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 10\Downloads\"/>
    </mc:Choice>
  </mc:AlternateContent>
  <bookViews>
    <workbookView xWindow="0" yWindow="0" windowWidth="14535" windowHeight="6705" tabRatio="928" firstSheet="1" activeTab="8"/>
  </bookViews>
  <sheets>
    <sheet name="1,1" sheetId="23" state="hidden" r:id="rId1"/>
    <sheet name="Template Regional dan Cabang" sheetId="16" r:id="rId2"/>
    <sheet name="Template Anper dan Cucu" sheetId="12" r:id="rId3"/>
    <sheet name="Pendidikan" sheetId="4" r:id="rId4"/>
    <sheet name="Usia" sheetId="5" r:id="rId5"/>
    <sheet name="Kelas Jabatan" sheetId="6" r:id="rId6"/>
    <sheet name="Expose" sheetId="24" r:id="rId7"/>
    <sheet name="1" sheetId="17" r:id="rId8"/>
    <sheet name="2" sheetId="18" r:id="rId9"/>
    <sheet name="3" sheetId="19" r:id="rId10"/>
    <sheet name="4" sheetId="20" r:id="rId11"/>
    <sheet name="5" sheetId="21" r:id="rId12"/>
    <sheet name="6" sheetId="22" r:id="rId13"/>
  </sheets>
  <definedNames>
    <definedName name="ANAK_PERUSAHAAN_NON_CLUSTER">#REF!</definedName>
    <definedName name="CUCU_PERUSAHAAN_NON_CLUSTER">#REF!</definedName>
    <definedName name="data_instansi">#REF!</definedName>
    <definedName name="KSO_PERUSAHAAN_TERAFILIASI">#REF!</definedName>
    <definedName name="PT_PELINDO_JASA_MARITIM">#REF!</definedName>
    <definedName name="PT_PELINDO_MULTI_TERMINAL">#REF!</definedName>
    <definedName name="PT_PELINDO_SOLUSI_LOGISTIK">#REF!</definedName>
    <definedName name="PT_PELINDO_TERMINAL_PETIKEMAS">#REF!</definedName>
    <definedName name="REGIONAL_1">#REF!</definedName>
    <definedName name="REGIONAL_2">#REF!</definedName>
    <definedName name="REGIONAL_3">#REF!</definedName>
    <definedName name="REGIONAL_4">#REF!</definedName>
    <definedName name="Unit_Kerja_1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8" l="1"/>
  <c r="G8" i="18"/>
  <c r="F9" i="18"/>
  <c r="G9" i="18"/>
  <c r="F10" i="18"/>
  <c r="G10" i="18"/>
  <c r="F11" i="18"/>
  <c r="G11" i="18"/>
  <c r="F12" i="18"/>
  <c r="G12" i="18"/>
  <c r="F13" i="18"/>
  <c r="G13" i="18"/>
  <c r="F14" i="18"/>
  <c r="G14" i="18"/>
  <c r="F15" i="18"/>
  <c r="G15" i="18"/>
  <c r="E9" i="18"/>
  <c r="E10" i="18"/>
  <c r="E11" i="18"/>
  <c r="E12" i="18"/>
  <c r="E13" i="18"/>
  <c r="E14" i="18"/>
  <c r="E15" i="18"/>
  <c r="E8" i="18"/>
  <c r="AG94" i="18"/>
  <c r="AG83" i="18"/>
  <c r="AG72" i="18"/>
  <c r="AG61" i="18"/>
  <c r="AG50" i="18"/>
  <c r="AG39" i="18"/>
  <c r="AG28" i="18"/>
  <c r="AG17" i="18"/>
  <c r="AH94" i="18"/>
  <c r="AF94" i="18"/>
  <c r="AE94" i="18"/>
  <c r="AD94" i="18"/>
  <c r="AC94" i="18"/>
  <c r="AH83" i="18"/>
  <c r="AF83" i="18"/>
  <c r="AE83" i="18"/>
  <c r="AD83" i="18"/>
  <c r="AC83" i="18"/>
  <c r="AH72" i="18"/>
  <c r="AF72" i="18"/>
  <c r="AE72" i="18"/>
  <c r="AD72" i="18"/>
  <c r="AC72" i="18"/>
  <c r="AH61" i="18"/>
  <c r="AF61" i="18"/>
  <c r="AE61" i="18"/>
  <c r="AD61" i="18"/>
  <c r="AC61" i="18"/>
  <c r="AH50" i="18"/>
  <c r="AF50" i="18"/>
  <c r="AE50" i="18"/>
  <c r="AD50" i="18"/>
  <c r="AC50" i="18"/>
  <c r="AH39" i="18"/>
  <c r="AF39" i="18"/>
  <c r="AE39" i="18"/>
  <c r="AD39" i="18"/>
  <c r="AC39" i="18"/>
  <c r="AH28" i="18"/>
  <c r="AF28" i="18"/>
  <c r="AE28" i="18"/>
  <c r="AD28" i="18"/>
  <c r="AC28" i="18"/>
  <c r="AH17" i="18"/>
  <c r="AF17" i="18"/>
  <c r="AE17" i="18"/>
  <c r="AD17" i="18"/>
  <c r="AC17" i="18"/>
  <c r="Z13" i="18"/>
  <c r="H16" i="24"/>
  <c r="G16" i="24"/>
  <c r="H9" i="24"/>
  <c r="G9" i="24"/>
  <c r="H9" i="17"/>
  <c r="G9" i="17"/>
  <c r="P17" i="18" l="1"/>
  <c r="O17" i="18"/>
  <c r="BJ41" i="22" l="1"/>
  <c r="BI41" i="22"/>
  <c r="BH41" i="22"/>
  <c r="BJ40" i="22"/>
  <c r="BJ42" i="22" s="1"/>
  <c r="BI40" i="22"/>
  <c r="BI42" i="22" s="1"/>
  <c r="BH40" i="22"/>
  <c r="BH42" i="22" s="1"/>
  <c r="BJ38" i="22"/>
  <c r="BI38" i="22"/>
  <c r="BH38" i="22"/>
  <c r="BJ34" i="22"/>
  <c r="BI34" i="22"/>
  <c r="BH34" i="22"/>
  <c r="BJ30" i="22"/>
  <c r="BI30" i="22"/>
  <c r="BH30" i="22"/>
  <c r="BJ26" i="22"/>
  <c r="BI26" i="22"/>
  <c r="BH26" i="22"/>
  <c r="BJ22" i="22"/>
  <c r="BI22" i="22"/>
  <c r="BH22" i="22"/>
  <c r="BJ18" i="22"/>
  <c r="BI18" i="22"/>
  <c r="BH18" i="22"/>
  <c r="BJ14" i="22"/>
  <c r="BI14" i="22"/>
  <c r="BH14" i="22"/>
  <c r="BJ10" i="22"/>
  <c r="BI10" i="22"/>
  <c r="BH10" i="22"/>
  <c r="BJ220" i="21"/>
  <c r="BI220" i="21"/>
  <c r="BH220" i="21"/>
  <c r="BJ219" i="21"/>
  <c r="BI219" i="21"/>
  <c r="BH219" i="21"/>
  <c r="BJ218" i="21"/>
  <c r="BI218" i="21"/>
  <c r="BH218" i="21"/>
  <c r="BJ217" i="21"/>
  <c r="BI217" i="21"/>
  <c r="BH217" i="21"/>
  <c r="BJ216" i="21"/>
  <c r="BI216" i="21"/>
  <c r="BH216" i="21"/>
  <c r="BJ215" i="21"/>
  <c r="BI215" i="21"/>
  <c r="BH215" i="21"/>
  <c r="BJ214" i="21"/>
  <c r="BI214" i="21"/>
  <c r="BH214" i="21"/>
  <c r="BJ213" i="21"/>
  <c r="BI213" i="21"/>
  <c r="BH213" i="21"/>
  <c r="BJ212" i="21"/>
  <c r="BI212" i="21"/>
  <c r="BH212" i="21"/>
  <c r="BJ211" i="21"/>
  <c r="BI211" i="21"/>
  <c r="BH211" i="21"/>
  <c r="BJ210" i="21"/>
  <c r="BI210" i="21"/>
  <c r="BH210" i="21"/>
  <c r="BJ209" i="21"/>
  <c r="BI209" i="21"/>
  <c r="BH209" i="21"/>
  <c r="BJ208" i="21"/>
  <c r="BI208" i="21"/>
  <c r="BH208" i="21"/>
  <c r="BJ207" i="21"/>
  <c r="BI207" i="21"/>
  <c r="BH207" i="21"/>
  <c r="BJ206" i="21"/>
  <c r="BI206" i="21"/>
  <c r="BH206" i="21"/>
  <c r="BJ205" i="21"/>
  <c r="BI205" i="21"/>
  <c r="BH205" i="21"/>
  <c r="BJ204" i="21"/>
  <c r="BI204" i="21"/>
  <c r="BH204" i="21"/>
  <c r="BJ203" i="21"/>
  <c r="BI203" i="21"/>
  <c r="BH203" i="21"/>
  <c r="BJ202" i="21"/>
  <c r="BI202" i="21"/>
  <c r="BH202" i="21"/>
  <c r="BJ201" i="21"/>
  <c r="BJ222" i="21" s="1"/>
  <c r="BI201" i="21"/>
  <c r="BI222" i="21" s="1"/>
  <c r="BH201" i="21"/>
  <c r="BH222" i="21" s="1"/>
  <c r="BJ198" i="21"/>
  <c r="BI198" i="21"/>
  <c r="BH198" i="21"/>
  <c r="BJ174" i="21"/>
  <c r="BI174" i="21"/>
  <c r="BH174" i="21"/>
  <c r="BJ150" i="21"/>
  <c r="BI150" i="21"/>
  <c r="BH150" i="21"/>
  <c r="BJ126" i="21"/>
  <c r="BI126" i="21"/>
  <c r="BH126" i="21"/>
  <c r="BJ102" i="21"/>
  <c r="BI102" i="21"/>
  <c r="BH102" i="21"/>
  <c r="BJ78" i="21"/>
  <c r="BI78" i="21"/>
  <c r="BH78" i="21"/>
  <c r="BJ54" i="21"/>
  <c r="BI54" i="21"/>
  <c r="BH54" i="21"/>
  <c r="BJ30" i="21"/>
  <c r="BI30" i="21"/>
  <c r="BH30" i="21"/>
  <c r="BH96" i="20"/>
  <c r="BJ94" i="20"/>
  <c r="BI94" i="20"/>
  <c r="BH94" i="20"/>
  <c r="BJ93" i="20"/>
  <c r="BI93" i="20"/>
  <c r="BH93" i="20"/>
  <c r="BJ92" i="20"/>
  <c r="BI92" i="20"/>
  <c r="BI96" i="20" s="1"/>
  <c r="BH92" i="20"/>
  <c r="BJ91" i="20"/>
  <c r="BI91" i="20"/>
  <c r="BH91" i="20"/>
  <c r="BJ90" i="20"/>
  <c r="BI90" i="20"/>
  <c r="BH90" i="20"/>
  <c r="BJ89" i="20"/>
  <c r="BJ96" i="20" s="1"/>
  <c r="BI89" i="20"/>
  <c r="BH89" i="20"/>
  <c r="BJ86" i="20"/>
  <c r="BI86" i="20"/>
  <c r="BH86" i="20"/>
  <c r="BJ76" i="20"/>
  <c r="BI76" i="20"/>
  <c r="BH76" i="20"/>
  <c r="BJ66" i="20"/>
  <c r="BI66" i="20"/>
  <c r="BH66" i="20"/>
  <c r="BJ56" i="20"/>
  <c r="BI56" i="20"/>
  <c r="BH56" i="20"/>
  <c r="BJ46" i="20"/>
  <c r="BI46" i="20"/>
  <c r="BH46" i="20"/>
  <c r="BJ36" i="20"/>
  <c r="BI36" i="20"/>
  <c r="BH36" i="20"/>
  <c r="BJ26" i="20"/>
  <c r="BI26" i="20"/>
  <c r="BH26" i="20"/>
  <c r="BJ16" i="20"/>
  <c r="BI16" i="20"/>
  <c r="BH16" i="20"/>
  <c r="BJ94" i="19"/>
  <c r="BI94" i="19"/>
  <c r="BH94" i="19"/>
  <c r="BJ93" i="19"/>
  <c r="BI93" i="19"/>
  <c r="BH93" i="19"/>
  <c r="BJ92" i="19"/>
  <c r="BI92" i="19"/>
  <c r="BH92" i="19"/>
  <c r="BJ91" i="19"/>
  <c r="BI91" i="19"/>
  <c r="BH91" i="19"/>
  <c r="BJ90" i="19"/>
  <c r="BI90" i="19"/>
  <c r="BH90" i="19"/>
  <c r="BJ89" i="19"/>
  <c r="BI89" i="19"/>
  <c r="BH89" i="19"/>
  <c r="BJ88" i="19"/>
  <c r="BJ96" i="19" s="1"/>
  <c r="BI88" i="19"/>
  <c r="BI96" i="19" s="1"/>
  <c r="BH88" i="19"/>
  <c r="BH96" i="19" s="1"/>
  <c r="BJ86" i="19"/>
  <c r="BI86" i="19"/>
  <c r="BH86" i="19"/>
  <c r="BJ76" i="19"/>
  <c r="BI76" i="19"/>
  <c r="BH76" i="19"/>
  <c r="BJ66" i="19"/>
  <c r="BI66" i="19"/>
  <c r="BH66" i="19"/>
  <c r="BJ56" i="19"/>
  <c r="BI56" i="19"/>
  <c r="BH56" i="19"/>
  <c r="BJ46" i="19"/>
  <c r="BI46" i="19"/>
  <c r="BH46" i="19"/>
  <c r="BJ36" i="19"/>
  <c r="BI36" i="19"/>
  <c r="BH36" i="19"/>
  <c r="BJ26" i="19"/>
  <c r="BI26" i="19"/>
  <c r="BH26" i="19"/>
  <c r="BJ16" i="19"/>
  <c r="BI16" i="19"/>
  <c r="BH16" i="19"/>
  <c r="BJ166" i="17"/>
  <c r="BI166" i="17"/>
  <c r="BH166" i="17"/>
  <c r="BJ165" i="17"/>
  <c r="BI165" i="17"/>
  <c r="BH165" i="17"/>
  <c r="BJ164" i="17"/>
  <c r="BI164" i="17"/>
  <c r="BH164" i="17"/>
  <c r="BJ163" i="17"/>
  <c r="BI163" i="17"/>
  <c r="BH163" i="17"/>
  <c r="BH161" i="17"/>
  <c r="BH168" i="17" s="1"/>
  <c r="BJ159" i="17"/>
  <c r="BI159" i="17"/>
  <c r="BH159" i="17"/>
  <c r="BJ158" i="17"/>
  <c r="BI158" i="17"/>
  <c r="BH158" i="17"/>
  <c r="BJ157" i="17"/>
  <c r="BI157" i="17"/>
  <c r="BH157" i="17"/>
  <c r="BJ156" i="17"/>
  <c r="BI156" i="17"/>
  <c r="BH156" i="17"/>
  <c r="BJ155" i="17"/>
  <c r="BI155" i="17"/>
  <c r="BH155" i="17"/>
  <c r="BJ154" i="17"/>
  <c r="BI154" i="17"/>
  <c r="BI161" i="17" s="1"/>
  <c r="BI168" i="17" s="1"/>
  <c r="BH154" i="17"/>
  <c r="BJ153" i="17"/>
  <c r="BJ161" i="17" s="1"/>
  <c r="BJ168" i="17" s="1"/>
  <c r="BI153" i="17"/>
  <c r="BH153" i="17"/>
  <c r="BJ150" i="17"/>
  <c r="BI150" i="17"/>
  <c r="BH150" i="17"/>
  <c r="BJ143" i="17"/>
  <c r="BI143" i="17"/>
  <c r="BH143" i="17"/>
  <c r="BJ125" i="17"/>
  <c r="BJ132" i="17" s="1"/>
  <c r="BI125" i="17"/>
  <c r="BI132" i="17" s="1"/>
  <c r="BH125" i="17"/>
  <c r="BH132" i="17" s="1"/>
  <c r="BJ114" i="17"/>
  <c r="BI114" i="17"/>
  <c r="BJ107" i="17"/>
  <c r="BI107" i="17"/>
  <c r="BH107" i="17"/>
  <c r="BH114" i="17" s="1"/>
  <c r="BJ96" i="17"/>
  <c r="BI96" i="17"/>
  <c r="BH96" i="17"/>
  <c r="BJ89" i="17"/>
  <c r="BI89" i="17"/>
  <c r="BH89" i="17"/>
  <c r="BI78" i="17"/>
  <c r="BH78" i="17"/>
  <c r="BJ71" i="17"/>
  <c r="BJ78" i="17" s="1"/>
  <c r="BI71" i="17"/>
  <c r="BH71" i="17"/>
  <c r="BJ53" i="17"/>
  <c r="BJ60" i="17" s="1"/>
  <c r="BI53" i="17"/>
  <c r="BI60" i="17" s="1"/>
  <c r="BH53" i="17"/>
  <c r="BH60" i="17" s="1"/>
  <c r="BJ42" i="17"/>
  <c r="BI42" i="17"/>
  <c r="BH42" i="17"/>
  <c r="BJ35" i="17"/>
  <c r="BI35" i="17"/>
  <c r="BH35" i="17"/>
  <c r="BJ24" i="17"/>
  <c r="BI24" i="17"/>
  <c r="BH24" i="17"/>
  <c r="BJ17" i="17"/>
  <c r="BI17" i="17"/>
  <c r="BH17" i="17"/>
  <c r="O111" i="17" l="1"/>
  <c r="O110" i="17"/>
  <c r="O93" i="17"/>
  <c r="O92" i="17"/>
  <c r="O74" i="17"/>
  <c r="O56" i="17"/>
  <c r="O39" i="17"/>
  <c r="O38" i="17"/>
  <c r="D36" i="16"/>
  <c r="E36" i="16"/>
  <c r="F36" i="16"/>
  <c r="E13" i="16"/>
  <c r="F13" i="16"/>
  <c r="D13" i="16"/>
  <c r="O57" i="21"/>
  <c r="O83" i="21"/>
  <c r="O196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08" i="21"/>
  <c r="O207" i="21"/>
  <c r="O206" i="21"/>
  <c r="O205" i="21"/>
  <c r="O204" i="21"/>
  <c r="O203" i="21"/>
  <c r="AZ30" i="21" l="1"/>
  <c r="BA30" i="21"/>
  <c r="BB30" i="21"/>
  <c r="AZ54" i="21"/>
  <c r="BA54" i="21"/>
  <c r="BB54" i="21"/>
  <c r="BB59" i="21"/>
  <c r="BB63" i="21"/>
  <c r="BB78" i="21" s="1"/>
  <c r="BB64" i="21"/>
  <c r="BB65" i="21"/>
  <c r="AZ69" i="21"/>
  <c r="BB69" i="21"/>
  <c r="AZ70" i="21"/>
  <c r="BB70" i="21"/>
  <c r="AZ78" i="21"/>
  <c r="BA78" i="21"/>
  <c r="BB83" i="21"/>
  <c r="BB85" i="21"/>
  <c r="AZ89" i="21"/>
  <c r="BB89" i="21"/>
  <c r="AZ90" i="21"/>
  <c r="BB90" i="21"/>
  <c r="AZ93" i="21"/>
  <c r="AZ102" i="21" s="1"/>
  <c r="BB93" i="21"/>
  <c r="AZ94" i="21"/>
  <c r="BB94" i="21"/>
  <c r="BA102" i="21"/>
  <c r="BB102" i="21"/>
  <c r="AZ126" i="21"/>
  <c r="BA126" i="21"/>
  <c r="BB126" i="21"/>
  <c r="BB148" i="21"/>
  <c r="AZ150" i="21"/>
  <c r="BA150" i="21"/>
  <c r="BB150" i="21"/>
  <c r="AZ174" i="21"/>
  <c r="BA174" i="21"/>
  <c r="BB174" i="21"/>
  <c r="AZ198" i="21"/>
  <c r="BA198" i="21"/>
  <c r="BB198" i="21"/>
  <c r="AZ201" i="21"/>
  <c r="BA201" i="21"/>
  <c r="BB201" i="21"/>
  <c r="AZ202" i="21"/>
  <c r="BA202" i="21"/>
  <c r="BB202" i="21"/>
  <c r="AZ203" i="21"/>
  <c r="BA203" i="21"/>
  <c r="BB203" i="21"/>
  <c r="AZ204" i="21"/>
  <c r="BA204" i="21"/>
  <c r="BB204" i="21"/>
  <c r="AZ205" i="21"/>
  <c r="BA205" i="21"/>
  <c r="BB205" i="21"/>
  <c r="AZ206" i="21"/>
  <c r="BA206" i="21"/>
  <c r="BB206" i="21"/>
  <c r="AZ207" i="21"/>
  <c r="BA207" i="21"/>
  <c r="BB207" i="21"/>
  <c r="AZ208" i="21"/>
  <c r="BA208" i="21"/>
  <c r="BB208" i="21"/>
  <c r="AZ209" i="21"/>
  <c r="BA209" i="21"/>
  <c r="BB209" i="21"/>
  <c r="AZ210" i="21"/>
  <c r="BA210" i="21"/>
  <c r="BB210" i="21"/>
  <c r="AZ211" i="21"/>
  <c r="BA211" i="21"/>
  <c r="BB211" i="21"/>
  <c r="AZ212" i="21"/>
  <c r="BA212" i="21"/>
  <c r="BB212" i="21"/>
  <c r="AZ213" i="21"/>
  <c r="BA213" i="21"/>
  <c r="BB213" i="21"/>
  <c r="AZ214" i="21"/>
  <c r="BA214" i="21"/>
  <c r="BB214" i="21"/>
  <c r="AZ215" i="21"/>
  <c r="BA215" i="21"/>
  <c r="BB215" i="21"/>
  <c r="AZ216" i="21"/>
  <c r="BA216" i="21"/>
  <c r="BB216" i="21"/>
  <c r="AZ217" i="21"/>
  <c r="BA217" i="21"/>
  <c r="BB217" i="21"/>
  <c r="AZ218" i="21"/>
  <c r="BA218" i="21"/>
  <c r="BB218" i="21"/>
  <c r="AZ219" i="21"/>
  <c r="BA219" i="21"/>
  <c r="BB219" i="21"/>
  <c r="AZ220" i="21"/>
  <c r="BA220" i="21"/>
  <c r="BB220" i="21"/>
  <c r="BB10" i="21"/>
  <c r="BB9" i="21"/>
  <c r="BA96" i="19"/>
  <c r="BB94" i="19"/>
  <c r="BA94" i="19"/>
  <c r="AZ94" i="19"/>
  <c r="BB93" i="19"/>
  <c r="BA93" i="19"/>
  <c r="AZ93" i="19"/>
  <c r="BB92" i="19"/>
  <c r="BB96" i="19" s="1"/>
  <c r="BA92" i="19"/>
  <c r="AZ92" i="19"/>
  <c r="BB91" i="19"/>
  <c r="BA91" i="19"/>
  <c r="AZ91" i="19"/>
  <c r="BB90" i="19"/>
  <c r="BA90" i="19"/>
  <c r="AZ90" i="19"/>
  <c r="BB89" i="19"/>
  <c r="BA89" i="19"/>
  <c r="AZ89" i="19"/>
  <c r="BB88" i="19"/>
  <c r="BA88" i="19"/>
  <c r="AZ88" i="19"/>
  <c r="AZ96" i="19" s="1"/>
  <c r="BB86" i="19"/>
  <c r="BA86" i="19"/>
  <c r="AZ86" i="19"/>
  <c r="BB76" i="19"/>
  <c r="BA76" i="19"/>
  <c r="AZ76" i="19"/>
  <c r="BB66" i="19"/>
  <c r="BA66" i="19"/>
  <c r="AZ66" i="19"/>
  <c r="BB56" i="19"/>
  <c r="BA56" i="19"/>
  <c r="AZ56" i="19"/>
  <c r="BB46" i="19"/>
  <c r="BA46" i="19"/>
  <c r="AZ46" i="19"/>
  <c r="BB36" i="19"/>
  <c r="BA36" i="19"/>
  <c r="AZ36" i="19"/>
  <c r="BB26" i="19"/>
  <c r="BA26" i="19"/>
  <c r="AZ26" i="19"/>
  <c r="BB16" i="19"/>
  <c r="BA16" i="19"/>
  <c r="AZ16" i="19"/>
  <c r="BB166" i="17"/>
  <c r="BA166" i="17"/>
  <c r="AZ166" i="17"/>
  <c r="BB165" i="17"/>
  <c r="BA165" i="17"/>
  <c r="AZ165" i="17"/>
  <c r="BA164" i="17"/>
  <c r="AZ164" i="17"/>
  <c r="BB163" i="17"/>
  <c r="BA163" i="17"/>
  <c r="AZ163" i="17"/>
  <c r="BA161" i="17"/>
  <c r="BA168" i="17" s="1"/>
  <c r="BB159" i="17"/>
  <c r="BA159" i="17"/>
  <c r="BB158" i="17"/>
  <c r="BA158" i="17"/>
  <c r="AZ158" i="17"/>
  <c r="BB157" i="17"/>
  <c r="BA157" i="17"/>
  <c r="AZ157" i="17"/>
  <c r="BB156" i="17"/>
  <c r="BA156" i="17"/>
  <c r="AZ156" i="17"/>
  <c r="BB155" i="17"/>
  <c r="BA155" i="17"/>
  <c r="AZ155" i="17"/>
  <c r="BA154" i="17"/>
  <c r="BB153" i="17"/>
  <c r="BA153" i="17"/>
  <c r="AZ153" i="17"/>
  <c r="BB150" i="17"/>
  <c r="BA150" i="17"/>
  <c r="BB143" i="17"/>
  <c r="BA143" i="17"/>
  <c r="AZ143" i="17"/>
  <c r="AZ150" i="17" s="1"/>
  <c r="BA132" i="17"/>
  <c r="AZ132" i="17"/>
  <c r="BB125" i="17"/>
  <c r="BB132" i="17" s="1"/>
  <c r="BA125" i="17"/>
  <c r="AZ125" i="17"/>
  <c r="BB114" i="17"/>
  <c r="BB107" i="17"/>
  <c r="BA107" i="17"/>
  <c r="BA114" i="17" s="1"/>
  <c r="AZ107" i="17"/>
  <c r="AZ114" i="17" s="1"/>
  <c r="BB100" i="17"/>
  <c r="BA96" i="17"/>
  <c r="BB89" i="17"/>
  <c r="BB96" i="17" s="1"/>
  <c r="BA89" i="17"/>
  <c r="AZ89" i="17"/>
  <c r="AZ96" i="17" s="1"/>
  <c r="BB74" i="17"/>
  <c r="BB164" i="17" s="1"/>
  <c r="BB71" i="17"/>
  <c r="BB78" i="17" s="1"/>
  <c r="BA71" i="17"/>
  <c r="BA78" i="17" s="1"/>
  <c r="AZ69" i="17"/>
  <c r="AZ159" i="17" s="1"/>
  <c r="AZ64" i="17"/>
  <c r="AZ154" i="17" s="1"/>
  <c r="AZ60" i="17"/>
  <c r="BA53" i="17"/>
  <c r="BA60" i="17" s="1"/>
  <c r="AZ53" i="17"/>
  <c r="BB46" i="17"/>
  <c r="BB154" i="17" s="1"/>
  <c r="BB161" i="17" s="1"/>
  <c r="BB168" i="17" s="1"/>
  <c r="BB42" i="17"/>
  <c r="BB35" i="17"/>
  <c r="BA35" i="17"/>
  <c r="BA42" i="17" s="1"/>
  <c r="AZ35" i="17"/>
  <c r="AZ42" i="17" s="1"/>
  <c r="BB24" i="17"/>
  <c r="BA24" i="17"/>
  <c r="AZ24" i="17"/>
  <c r="BB17" i="17"/>
  <c r="BA17" i="17"/>
  <c r="AZ17" i="17"/>
  <c r="AZ222" i="21" l="1"/>
  <c r="BB222" i="21"/>
  <c r="BA222" i="21"/>
  <c r="AZ161" i="17"/>
  <c r="AZ168" i="17" s="1"/>
  <c r="AZ71" i="17"/>
  <c r="AZ78" i="17" s="1"/>
  <c r="BB53" i="17"/>
  <c r="BB60" i="17" s="1"/>
  <c r="AD220" i="21" l="1"/>
  <c r="AC220" i="21"/>
  <c r="AB220" i="21"/>
  <c r="AD219" i="21"/>
  <c r="AC219" i="21"/>
  <c r="AB219" i="21"/>
  <c r="AD218" i="21"/>
  <c r="AC218" i="21"/>
  <c r="AB218" i="21"/>
  <c r="AD217" i="21"/>
  <c r="AC217" i="21"/>
  <c r="AB217" i="21"/>
  <c r="AD216" i="21"/>
  <c r="AC216" i="21"/>
  <c r="AB216" i="21"/>
  <c r="AD215" i="21"/>
  <c r="AC215" i="21"/>
  <c r="AB215" i="21"/>
  <c r="AD214" i="21"/>
  <c r="AC214" i="21"/>
  <c r="AB214" i="21"/>
  <c r="AD213" i="21"/>
  <c r="AC213" i="21"/>
  <c r="AB213" i="21"/>
  <c r="AD212" i="21"/>
  <c r="AC212" i="21"/>
  <c r="AB212" i="21"/>
  <c r="AD211" i="21"/>
  <c r="AC211" i="21"/>
  <c r="AB211" i="21"/>
  <c r="AD210" i="21"/>
  <c r="AC210" i="21"/>
  <c r="AB210" i="21"/>
  <c r="AD209" i="21"/>
  <c r="AC209" i="21"/>
  <c r="AB209" i="21"/>
  <c r="AD208" i="21"/>
  <c r="AC208" i="21"/>
  <c r="AB208" i="21"/>
  <c r="AD207" i="21"/>
  <c r="AC207" i="21"/>
  <c r="AB207" i="21"/>
  <c r="AD206" i="21"/>
  <c r="AC206" i="21"/>
  <c r="AB206" i="21"/>
  <c r="AD205" i="21"/>
  <c r="AC205" i="21"/>
  <c r="AB205" i="21"/>
  <c r="AD204" i="21"/>
  <c r="AC204" i="21"/>
  <c r="AB204" i="21"/>
  <c r="AD203" i="21"/>
  <c r="AC203" i="21"/>
  <c r="AB203" i="21"/>
  <c r="AD202" i="21"/>
  <c r="AC202" i="21"/>
  <c r="AB202" i="21"/>
  <c r="AD201" i="21"/>
  <c r="AC201" i="21"/>
  <c r="AB201" i="21"/>
  <c r="AD198" i="21"/>
  <c r="AC198" i="21"/>
  <c r="AB198" i="21"/>
  <c r="AD174" i="21"/>
  <c r="AC174" i="21"/>
  <c r="AB174" i="21"/>
  <c r="AD150" i="21"/>
  <c r="AC150" i="21"/>
  <c r="AB150" i="21"/>
  <c r="AD126" i="21"/>
  <c r="AC126" i="21"/>
  <c r="AB126" i="21"/>
  <c r="AD102" i="21"/>
  <c r="AC102" i="21"/>
  <c r="AB102" i="21"/>
  <c r="AD78" i="21"/>
  <c r="AC78" i="21"/>
  <c r="AB78" i="21"/>
  <c r="AD54" i="21"/>
  <c r="AC54" i="21"/>
  <c r="AB54" i="21"/>
  <c r="AD30" i="21"/>
  <c r="AC30" i="21"/>
  <c r="AB30" i="21"/>
  <c r="AD166" i="17"/>
  <c r="AC166" i="17"/>
  <c r="AB166" i="17"/>
  <c r="AD165" i="17"/>
  <c r="AC165" i="17"/>
  <c r="AB165" i="17"/>
  <c r="AD164" i="17"/>
  <c r="AD163" i="17"/>
  <c r="AC163" i="17"/>
  <c r="AB163" i="17"/>
  <c r="AD161" i="17"/>
  <c r="AD168" i="17" s="1"/>
  <c r="AD159" i="17"/>
  <c r="AC159" i="17"/>
  <c r="AB159" i="17"/>
  <c r="AD158" i="17"/>
  <c r="AC158" i="17"/>
  <c r="AB158" i="17"/>
  <c r="AD157" i="17"/>
  <c r="AC157" i="17"/>
  <c r="AB157" i="17"/>
  <c r="AD156" i="17"/>
  <c r="AC156" i="17"/>
  <c r="AB156" i="17"/>
  <c r="AD155" i="17"/>
  <c r="AC155" i="17"/>
  <c r="AB155" i="17"/>
  <c r="AD154" i="17"/>
  <c r="AD153" i="17"/>
  <c r="AC153" i="17"/>
  <c r="AB153" i="17"/>
  <c r="AD150" i="17"/>
  <c r="AC150" i="17"/>
  <c r="AD143" i="17"/>
  <c r="AC143" i="17"/>
  <c r="AB143" i="17"/>
  <c r="AB150" i="17" s="1"/>
  <c r="AC132" i="17"/>
  <c r="AB132" i="17"/>
  <c r="AD125" i="17"/>
  <c r="AD132" i="17" s="1"/>
  <c r="AC125" i="17"/>
  <c r="AB125" i="17"/>
  <c r="AB114" i="17"/>
  <c r="AC110" i="17"/>
  <c r="AC164" i="17" s="1"/>
  <c r="AD107" i="17"/>
  <c r="AD114" i="17" s="1"/>
  <c r="AC107" i="17"/>
  <c r="AC114" i="17" s="1"/>
  <c r="AB107" i="17"/>
  <c r="AD89" i="17"/>
  <c r="AD96" i="17" s="1"/>
  <c r="AC89" i="17"/>
  <c r="AC96" i="17" s="1"/>
  <c r="AB89" i="17"/>
  <c r="AB96" i="17" s="1"/>
  <c r="AD78" i="17"/>
  <c r="AB74" i="17"/>
  <c r="AB164" i="17" s="1"/>
  <c r="AB73" i="17"/>
  <c r="AD71" i="17"/>
  <c r="AB71" i="17"/>
  <c r="AB78" i="17" s="1"/>
  <c r="AC64" i="17"/>
  <c r="AC154" i="17" s="1"/>
  <c r="AC161" i="17" s="1"/>
  <c r="AC168" i="17" s="1"/>
  <c r="AB64" i="17"/>
  <c r="AB154" i="17" s="1"/>
  <c r="AD53" i="17"/>
  <c r="AD60" i="17" s="1"/>
  <c r="AC53" i="17"/>
  <c r="AC60" i="17" s="1"/>
  <c r="AB53" i="17"/>
  <c r="AB60" i="17" s="1"/>
  <c r="AD42" i="17"/>
  <c r="AD35" i="17"/>
  <c r="AC35" i="17"/>
  <c r="AC42" i="17" s="1"/>
  <c r="AB35" i="17"/>
  <c r="AB42" i="17" s="1"/>
  <c r="AD24" i="17"/>
  <c r="AC24" i="17"/>
  <c r="AB24" i="17"/>
  <c r="AD17" i="17"/>
  <c r="AC17" i="17"/>
  <c r="AB17" i="17"/>
  <c r="AD222" i="21" l="1"/>
  <c r="AB222" i="21"/>
  <c r="AC222" i="21"/>
  <c r="AB161" i="17"/>
  <c r="AB168" i="17" s="1"/>
  <c r="AC71" i="17"/>
  <c r="AC78" i="17" s="1"/>
  <c r="AR42" i="22" l="1"/>
  <c r="AT41" i="22"/>
  <c r="AS41" i="22"/>
  <c r="AR41" i="22"/>
  <c r="AT40" i="22"/>
  <c r="AT42" i="22" s="1"/>
  <c r="AR40" i="22"/>
  <c r="AT38" i="22"/>
  <c r="AS38" i="22"/>
  <c r="AR38" i="22"/>
  <c r="AT34" i="22"/>
  <c r="AS34" i="22"/>
  <c r="AR34" i="22"/>
  <c r="AT30" i="22"/>
  <c r="AR30" i="22"/>
  <c r="AS28" i="22"/>
  <c r="AS30" i="22" s="1"/>
  <c r="AT26" i="22"/>
  <c r="AS26" i="22"/>
  <c r="AR26" i="22"/>
  <c r="AT22" i="22"/>
  <c r="AS22" i="22"/>
  <c r="AR22" i="22"/>
  <c r="AT18" i="22"/>
  <c r="AS18" i="22"/>
  <c r="AR18" i="22"/>
  <c r="AT14" i="22"/>
  <c r="AS14" i="22"/>
  <c r="AR14" i="22"/>
  <c r="AT10" i="22"/>
  <c r="AS10" i="22"/>
  <c r="AR10" i="22"/>
  <c r="AT220" i="21"/>
  <c r="AS220" i="21"/>
  <c r="AR220" i="21"/>
  <c r="AT219" i="21"/>
  <c r="AS219" i="21"/>
  <c r="AR219" i="21"/>
  <c r="AT218" i="21"/>
  <c r="AS218" i="21"/>
  <c r="AR218" i="21"/>
  <c r="AT217" i="21"/>
  <c r="AS217" i="21"/>
  <c r="AR217" i="21"/>
  <c r="AT216" i="21"/>
  <c r="AS216" i="21"/>
  <c r="AR216" i="21"/>
  <c r="AT215" i="21"/>
  <c r="AS215" i="21"/>
  <c r="AR215" i="21"/>
  <c r="AT214" i="21"/>
  <c r="AS214" i="21"/>
  <c r="AR214" i="21"/>
  <c r="AT213" i="21"/>
  <c r="AS213" i="21"/>
  <c r="AR213" i="21"/>
  <c r="AT212" i="21"/>
  <c r="AS212" i="21"/>
  <c r="AR212" i="21"/>
  <c r="AT211" i="21"/>
  <c r="AS211" i="21"/>
  <c r="AR211" i="21"/>
  <c r="AT210" i="21"/>
  <c r="AS210" i="21"/>
  <c r="AR210" i="21"/>
  <c r="AT209" i="21"/>
  <c r="AS209" i="21"/>
  <c r="AR209" i="21"/>
  <c r="AT208" i="21"/>
  <c r="AS208" i="21"/>
  <c r="AR208" i="21"/>
  <c r="AT207" i="21"/>
  <c r="AS207" i="21"/>
  <c r="AR207" i="21"/>
  <c r="AT206" i="21"/>
  <c r="AS206" i="21"/>
  <c r="AR206" i="21"/>
  <c r="AT205" i="21"/>
  <c r="AS205" i="21"/>
  <c r="AR205" i="21"/>
  <c r="AT204" i="21"/>
  <c r="AS204" i="21"/>
  <c r="AR204" i="21"/>
  <c r="AT203" i="21"/>
  <c r="AS203" i="21"/>
  <c r="AR203" i="21"/>
  <c r="AT202" i="21"/>
  <c r="AS202" i="21"/>
  <c r="AR202" i="21"/>
  <c r="AT201" i="21"/>
  <c r="AS201" i="21"/>
  <c r="AR201" i="21"/>
  <c r="AT198" i="21"/>
  <c r="AS198" i="21"/>
  <c r="AR198" i="21"/>
  <c r="AT174" i="21"/>
  <c r="AS174" i="21"/>
  <c r="AR174" i="21"/>
  <c r="AT150" i="21"/>
  <c r="AS150" i="21"/>
  <c r="AR150" i="21"/>
  <c r="AT126" i="21"/>
  <c r="AS126" i="21"/>
  <c r="AR126" i="21"/>
  <c r="AT102" i="21"/>
  <c r="AS102" i="21"/>
  <c r="AR102" i="21"/>
  <c r="AT78" i="21"/>
  <c r="AS78" i="21"/>
  <c r="AR78" i="21"/>
  <c r="AT54" i="21"/>
  <c r="AS54" i="21"/>
  <c r="AR54" i="21"/>
  <c r="AT30" i="21"/>
  <c r="AS30" i="21"/>
  <c r="AR30" i="21"/>
  <c r="AT94" i="20"/>
  <c r="AS94" i="20"/>
  <c r="AR94" i="20"/>
  <c r="AT93" i="20"/>
  <c r="AS93" i="20"/>
  <c r="AR93" i="20"/>
  <c r="AT92" i="20"/>
  <c r="AS92" i="20"/>
  <c r="AR92" i="20"/>
  <c r="AT91" i="20"/>
  <c r="AS91" i="20"/>
  <c r="AR91" i="20"/>
  <c r="AT90" i="20"/>
  <c r="AS90" i="20"/>
  <c r="AR90" i="20"/>
  <c r="AT89" i="20"/>
  <c r="AT96" i="20" s="1"/>
  <c r="AS89" i="20"/>
  <c r="AS96" i="20" s="1"/>
  <c r="AR89" i="20"/>
  <c r="AR96" i="20" s="1"/>
  <c r="AT86" i="20"/>
  <c r="AS86" i="20"/>
  <c r="AR86" i="20"/>
  <c r="AT76" i="20"/>
  <c r="AS76" i="20"/>
  <c r="AR76" i="20"/>
  <c r="AT66" i="20"/>
  <c r="AS66" i="20"/>
  <c r="AR66" i="20"/>
  <c r="AT56" i="20"/>
  <c r="AS56" i="20"/>
  <c r="AR56" i="20"/>
  <c r="AT46" i="20"/>
  <c r="AS46" i="20"/>
  <c r="AR46" i="20"/>
  <c r="AT36" i="20"/>
  <c r="AS36" i="20"/>
  <c r="AR36" i="20"/>
  <c r="AT26" i="20"/>
  <c r="AS26" i="20"/>
  <c r="AR26" i="20"/>
  <c r="AT16" i="20"/>
  <c r="AS16" i="20"/>
  <c r="AR16" i="20"/>
  <c r="AT94" i="19"/>
  <c r="AS94" i="19"/>
  <c r="AR94" i="19"/>
  <c r="AT93" i="19"/>
  <c r="AS93" i="19"/>
  <c r="AR93" i="19"/>
  <c r="AT92" i="19"/>
  <c r="AS92" i="19"/>
  <c r="AR92" i="19"/>
  <c r="AT91" i="19"/>
  <c r="AS91" i="19"/>
  <c r="AR91" i="19"/>
  <c r="AT90" i="19"/>
  <c r="AS90" i="19"/>
  <c r="AR90" i="19"/>
  <c r="AT89" i="19"/>
  <c r="AS89" i="19"/>
  <c r="AR89" i="19"/>
  <c r="AT88" i="19"/>
  <c r="AS88" i="19"/>
  <c r="AS96" i="19" s="1"/>
  <c r="AR88" i="19"/>
  <c r="AR96" i="19" s="1"/>
  <c r="AT86" i="19"/>
  <c r="AS86" i="19"/>
  <c r="AR86" i="19"/>
  <c r="AT76" i="19"/>
  <c r="AS76" i="19"/>
  <c r="AR76" i="19"/>
  <c r="AT66" i="19"/>
  <c r="AS66" i="19"/>
  <c r="AR66" i="19"/>
  <c r="AT56" i="19"/>
  <c r="AS56" i="19"/>
  <c r="AR56" i="19"/>
  <c r="AT46" i="19"/>
  <c r="AS46" i="19"/>
  <c r="AR46" i="19"/>
  <c r="AT36" i="19"/>
  <c r="AS36" i="19"/>
  <c r="AR36" i="19"/>
  <c r="AT26" i="19"/>
  <c r="AS26" i="19"/>
  <c r="AR26" i="19"/>
  <c r="AT16" i="19"/>
  <c r="AS16" i="19"/>
  <c r="AR16" i="19"/>
  <c r="AT166" i="17"/>
  <c r="AS166" i="17"/>
  <c r="AR166" i="17"/>
  <c r="AT165" i="17"/>
  <c r="AS165" i="17"/>
  <c r="AR165" i="17"/>
  <c r="AT164" i="17"/>
  <c r="AS164" i="17"/>
  <c r="AR164" i="17"/>
  <c r="AT163" i="17"/>
  <c r="AS163" i="17"/>
  <c r="AR163" i="17"/>
  <c r="AT159" i="17"/>
  <c r="AS159" i="17"/>
  <c r="AR159" i="17"/>
  <c r="AT158" i="17"/>
  <c r="AS158" i="17"/>
  <c r="AR158" i="17"/>
  <c r="AT157" i="17"/>
  <c r="AS157" i="17"/>
  <c r="AR157" i="17"/>
  <c r="AT156" i="17"/>
  <c r="AS156" i="17"/>
  <c r="AS161" i="17" s="1"/>
  <c r="AS168" i="17" s="1"/>
  <c r="AR156" i="17"/>
  <c r="AT155" i="17"/>
  <c r="AS155" i="17"/>
  <c r="AR155" i="17"/>
  <c r="AR161" i="17" s="1"/>
  <c r="AR168" i="17" s="1"/>
  <c r="AT154" i="17"/>
  <c r="AS154" i="17"/>
  <c r="AR154" i="17"/>
  <c r="AT153" i="17"/>
  <c r="AT161" i="17" s="1"/>
  <c r="AT168" i="17" s="1"/>
  <c r="AS153" i="17"/>
  <c r="AR153" i="17"/>
  <c r="AT150" i="17"/>
  <c r="AS150" i="17"/>
  <c r="AT143" i="17"/>
  <c r="AS143" i="17"/>
  <c r="AR143" i="17"/>
  <c r="AR150" i="17" s="1"/>
  <c r="AR132" i="17"/>
  <c r="AT125" i="17"/>
  <c r="AT132" i="17" s="1"/>
  <c r="AS125" i="17"/>
  <c r="AS132" i="17" s="1"/>
  <c r="AR125" i="17"/>
  <c r="AT107" i="17"/>
  <c r="AT114" i="17" s="1"/>
  <c r="AS107" i="17"/>
  <c r="AS114" i="17" s="1"/>
  <c r="AR107" i="17"/>
  <c r="AR114" i="17" s="1"/>
  <c r="AS96" i="17"/>
  <c r="AT89" i="17"/>
  <c r="AT96" i="17" s="1"/>
  <c r="AS89" i="17"/>
  <c r="AR89" i="17"/>
  <c r="AR96" i="17" s="1"/>
  <c r="AT78" i="17"/>
  <c r="AS78" i="17"/>
  <c r="AT71" i="17"/>
  <c r="AS71" i="17"/>
  <c r="AR71" i="17"/>
  <c r="AR78" i="17" s="1"/>
  <c r="AR60" i="17"/>
  <c r="AT53" i="17"/>
  <c r="AT60" i="17" s="1"/>
  <c r="AS53" i="17"/>
  <c r="AS60" i="17" s="1"/>
  <c r="AR53" i="17"/>
  <c r="AT35" i="17"/>
  <c r="AT42" i="17" s="1"/>
  <c r="AS35" i="17"/>
  <c r="AS42" i="17" s="1"/>
  <c r="AR35" i="17"/>
  <c r="AR42" i="17" s="1"/>
  <c r="AS24" i="17"/>
  <c r="AT17" i="17"/>
  <c r="AT24" i="17" s="1"/>
  <c r="AS17" i="17"/>
  <c r="AR17" i="17"/>
  <c r="AR24" i="17" s="1"/>
  <c r="AT96" i="19" l="1"/>
  <c r="AS40" i="22"/>
  <c r="AS42" i="22" s="1"/>
  <c r="AR222" i="21"/>
  <c r="AS222" i="21"/>
  <c r="AT222" i="21"/>
  <c r="V438" i="21" l="1"/>
  <c r="V437" i="21"/>
  <c r="V436" i="21"/>
  <c r="V435" i="21"/>
  <c r="V434" i="21"/>
  <c r="V433" i="21"/>
  <c r="V432" i="21"/>
  <c r="V431" i="21"/>
  <c r="V430" i="21"/>
  <c r="V440" i="21" s="1"/>
  <c r="V428" i="21"/>
  <c r="V416" i="21"/>
  <c r="V404" i="21"/>
  <c r="V392" i="21"/>
  <c r="V380" i="21"/>
  <c r="V368" i="21"/>
  <c r="V356" i="21"/>
  <c r="V344" i="21"/>
  <c r="U438" i="21"/>
  <c r="U437" i="21"/>
  <c r="U436" i="21"/>
  <c r="U435" i="21"/>
  <c r="U434" i="21"/>
  <c r="U433" i="21"/>
  <c r="U432" i="21"/>
  <c r="U431" i="21"/>
  <c r="U430" i="21"/>
  <c r="U440" i="21" s="1"/>
  <c r="U428" i="21"/>
  <c r="U416" i="21"/>
  <c r="U404" i="21"/>
  <c r="U392" i="21"/>
  <c r="U380" i="21"/>
  <c r="U368" i="21"/>
  <c r="U356" i="21"/>
  <c r="U344" i="21"/>
  <c r="T438" i="21"/>
  <c r="T437" i="21"/>
  <c r="T436" i="21"/>
  <c r="T435" i="21"/>
  <c r="T434" i="21"/>
  <c r="T433" i="21"/>
  <c r="T432" i="21"/>
  <c r="T431" i="21"/>
  <c r="T430" i="21"/>
  <c r="T440" i="21" s="1"/>
  <c r="T428" i="21"/>
  <c r="T416" i="21"/>
  <c r="T404" i="21"/>
  <c r="T392" i="21"/>
  <c r="T380" i="21"/>
  <c r="T368" i="21"/>
  <c r="T356" i="21"/>
  <c r="T344" i="21"/>
  <c r="V331" i="21"/>
  <c r="U331" i="21"/>
  <c r="T331" i="21"/>
  <c r="V330" i="21"/>
  <c r="U330" i="21"/>
  <c r="T330" i="21"/>
  <c r="V329" i="21"/>
  <c r="U329" i="21"/>
  <c r="T329" i="21"/>
  <c r="X438" i="21"/>
  <c r="W438" i="21"/>
  <c r="X437" i="21"/>
  <c r="W437" i="21"/>
  <c r="X436" i="21"/>
  <c r="W436" i="21"/>
  <c r="X435" i="21"/>
  <c r="W435" i="21"/>
  <c r="X434" i="21"/>
  <c r="W434" i="21"/>
  <c r="X433" i="21"/>
  <c r="W433" i="21"/>
  <c r="X432" i="21"/>
  <c r="W432" i="21"/>
  <c r="X431" i="21"/>
  <c r="W431" i="21"/>
  <c r="X430" i="21"/>
  <c r="X440" i="21" s="1"/>
  <c r="W430" i="21"/>
  <c r="W440" i="21" s="1"/>
  <c r="X428" i="21"/>
  <c r="W428" i="21"/>
  <c r="X416" i="21"/>
  <c r="W416" i="21"/>
  <c r="X404" i="21"/>
  <c r="W404" i="21"/>
  <c r="X392" i="21"/>
  <c r="W392" i="21"/>
  <c r="X380" i="21"/>
  <c r="W380" i="21"/>
  <c r="X368" i="21"/>
  <c r="W368" i="21"/>
  <c r="X356" i="21"/>
  <c r="W356" i="21"/>
  <c r="X344" i="21"/>
  <c r="W344" i="21"/>
  <c r="S332" i="21"/>
  <c r="V220" i="21" l="1"/>
  <c r="U220" i="21"/>
  <c r="T220" i="21"/>
  <c r="V219" i="21"/>
  <c r="U219" i="21"/>
  <c r="T219" i="21"/>
  <c r="V218" i="21"/>
  <c r="U218" i="21"/>
  <c r="T218" i="21"/>
  <c r="V217" i="21"/>
  <c r="U217" i="21"/>
  <c r="T217" i="21"/>
  <c r="V216" i="21"/>
  <c r="U216" i="21"/>
  <c r="T216" i="21"/>
  <c r="V215" i="21"/>
  <c r="U215" i="21"/>
  <c r="T215" i="21"/>
  <c r="V214" i="21"/>
  <c r="U214" i="21"/>
  <c r="T214" i="21"/>
  <c r="V213" i="21"/>
  <c r="U213" i="21"/>
  <c r="T213" i="21"/>
  <c r="V212" i="21"/>
  <c r="U212" i="21"/>
  <c r="T212" i="21"/>
  <c r="V211" i="21"/>
  <c r="U211" i="21"/>
  <c r="T211" i="21"/>
  <c r="V210" i="21"/>
  <c r="U210" i="21"/>
  <c r="T210" i="21"/>
  <c r="V209" i="21"/>
  <c r="U209" i="21"/>
  <c r="T209" i="21"/>
  <c r="V208" i="21"/>
  <c r="U208" i="21"/>
  <c r="T208" i="21"/>
  <c r="V207" i="21"/>
  <c r="U207" i="21"/>
  <c r="T207" i="21"/>
  <c r="V206" i="21"/>
  <c r="U206" i="21"/>
  <c r="T206" i="21"/>
  <c r="V205" i="21"/>
  <c r="U205" i="21"/>
  <c r="T205" i="21"/>
  <c r="V204" i="21"/>
  <c r="U204" i="21"/>
  <c r="T204" i="21"/>
  <c r="V203" i="21"/>
  <c r="U203" i="21"/>
  <c r="T203" i="21"/>
  <c r="V202" i="21"/>
  <c r="U202" i="21"/>
  <c r="T202" i="21"/>
  <c r="V201" i="21"/>
  <c r="U201" i="21"/>
  <c r="T201" i="21"/>
  <c r="V198" i="21"/>
  <c r="U198" i="21"/>
  <c r="T198" i="21"/>
  <c r="V174" i="21"/>
  <c r="U174" i="21"/>
  <c r="T174" i="21"/>
  <c r="V150" i="21"/>
  <c r="U150" i="21"/>
  <c r="T150" i="21"/>
  <c r="V126" i="21"/>
  <c r="U126" i="21"/>
  <c r="T126" i="21"/>
  <c r="V102" i="21"/>
  <c r="U102" i="21"/>
  <c r="T102" i="21"/>
  <c r="V78" i="21"/>
  <c r="U78" i="21"/>
  <c r="T78" i="21"/>
  <c r="V54" i="21"/>
  <c r="U54" i="21"/>
  <c r="T54" i="21"/>
  <c r="V30" i="21"/>
  <c r="U30" i="21"/>
  <c r="T30" i="21"/>
  <c r="V166" i="17"/>
  <c r="U166" i="17"/>
  <c r="T166" i="17"/>
  <c r="V165" i="17"/>
  <c r="U165" i="17"/>
  <c r="T165" i="17"/>
  <c r="V164" i="17"/>
  <c r="U164" i="17"/>
  <c r="T164" i="17"/>
  <c r="V163" i="17"/>
  <c r="U163" i="17"/>
  <c r="T163" i="17"/>
  <c r="V159" i="17"/>
  <c r="U159" i="17"/>
  <c r="T159" i="17"/>
  <c r="V158" i="17"/>
  <c r="U158" i="17"/>
  <c r="T158" i="17"/>
  <c r="V157" i="17"/>
  <c r="U157" i="17"/>
  <c r="T157" i="17"/>
  <c r="V156" i="17"/>
  <c r="U156" i="17"/>
  <c r="T156" i="17"/>
  <c r="V155" i="17"/>
  <c r="U155" i="17"/>
  <c r="T155" i="17"/>
  <c r="V154" i="17"/>
  <c r="U154" i="17"/>
  <c r="T154" i="17"/>
  <c r="V153" i="17"/>
  <c r="V161" i="17" s="1"/>
  <c r="V168" i="17" s="1"/>
  <c r="U153" i="17"/>
  <c r="U161" i="17" s="1"/>
  <c r="U168" i="17" s="1"/>
  <c r="T153" i="17"/>
  <c r="T161" i="17" s="1"/>
  <c r="T168" i="17" s="1"/>
  <c r="V143" i="17"/>
  <c r="V150" i="17" s="1"/>
  <c r="U143" i="17"/>
  <c r="U150" i="17" s="1"/>
  <c r="T143" i="17"/>
  <c r="T150" i="17" s="1"/>
  <c r="U132" i="17"/>
  <c r="V125" i="17"/>
  <c r="V132" i="17" s="1"/>
  <c r="U125" i="17"/>
  <c r="T125" i="17"/>
  <c r="T132" i="17" s="1"/>
  <c r="V107" i="17"/>
  <c r="V114" i="17" s="1"/>
  <c r="U107" i="17"/>
  <c r="U114" i="17" s="1"/>
  <c r="T107" i="17"/>
  <c r="T114" i="17" s="1"/>
  <c r="V89" i="17"/>
  <c r="V96" i="17" s="1"/>
  <c r="U89" i="17"/>
  <c r="U96" i="17" s="1"/>
  <c r="T89" i="17"/>
  <c r="T96" i="17" s="1"/>
  <c r="V71" i="17"/>
  <c r="V78" i="17" s="1"/>
  <c r="U71" i="17"/>
  <c r="U78" i="17" s="1"/>
  <c r="T71" i="17"/>
  <c r="T78" i="17" s="1"/>
  <c r="U60" i="17"/>
  <c r="V53" i="17"/>
  <c r="V60" i="17" s="1"/>
  <c r="U53" i="17"/>
  <c r="T53" i="17"/>
  <c r="T60" i="17" s="1"/>
  <c r="V35" i="17"/>
  <c r="V42" i="17" s="1"/>
  <c r="U35" i="17"/>
  <c r="U42" i="17" s="1"/>
  <c r="T35" i="17"/>
  <c r="T42" i="17" s="1"/>
  <c r="V17" i="17"/>
  <c r="V24" i="17" s="1"/>
  <c r="U17" i="17"/>
  <c r="U24" i="17" s="1"/>
  <c r="T17" i="17"/>
  <c r="T24" i="17" s="1"/>
  <c r="U222" i="21" l="1"/>
  <c r="V222" i="21"/>
  <c r="T222" i="21"/>
  <c r="AL41" i="22" l="1"/>
  <c r="AL40" i="22"/>
  <c r="AL42" i="22" s="1"/>
  <c r="AL38" i="22"/>
  <c r="AL34" i="22"/>
  <c r="AL30" i="22"/>
  <c r="AL26" i="22"/>
  <c r="AL22" i="22"/>
  <c r="AL18" i="22"/>
  <c r="AL14" i="22"/>
  <c r="AL10" i="22"/>
  <c r="AL220" i="21"/>
  <c r="AK220" i="21"/>
  <c r="AJ220" i="21"/>
  <c r="AL219" i="21"/>
  <c r="AK219" i="21"/>
  <c r="AJ219" i="21"/>
  <c r="AL218" i="21"/>
  <c r="AK218" i="21"/>
  <c r="AJ218" i="21"/>
  <c r="AL217" i="21"/>
  <c r="AK217" i="21"/>
  <c r="AJ217" i="21"/>
  <c r="AL216" i="21"/>
  <c r="AK216" i="21"/>
  <c r="AJ216" i="21"/>
  <c r="AL215" i="21"/>
  <c r="AK215" i="21"/>
  <c r="AJ215" i="21"/>
  <c r="AL214" i="21"/>
  <c r="AK214" i="21"/>
  <c r="AJ214" i="21"/>
  <c r="AL213" i="21"/>
  <c r="AK213" i="21"/>
  <c r="AJ213" i="21"/>
  <c r="AL212" i="21"/>
  <c r="AK212" i="21"/>
  <c r="AJ212" i="21"/>
  <c r="AL211" i="21"/>
  <c r="AK211" i="21"/>
  <c r="AJ211" i="21"/>
  <c r="AL210" i="21"/>
  <c r="AK210" i="21"/>
  <c r="AJ210" i="21"/>
  <c r="AL209" i="21"/>
  <c r="AK209" i="21"/>
  <c r="AJ209" i="21"/>
  <c r="AL208" i="21"/>
  <c r="AK208" i="21"/>
  <c r="AJ208" i="21"/>
  <c r="AL207" i="21"/>
  <c r="AK207" i="21"/>
  <c r="AJ207" i="21"/>
  <c r="AL206" i="21"/>
  <c r="AK206" i="21"/>
  <c r="AJ206" i="21"/>
  <c r="AL205" i="21"/>
  <c r="AK205" i="21"/>
  <c r="AJ205" i="21"/>
  <c r="AL204" i="21"/>
  <c r="AK204" i="21"/>
  <c r="AJ204" i="21"/>
  <c r="AL203" i="21"/>
  <c r="AK203" i="21"/>
  <c r="AJ203" i="21"/>
  <c r="AL202" i="21"/>
  <c r="AK202" i="21"/>
  <c r="AJ202" i="21"/>
  <c r="AL201" i="21"/>
  <c r="AK201" i="21"/>
  <c r="AJ201" i="21"/>
  <c r="AL198" i="21"/>
  <c r="AK198" i="21"/>
  <c r="AJ198" i="21"/>
  <c r="AL174" i="21"/>
  <c r="AK174" i="21"/>
  <c r="AJ174" i="21"/>
  <c r="AL150" i="21"/>
  <c r="AK150" i="21"/>
  <c r="AJ150" i="21"/>
  <c r="AL126" i="21"/>
  <c r="AK126" i="21"/>
  <c r="AJ126" i="21"/>
  <c r="AL102" i="21"/>
  <c r="AK102" i="21"/>
  <c r="AJ102" i="21"/>
  <c r="AL78" i="21"/>
  <c r="AK78" i="21"/>
  <c r="AJ78" i="21"/>
  <c r="AL54" i="21"/>
  <c r="AK54" i="21"/>
  <c r="AJ54" i="21"/>
  <c r="AL30" i="21"/>
  <c r="AK30" i="21"/>
  <c r="AJ30" i="21"/>
  <c r="AL96" i="20"/>
  <c r="AL94" i="20"/>
  <c r="AL93" i="20"/>
  <c r="AL92" i="20"/>
  <c r="AL91" i="20"/>
  <c r="AL90" i="20"/>
  <c r="AL89" i="20"/>
  <c r="AL86" i="20"/>
  <c r="AL76" i="20"/>
  <c r="AL66" i="20"/>
  <c r="AL56" i="20"/>
  <c r="AL46" i="20"/>
  <c r="AL36" i="20"/>
  <c r="AL26" i="20"/>
  <c r="AL16" i="20"/>
  <c r="AL94" i="19"/>
  <c r="AL93" i="19"/>
  <c r="AL92" i="19"/>
  <c r="AL91" i="19"/>
  <c r="AL90" i="19"/>
  <c r="AL96" i="19" s="1"/>
  <c r="AL89" i="19"/>
  <c r="AL88" i="19"/>
  <c r="AL86" i="19"/>
  <c r="AL76" i="19"/>
  <c r="AL66" i="19"/>
  <c r="AL56" i="19"/>
  <c r="AL46" i="19"/>
  <c r="AL36" i="19"/>
  <c r="AL26" i="19"/>
  <c r="AL16" i="19"/>
  <c r="AL166" i="17"/>
  <c r="AK166" i="17"/>
  <c r="AJ166" i="17"/>
  <c r="AL165" i="17"/>
  <c r="AK165" i="17"/>
  <c r="AJ165" i="17"/>
  <c r="AK164" i="17"/>
  <c r="AJ164" i="17"/>
  <c r="AL163" i="17"/>
  <c r="AK163" i="17"/>
  <c r="AJ163" i="17"/>
  <c r="AL159" i="17"/>
  <c r="AK159" i="17"/>
  <c r="AJ159" i="17"/>
  <c r="AL158" i="17"/>
  <c r="AK158" i="17"/>
  <c r="AJ158" i="17"/>
  <c r="AL157" i="17"/>
  <c r="AK157" i="17"/>
  <c r="AJ157" i="17"/>
  <c r="AL156" i="17"/>
  <c r="AK156" i="17"/>
  <c r="AJ156" i="17"/>
  <c r="AL155" i="17"/>
  <c r="AK155" i="17"/>
  <c r="AK161" i="17" s="1"/>
  <c r="AK168" i="17" s="1"/>
  <c r="AJ155" i="17"/>
  <c r="AL154" i="17"/>
  <c r="AL161" i="17" s="1"/>
  <c r="AL168" i="17" s="1"/>
  <c r="AK154" i="17"/>
  <c r="AJ154" i="17"/>
  <c r="AL153" i="17"/>
  <c r="AK153" i="17"/>
  <c r="AJ153" i="17"/>
  <c r="AJ161" i="17" s="1"/>
  <c r="AJ168" i="17" s="1"/>
  <c r="AL150" i="17"/>
  <c r="AK150" i="17"/>
  <c r="AJ150" i="17"/>
  <c r="AL143" i="17"/>
  <c r="AK143" i="17"/>
  <c r="AJ143" i="17"/>
  <c r="AJ132" i="17"/>
  <c r="AL125" i="17"/>
  <c r="AL132" i="17" s="1"/>
  <c r="AK125" i="17"/>
  <c r="AK132" i="17" s="1"/>
  <c r="AJ125" i="17"/>
  <c r="AL107" i="17"/>
  <c r="AL114" i="17" s="1"/>
  <c r="AK107" i="17"/>
  <c r="AK114" i="17" s="1"/>
  <c r="AJ107" i="17"/>
  <c r="AJ114" i="17" s="1"/>
  <c r="AL96" i="17"/>
  <c r="AL89" i="17"/>
  <c r="AK89" i="17"/>
  <c r="AK96" i="17" s="1"/>
  <c r="AJ89" i="17"/>
  <c r="AJ96" i="17" s="1"/>
  <c r="AL78" i="17"/>
  <c r="AK78" i="17"/>
  <c r="AJ78" i="17"/>
  <c r="AL71" i="17"/>
  <c r="AK71" i="17"/>
  <c r="AJ71" i="17"/>
  <c r="AK60" i="17"/>
  <c r="AJ60" i="17"/>
  <c r="AL56" i="17"/>
  <c r="AL164" i="17" s="1"/>
  <c r="AL53" i="17"/>
  <c r="AL60" i="17" s="1"/>
  <c r="AK53" i="17"/>
  <c r="AJ53" i="17"/>
  <c r="AL35" i="17"/>
  <c r="AL42" i="17" s="1"/>
  <c r="AK35" i="17"/>
  <c r="AK42" i="17" s="1"/>
  <c r="AJ35" i="17"/>
  <c r="AJ42" i="17" s="1"/>
  <c r="AL17" i="17"/>
  <c r="AL24" i="17" s="1"/>
  <c r="AK17" i="17"/>
  <c r="AK24" i="17" s="1"/>
  <c r="AJ17" i="17"/>
  <c r="AJ24" i="17" s="1"/>
  <c r="AL222" i="21" l="1"/>
  <c r="AJ222" i="21"/>
  <c r="AK222" i="21"/>
  <c r="BR166" i="17"/>
  <c r="BQ166" i="17"/>
  <c r="BP166" i="17"/>
  <c r="BR165" i="17"/>
  <c r="BQ165" i="17"/>
  <c r="BP165" i="17"/>
  <c r="BR164" i="17"/>
  <c r="BQ164" i="17"/>
  <c r="BP164" i="17"/>
  <c r="BR163" i="17"/>
  <c r="BQ163" i="17"/>
  <c r="BP163" i="17"/>
  <c r="BR161" i="17"/>
  <c r="BR168" i="17" s="1"/>
  <c r="BR159" i="17"/>
  <c r="BQ159" i="17"/>
  <c r="BP159" i="17"/>
  <c r="BR158" i="17"/>
  <c r="BQ158" i="17"/>
  <c r="BP158" i="17"/>
  <c r="BR157" i="17"/>
  <c r="BQ157" i="17"/>
  <c r="BP157" i="17"/>
  <c r="BR156" i="17"/>
  <c r="BQ156" i="17"/>
  <c r="BP156" i="17"/>
  <c r="BR155" i="17"/>
  <c r="BQ155" i="17"/>
  <c r="BP155" i="17"/>
  <c r="BR154" i="17"/>
  <c r="BQ154" i="17"/>
  <c r="BP154" i="17"/>
  <c r="BR153" i="17"/>
  <c r="BQ153" i="17"/>
  <c r="BQ161" i="17" s="1"/>
  <c r="BQ168" i="17" s="1"/>
  <c r="BP153" i="17"/>
  <c r="BP161" i="17" s="1"/>
  <c r="BP168" i="17" s="1"/>
  <c r="BR150" i="17"/>
  <c r="BR143" i="17"/>
  <c r="BQ143" i="17"/>
  <c r="BQ150" i="17" s="1"/>
  <c r="BP143" i="17"/>
  <c r="BP150" i="17" s="1"/>
  <c r="BQ132" i="17"/>
  <c r="BP132" i="17"/>
  <c r="BR125" i="17"/>
  <c r="BR132" i="17" s="1"/>
  <c r="BQ125" i="17"/>
  <c r="BP125" i="17"/>
  <c r="BR107" i="17"/>
  <c r="BR114" i="17" s="1"/>
  <c r="BQ107" i="17"/>
  <c r="BQ114" i="17" s="1"/>
  <c r="BP107" i="17"/>
  <c r="BP114" i="17" s="1"/>
  <c r="BR89" i="17"/>
  <c r="BR96" i="17" s="1"/>
  <c r="BQ89" i="17"/>
  <c r="BQ96" i="17" s="1"/>
  <c r="BP89" i="17"/>
  <c r="BP96" i="17" s="1"/>
  <c r="BR78" i="17"/>
  <c r="BR71" i="17"/>
  <c r="BQ71" i="17"/>
  <c r="BQ78" i="17" s="1"/>
  <c r="BP71" i="17"/>
  <c r="BP78" i="17" s="1"/>
  <c r="BQ60" i="17"/>
  <c r="BP60" i="17"/>
  <c r="BR53" i="17"/>
  <c r="BR60" i="17" s="1"/>
  <c r="BQ53" i="17"/>
  <c r="BP53" i="17"/>
  <c r="BR35" i="17"/>
  <c r="BR42" i="17" s="1"/>
  <c r="BQ35" i="17"/>
  <c r="BQ42" i="17" s="1"/>
  <c r="BP35" i="17"/>
  <c r="BP42" i="17" s="1"/>
  <c r="BR17" i="17"/>
  <c r="BR24" i="17" s="1"/>
  <c r="BQ17" i="17"/>
  <c r="BQ24" i="17" s="1"/>
  <c r="BP17" i="17"/>
  <c r="BP24" i="17" s="1"/>
  <c r="BR220" i="21"/>
  <c r="BQ220" i="21"/>
  <c r="BP220" i="21"/>
  <c r="BR219" i="21"/>
  <c r="BQ219" i="21"/>
  <c r="BP219" i="21"/>
  <c r="BR218" i="21"/>
  <c r="BQ218" i="21"/>
  <c r="BP218" i="21"/>
  <c r="BR217" i="21"/>
  <c r="BQ217" i="21"/>
  <c r="BP217" i="21"/>
  <c r="BR216" i="21"/>
  <c r="BQ216" i="21"/>
  <c r="BP216" i="21"/>
  <c r="BR215" i="21"/>
  <c r="BQ215" i="21"/>
  <c r="BP215" i="21"/>
  <c r="BR214" i="21"/>
  <c r="BQ214" i="21"/>
  <c r="BP214" i="21"/>
  <c r="BR213" i="21"/>
  <c r="BQ213" i="21"/>
  <c r="BP213" i="21"/>
  <c r="BR212" i="21"/>
  <c r="BQ212" i="21"/>
  <c r="BP212" i="21"/>
  <c r="BR211" i="21"/>
  <c r="BQ211" i="21"/>
  <c r="BP211" i="21"/>
  <c r="BR210" i="21"/>
  <c r="BQ210" i="21"/>
  <c r="BP210" i="21"/>
  <c r="BR209" i="21"/>
  <c r="BQ209" i="21"/>
  <c r="BP209" i="21"/>
  <c r="BR208" i="21"/>
  <c r="BQ208" i="21"/>
  <c r="BP208" i="21"/>
  <c r="BR207" i="21"/>
  <c r="BQ207" i="21"/>
  <c r="BP207" i="21"/>
  <c r="BR206" i="21"/>
  <c r="BQ206" i="21"/>
  <c r="BP206" i="21"/>
  <c r="BR205" i="21"/>
  <c r="BQ205" i="21"/>
  <c r="BP205" i="21"/>
  <c r="BR204" i="21"/>
  <c r="BQ204" i="21"/>
  <c r="BP204" i="21"/>
  <c r="BR203" i="21"/>
  <c r="BQ203" i="21"/>
  <c r="BP203" i="21"/>
  <c r="BR202" i="21"/>
  <c r="BQ202" i="21"/>
  <c r="BP202" i="21"/>
  <c r="BR201" i="21"/>
  <c r="BQ201" i="21"/>
  <c r="BP201" i="21"/>
  <c r="BR198" i="21"/>
  <c r="BQ198" i="21"/>
  <c r="BP198" i="21"/>
  <c r="BR174" i="21"/>
  <c r="BQ174" i="21"/>
  <c r="BP174" i="21"/>
  <c r="BR150" i="21"/>
  <c r="BQ150" i="21"/>
  <c r="BP150" i="21"/>
  <c r="BR126" i="21"/>
  <c r="BQ126" i="21"/>
  <c r="BP126" i="21"/>
  <c r="BR102" i="21"/>
  <c r="BQ102" i="21"/>
  <c r="BP102" i="21"/>
  <c r="BR78" i="21"/>
  <c r="BQ78" i="21"/>
  <c r="BP78" i="21"/>
  <c r="BR54" i="21"/>
  <c r="BQ54" i="21"/>
  <c r="BP54" i="21"/>
  <c r="BR30" i="21"/>
  <c r="BQ30" i="21"/>
  <c r="BP30" i="21"/>
  <c r="BR222" i="21" l="1"/>
  <c r="BQ222" i="21"/>
  <c r="BP222" i="21"/>
  <c r="BT243" i="17" l="1"/>
  <c r="BR243" i="17"/>
  <c r="BS243" i="17" s="1"/>
  <c r="BQ243" i="17"/>
  <c r="BP243" i="17"/>
  <c r="BR236" i="17"/>
  <c r="BR231" i="17"/>
  <c r="BS231" i="17" s="1"/>
  <c r="BQ231" i="17"/>
  <c r="BP231" i="17"/>
  <c r="BR230" i="17"/>
  <c r="BQ230" i="17"/>
  <c r="BT230" i="17" s="1"/>
  <c r="BP230" i="17"/>
  <c r="BR229" i="17"/>
  <c r="BQ229" i="17"/>
  <c r="BT229" i="17" s="1"/>
  <c r="BP229" i="17"/>
  <c r="BR225" i="17"/>
  <c r="BT225" i="17" s="1"/>
  <c r="BQ225" i="17"/>
  <c r="BP225" i="17"/>
  <c r="BT224" i="17"/>
  <c r="BR224" i="17"/>
  <c r="BQ224" i="17"/>
  <c r="BP224" i="17"/>
  <c r="BS224" i="17" s="1"/>
  <c r="BR223" i="17"/>
  <c r="BT223" i="17" s="1"/>
  <c r="BQ223" i="17"/>
  <c r="BP223" i="17"/>
  <c r="BR222" i="17"/>
  <c r="BQ222" i="17"/>
  <c r="BP222" i="17"/>
  <c r="BR221" i="17"/>
  <c r="BQ221" i="17"/>
  <c r="BP221" i="17"/>
  <c r="BT220" i="17"/>
  <c r="BS220" i="17"/>
  <c r="BR219" i="17"/>
  <c r="BR227" i="17" s="1"/>
  <c r="BQ219" i="17"/>
  <c r="BP219" i="17"/>
  <c r="BP227" i="17" s="1"/>
  <c r="BP233" i="17" s="1"/>
  <c r="BQ215" i="17"/>
  <c r="BQ238" i="17" s="1"/>
  <c r="BQ214" i="17"/>
  <c r="BQ237" i="17" s="1"/>
  <c r="BP214" i="17"/>
  <c r="BP237" i="17" s="1"/>
  <c r="BR213" i="17"/>
  <c r="BR208" i="17"/>
  <c r="BQ208" i="17"/>
  <c r="BQ254" i="17" s="1"/>
  <c r="BP208" i="17"/>
  <c r="BP254" i="17" s="1"/>
  <c r="BR207" i="17"/>
  <c r="BR253" i="17" s="1"/>
  <c r="BQ207" i="17"/>
  <c r="BQ253" i="17" s="1"/>
  <c r="BP207" i="17"/>
  <c r="BR206" i="17"/>
  <c r="BQ206" i="17"/>
  <c r="BQ252" i="17" s="1"/>
  <c r="BP206" i="17"/>
  <c r="BP252" i="17" s="1"/>
  <c r="BR202" i="17"/>
  <c r="BR248" i="17" s="1"/>
  <c r="BQ202" i="17"/>
  <c r="BQ248" i="17" s="1"/>
  <c r="BP202" i="17"/>
  <c r="BP248" i="17" s="1"/>
  <c r="BR201" i="17"/>
  <c r="BT201" i="17" s="1"/>
  <c r="BQ201" i="17"/>
  <c r="BQ247" i="17" s="1"/>
  <c r="BP201" i="17"/>
  <c r="BP247" i="17" s="1"/>
  <c r="BR200" i="17"/>
  <c r="BS200" i="17" s="1"/>
  <c r="BQ200" i="17"/>
  <c r="BP200" i="17"/>
  <c r="BR199" i="17"/>
  <c r="BR245" i="17" s="1"/>
  <c r="BQ199" i="17"/>
  <c r="BQ245" i="17" s="1"/>
  <c r="BP199" i="17"/>
  <c r="BP245" i="17" s="1"/>
  <c r="BR198" i="17"/>
  <c r="BQ198" i="17"/>
  <c r="BQ244" i="17" s="1"/>
  <c r="BP198" i="17"/>
  <c r="BP244" i="17" s="1"/>
  <c r="BT197" i="17"/>
  <c r="BS197" i="17"/>
  <c r="BR196" i="17"/>
  <c r="BR204" i="17" s="1"/>
  <c r="BQ196" i="17"/>
  <c r="BQ204" i="17" s="1"/>
  <c r="BQ210" i="17" s="1"/>
  <c r="BP196" i="17"/>
  <c r="BP242" i="17" s="1"/>
  <c r="BR192" i="17"/>
  <c r="BR215" i="17" s="1"/>
  <c r="BR238" i="17" s="1"/>
  <c r="BQ192" i="17"/>
  <c r="BP192" i="17"/>
  <c r="BP215" i="17" s="1"/>
  <c r="BP238" i="17" s="1"/>
  <c r="BR191" i="17"/>
  <c r="BR214" i="17" s="1"/>
  <c r="BR237" i="17" s="1"/>
  <c r="BQ191" i="17"/>
  <c r="BP191" i="17"/>
  <c r="BR190" i="17"/>
  <c r="BQ190" i="17"/>
  <c r="BQ213" i="17" s="1"/>
  <c r="BQ236" i="17" s="1"/>
  <c r="BP190" i="17"/>
  <c r="BP213" i="17" s="1"/>
  <c r="BP236" i="17" s="1"/>
  <c r="BL243" i="17"/>
  <c r="BJ243" i="17"/>
  <c r="BK243" i="17" s="1"/>
  <c r="BI243" i="17"/>
  <c r="BH243" i="17"/>
  <c r="BJ236" i="17"/>
  <c r="BJ231" i="17"/>
  <c r="BK231" i="17" s="1"/>
  <c r="BI231" i="17"/>
  <c r="BL231" i="17" s="1"/>
  <c r="BH231" i="17"/>
  <c r="BJ230" i="17"/>
  <c r="BK230" i="17" s="1"/>
  <c r="BI230" i="17"/>
  <c r="BL230" i="17" s="1"/>
  <c r="BH230" i="17"/>
  <c r="BJ229" i="17"/>
  <c r="BI229" i="17"/>
  <c r="BH229" i="17"/>
  <c r="BJ225" i="17"/>
  <c r="BI225" i="17"/>
  <c r="BH225" i="17"/>
  <c r="BJ224" i="17"/>
  <c r="BL224" i="17" s="1"/>
  <c r="BI224" i="17"/>
  <c r="BH224" i="17"/>
  <c r="BJ223" i="17"/>
  <c r="BI223" i="17"/>
  <c r="BH223" i="17"/>
  <c r="BJ222" i="17"/>
  <c r="BI222" i="17"/>
  <c r="BH222" i="17"/>
  <c r="BJ221" i="17"/>
  <c r="BK221" i="17" s="1"/>
  <c r="BI221" i="17"/>
  <c r="BH221" i="17"/>
  <c r="BL220" i="17"/>
  <c r="BK220" i="17"/>
  <c r="BJ219" i="17"/>
  <c r="BK219" i="17" s="1"/>
  <c r="BI219" i="17"/>
  <c r="BH219" i="17"/>
  <c r="BH227" i="17" s="1"/>
  <c r="BI215" i="17"/>
  <c r="BI238" i="17" s="1"/>
  <c r="BI214" i="17"/>
  <c r="BI237" i="17" s="1"/>
  <c r="BH214" i="17"/>
  <c r="BH237" i="17" s="1"/>
  <c r="BJ213" i="17"/>
  <c r="BJ208" i="17"/>
  <c r="BL208" i="17" s="1"/>
  <c r="BI208" i="17"/>
  <c r="BI254" i="17" s="1"/>
  <c r="BH208" i="17"/>
  <c r="BH254" i="17" s="1"/>
  <c r="BJ207" i="17"/>
  <c r="BJ253" i="17" s="1"/>
  <c r="BI207" i="17"/>
  <c r="BI253" i="17" s="1"/>
  <c r="BH207" i="17"/>
  <c r="BH253" i="17" s="1"/>
  <c r="BJ206" i="17"/>
  <c r="BL206" i="17" s="1"/>
  <c r="BI206" i="17"/>
  <c r="BI252" i="17" s="1"/>
  <c r="BH206" i="17"/>
  <c r="BH252" i="17" s="1"/>
  <c r="BJ202" i="17"/>
  <c r="BJ248" i="17" s="1"/>
  <c r="BI202" i="17"/>
  <c r="BI248" i="17" s="1"/>
  <c r="BH202" i="17"/>
  <c r="BH248" i="17" s="1"/>
  <c r="BJ201" i="17"/>
  <c r="BI201" i="17"/>
  <c r="BI247" i="17" s="1"/>
  <c r="BH201" i="17"/>
  <c r="BH247" i="17" s="1"/>
  <c r="BJ200" i="17"/>
  <c r="BI200" i="17"/>
  <c r="BI246" i="17" s="1"/>
  <c r="BH200" i="17"/>
  <c r="BJ199" i="17"/>
  <c r="BK199" i="17" s="1"/>
  <c r="BI199" i="17"/>
  <c r="BH199" i="17"/>
  <c r="BH245" i="17" s="1"/>
  <c r="BJ198" i="17"/>
  <c r="BK198" i="17" s="1"/>
  <c r="BI198" i="17"/>
  <c r="BI244" i="17" s="1"/>
  <c r="BH198" i="17"/>
  <c r="BH244" i="17" s="1"/>
  <c r="BL197" i="17"/>
  <c r="BK197" i="17"/>
  <c r="BL196" i="17"/>
  <c r="BJ196" i="17"/>
  <c r="BK196" i="17" s="1"/>
  <c r="BI196" i="17"/>
  <c r="BI242" i="17" s="1"/>
  <c r="BH196" i="17"/>
  <c r="BH242" i="17" s="1"/>
  <c r="BJ192" i="17"/>
  <c r="BJ215" i="17" s="1"/>
  <c r="BJ238" i="17" s="1"/>
  <c r="BI192" i="17"/>
  <c r="BH192" i="17"/>
  <c r="BH215" i="17" s="1"/>
  <c r="BH238" i="17" s="1"/>
  <c r="BJ191" i="17"/>
  <c r="BJ214" i="17" s="1"/>
  <c r="BJ237" i="17" s="1"/>
  <c r="BI191" i="17"/>
  <c r="BH191" i="17"/>
  <c r="BJ190" i="17"/>
  <c r="BI190" i="17"/>
  <c r="BI213" i="17" s="1"/>
  <c r="BI236" i="17" s="1"/>
  <c r="BH190" i="17"/>
  <c r="BH213" i="17" s="1"/>
  <c r="BH236" i="17" s="1"/>
  <c r="BD243" i="17"/>
  <c r="BB243" i="17"/>
  <c r="BC243" i="17" s="1"/>
  <c r="BA243" i="17"/>
  <c r="AZ243" i="17"/>
  <c r="BB231" i="17"/>
  <c r="BC231" i="17" s="1"/>
  <c r="BA231" i="17"/>
  <c r="AZ231" i="17"/>
  <c r="BB230" i="17"/>
  <c r="BA230" i="17"/>
  <c r="BD230" i="17" s="1"/>
  <c r="AZ230" i="17"/>
  <c r="BC230" i="17" s="1"/>
  <c r="BB229" i="17"/>
  <c r="BA229" i="17"/>
  <c r="BD229" i="17" s="1"/>
  <c r="AZ229" i="17"/>
  <c r="BB225" i="17"/>
  <c r="BD225" i="17" s="1"/>
  <c r="BA225" i="17"/>
  <c r="AZ225" i="17"/>
  <c r="BC225" i="17" s="1"/>
  <c r="BD224" i="17"/>
  <c r="BB224" i="17"/>
  <c r="BA224" i="17"/>
  <c r="AZ224" i="17"/>
  <c r="BB223" i="17"/>
  <c r="BD223" i="17" s="1"/>
  <c r="BA223" i="17"/>
  <c r="AZ223" i="17"/>
  <c r="BB222" i="17"/>
  <c r="BA222" i="17"/>
  <c r="AZ222" i="17"/>
  <c r="BB221" i="17"/>
  <c r="BC221" i="17" s="1"/>
  <c r="BA221" i="17"/>
  <c r="AZ221" i="17"/>
  <c r="BD220" i="17"/>
  <c r="BC220" i="17"/>
  <c r="BC219" i="17"/>
  <c r="BB219" i="17"/>
  <c r="BA219" i="17"/>
  <c r="AZ219" i="17"/>
  <c r="AZ227" i="17" s="1"/>
  <c r="BA215" i="17"/>
  <c r="BA238" i="17" s="1"/>
  <c r="AZ214" i="17"/>
  <c r="AZ237" i="17" s="1"/>
  <c r="BB213" i="17"/>
  <c r="BB236" i="17" s="1"/>
  <c r="BB208" i="17"/>
  <c r="BC208" i="17" s="1"/>
  <c r="BA208" i="17"/>
  <c r="BA254" i="17" s="1"/>
  <c r="AZ208" i="17"/>
  <c r="AZ254" i="17" s="1"/>
  <c r="BB207" i="17"/>
  <c r="BB253" i="17" s="1"/>
  <c r="BA207" i="17"/>
  <c r="AZ207" i="17"/>
  <c r="AZ253" i="17" s="1"/>
  <c r="BB206" i="17"/>
  <c r="BA206" i="17"/>
  <c r="BA252" i="17" s="1"/>
  <c r="AZ206" i="17"/>
  <c r="BB202" i="17"/>
  <c r="BB248" i="17" s="1"/>
  <c r="BA202" i="17"/>
  <c r="BA248" i="17" s="1"/>
  <c r="AZ202" i="17"/>
  <c r="AZ248" i="17" s="1"/>
  <c r="BB201" i="17"/>
  <c r="BD201" i="17" s="1"/>
  <c r="BA201" i="17"/>
  <c r="BA247" i="17" s="1"/>
  <c r="AZ201" i="17"/>
  <c r="AZ247" i="17" s="1"/>
  <c r="BB200" i="17"/>
  <c r="BC200" i="17" s="1"/>
  <c r="BA200" i="17"/>
  <c r="BA246" i="17" s="1"/>
  <c r="AZ200" i="17"/>
  <c r="BB199" i="17"/>
  <c r="BB245" i="17" s="1"/>
  <c r="BA199" i="17"/>
  <c r="BA245" i="17" s="1"/>
  <c r="AZ199" i="17"/>
  <c r="AZ245" i="17" s="1"/>
  <c r="BB198" i="17"/>
  <c r="BA198" i="17"/>
  <c r="BA244" i="17" s="1"/>
  <c r="AZ198" i="17"/>
  <c r="AZ244" i="17" s="1"/>
  <c r="BD197" i="17"/>
  <c r="BC197" i="17"/>
  <c r="BD196" i="17"/>
  <c r="BB196" i="17"/>
  <c r="BA196" i="17"/>
  <c r="AZ196" i="17"/>
  <c r="AZ242" i="17" s="1"/>
  <c r="BB192" i="17"/>
  <c r="BB215" i="17" s="1"/>
  <c r="BB238" i="17" s="1"/>
  <c r="BA192" i="17"/>
  <c r="AZ192" i="17"/>
  <c r="AZ215" i="17" s="1"/>
  <c r="AZ238" i="17" s="1"/>
  <c r="BB191" i="17"/>
  <c r="BB214" i="17" s="1"/>
  <c r="BB237" i="17" s="1"/>
  <c r="BA191" i="17"/>
  <c r="BA214" i="17" s="1"/>
  <c r="BA237" i="17" s="1"/>
  <c r="AZ191" i="17"/>
  <c r="BB190" i="17"/>
  <c r="BA190" i="17"/>
  <c r="BA213" i="17" s="1"/>
  <c r="BA236" i="17" s="1"/>
  <c r="AZ190" i="17"/>
  <c r="AZ213" i="17" s="1"/>
  <c r="AZ236" i="17" s="1"/>
  <c r="AR247" i="17"/>
  <c r="AV243" i="17"/>
  <c r="AT243" i="17"/>
  <c r="AU243" i="17" s="1"/>
  <c r="AS243" i="17"/>
  <c r="AR243" i="17"/>
  <c r="AV231" i="17"/>
  <c r="AT231" i="17"/>
  <c r="AU231" i="17" s="1"/>
  <c r="AS231" i="17"/>
  <c r="AR231" i="17"/>
  <c r="AT230" i="17"/>
  <c r="AU230" i="17" s="1"/>
  <c r="AS230" i="17"/>
  <c r="AV230" i="17" s="1"/>
  <c r="AR230" i="17"/>
  <c r="AV229" i="17"/>
  <c r="AT229" i="17"/>
  <c r="AU229" i="17" s="1"/>
  <c r="AS229" i="17"/>
  <c r="AR229" i="17"/>
  <c r="AT225" i="17"/>
  <c r="AV225" i="17" s="1"/>
  <c r="AS225" i="17"/>
  <c r="AR225" i="17"/>
  <c r="AU224" i="17"/>
  <c r="AT224" i="17"/>
  <c r="AV224" i="17" s="1"/>
  <c r="AS224" i="17"/>
  <c r="AR224" i="17"/>
  <c r="AT223" i="17"/>
  <c r="AV223" i="17" s="1"/>
  <c r="AS223" i="17"/>
  <c r="AR223" i="17"/>
  <c r="AT222" i="17"/>
  <c r="AS222" i="17"/>
  <c r="AR222" i="17"/>
  <c r="AT221" i="17"/>
  <c r="AU221" i="17" s="1"/>
  <c r="AS221" i="17"/>
  <c r="AR221" i="17"/>
  <c r="AV220" i="17"/>
  <c r="AU220" i="17"/>
  <c r="AU219" i="17"/>
  <c r="AT219" i="17"/>
  <c r="AT227" i="17" s="1"/>
  <c r="AS219" i="17"/>
  <c r="AR219" i="17"/>
  <c r="AR227" i="17" s="1"/>
  <c r="AR233" i="17" s="1"/>
  <c r="AS215" i="17"/>
  <c r="AS238" i="17" s="1"/>
  <c r="AR214" i="17"/>
  <c r="AR237" i="17" s="1"/>
  <c r="AT213" i="17"/>
  <c r="AT236" i="17" s="1"/>
  <c r="AT208" i="17"/>
  <c r="AU208" i="17" s="1"/>
  <c r="AS208" i="17"/>
  <c r="AS254" i="17" s="1"/>
  <c r="AR208" i="17"/>
  <c r="AR254" i="17" s="1"/>
  <c r="AU207" i="17"/>
  <c r="AT207" i="17"/>
  <c r="AV207" i="17" s="1"/>
  <c r="AS207" i="17"/>
  <c r="AS253" i="17" s="1"/>
  <c r="AR207" i="17"/>
  <c r="AR253" i="17" s="1"/>
  <c r="AT206" i="17"/>
  <c r="AS206" i="17"/>
  <c r="AS252" i="17" s="1"/>
  <c r="AR206" i="17"/>
  <c r="AR252" i="17" s="1"/>
  <c r="AT202" i="17"/>
  <c r="AT248" i="17" s="1"/>
  <c r="AS202" i="17"/>
  <c r="AS248" i="17" s="1"/>
  <c r="AR202" i="17"/>
  <c r="AR248" i="17" s="1"/>
  <c r="AT201" i="17"/>
  <c r="AV201" i="17" s="1"/>
  <c r="AS201" i="17"/>
  <c r="AS247" i="17" s="1"/>
  <c r="AR201" i="17"/>
  <c r="AV200" i="17"/>
  <c r="AT200" i="17"/>
  <c r="AS200" i="17"/>
  <c r="AS246" i="17" s="1"/>
  <c r="AR200" i="17"/>
  <c r="AT199" i="17"/>
  <c r="AU199" i="17" s="1"/>
  <c r="AS199" i="17"/>
  <c r="AR199" i="17"/>
  <c r="AR245" i="17" s="1"/>
  <c r="AV198" i="17"/>
  <c r="AT198" i="17"/>
  <c r="AS198" i="17"/>
  <c r="AS244" i="17" s="1"/>
  <c r="AR198" i="17"/>
  <c r="AR244" i="17" s="1"/>
  <c r="AV197" i="17"/>
  <c r="AU197" i="17"/>
  <c r="AT196" i="17"/>
  <c r="AT204" i="17" s="1"/>
  <c r="AS196" i="17"/>
  <c r="AS204" i="17" s="1"/>
  <c r="AR196" i="17"/>
  <c r="AR242" i="17" s="1"/>
  <c r="AT192" i="17"/>
  <c r="AT215" i="17" s="1"/>
  <c r="AT238" i="17" s="1"/>
  <c r="AS192" i="17"/>
  <c r="AR192" i="17"/>
  <c r="AR215" i="17" s="1"/>
  <c r="AR238" i="17" s="1"/>
  <c r="AT191" i="17"/>
  <c r="AT214" i="17" s="1"/>
  <c r="AT237" i="17" s="1"/>
  <c r="AS191" i="17"/>
  <c r="AS214" i="17" s="1"/>
  <c r="AS237" i="17" s="1"/>
  <c r="AR191" i="17"/>
  <c r="AT190" i="17"/>
  <c r="AS190" i="17"/>
  <c r="AS213" i="17" s="1"/>
  <c r="AS236" i="17" s="1"/>
  <c r="AR190" i="17"/>
  <c r="AR213" i="17" s="1"/>
  <c r="AR236" i="17" s="1"/>
  <c r="AK244" i="17"/>
  <c r="AN243" i="17"/>
  <c r="AL243" i="17"/>
  <c r="AM243" i="17" s="1"/>
  <c r="AK243" i="17"/>
  <c r="AJ243" i="17"/>
  <c r="AK242" i="17"/>
  <c r="AL236" i="17"/>
  <c r="AL231" i="17"/>
  <c r="AM231" i="17" s="1"/>
  <c r="AK231" i="17"/>
  <c r="AJ231" i="17"/>
  <c r="AL230" i="17"/>
  <c r="AM230" i="17" s="1"/>
  <c r="AK230" i="17"/>
  <c r="AN230" i="17" s="1"/>
  <c r="AJ230" i="17"/>
  <c r="AL229" i="17"/>
  <c r="AN229" i="17" s="1"/>
  <c r="AK229" i="17"/>
  <c r="AJ229" i="17"/>
  <c r="AL225" i="17"/>
  <c r="AN225" i="17" s="1"/>
  <c r="AK225" i="17"/>
  <c r="AJ225" i="17"/>
  <c r="AL224" i="17"/>
  <c r="AN224" i="17" s="1"/>
  <c r="AK224" i="17"/>
  <c r="AJ224" i="17"/>
  <c r="AL223" i="17"/>
  <c r="AN223" i="17" s="1"/>
  <c r="AK223" i="17"/>
  <c r="AJ223" i="17"/>
  <c r="AJ246" i="17" s="1"/>
  <c r="AL222" i="17"/>
  <c r="AK222" i="17"/>
  <c r="AJ222" i="17"/>
  <c r="AL221" i="17"/>
  <c r="AM221" i="17" s="1"/>
  <c r="AK221" i="17"/>
  <c r="AJ221" i="17"/>
  <c r="AN220" i="17"/>
  <c r="AM220" i="17"/>
  <c r="AL219" i="17"/>
  <c r="AL227" i="17" s="1"/>
  <c r="AK219" i="17"/>
  <c r="AJ219" i="17"/>
  <c r="AK215" i="17"/>
  <c r="AK238" i="17" s="1"/>
  <c r="AK214" i="17"/>
  <c r="AK237" i="17" s="1"/>
  <c r="AJ214" i="17"/>
  <c r="AJ237" i="17" s="1"/>
  <c r="AL213" i="17"/>
  <c r="AL208" i="17"/>
  <c r="AN208" i="17" s="1"/>
  <c r="AK208" i="17"/>
  <c r="AK254" i="17" s="1"/>
  <c r="AJ208" i="17"/>
  <c r="AM207" i="17"/>
  <c r="AL207" i="17"/>
  <c r="AL253" i="17" s="1"/>
  <c r="AK207" i="17"/>
  <c r="AK253" i="17" s="1"/>
  <c r="AJ207" i="17"/>
  <c r="AJ253" i="17" s="1"/>
  <c r="AL206" i="17"/>
  <c r="AK206" i="17"/>
  <c r="AK252" i="17" s="1"/>
  <c r="AJ206" i="17"/>
  <c r="AJ252" i="17" s="1"/>
  <c r="AL202" i="17"/>
  <c r="AL248" i="17" s="1"/>
  <c r="AK202" i="17"/>
  <c r="AK248" i="17" s="1"/>
  <c r="AJ202" i="17"/>
  <c r="AL201" i="17"/>
  <c r="AN201" i="17" s="1"/>
  <c r="AK201" i="17"/>
  <c r="AK247" i="17" s="1"/>
  <c r="AJ201" i="17"/>
  <c r="AJ247" i="17" s="1"/>
  <c r="AN200" i="17"/>
  <c r="AL200" i="17"/>
  <c r="AK200" i="17"/>
  <c r="AK246" i="17" s="1"/>
  <c r="AJ200" i="17"/>
  <c r="AL199" i="17"/>
  <c r="AM199" i="17" s="1"/>
  <c r="AK199" i="17"/>
  <c r="AJ199" i="17"/>
  <c r="AN198" i="17"/>
  <c r="AL198" i="17"/>
  <c r="AK198" i="17"/>
  <c r="AJ198" i="17"/>
  <c r="AM198" i="17" s="1"/>
  <c r="AN197" i="17"/>
  <c r="AM197" i="17"/>
  <c r="AL196" i="17"/>
  <c r="AL204" i="17" s="1"/>
  <c r="AK196" i="17"/>
  <c r="AJ196" i="17"/>
  <c r="AJ242" i="17" s="1"/>
  <c r="AL192" i="17"/>
  <c r="AL215" i="17" s="1"/>
  <c r="AL238" i="17" s="1"/>
  <c r="AK192" i="17"/>
  <c r="AJ192" i="17"/>
  <c r="AJ215" i="17" s="1"/>
  <c r="AJ238" i="17" s="1"/>
  <c r="AL191" i="17"/>
  <c r="AL214" i="17" s="1"/>
  <c r="AL237" i="17" s="1"/>
  <c r="AK191" i="17"/>
  <c r="AJ191" i="17"/>
  <c r="AL190" i="17"/>
  <c r="AK190" i="17"/>
  <c r="AK213" i="17" s="1"/>
  <c r="AK236" i="17" s="1"/>
  <c r="AJ190" i="17"/>
  <c r="AJ213" i="17" s="1"/>
  <c r="AJ236" i="17" s="1"/>
  <c r="AD252" i="17"/>
  <c r="AC252" i="17"/>
  <c r="AF243" i="17"/>
  <c r="AD243" i="17"/>
  <c r="AE243" i="17" s="1"/>
  <c r="AC243" i="17"/>
  <c r="AB243" i="17"/>
  <c r="AB237" i="17"/>
  <c r="AD236" i="17"/>
  <c r="AD231" i="17"/>
  <c r="AC231" i="17"/>
  <c r="AB231" i="17"/>
  <c r="AD230" i="17"/>
  <c r="AF230" i="17" s="1"/>
  <c r="AC230" i="17"/>
  <c r="AB230" i="17"/>
  <c r="AD229" i="17"/>
  <c r="AF229" i="17" s="1"/>
  <c r="AC229" i="17"/>
  <c r="AB229" i="17"/>
  <c r="AD225" i="17"/>
  <c r="AF225" i="17" s="1"/>
  <c r="AC225" i="17"/>
  <c r="AB225" i="17"/>
  <c r="AD224" i="17"/>
  <c r="AF224" i="17" s="1"/>
  <c r="AC224" i="17"/>
  <c r="AB224" i="17"/>
  <c r="AD223" i="17"/>
  <c r="AE223" i="17" s="1"/>
  <c r="AC223" i="17"/>
  <c r="AB223" i="17"/>
  <c r="AD222" i="17"/>
  <c r="AC222" i="17"/>
  <c r="AB222" i="17"/>
  <c r="AF221" i="17"/>
  <c r="AD221" i="17"/>
  <c r="AC221" i="17"/>
  <c r="AB221" i="17"/>
  <c r="AF220" i="17"/>
  <c r="AE220" i="17"/>
  <c r="AD219" i="17"/>
  <c r="AD227" i="17" s="1"/>
  <c r="AC219" i="17"/>
  <c r="AB219" i="17"/>
  <c r="AD214" i="17"/>
  <c r="AD237" i="17" s="1"/>
  <c r="AC214" i="17"/>
  <c r="AC237" i="17" s="1"/>
  <c r="AB214" i="17"/>
  <c r="AD213" i="17"/>
  <c r="AF208" i="17"/>
  <c r="AE208" i="17"/>
  <c r="AD208" i="17"/>
  <c r="AD254" i="17" s="1"/>
  <c r="AC208" i="17"/>
  <c r="AB208" i="17"/>
  <c r="AB254" i="17" s="1"/>
  <c r="AD207" i="17"/>
  <c r="AD253" i="17" s="1"/>
  <c r="AC207" i="17"/>
  <c r="AC253" i="17" s="1"/>
  <c r="AB207" i="17"/>
  <c r="AB253" i="17" s="1"/>
  <c r="AD206" i="17"/>
  <c r="AF206" i="17" s="1"/>
  <c r="AC206" i="17"/>
  <c r="AB206" i="17"/>
  <c r="AD202" i="17"/>
  <c r="AD248" i="17" s="1"/>
  <c r="AC202" i="17"/>
  <c r="AC248" i="17" s="1"/>
  <c r="AB202" i="17"/>
  <c r="AB248" i="17" s="1"/>
  <c r="AD201" i="17"/>
  <c r="AE201" i="17" s="1"/>
  <c r="AC201" i="17"/>
  <c r="AC247" i="17" s="1"/>
  <c r="AB201" i="17"/>
  <c r="AB247" i="17" s="1"/>
  <c r="AF200" i="17"/>
  <c r="AD200" i="17"/>
  <c r="AC200" i="17"/>
  <c r="AC246" i="17" s="1"/>
  <c r="AB200" i="17"/>
  <c r="AB246" i="17" s="1"/>
  <c r="AD199" i="17"/>
  <c r="AC199" i="17"/>
  <c r="AC245" i="17" s="1"/>
  <c r="AB199" i="17"/>
  <c r="AF198" i="17"/>
  <c r="AE198" i="17"/>
  <c r="AD198" i="17"/>
  <c r="AD244" i="17" s="1"/>
  <c r="AC198" i="17"/>
  <c r="AC244" i="17" s="1"/>
  <c r="AB198" i="17"/>
  <c r="AB244" i="17" s="1"/>
  <c r="AF197" i="17"/>
  <c r="AE197" i="17"/>
  <c r="AF196" i="17"/>
  <c r="AE196" i="17"/>
  <c r="AD196" i="17"/>
  <c r="AD242" i="17" s="1"/>
  <c r="AC196" i="17"/>
  <c r="AB196" i="17"/>
  <c r="AB242" i="17" s="1"/>
  <c r="AD192" i="17"/>
  <c r="AD215" i="17" s="1"/>
  <c r="AD238" i="17" s="1"/>
  <c r="AC192" i="17"/>
  <c r="AC215" i="17" s="1"/>
  <c r="AC238" i="17" s="1"/>
  <c r="AB192" i="17"/>
  <c r="AB215" i="17" s="1"/>
  <c r="AB238" i="17" s="1"/>
  <c r="AD191" i="17"/>
  <c r="AC191" i="17"/>
  <c r="AB191" i="17"/>
  <c r="AD190" i="17"/>
  <c r="AC190" i="17"/>
  <c r="AC213" i="17" s="1"/>
  <c r="AC236" i="17" s="1"/>
  <c r="AB190" i="17"/>
  <c r="AB213" i="17" s="1"/>
  <c r="AB236" i="17" s="1"/>
  <c r="U252" i="17"/>
  <c r="X243" i="17"/>
  <c r="V243" i="17"/>
  <c r="W243" i="17" s="1"/>
  <c r="U243" i="17"/>
  <c r="T243" i="17"/>
  <c r="V231" i="17"/>
  <c r="U231" i="17"/>
  <c r="T231" i="17"/>
  <c r="V230" i="17"/>
  <c r="W230" i="17" s="1"/>
  <c r="U230" i="17"/>
  <c r="T230" i="17"/>
  <c r="V229" i="17"/>
  <c r="W229" i="17" s="1"/>
  <c r="U229" i="17"/>
  <c r="T229" i="17"/>
  <c r="V225" i="17"/>
  <c r="U225" i="17"/>
  <c r="T225" i="17"/>
  <c r="V224" i="17"/>
  <c r="X224" i="17" s="1"/>
  <c r="U224" i="17"/>
  <c r="T224" i="17"/>
  <c r="V223" i="17"/>
  <c r="W223" i="17" s="1"/>
  <c r="U223" i="17"/>
  <c r="T223" i="17"/>
  <c r="V222" i="17"/>
  <c r="U222" i="17"/>
  <c r="T222" i="17"/>
  <c r="V221" i="17"/>
  <c r="W221" i="17" s="1"/>
  <c r="U221" i="17"/>
  <c r="T221" i="17"/>
  <c r="X220" i="17"/>
  <c r="W220" i="17"/>
  <c r="V219" i="17"/>
  <c r="U219" i="17"/>
  <c r="T219" i="17"/>
  <c r="T227" i="17" s="1"/>
  <c r="T233" i="17" s="1"/>
  <c r="U215" i="17"/>
  <c r="U238" i="17" s="1"/>
  <c r="T214" i="17"/>
  <c r="T237" i="17" s="1"/>
  <c r="V213" i="17"/>
  <c r="V236" i="17" s="1"/>
  <c r="V208" i="17"/>
  <c r="U208" i="17"/>
  <c r="U254" i="17" s="1"/>
  <c r="T208" i="17"/>
  <c r="T254" i="17" s="1"/>
  <c r="V207" i="17"/>
  <c r="X207" i="17" s="1"/>
  <c r="U207" i="17"/>
  <c r="U253" i="17" s="1"/>
  <c r="T207" i="17"/>
  <c r="T253" i="17" s="1"/>
  <c r="V206" i="17"/>
  <c r="U206" i="17"/>
  <c r="T206" i="17"/>
  <c r="T252" i="17" s="1"/>
  <c r="V202" i="17"/>
  <c r="V248" i="17" s="1"/>
  <c r="U202" i="17"/>
  <c r="U248" i="17" s="1"/>
  <c r="T202" i="17"/>
  <c r="T248" i="17" s="1"/>
  <c r="V201" i="17"/>
  <c r="X201" i="17" s="1"/>
  <c r="U201" i="17"/>
  <c r="U247" i="17" s="1"/>
  <c r="T201" i="17"/>
  <c r="T247" i="17" s="1"/>
  <c r="V200" i="17"/>
  <c r="U200" i="17"/>
  <c r="U246" i="17" s="1"/>
  <c r="T200" i="17"/>
  <c r="V199" i="17"/>
  <c r="V245" i="17" s="1"/>
  <c r="X245" i="17" s="1"/>
  <c r="U199" i="17"/>
  <c r="U245" i="17" s="1"/>
  <c r="T199" i="17"/>
  <c r="T245" i="17" s="1"/>
  <c r="V198" i="17"/>
  <c r="U198" i="17"/>
  <c r="U244" i="17" s="1"/>
  <c r="T198" i="17"/>
  <c r="T244" i="17" s="1"/>
  <c r="X197" i="17"/>
  <c r="W197" i="17"/>
  <c r="V196" i="17"/>
  <c r="U196" i="17"/>
  <c r="U204" i="17" s="1"/>
  <c r="U210" i="17" s="1"/>
  <c r="T196" i="17"/>
  <c r="T242" i="17" s="1"/>
  <c r="V192" i="17"/>
  <c r="V215" i="17" s="1"/>
  <c r="V238" i="17" s="1"/>
  <c r="U192" i="17"/>
  <c r="T192" i="17"/>
  <c r="T215" i="17" s="1"/>
  <c r="T238" i="17" s="1"/>
  <c r="V191" i="17"/>
  <c r="V214" i="17" s="1"/>
  <c r="V237" i="17" s="1"/>
  <c r="U191" i="17"/>
  <c r="U214" i="17" s="1"/>
  <c r="U237" i="17" s="1"/>
  <c r="T191" i="17"/>
  <c r="V190" i="17"/>
  <c r="U190" i="17"/>
  <c r="U213" i="17" s="1"/>
  <c r="U236" i="17" s="1"/>
  <c r="T190" i="17"/>
  <c r="T213" i="17" s="1"/>
  <c r="T236" i="17" s="1"/>
  <c r="L253" i="17"/>
  <c r="M252" i="17"/>
  <c r="L247" i="17"/>
  <c r="M246" i="17"/>
  <c r="N245" i="17"/>
  <c r="N243" i="17"/>
  <c r="O243" i="17" s="1"/>
  <c r="M243" i="17"/>
  <c r="L243" i="17"/>
  <c r="N231" i="17"/>
  <c r="O231" i="17" s="1"/>
  <c r="M231" i="17"/>
  <c r="L231" i="17"/>
  <c r="N230" i="17"/>
  <c r="O230" i="17" s="1"/>
  <c r="M230" i="17"/>
  <c r="P230" i="17" s="1"/>
  <c r="L230" i="17"/>
  <c r="P229" i="17"/>
  <c r="N229" i="17"/>
  <c r="O229" i="17" s="1"/>
  <c r="M229" i="17"/>
  <c r="L229" i="17"/>
  <c r="P225" i="17"/>
  <c r="N225" i="17"/>
  <c r="M225" i="17"/>
  <c r="L225" i="17"/>
  <c r="O225" i="17" s="1"/>
  <c r="O224" i="17"/>
  <c r="N224" i="17"/>
  <c r="M224" i="17"/>
  <c r="P224" i="17" s="1"/>
  <c r="L224" i="17"/>
  <c r="N223" i="17"/>
  <c r="P223" i="17" s="1"/>
  <c r="M223" i="17"/>
  <c r="L223" i="17"/>
  <c r="O222" i="17"/>
  <c r="N222" i="17"/>
  <c r="P222" i="17" s="1"/>
  <c r="M222" i="17"/>
  <c r="L222" i="17"/>
  <c r="N221" i="17"/>
  <c r="O221" i="17" s="1"/>
  <c r="M221" i="17"/>
  <c r="L221" i="17"/>
  <c r="P220" i="17"/>
  <c r="O220" i="17"/>
  <c r="O219" i="17"/>
  <c r="N219" i="17"/>
  <c r="N227" i="17" s="1"/>
  <c r="M219" i="17"/>
  <c r="M227" i="17" s="1"/>
  <c r="L219" i="17"/>
  <c r="L227" i="17" s="1"/>
  <c r="L233" i="17" s="1"/>
  <c r="N215" i="17"/>
  <c r="N238" i="17" s="1"/>
  <c r="M215" i="17"/>
  <c r="M238" i="17" s="1"/>
  <c r="L214" i="17"/>
  <c r="L237" i="17" s="1"/>
  <c r="L213" i="17"/>
  <c r="L236" i="17" s="1"/>
  <c r="N208" i="17"/>
  <c r="O208" i="17" s="1"/>
  <c r="M208" i="17"/>
  <c r="L208" i="17"/>
  <c r="L254" i="17" s="1"/>
  <c r="N207" i="17"/>
  <c r="M207" i="17"/>
  <c r="L207" i="17"/>
  <c r="P206" i="17"/>
  <c r="N206" i="17"/>
  <c r="N252" i="17" s="1"/>
  <c r="M206" i="17"/>
  <c r="L206" i="17"/>
  <c r="L252" i="17" s="1"/>
  <c r="N202" i="17"/>
  <c r="N248" i="17" s="1"/>
  <c r="M202" i="17"/>
  <c r="M248" i="17" s="1"/>
  <c r="L202" i="17"/>
  <c r="L248" i="17" s="1"/>
  <c r="O201" i="17"/>
  <c r="N201" i="17"/>
  <c r="P201" i="17" s="1"/>
  <c r="M201" i="17"/>
  <c r="M247" i="17" s="1"/>
  <c r="L201" i="17"/>
  <c r="O200" i="17"/>
  <c r="N200" i="17"/>
  <c r="N246" i="17" s="1"/>
  <c r="M200" i="17"/>
  <c r="L200" i="17"/>
  <c r="L246" i="17" s="1"/>
  <c r="N199" i="17"/>
  <c r="O199" i="17" s="1"/>
  <c r="M199" i="17"/>
  <c r="M245" i="17" s="1"/>
  <c r="L199" i="17"/>
  <c r="L245" i="17" s="1"/>
  <c r="P198" i="17"/>
  <c r="N198" i="17"/>
  <c r="O198" i="17" s="1"/>
  <c r="M198" i="17"/>
  <c r="M244" i="17" s="1"/>
  <c r="L198" i="17"/>
  <c r="L244" i="17" s="1"/>
  <c r="P197" i="17"/>
  <c r="O197" i="17"/>
  <c r="P196" i="17"/>
  <c r="O196" i="17"/>
  <c r="N196" i="17"/>
  <c r="N204" i="17" s="1"/>
  <c r="M196" i="17"/>
  <c r="M204" i="17" s="1"/>
  <c r="L196" i="17"/>
  <c r="L242" i="17" s="1"/>
  <c r="N192" i="17"/>
  <c r="M192" i="17"/>
  <c r="L192" i="17"/>
  <c r="L215" i="17" s="1"/>
  <c r="L238" i="17" s="1"/>
  <c r="N191" i="17"/>
  <c r="N214" i="17" s="1"/>
  <c r="N237" i="17" s="1"/>
  <c r="M191" i="17"/>
  <c r="M214" i="17" s="1"/>
  <c r="M237" i="17" s="1"/>
  <c r="L191" i="17"/>
  <c r="N190" i="17"/>
  <c r="N213" i="17" s="1"/>
  <c r="N236" i="17" s="1"/>
  <c r="M190" i="17"/>
  <c r="M213" i="17" s="1"/>
  <c r="M236" i="17" s="1"/>
  <c r="L190" i="17"/>
  <c r="BL223" i="17" l="1"/>
  <c r="BL225" i="17"/>
  <c r="BK229" i="17"/>
  <c r="BK224" i="17"/>
  <c r="BL229" i="17"/>
  <c r="BK200" i="17"/>
  <c r="M254" i="17"/>
  <c r="M253" i="17"/>
  <c r="N253" i="17"/>
  <c r="M233" i="17"/>
  <c r="P208" i="17"/>
  <c r="M210" i="17"/>
  <c r="AZ252" i="17"/>
  <c r="BB227" i="17"/>
  <c r="BA204" i="17"/>
  <c r="BA210" i="17" s="1"/>
  <c r="BC198" i="17"/>
  <c r="BD206" i="17"/>
  <c r="BD208" i="17"/>
  <c r="BD222" i="17"/>
  <c r="BB204" i="17"/>
  <c r="BD204" i="17" s="1"/>
  <c r="BD210" i="17" s="1"/>
  <c r="BD198" i="17"/>
  <c r="AZ246" i="17"/>
  <c r="BC196" i="17"/>
  <c r="BA253" i="17"/>
  <c r="BC207" i="17"/>
  <c r="AZ233" i="17"/>
  <c r="BC224" i="17"/>
  <c r="BD231" i="17"/>
  <c r="BA227" i="17"/>
  <c r="BA233" i="17" s="1"/>
  <c r="BD221" i="17"/>
  <c r="BC229" i="17"/>
  <c r="BJ204" i="17"/>
  <c r="BL198" i="17"/>
  <c r="BL200" i="17"/>
  <c r="BK208" i="17"/>
  <c r="BJ227" i="17"/>
  <c r="BJ245" i="17"/>
  <c r="BK245" i="17" s="1"/>
  <c r="BI245" i="17"/>
  <c r="BI250" i="17" s="1"/>
  <c r="BI256" i="17" s="1"/>
  <c r="BI258" i="17" s="1"/>
  <c r="BL222" i="17"/>
  <c r="BL201" i="17"/>
  <c r="BH246" i="17"/>
  <c r="BH250" i="17" s="1"/>
  <c r="BH256" i="17" s="1"/>
  <c r="BH258" i="17" s="1"/>
  <c r="BK207" i="17"/>
  <c r="BH233" i="17"/>
  <c r="BI204" i="17"/>
  <c r="BI210" i="17" s="1"/>
  <c r="BI227" i="17"/>
  <c r="BI233" i="17" s="1"/>
  <c r="BL221" i="17"/>
  <c r="AB245" i="17"/>
  <c r="AC227" i="17"/>
  <c r="AC233" i="17" s="1"/>
  <c r="AE221" i="17"/>
  <c r="AE219" i="17"/>
  <c r="AF252" i="17"/>
  <c r="AF219" i="17"/>
  <c r="AE231" i="17"/>
  <c r="AB250" i="17"/>
  <c r="AB256" i="17" s="1"/>
  <c r="AB258" i="17" s="1"/>
  <c r="AE207" i="17"/>
  <c r="AE222" i="17"/>
  <c r="AE224" i="17"/>
  <c r="AE229" i="17"/>
  <c r="AF231" i="17"/>
  <c r="AF199" i="17"/>
  <c r="AC204" i="17"/>
  <c r="AC210" i="17" s="1"/>
  <c r="AE200" i="17"/>
  <c r="AF207" i="17"/>
  <c r="AF222" i="17"/>
  <c r="AD204" i="17"/>
  <c r="AD210" i="17" s="1"/>
  <c r="AB252" i="17"/>
  <c r="AE225" i="17"/>
  <c r="AD245" i="17"/>
  <c r="AF201" i="17"/>
  <c r="AC254" i="17"/>
  <c r="AB227" i="17"/>
  <c r="AB233" i="17" s="1"/>
  <c r="AC242" i="17"/>
  <c r="AS210" i="17"/>
  <c r="AU198" i="17"/>
  <c r="AU200" i="17"/>
  <c r="AT245" i="17"/>
  <c r="AV245" i="17" s="1"/>
  <c r="AU196" i="17"/>
  <c r="AV206" i="17"/>
  <c r="AV208" i="17"/>
  <c r="AV222" i="17"/>
  <c r="AT247" i="17"/>
  <c r="AV196" i="17"/>
  <c r="AS245" i="17"/>
  <c r="AR246" i="17"/>
  <c r="AT253" i="17"/>
  <c r="AU253" i="17" s="1"/>
  <c r="AR250" i="17"/>
  <c r="AR256" i="17" s="1"/>
  <c r="AR258" i="17" s="1"/>
  <c r="AS227" i="17"/>
  <c r="AS233" i="17" s="1"/>
  <c r="AV221" i="17"/>
  <c r="X196" i="17"/>
  <c r="X230" i="17"/>
  <c r="W199" i="17"/>
  <c r="W207" i="17"/>
  <c r="X223" i="17"/>
  <c r="X225" i="17"/>
  <c r="V253" i="17"/>
  <c r="X253" i="17" s="1"/>
  <c r="U227" i="17"/>
  <c r="U233" i="17" s="1"/>
  <c r="X221" i="17"/>
  <c r="V227" i="17"/>
  <c r="W198" i="17"/>
  <c r="W200" i="17"/>
  <c r="W208" i="17"/>
  <c r="W219" i="17"/>
  <c r="W231" i="17"/>
  <c r="V204" i="17"/>
  <c r="X198" i="17"/>
  <c r="X206" i="17"/>
  <c r="X208" i="17"/>
  <c r="X222" i="17"/>
  <c r="W224" i="17"/>
  <c r="X229" i="17"/>
  <c r="X231" i="17"/>
  <c r="W196" i="17"/>
  <c r="T246" i="17"/>
  <c r="V247" i="17"/>
  <c r="AJ245" i="17"/>
  <c r="AN206" i="17"/>
  <c r="AM219" i="17"/>
  <c r="AM224" i="17"/>
  <c r="AN231" i="17"/>
  <c r="AL245" i="17"/>
  <c r="AN245" i="17" s="1"/>
  <c r="AN196" i="17"/>
  <c r="AK245" i="17"/>
  <c r="AN222" i="17"/>
  <c r="AJ248" i="17"/>
  <c r="AL247" i="17"/>
  <c r="AM208" i="17"/>
  <c r="AJ227" i="17"/>
  <c r="AJ233" i="17" s="1"/>
  <c r="AM229" i="17"/>
  <c r="AM196" i="17"/>
  <c r="AK204" i="17"/>
  <c r="AK210" i="17" s="1"/>
  <c r="AM200" i="17"/>
  <c r="AK227" i="17"/>
  <c r="AK233" i="17" s="1"/>
  <c r="AN221" i="17"/>
  <c r="BS198" i="17"/>
  <c r="BT200" i="17"/>
  <c r="BS208" i="17"/>
  <c r="BP253" i="17"/>
  <c r="BQ242" i="17"/>
  <c r="BT198" i="17"/>
  <c r="BT206" i="17"/>
  <c r="BT208" i="17"/>
  <c r="BS219" i="17"/>
  <c r="BS196" i="17"/>
  <c r="BT222" i="17"/>
  <c r="BT196" i="17"/>
  <c r="BP246" i="17"/>
  <c r="BQ246" i="17"/>
  <c r="BQ250" i="17" s="1"/>
  <c r="BQ256" i="17" s="1"/>
  <c r="BQ258" i="17" s="1"/>
  <c r="BS207" i="17"/>
  <c r="BS221" i="17"/>
  <c r="BT231" i="17"/>
  <c r="BP250" i="17"/>
  <c r="BP256" i="17" s="1"/>
  <c r="BP258" i="17" s="1"/>
  <c r="BQ227" i="17"/>
  <c r="BQ233" i="17" s="1"/>
  <c r="BT221" i="17"/>
  <c r="BS229" i="17"/>
  <c r="BR233" i="17"/>
  <c r="BS227" i="17"/>
  <c r="BT204" i="17"/>
  <c r="BS204" i="17"/>
  <c r="BR210" i="17"/>
  <c r="BS253" i="17"/>
  <c r="BT253" i="17"/>
  <c r="BT245" i="17"/>
  <c r="BT248" i="17"/>
  <c r="BS248" i="17"/>
  <c r="BS202" i="17"/>
  <c r="BT207" i="17"/>
  <c r="BT219" i="17"/>
  <c r="BS223" i="17"/>
  <c r="BR242" i="17"/>
  <c r="BS245" i="17"/>
  <c r="BR252" i="17"/>
  <c r="BS199" i="17"/>
  <c r="BT202" i="17"/>
  <c r="BS230" i="17"/>
  <c r="BR247" i="17"/>
  <c r="BT199" i="17"/>
  <c r="BP204" i="17"/>
  <c r="BP210" i="17" s="1"/>
  <c r="BS206" i="17"/>
  <c r="BS225" i="17"/>
  <c r="BR244" i="17"/>
  <c r="BR254" i="17"/>
  <c r="BS201" i="17"/>
  <c r="BS222" i="17"/>
  <c r="BR246" i="17"/>
  <c r="BK253" i="17"/>
  <c r="BL253" i="17"/>
  <c r="BL248" i="17"/>
  <c r="BK248" i="17"/>
  <c r="BJ210" i="17"/>
  <c r="BJ233" i="17"/>
  <c r="BK227" i="17"/>
  <c r="BK233" i="17" s="1"/>
  <c r="BL245" i="17"/>
  <c r="BK202" i="17"/>
  <c r="BL207" i="17"/>
  <c r="BL219" i="17"/>
  <c r="BK223" i="17"/>
  <c r="BJ242" i="17"/>
  <c r="BJ252" i="17"/>
  <c r="BL202" i="17"/>
  <c r="BJ247" i="17"/>
  <c r="BL199" i="17"/>
  <c r="BH204" i="17"/>
  <c r="BH210" i="17" s="1"/>
  <c r="BK206" i="17"/>
  <c r="BK225" i="17"/>
  <c r="BJ244" i="17"/>
  <c r="BJ254" i="17"/>
  <c r="BK201" i="17"/>
  <c r="BK222" i="17"/>
  <c r="BJ246" i="17"/>
  <c r="BB233" i="17"/>
  <c r="BD227" i="17"/>
  <c r="BC227" i="17"/>
  <c r="BC233" i="17" s="1"/>
  <c r="BD248" i="17"/>
  <c r="BC248" i="17"/>
  <c r="AZ250" i="17"/>
  <c r="AZ256" i="17" s="1"/>
  <c r="AZ258" i="17" s="1"/>
  <c r="BD245" i="17"/>
  <c r="BC253" i="17"/>
  <c r="BD253" i="17"/>
  <c r="BD200" i="17"/>
  <c r="BA242" i="17"/>
  <c r="BA250" i="17" s="1"/>
  <c r="BA256" i="17" s="1"/>
  <c r="BA258" i="17" s="1"/>
  <c r="BC202" i="17"/>
  <c r="BD207" i="17"/>
  <c r="BD219" i="17"/>
  <c r="BC223" i="17"/>
  <c r="BB242" i="17"/>
  <c r="BC245" i="17"/>
  <c r="BB252" i="17"/>
  <c r="BC199" i="17"/>
  <c r="BD202" i="17"/>
  <c r="BB247" i="17"/>
  <c r="BD199" i="17"/>
  <c r="AZ204" i="17"/>
  <c r="AZ210" i="17" s="1"/>
  <c r="BC206" i="17"/>
  <c r="BB244" i="17"/>
  <c r="BB254" i="17"/>
  <c r="BC201" i="17"/>
  <c r="BC222" i="17"/>
  <c r="BB246" i="17"/>
  <c r="AT233" i="17"/>
  <c r="AV227" i="17"/>
  <c r="AV233" i="17" s="1"/>
  <c r="AU227" i="17"/>
  <c r="AU233" i="17" s="1"/>
  <c r="AV204" i="17"/>
  <c r="AT210" i="17"/>
  <c r="AV247" i="17"/>
  <c r="AV248" i="17"/>
  <c r="AU248" i="17"/>
  <c r="AS242" i="17"/>
  <c r="AS250" i="17" s="1"/>
  <c r="AS256" i="17" s="1"/>
  <c r="AS258" i="17" s="1"/>
  <c r="AU202" i="17"/>
  <c r="AV219" i="17"/>
  <c r="AU223" i="17"/>
  <c r="AT242" i="17"/>
  <c r="AU245" i="17"/>
  <c r="AT252" i="17"/>
  <c r="AV202" i="17"/>
  <c r="AV199" i="17"/>
  <c r="AR204" i="17"/>
  <c r="AR210" i="17" s="1"/>
  <c r="AU206" i="17"/>
  <c r="AU225" i="17"/>
  <c r="AT244" i="17"/>
  <c r="AU247" i="17"/>
  <c r="AT254" i="17"/>
  <c r="AU201" i="17"/>
  <c r="AU222" i="17"/>
  <c r="AT246" i="17"/>
  <c r="AM253" i="17"/>
  <c r="AN253" i="17"/>
  <c r="AN248" i="17"/>
  <c r="AM248" i="17"/>
  <c r="AL210" i="17"/>
  <c r="AL233" i="17"/>
  <c r="AN227" i="17"/>
  <c r="AK250" i="17"/>
  <c r="AK256" i="17" s="1"/>
  <c r="AK258" i="17" s="1"/>
  <c r="AN247" i="17"/>
  <c r="AM202" i="17"/>
  <c r="AN207" i="17"/>
  <c r="AN219" i="17"/>
  <c r="AM223" i="17"/>
  <c r="AL242" i="17"/>
  <c r="AJ244" i="17"/>
  <c r="AJ250" i="17" s="1"/>
  <c r="AJ256" i="17" s="1"/>
  <c r="AJ258" i="17" s="1"/>
  <c r="AM245" i="17"/>
  <c r="AL252" i="17"/>
  <c r="AJ254" i="17"/>
  <c r="AN202" i="17"/>
  <c r="AN199" i="17"/>
  <c r="AJ204" i="17"/>
  <c r="AJ210" i="17" s="1"/>
  <c r="AM206" i="17"/>
  <c r="AM225" i="17"/>
  <c r="AL244" i="17"/>
  <c r="AM247" i="17"/>
  <c r="AL254" i="17"/>
  <c r="AM201" i="17"/>
  <c r="AM222" i="17"/>
  <c r="AL246" i="17"/>
  <c r="AF244" i="17"/>
  <c r="AE244" i="17"/>
  <c r="AF248" i="17"/>
  <c r="AE248" i="17"/>
  <c r="AF204" i="17"/>
  <c r="AF210" i="17" s="1"/>
  <c r="AE245" i="17"/>
  <c r="AC250" i="17"/>
  <c r="AC256" i="17" s="1"/>
  <c r="AC258" i="17" s="1"/>
  <c r="AF254" i="17"/>
  <c r="AE254" i="17"/>
  <c r="AE227" i="17"/>
  <c r="AD233" i="17"/>
  <c r="AF227" i="17"/>
  <c r="AF233" i="17" s="1"/>
  <c r="AE253" i="17"/>
  <c r="AF253" i="17"/>
  <c r="AE199" i="17"/>
  <c r="AF202" i="17"/>
  <c r="AF223" i="17"/>
  <c r="AE230" i="17"/>
  <c r="AE242" i="17"/>
  <c r="AF245" i="17"/>
  <c r="AD247" i="17"/>
  <c r="AE252" i="17"/>
  <c r="AB204" i="17"/>
  <c r="AB210" i="17" s="1"/>
  <c r="AE206" i="17"/>
  <c r="AF242" i="17"/>
  <c r="AE202" i="17"/>
  <c r="AD246" i="17"/>
  <c r="V233" i="17"/>
  <c r="X227" i="17"/>
  <c r="W227" i="17"/>
  <c r="X204" i="17"/>
  <c r="X210" i="17" s="1"/>
  <c r="V210" i="17"/>
  <c r="X248" i="17"/>
  <c r="W248" i="17"/>
  <c r="X247" i="17"/>
  <c r="T250" i="17"/>
  <c r="T256" i="17" s="1"/>
  <c r="T258" i="17" s="1"/>
  <c r="X200" i="17"/>
  <c r="U242" i="17"/>
  <c r="U250" i="17" s="1"/>
  <c r="U256" i="17" s="1"/>
  <c r="U258" i="17" s="1"/>
  <c r="W202" i="17"/>
  <c r="X219" i="17"/>
  <c r="V242" i="17"/>
  <c r="W245" i="17"/>
  <c r="V252" i="17"/>
  <c r="X199" i="17"/>
  <c r="T204" i="17"/>
  <c r="T210" i="17" s="1"/>
  <c r="W206" i="17"/>
  <c r="W225" i="17"/>
  <c r="V244" i="17"/>
  <c r="W247" i="17"/>
  <c r="V254" i="17"/>
  <c r="W201" i="17"/>
  <c r="W222" i="17"/>
  <c r="X202" i="17"/>
  <c r="V246" i="17"/>
  <c r="P252" i="17"/>
  <c r="O252" i="17"/>
  <c r="N233" i="17"/>
  <c r="O227" i="17"/>
  <c r="O233" i="17" s="1"/>
  <c r="P227" i="17"/>
  <c r="P245" i="17"/>
  <c r="O253" i="17"/>
  <c r="P253" i="17"/>
  <c r="O204" i="17"/>
  <c r="P204" i="17"/>
  <c r="N210" i="17"/>
  <c r="L250" i="17"/>
  <c r="L256" i="17" s="1"/>
  <c r="L258" i="17" s="1"/>
  <c r="P246" i="17"/>
  <c r="O246" i="17"/>
  <c r="P248" i="17"/>
  <c r="O248" i="17"/>
  <c r="P200" i="17"/>
  <c r="P243" i="17"/>
  <c r="O202" i="17"/>
  <c r="P207" i="17"/>
  <c r="P219" i="17"/>
  <c r="O223" i="17"/>
  <c r="N242" i="17"/>
  <c r="O245" i="17"/>
  <c r="O207" i="17"/>
  <c r="P221" i="17"/>
  <c r="P231" i="17"/>
  <c r="M242" i="17"/>
  <c r="M250" i="17" s="1"/>
  <c r="M256" i="17" s="1"/>
  <c r="P202" i="17"/>
  <c r="N247" i="17"/>
  <c r="P199" i="17"/>
  <c r="L204" i="17"/>
  <c r="L210" i="17" s="1"/>
  <c r="O206" i="17"/>
  <c r="N244" i="17"/>
  <c r="N254" i="17"/>
  <c r="BD233" i="17" l="1"/>
  <c r="BB210" i="17"/>
  <c r="BL227" i="17"/>
  <c r="BL233" i="17" s="1"/>
  <c r="BL204" i="17"/>
  <c r="AE233" i="17"/>
  <c r="AV253" i="17"/>
  <c r="AV210" i="17"/>
  <c r="W204" i="17"/>
  <c r="W210" i="17" s="1"/>
  <c r="W253" i="17"/>
  <c r="W233" i="17"/>
  <c r="X233" i="17"/>
  <c r="AN233" i="17"/>
  <c r="AM227" i="17"/>
  <c r="AM233" i="17" s="1"/>
  <c r="AN204" i="17"/>
  <c r="AN210" i="17" s="1"/>
  <c r="BS233" i="17"/>
  <c r="BT227" i="17"/>
  <c r="BT233" i="17" s="1"/>
  <c r="BT252" i="17"/>
  <c r="BS252" i="17"/>
  <c r="BR250" i="17"/>
  <c r="BT242" i="17"/>
  <c r="BS242" i="17"/>
  <c r="BT246" i="17"/>
  <c r="BS246" i="17"/>
  <c r="BT247" i="17"/>
  <c r="BS247" i="17"/>
  <c r="BS210" i="17"/>
  <c r="BT254" i="17"/>
  <c r="BS254" i="17"/>
  <c r="BT210" i="17"/>
  <c r="BT244" i="17"/>
  <c r="BS244" i="17"/>
  <c r="BK204" i="17"/>
  <c r="BK210" i="17" s="1"/>
  <c r="BL246" i="17"/>
  <c r="BK246" i="17"/>
  <c r="BL210" i="17"/>
  <c r="BL247" i="17"/>
  <c r="BK247" i="17"/>
  <c r="BL254" i="17"/>
  <c r="BK254" i="17"/>
  <c r="BL252" i="17"/>
  <c r="BK252" i="17"/>
  <c r="BL244" i="17"/>
  <c r="BK244" i="17"/>
  <c r="BJ250" i="17"/>
  <c r="BL242" i="17"/>
  <c r="BK242" i="17"/>
  <c r="BD246" i="17"/>
  <c r="BC246" i="17"/>
  <c r="BD247" i="17"/>
  <c r="BC247" i="17"/>
  <c r="BC204" i="17"/>
  <c r="BC210" i="17" s="1"/>
  <c r="BD254" i="17"/>
  <c r="BC254" i="17"/>
  <c r="BD252" i="17"/>
  <c r="BC252" i="17"/>
  <c r="BD244" i="17"/>
  <c r="BC244" i="17"/>
  <c r="BB250" i="17"/>
  <c r="BD242" i="17"/>
  <c r="BC242" i="17"/>
  <c r="AV254" i="17"/>
  <c r="AU254" i="17"/>
  <c r="AV252" i="17"/>
  <c r="AU252" i="17"/>
  <c r="AV244" i="17"/>
  <c r="AU244" i="17"/>
  <c r="AT250" i="17"/>
  <c r="AV242" i="17"/>
  <c r="AU242" i="17"/>
  <c r="AU204" i="17"/>
  <c r="AU210" i="17" s="1"/>
  <c r="AV246" i="17"/>
  <c r="AU246" i="17"/>
  <c r="AM204" i="17"/>
  <c r="AM210" i="17" s="1"/>
  <c r="AN252" i="17"/>
  <c r="AM252" i="17"/>
  <c r="AN244" i="17"/>
  <c r="AM244" i="17"/>
  <c r="AN246" i="17"/>
  <c r="AM246" i="17"/>
  <c r="AN254" i="17"/>
  <c r="AM254" i="17"/>
  <c r="AL250" i="17"/>
  <c r="AN242" i="17"/>
  <c r="AM242" i="17"/>
  <c r="AF247" i="17"/>
  <c r="AE247" i="17"/>
  <c r="AE204" i="17"/>
  <c r="AE210" i="17" s="1"/>
  <c r="AF246" i="17"/>
  <c r="AE246" i="17"/>
  <c r="AD250" i="17"/>
  <c r="X252" i="17"/>
  <c r="W252" i="17"/>
  <c r="X254" i="17"/>
  <c r="W254" i="17"/>
  <c r="V250" i="17"/>
  <c r="X242" i="17"/>
  <c r="W242" i="17"/>
  <c r="X244" i="17"/>
  <c r="W244" i="17"/>
  <c r="X246" i="17"/>
  <c r="W246" i="17"/>
  <c r="O210" i="17"/>
  <c r="P247" i="17"/>
  <c r="O247" i="17"/>
  <c r="P233" i="17"/>
  <c r="N250" i="17"/>
  <c r="P242" i="17"/>
  <c r="O242" i="17"/>
  <c r="P254" i="17"/>
  <c r="O254" i="17"/>
  <c r="P244" i="17"/>
  <c r="O244" i="17"/>
  <c r="P210" i="17"/>
  <c r="BR153" i="19"/>
  <c r="BT153" i="19" s="1"/>
  <c r="BQ153" i="19"/>
  <c r="BP153" i="19"/>
  <c r="BR152" i="19"/>
  <c r="BR151" i="19"/>
  <c r="BS151" i="19" s="1"/>
  <c r="BQ150" i="19"/>
  <c r="BP150" i="19"/>
  <c r="BQ149" i="19"/>
  <c r="BR148" i="19"/>
  <c r="BQ148" i="19"/>
  <c r="BT140" i="19"/>
  <c r="BS140" i="19"/>
  <c r="BR140" i="19"/>
  <c r="BQ140" i="19"/>
  <c r="BP140" i="19"/>
  <c r="BR139" i="19"/>
  <c r="BT139" i="19" s="1"/>
  <c r="BQ139" i="19"/>
  <c r="BP139" i="19"/>
  <c r="BR138" i="19"/>
  <c r="BT138" i="19" s="1"/>
  <c r="BQ138" i="19"/>
  <c r="BP138" i="19"/>
  <c r="BR137" i="19"/>
  <c r="BS137" i="19" s="1"/>
  <c r="BQ137" i="19"/>
  <c r="BP137" i="19"/>
  <c r="BT136" i="19"/>
  <c r="BR136" i="19"/>
  <c r="BQ136" i="19"/>
  <c r="BP136" i="19"/>
  <c r="BS136" i="19" s="1"/>
  <c r="BT135" i="19"/>
  <c r="BR135" i="19"/>
  <c r="BS135" i="19" s="1"/>
  <c r="BQ135" i="19"/>
  <c r="BQ141" i="19" s="1"/>
  <c r="BP135" i="19"/>
  <c r="BQ128" i="19"/>
  <c r="BT127" i="19"/>
  <c r="BS127" i="19"/>
  <c r="BR127" i="19"/>
  <c r="BQ127" i="19"/>
  <c r="BP127" i="19"/>
  <c r="BT126" i="19"/>
  <c r="BS126" i="19"/>
  <c r="BR126" i="19"/>
  <c r="BQ126" i="19"/>
  <c r="BQ152" i="19" s="1"/>
  <c r="BP126" i="19"/>
  <c r="BP152" i="19" s="1"/>
  <c r="BR125" i="19"/>
  <c r="BT125" i="19" s="1"/>
  <c r="BQ125" i="19"/>
  <c r="BQ151" i="19" s="1"/>
  <c r="BP125" i="19"/>
  <c r="BP151" i="19" s="1"/>
  <c r="BR124" i="19"/>
  <c r="BT124" i="19" s="1"/>
  <c r="BQ124" i="19"/>
  <c r="BP124" i="19"/>
  <c r="BR123" i="19"/>
  <c r="BR149" i="19" s="1"/>
  <c r="BQ123" i="19"/>
  <c r="BP123" i="19"/>
  <c r="BP149" i="19" s="1"/>
  <c r="BT122" i="19"/>
  <c r="BR122" i="19"/>
  <c r="BQ122" i="19"/>
  <c r="BP122" i="19"/>
  <c r="BP148" i="19" s="1"/>
  <c r="BJ140" i="19"/>
  <c r="BI140" i="19"/>
  <c r="BH140" i="19"/>
  <c r="BJ139" i="19"/>
  <c r="BL139" i="19" s="1"/>
  <c r="BI139" i="19"/>
  <c r="BH139" i="19"/>
  <c r="BJ138" i="19"/>
  <c r="BI138" i="19"/>
  <c r="BH138" i="19"/>
  <c r="BJ137" i="19"/>
  <c r="BI137" i="19"/>
  <c r="BH137" i="19"/>
  <c r="BJ136" i="19"/>
  <c r="BI136" i="19"/>
  <c r="BL136" i="19" s="1"/>
  <c r="BH136" i="19"/>
  <c r="BJ135" i="19"/>
  <c r="BJ148" i="19" s="1"/>
  <c r="BI135" i="19"/>
  <c r="BH135" i="19"/>
  <c r="BJ127" i="19"/>
  <c r="BI127" i="19"/>
  <c r="BH127" i="19"/>
  <c r="BK127" i="19" s="1"/>
  <c r="BJ126" i="19"/>
  <c r="BJ152" i="19" s="1"/>
  <c r="BI126" i="19"/>
  <c r="BI152" i="19" s="1"/>
  <c r="BH126" i="19"/>
  <c r="BH152" i="19" s="1"/>
  <c r="BJ125" i="19"/>
  <c r="BI125" i="19"/>
  <c r="BH125" i="19"/>
  <c r="BJ124" i="19"/>
  <c r="BJ150" i="19" s="1"/>
  <c r="BI124" i="19"/>
  <c r="BH124" i="19"/>
  <c r="BJ123" i="19"/>
  <c r="BI123" i="19"/>
  <c r="BI149" i="19" s="1"/>
  <c r="BH123" i="19"/>
  <c r="BH149" i="19" s="1"/>
  <c r="BJ122" i="19"/>
  <c r="BI122" i="19"/>
  <c r="BH122" i="19"/>
  <c r="BB140" i="19"/>
  <c r="BD140" i="19" s="1"/>
  <c r="BA140" i="19"/>
  <c r="AZ140" i="19"/>
  <c r="BB139" i="19"/>
  <c r="BA139" i="19"/>
  <c r="AZ139" i="19"/>
  <c r="BB138" i="19"/>
  <c r="BD138" i="19" s="1"/>
  <c r="BA138" i="19"/>
  <c r="AZ138" i="19"/>
  <c r="BB137" i="19"/>
  <c r="BA137" i="19"/>
  <c r="AZ137" i="19"/>
  <c r="BB136" i="19"/>
  <c r="BA136" i="19"/>
  <c r="AZ136" i="19"/>
  <c r="BC136" i="19" s="1"/>
  <c r="BB135" i="19"/>
  <c r="BC135" i="19" s="1"/>
  <c r="BA135" i="19"/>
  <c r="BA141" i="19" s="1"/>
  <c r="AZ135" i="19"/>
  <c r="AZ141" i="19" s="1"/>
  <c r="BB127" i="19"/>
  <c r="BA127" i="19"/>
  <c r="BA153" i="19" s="1"/>
  <c r="AZ127" i="19"/>
  <c r="AZ153" i="19" s="1"/>
  <c r="BB126" i="19"/>
  <c r="BD126" i="19" s="1"/>
  <c r="BA126" i="19"/>
  <c r="AZ126" i="19"/>
  <c r="AZ152" i="19" s="1"/>
  <c r="BB125" i="19"/>
  <c r="BC125" i="19" s="1"/>
  <c r="BA125" i="19"/>
  <c r="BA151" i="19" s="1"/>
  <c r="AZ125" i="19"/>
  <c r="AZ151" i="19" s="1"/>
  <c r="BB124" i="19"/>
  <c r="BA124" i="19"/>
  <c r="BA150" i="19" s="1"/>
  <c r="AZ124" i="19"/>
  <c r="AZ150" i="19" s="1"/>
  <c r="BB123" i="19"/>
  <c r="BC123" i="19" s="1"/>
  <c r="BA123" i="19"/>
  <c r="AZ123" i="19"/>
  <c r="BB122" i="19"/>
  <c r="BB148" i="19" s="1"/>
  <c r="BA122" i="19"/>
  <c r="BD122" i="19" s="1"/>
  <c r="AZ122" i="19"/>
  <c r="AZ148" i="19" s="1"/>
  <c r="AT140" i="19"/>
  <c r="AV140" i="19" s="1"/>
  <c r="AS140" i="19"/>
  <c r="AR140" i="19"/>
  <c r="AT139" i="19"/>
  <c r="AU139" i="19" s="1"/>
  <c r="AS139" i="19"/>
  <c r="AR139" i="19"/>
  <c r="AT138" i="19"/>
  <c r="AV138" i="19" s="1"/>
  <c r="AS138" i="19"/>
  <c r="AR138" i="19"/>
  <c r="AT137" i="19"/>
  <c r="AS137" i="19"/>
  <c r="AR137" i="19"/>
  <c r="AT136" i="19"/>
  <c r="AV136" i="19" s="1"/>
  <c r="AS136" i="19"/>
  <c r="AS141" i="19" s="1"/>
  <c r="AR136" i="19"/>
  <c r="AR141" i="19" s="1"/>
  <c r="AT135" i="19"/>
  <c r="AU135" i="19" s="1"/>
  <c r="AS135" i="19"/>
  <c r="AR135" i="19"/>
  <c r="AT127" i="19"/>
  <c r="AT153" i="19" s="1"/>
  <c r="AV153" i="19" s="1"/>
  <c r="AS127" i="19"/>
  <c r="AS153" i="19" s="1"/>
  <c r="AR127" i="19"/>
  <c r="AR153" i="19" s="1"/>
  <c r="AT126" i="19"/>
  <c r="AT152" i="19" s="1"/>
  <c r="AS126" i="19"/>
  <c r="AS152" i="19" s="1"/>
  <c r="AR126" i="19"/>
  <c r="AT125" i="19"/>
  <c r="AU125" i="19" s="1"/>
  <c r="AS125" i="19"/>
  <c r="AS151" i="19" s="1"/>
  <c r="AR125" i="19"/>
  <c r="AR151" i="19" s="1"/>
  <c r="AT124" i="19"/>
  <c r="AV124" i="19" s="1"/>
  <c r="AS124" i="19"/>
  <c r="AS150" i="19" s="1"/>
  <c r="AR124" i="19"/>
  <c r="AR150" i="19" s="1"/>
  <c r="AT123" i="19"/>
  <c r="AV123" i="19" s="1"/>
  <c r="AS123" i="19"/>
  <c r="AS149" i="19" s="1"/>
  <c r="AR123" i="19"/>
  <c r="AR149" i="19" s="1"/>
  <c r="AT122" i="19"/>
  <c r="AS122" i="19"/>
  <c r="AS128" i="19" s="1"/>
  <c r="AR122" i="19"/>
  <c r="AR148" i="19" s="1"/>
  <c r="AJ152" i="19"/>
  <c r="AK141" i="19"/>
  <c r="AL140" i="19"/>
  <c r="AN140" i="19" s="1"/>
  <c r="AK140" i="19"/>
  <c r="AJ140" i="19"/>
  <c r="AJ153" i="19" s="1"/>
  <c r="AL139" i="19"/>
  <c r="AM139" i="19" s="1"/>
  <c r="AK139" i="19"/>
  <c r="AN139" i="19" s="1"/>
  <c r="AJ139" i="19"/>
  <c r="AL138" i="19"/>
  <c r="AL151" i="19" s="1"/>
  <c r="AK138" i="19"/>
  <c r="AJ138" i="19"/>
  <c r="AL137" i="19"/>
  <c r="AM137" i="19" s="1"/>
  <c r="AK137" i="19"/>
  <c r="AJ137" i="19"/>
  <c r="AL136" i="19"/>
  <c r="AN136" i="19" s="1"/>
  <c r="AK136" i="19"/>
  <c r="AJ136" i="19"/>
  <c r="AL135" i="19"/>
  <c r="AK135" i="19"/>
  <c r="AN135" i="19" s="1"/>
  <c r="AJ135" i="19"/>
  <c r="AJ141" i="19" s="1"/>
  <c r="AL127" i="19"/>
  <c r="AN127" i="19" s="1"/>
  <c r="AK127" i="19"/>
  <c r="AK153" i="19" s="1"/>
  <c r="AJ127" i="19"/>
  <c r="AL126" i="19"/>
  <c r="AN126" i="19" s="1"/>
  <c r="AK126" i="19"/>
  <c r="AK152" i="19" s="1"/>
  <c r="AJ126" i="19"/>
  <c r="AL125" i="19"/>
  <c r="AM125" i="19" s="1"/>
  <c r="AK125" i="19"/>
  <c r="AK151" i="19" s="1"/>
  <c r="AJ125" i="19"/>
  <c r="AJ151" i="19" s="1"/>
  <c r="AL124" i="19"/>
  <c r="AN124" i="19" s="1"/>
  <c r="AK124" i="19"/>
  <c r="AK150" i="19" s="1"/>
  <c r="AJ124" i="19"/>
  <c r="AJ150" i="19" s="1"/>
  <c r="AL123" i="19"/>
  <c r="AM123" i="19" s="1"/>
  <c r="AK123" i="19"/>
  <c r="AK128" i="19" s="1"/>
  <c r="AJ123" i="19"/>
  <c r="AJ149" i="19" s="1"/>
  <c r="AL122" i="19"/>
  <c r="AK122" i="19"/>
  <c r="AK148" i="19" s="1"/>
  <c r="AJ122" i="19"/>
  <c r="AJ148" i="19" s="1"/>
  <c r="AC153" i="19"/>
  <c r="AB153" i="19"/>
  <c r="AD151" i="19"/>
  <c r="AF151" i="19" s="1"/>
  <c r="AB150" i="19"/>
  <c r="AD148" i="19"/>
  <c r="AC148" i="19"/>
  <c r="AF140" i="19"/>
  <c r="AE140" i="19"/>
  <c r="AD140" i="19"/>
  <c r="AC140" i="19"/>
  <c r="AB140" i="19"/>
  <c r="AD139" i="19"/>
  <c r="AE139" i="19" s="1"/>
  <c r="AC139" i="19"/>
  <c r="AF139" i="19" s="1"/>
  <c r="AB139" i="19"/>
  <c r="AE138" i="19"/>
  <c r="AD138" i="19"/>
  <c r="AF138" i="19" s="1"/>
  <c r="AC138" i="19"/>
  <c r="AB138" i="19"/>
  <c r="AD137" i="19"/>
  <c r="AF137" i="19" s="1"/>
  <c r="AC137" i="19"/>
  <c r="AB137" i="19"/>
  <c r="AD136" i="19"/>
  <c r="AC136" i="19"/>
  <c r="AF136" i="19" s="1"/>
  <c r="AB136" i="19"/>
  <c r="AE136" i="19" s="1"/>
  <c r="AF135" i="19"/>
  <c r="AD135" i="19"/>
  <c r="AE135" i="19" s="1"/>
  <c r="AC135" i="19"/>
  <c r="AC141" i="19" s="1"/>
  <c r="AB135" i="19"/>
  <c r="AB141" i="19" s="1"/>
  <c r="AC128" i="19"/>
  <c r="AD127" i="19"/>
  <c r="AF127" i="19" s="1"/>
  <c r="AC127" i="19"/>
  <c r="AB127" i="19"/>
  <c r="AF126" i="19"/>
  <c r="AE126" i="19"/>
  <c r="AD126" i="19"/>
  <c r="AD152" i="19" s="1"/>
  <c r="AC126" i="19"/>
  <c r="AC152" i="19" s="1"/>
  <c r="AB126" i="19"/>
  <c r="AB152" i="19" s="1"/>
  <c r="AD125" i="19"/>
  <c r="AE125" i="19" s="1"/>
  <c r="AC125" i="19"/>
  <c r="AC151" i="19" s="1"/>
  <c r="AB125" i="19"/>
  <c r="AB151" i="19" s="1"/>
  <c r="AE124" i="19"/>
  <c r="AD124" i="19"/>
  <c r="AF124" i="19" s="1"/>
  <c r="AC124" i="19"/>
  <c r="AC150" i="19" s="1"/>
  <c r="AB124" i="19"/>
  <c r="AD123" i="19"/>
  <c r="AD149" i="19" s="1"/>
  <c r="AC123" i="19"/>
  <c r="AC149" i="19" s="1"/>
  <c r="AB123" i="19"/>
  <c r="AB149" i="19" s="1"/>
  <c r="AD122" i="19"/>
  <c r="AC122" i="19"/>
  <c r="AF122" i="19" s="1"/>
  <c r="AB122" i="19"/>
  <c r="AB148" i="19" s="1"/>
  <c r="AB154" i="19" s="1"/>
  <c r="U153" i="19"/>
  <c r="T153" i="19"/>
  <c r="V151" i="19"/>
  <c r="T150" i="19"/>
  <c r="V148" i="19"/>
  <c r="U148" i="19"/>
  <c r="X140" i="19"/>
  <c r="W140" i="19"/>
  <c r="V140" i="19"/>
  <c r="U140" i="19"/>
  <c r="T140" i="19"/>
  <c r="V139" i="19"/>
  <c r="V152" i="19" s="1"/>
  <c r="U139" i="19"/>
  <c r="U152" i="19" s="1"/>
  <c r="T139" i="19"/>
  <c r="V138" i="19"/>
  <c r="X138" i="19" s="1"/>
  <c r="U138" i="19"/>
  <c r="T138" i="19"/>
  <c r="V137" i="19"/>
  <c r="V141" i="19" s="1"/>
  <c r="U137" i="19"/>
  <c r="T137" i="19"/>
  <c r="X136" i="19"/>
  <c r="V136" i="19"/>
  <c r="U136" i="19"/>
  <c r="U149" i="19" s="1"/>
  <c r="T136" i="19"/>
  <c r="T149" i="19" s="1"/>
  <c r="X135" i="19"/>
  <c r="V135" i="19"/>
  <c r="W135" i="19" s="1"/>
  <c r="U135" i="19"/>
  <c r="U141" i="19" s="1"/>
  <c r="T135" i="19"/>
  <c r="T141" i="19" s="1"/>
  <c r="U128" i="19"/>
  <c r="V127" i="19"/>
  <c r="W127" i="19" s="1"/>
  <c r="U127" i="19"/>
  <c r="T127" i="19"/>
  <c r="X126" i="19"/>
  <c r="W126" i="19"/>
  <c r="V126" i="19"/>
  <c r="U126" i="19"/>
  <c r="T126" i="19"/>
  <c r="T152" i="19" s="1"/>
  <c r="V125" i="19"/>
  <c r="W125" i="19" s="1"/>
  <c r="U125" i="19"/>
  <c r="U151" i="19" s="1"/>
  <c r="T125" i="19"/>
  <c r="T151" i="19" s="1"/>
  <c r="V124" i="19"/>
  <c r="X124" i="19" s="1"/>
  <c r="U124" i="19"/>
  <c r="U150" i="19" s="1"/>
  <c r="T124" i="19"/>
  <c r="V123" i="19"/>
  <c r="V149" i="19" s="1"/>
  <c r="U123" i="19"/>
  <c r="T123" i="19"/>
  <c r="V122" i="19"/>
  <c r="U122" i="19"/>
  <c r="X122" i="19" s="1"/>
  <c r="T122" i="19"/>
  <c r="T148" i="19" s="1"/>
  <c r="T154" i="19" s="1"/>
  <c r="L153" i="19"/>
  <c r="N152" i="19"/>
  <c r="N151" i="19"/>
  <c r="M149" i="19"/>
  <c r="M148" i="19"/>
  <c r="P140" i="19"/>
  <c r="O140" i="19"/>
  <c r="N140" i="19"/>
  <c r="M140" i="19"/>
  <c r="L140" i="19"/>
  <c r="N139" i="19"/>
  <c r="P139" i="19" s="1"/>
  <c r="M139" i="19"/>
  <c r="L139" i="19"/>
  <c r="O139" i="19" s="1"/>
  <c r="N138" i="19"/>
  <c r="P138" i="19" s="1"/>
  <c r="M138" i="19"/>
  <c r="L138" i="19"/>
  <c r="N137" i="19"/>
  <c r="P137" i="19" s="1"/>
  <c r="M137" i="19"/>
  <c r="L137" i="19"/>
  <c r="N136" i="19"/>
  <c r="P136" i="19" s="1"/>
  <c r="M136" i="19"/>
  <c r="L136" i="19"/>
  <c r="P135" i="19"/>
  <c r="P141" i="19" s="1"/>
  <c r="N135" i="19"/>
  <c r="O135" i="19" s="1"/>
  <c r="M135" i="19"/>
  <c r="M141" i="19" s="1"/>
  <c r="L135" i="19"/>
  <c r="L141" i="19" s="1"/>
  <c r="M128" i="19"/>
  <c r="O127" i="19"/>
  <c r="N127" i="19"/>
  <c r="P127" i="19" s="1"/>
  <c r="M127" i="19"/>
  <c r="M153" i="19" s="1"/>
  <c r="L127" i="19"/>
  <c r="P126" i="19"/>
  <c r="O126" i="19"/>
  <c r="N126" i="19"/>
  <c r="M126" i="19"/>
  <c r="M152" i="19" s="1"/>
  <c r="L126" i="19"/>
  <c r="L152" i="19" s="1"/>
  <c r="N125" i="19"/>
  <c r="P125" i="19" s="1"/>
  <c r="M125" i="19"/>
  <c r="M151" i="19" s="1"/>
  <c r="L125" i="19"/>
  <c r="L151" i="19" s="1"/>
  <c r="N124" i="19"/>
  <c r="P124" i="19" s="1"/>
  <c r="M124" i="19"/>
  <c r="M150" i="19" s="1"/>
  <c r="L124" i="19"/>
  <c r="L150" i="19" s="1"/>
  <c r="N123" i="19"/>
  <c r="N149" i="19" s="1"/>
  <c r="M123" i="19"/>
  <c r="L123" i="19"/>
  <c r="L149" i="19" s="1"/>
  <c r="N122" i="19"/>
  <c r="N128" i="19" s="1"/>
  <c r="M122" i="19"/>
  <c r="L122" i="19"/>
  <c r="L148" i="19" s="1"/>
  <c r="L154" i="19" s="1"/>
  <c r="BK136" i="19" l="1"/>
  <c r="BH128" i="19"/>
  <c r="BL122" i="19"/>
  <c r="BL127" i="19"/>
  <c r="BI151" i="19"/>
  <c r="BK137" i="19"/>
  <c r="BI153" i="19"/>
  <c r="BL125" i="19"/>
  <c r="BH153" i="19"/>
  <c r="BL138" i="19"/>
  <c r="BB141" i="19"/>
  <c r="BC126" i="19"/>
  <c r="BD124" i="19"/>
  <c r="BD135" i="19"/>
  <c r="BC140" i="19"/>
  <c r="BA149" i="19"/>
  <c r="BA148" i="19"/>
  <c r="BC127" i="19"/>
  <c r="BA152" i="19"/>
  <c r="BD152" i="19" s="1"/>
  <c r="BA128" i="19"/>
  <c r="BB152" i="19"/>
  <c r="BB151" i="19"/>
  <c r="BC151" i="19" s="1"/>
  <c r="BK122" i="19"/>
  <c r="BL124" i="19"/>
  <c r="BH151" i="19"/>
  <c r="BH141" i="19"/>
  <c r="BL140" i="19"/>
  <c r="BK124" i="19"/>
  <c r="BK138" i="19"/>
  <c r="BH148" i="19"/>
  <c r="BK148" i="19" s="1"/>
  <c r="BK135" i="19"/>
  <c r="BL135" i="19"/>
  <c r="BJ128" i="19"/>
  <c r="BI148" i="19"/>
  <c r="BH150" i="19"/>
  <c r="BK150" i="19" s="1"/>
  <c r="BI141" i="19"/>
  <c r="BI150" i="19"/>
  <c r="BL150" i="19" s="1"/>
  <c r="BJ151" i="19"/>
  <c r="BL151" i="19" s="1"/>
  <c r="AU126" i="19"/>
  <c r="AV126" i="19"/>
  <c r="AV135" i="19"/>
  <c r="AU140" i="19"/>
  <c r="AV122" i="19"/>
  <c r="AR152" i="19"/>
  <c r="AR154" i="19" s="1"/>
  <c r="AS148" i="19"/>
  <c r="AV148" i="19" s="1"/>
  <c r="AV127" i="19"/>
  <c r="AT148" i="19"/>
  <c r="AT150" i="19"/>
  <c r="AT151" i="19"/>
  <c r="AL141" i="19"/>
  <c r="AM135" i="19"/>
  <c r="AL150" i="19"/>
  <c r="AN150" i="19" s="1"/>
  <c r="AL148" i="19"/>
  <c r="AN148" i="19" s="1"/>
  <c r="AM127" i="19"/>
  <c r="BT250" i="17"/>
  <c r="BT256" i="17" s="1"/>
  <c r="BS250" i="17"/>
  <c r="BS256" i="17" s="1"/>
  <c r="BR256" i="17"/>
  <c r="BR258" i="17" s="1"/>
  <c r="BL250" i="17"/>
  <c r="BL256" i="17" s="1"/>
  <c r="BK250" i="17"/>
  <c r="BK256" i="17" s="1"/>
  <c r="BJ256" i="17"/>
  <c r="BJ258" i="17" s="1"/>
  <c r="BD250" i="17"/>
  <c r="BD256" i="17" s="1"/>
  <c r="BC250" i="17"/>
  <c r="BC256" i="17" s="1"/>
  <c r="BB256" i="17"/>
  <c r="BB258" i="17" s="1"/>
  <c r="AV250" i="17"/>
  <c r="AV256" i="17" s="1"/>
  <c r="AU250" i="17"/>
  <c r="AU256" i="17" s="1"/>
  <c r="AT256" i="17"/>
  <c r="AT258" i="17" s="1"/>
  <c r="AN250" i="17"/>
  <c r="AN256" i="17" s="1"/>
  <c r="AM250" i="17"/>
  <c r="AM256" i="17" s="1"/>
  <c r="AL256" i="17"/>
  <c r="AL258" i="17" s="1"/>
  <c r="AF250" i="17"/>
  <c r="AF256" i="17" s="1"/>
  <c r="AD256" i="17"/>
  <c r="AD258" i="17" s="1"/>
  <c r="AE250" i="17"/>
  <c r="AE256" i="17" s="1"/>
  <c r="X250" i="17"/>
  <c r="X256" i="17" s="1"/>
  <c r="W250" i="17"/>
  <c r="W256" i="17" s="1"/>
  <c r="V256" i="17"/>
  <c r="V258" i="17" s="1"/>
  <c r="P250" i="17"/>
  <c r="P256" i="17" s="1"/>
  <c r="O250" i="17"/>
  <c r="O256" i="17" s="1"/>
  <c r="N256" i="17"/>
  <c r="BT149" i="19"/>
  <c r="BS149" i="19"/>
  <c r="BQ154" i="19"/>
  <c r="BP154" i="19"/>
  <c r="BT141" i="19"/>
  <c r="BT152" i="19"/>
  <c r="BT123" i="19"/>
  <c r="BT128" i="19" s="1"/>
  <c r="BT137" i="19"/>
  <c r="BP141" i="19"/>
  <c r="BS148" i="19"/>
  <c r="BS125" i="19"/>
  <c r="BS139" i="19"/>
  <c r="BT148" i="19"/>
  <c r="BR150" i="19"/>
  <c r="BR154" i="19" s="1"/>
  <c r="BS153" i="19"/>
  <c r="BS123" i="19"/>
  <c r="BR128" i="19"/>
  <c r="BT151" i="19"/>
  <c r="BS122" i="19"/>
  <c r="BR141" i="19"/>
  <c r="BS124" i="19"/>
  <c r="BS138" i="19"/>
  <c r="BS141" i="19" s="1"/>
  <c r="BS152" i="19"/>
  <c r="BP128" i="19"/>
  <c r="BL152" i="19"/>
  <c r="BK152" i="19"/>
  <c r="BL148" i="19"/>
  <c r="BL126" i="19"/>
  <c r="BJ153" i="19"/>
  <c r="BK125" i="19"/>
  <c r="BK139" i="19"/>
  <c r="BK126" i="19"/>
  <c r="BK140" i="19"/>
  <c r="BJ141" i="19"/>
  <c r="BI128" i="19"/>
  <c r="BL123" i="19"/>
  <c r="BL128" i="19" s="1"/>
  <c r="BL137" i="19"/>
  <c r="BJ149" i="19"/>
  <c r="BJ154" i="19" s="1"/>
  <c r="BK123" i="19"/>
  <c r="AZ154" i="19"/>
  <c r="BC152" i="19"/>
  <c r="BA154" i="19"/>
  <c r="BD151" i="19"/>
  <c r="BD123" i="19"/>
  <c r="BD137" i="19"/>
  <c r="BC148" i="19"/>
  <c r="BB153" i="19"/>
  <c r="BC139" i="19"/>
  <c r="BD148" i="19"/>
  <c r="BB150" i="19"/>
  <c r="BB128" i="19"/>
  <c r="BD125" i="19"/>
  <c r="BD139" i="19"/>
  <c r="AZ149" i="19"/>
  <c r="BC124" i="19"/>
  <c r="BD127" i="19"/>
  <c r="BC138" i="19"/>
  <c r="BB149" i="19"/>
  <c r="BC137" i="19"/>
  <c r="BC122" i="19"/>
  <c r="BD136" i="19"/>
  <c r="BD141" i="19" s="1"/>
  <c r="AZ128" i="19"/>
  <c r="AV152" i="19"/>
  <c r="AU152" i="19"/>
  <c r="AV150" i="19"/>
  <c r="AU150" i="19"/>
  <c r="AV151" i="19"/>
  <c r="AV137" i="19"/>
  <c r="AU153" i="19"/>
  <c r="AU122" i="19"/>
  <c r="AV125" i="19"/>
  <c r="AV128" i="19" s="1"/>
  <c r="AU136" i="19"/>
  <c r="AV139" i="19"/>
  <c r="AT141" i="19"/>
  <c r="AU123" i="19"/>
  <c r="AU137" i="19"/>
  <c r="AU127" i="19"/>
  <c r="AU148" i="19"/>
  <c r="AU124" i="19"/>
  <c r="AU138" i="19"/>
  <c r="AT149" i="19"/>
  <c r="AT128" i="19"/>
  <c r="AU151" i="19"/>
  <c r="AR128" i="19"/>
  <c r="AM148" i="19"/>
  <c r="AJ154" i="19"/>
  <c r="AM151" i="19"/>
  <c r="AN151" i="19"/>
  <c r="AN123" i="19"/>
  <c r="AN137" i="19"/>
  <c r="AL153" i="19"/>
  <c r="AM122" i="19"/>
  <c r="AN125" i="19"/>
  <c r="AM136" i="19"/>
  <c r="AM141" i="19" s="1"/>
  <c r="AM150" i="19"/>
  <c r="AN122" i="19"/>
  <c r="AK149" i="19"/>
  <c r="AK154" i="19" s="1"/>
  <c r="AL152" i="19"/>
  <c r="AM124" i="19"/>
  <c r="AM138" i="19"/>
  <c r="AL149" i="19"/>
  <c r="AJ128" i="19"/>
  <c r="AN138" i="19"/>
  <c r="AM126" i="19"/>
  <c r="AM140" i="19"/>
  <c r="AL128" i="19"/>
  <c r="AF141" i="19"/>
  <c r="AF152" i="19"/>
  <c r="AE152" i="19"/>
  <c r="AE141" i="19"/>
  <c r="AC154" i="19"/>
  <c r="AE149" i="19"/>
  <c r="AF149" i="19"/>
  <c r="AD128" i="19"/>
  <c r="AE137" i="19"/>
  <c r="AE151" i="19"/>
  <c r="AF123" i="19"/>
  <c r="AF128" i="19" s="1"/>
  <c r="AE148" i="19"/>
  <c r="AD153" i="19"/>
  <c r="AF148" i="19"/>
  <c r="AD150" i="19"/>
  <c r="AF125" i="19"/>
  <c r="AD141" i="19"/>
  <c r="AE127" i="19"/>
  <c r="AE123" i="19"/>
  <c r="AE122" i="19"/>
  <c r="AB128" i="19"/>
  <c r="X141" i="19"/>
  <c r="U154" i="19"/>
  <c r="W149" i="19"/>
  <c r="X149" i="19"/>
  <c r="X152" i="19"/>
  <c r="W152" i="19"/>
  <c r="X151" i="19"/>
  <c r="V128" i="19"/>
  <c r="W137" i="19"/>
  <c r="W151" i="19"/>
  <c r="X123" i="19"/>
  <c r="X128" i="19" s="1"/>
  <c r="X137" i="19"/>
  <c r="W148" i="19"/>
  <c r="V153" i="19"/>
  <c r="W139" i="19"/>
  <c r="X148" i="19"/>
  <c r="V150" i="19"/>
  <c r="W123" i="19"/>
  <c r="W136" i="19"/>
  <c r="W141" i="19" s="1"/>
  <c r="X139" i="19"/>
  <c r="X127" i="19"/>
  <c r="W138" i="19"/>
  <c r="W122" i="19"/>
  <c r="W128" i="19" s="1"/>
  <c r="X125" i="19"/>
  <c r="W124" i="19"/>
  <c r="T128" i="19"/>
  <c r="P151" i="19"/>
  <c r="M154" i="19"/>
  <c r="O149" i="19"/>
  <c r="P149" i="19"/>
  <c r="P152" i="19"/>
  <c r="O137" i="19"/>
  <c r="N148" i="19"/>
  <c r="O151" i="19"/>
  <c r="P123" i="19"/>
  <c r="N153" i="19"/>
  <c r="O125" i="19"/>
  <c r="N150" i="19"/>
  <c r="O122" i="19"/>
  <c r="O128" i="19" s="1"/>
  <c r="O136" i="19"/>
  <c r="O141" i="19" s="1"/>
  <c r="N141" i="19"/>
  <c r="O123" i="19"/>
  <c r="P122" i="19"/>
  <c r="P128" i="19" s="1"/>
  <c r="O124" i="19"/>
  <c r="O138" i="19"/>
  <c r="O152" i="19"/>
  <c r="L128" i="19"/>
  <c r="BT93" i="22"/>
  <c r="BS93" i="22"/>
  <c r="BR93" i="22"/>
  <c r="BQ93" i="22"/>
  <c r="BP93" i="22"/>
  <c r="BD93" i="22"/>
  <c r="BC93" i="22"/>
  <c r="BB93" i="22"/>
  <c r="BA93" i="22"/>
  <c r="AZ93" i="22"/>
  <c r="AK93" i="22"/>
  <c r="AJ93" i="22"/>
  <c r="AF93" i="22"/>
  <c r="AE93" i="22"/>
  <c r="AD93" i="22"/>
  <c r="AC93" i="22"/>
  <c r="AB93" i="22"/>
  <c r="X93" i="22"/>
  <c r="W93" i="22"/>
  <c r="V93" i="22"/>
  <c r="U93" i="22"/>
  <c r="T93" i="22"/>
  <c r="P93" i="22"/>
  <c r="O93" i="22"/>
  <c r="N93" i="22"/>
  <c r="M93" i="22"/>
  <c r="L93" i="22"/>
  <c r="BR38" i="22"/>
  <c r="BR34" i="22"/>
  <c r="BR26" i="22"/>
  <c r="BR22" i="22"/>
  <c r="BR18" i="22"/>
  <c r="BR14" i="22"/>
  <c r="BR10" i="22"/>
  <c r="BQ38" i="22"/>
  <c r="BQ34" i="22"/>
  <c r="BQ30" i="22"/>
  <c r="BQ26" i="22"/>
  <c r="BQ22" i="22"/>
  <c r="BQ18" i="22"/>
  <c r="BQ14" i="22"/>
  <c r="BQ10" i="22"/>
  <c r="BP38" i="22"/>
  <c r="BP34" i="22"/>
  <c r="BP30" i="22"/>
  <c r="BP26" i="22"/>
  <c r="BP22" i="22"/>
  <c r="BP18" i="22"/>
  <c r="BP14" i="22"/>
  <c r="BP10" i="22"/>
  <c r="AZ38" i="22"/>
  <c r="AZ34" i="22"/>
  <c r="AZ30" i="22"/>
  <c r="AZ26" i="22"/>
  <c r="AZ22" i="22"/>
  <c r="AZ18" i="22"/>
  <c r="AZ14" i="22"/>
  <c r="AZ10" i="22"/>
  <c r="BB38" i="22"/>
  <c r="BB34" i="22"/>
  <c r="BB29" i="22"/>
  <c r="BB28" i="22"/>
  <c r="BB30" i="22" s="1"/>
  <c r="BB26" i="22"/>
  <c r="BB21" i="22"/>
  <c r="BB22" i="22" s="1"/>
  <c r="BB20" i="22"/>
  <c r="BB17" i="22"/>
  <c r="BB16" i="22"/>
  <c r="BB18" i="22" s="1"/>
  <c r="BB14" i="22"/>
  <c r="BB10" i="22"/>
  <c r="BA38" i="22"/>
  <c r="BA34" i="22"/>
  <c r="BA30" i="22"/>
  <c r="BA26" i="22"/>
  <c r="BA22" i="22"/>
  <c r="BA18" i="22"/>
  <c r="BA14" i="22"/>
  <c r="BA10" i="22"/>
  <c r="AK38" i="22"/>
  <c r="AK34" i="22"/>
  <c r="AK30" i="22"/>
  <c r="AK26" i="22"/>
  <c r="AK22" i="22"/>
  <c r="AK16" i="22"/>
  <c r="AK18" i="22" s="1"/>
  <c r="AK14" i="22"/>
  <c r="AK10" i="22"/>
  <c r="AJ38" i="22"/>
  <c r="AJ34" i="22"/>
  <c r="AJ30" i="22"/>
  <c r="AJ26" i="22"/>
  <c r="AJ22" i="22"/>
  <c r="AJ16" i="22"/>
  <c r="AJ18" i="22" s="1"/>
  <c r="AJ14" i="22"/>
  <c r="AJ10" i="22"/>
  <c r="AD38" i="22"/>
  <c r="AD34" i="22"/>
  <c r="AD30" i="22"/>
  <c r="AD26" i="22"/>
  <c r="AD22" i="22"/>
  <c r="AD18" i="22"/>
  <c r="AD14" i="22"/>
  <c r="AD10" i="22"/>
  <c r="AC38" i="22"/>
  <c r="AC34" i="22"/>
  <c r="AC30" i="22"/>
  <c r="AC26" i="22"/>
  <c r="AC20" i="22"/>
  <c r="AC22" i="22" s="1"/>
  <c r="AC18" i="22"/>
  <c r="AC14" i="22"/>
  <c r="AC10" i="22"/>
  <c r="AB38" i="22"/>
  <c r="AB34" i="22"/>
  <c r="AB30" i="22"/>
  <c r="AB26" i="22"/>
  <c r="AB20" i="22"/>
  <c r="AB22" i="22" s="1"/>
  <c r="AB18" i="22"/>
  <c r="AB14" i="22"/>
  <c r="AB10" i="22"/>
  <c r="V38" i="22"/>
  <c r="V34" i="22"/>
  <c r="V30" i="22"/>
  <c r="V26" i="22"/>
  <c r="V22" i="22"/>
  <c r="V18" i="22"/>
  <c r="V14" i="22"/>
  <c r="V10" i="22"/>
  <c r="U38" i="22"/>
  <c r="U34" i="22"/>
  <c r="U30" i="22"/>
  <c r="U26" i="22"/>
  <c r="U22" i="22"/>
  <c r="U18" i="22"/>
  <c r="U14" i="22"/>
  <c r="U10" i="22"/>
  <c r="T38" i="22"/>
  <c r="T34" i="22"/>
  <c r="T30" i="22"/>
  <c r="T26" i="22"/>
  <c r="T22" i="22"/>
  <c r="T18" i="22"/>
  <c r="T14" i="22"/>
  <c r="T10" i="22"/>
  <c r="N28" i="22"/>
  <c r="N30" i="22" s="1"/>
  <c r="N38" i="22"/>
  <c r="N34" i="22"/>
  <c r="N26" i="22"/>
  <c r="N22" i="22"/>
  <c r="N18" i="22"/>
  <c r="N14" i="22"/>
  <c r="N10" i="22"/>
  <c r="L38" i="22"/>
  <c r="L34" i="22"/>
  <c r="L30" i="22"/>
  <c r="L26" i="22"/>
  <c r="L22" i="22"/>
  <c r="L18" i="22"/>
  <c r="L14" i="22"/>
  <c r="L10" i="22"/>
  <c r="M38" i="22"/>
  <c r="M34" i="22"/>
  <c r="M30" i="22"/>
  <c r="M26" i="22"/>
  <c r="M22" i="22"/>
  <c r="M18" i="22"/>
  <c r="M14" i="22"/>
  <c r="M10" i="22"/>
  <c r="AF165" i="20"/>
  <c r="AE165" i="20"/>
  <c r="AD165" i="20"/>
  <c r="AC165" i="20"/>
  <c r="AB165" i="20"/>
  <c r="X165" i="20"/>
  <c r="W165" i="20"/>
  <c r="V165" i="20"/>
  <c r="U165" i="20"/>
  <c r="T165" i="20"/>
  <c r="P165" i="20"/>
  <c r="O165" i="20"/>
  <c r="N165" i="20"/>
  <c r="M165" i="20"/>
  <c r="L165" i="20"/>
  <c r="AK165" i="20"/>
  <c r="AJ165" i="20"/>
  <c r="BD165" i="20"/>
  <c r="BC165" i="20"/>
  <c r="BB165" i="20"/>
  <c r="BA165" i="20"/>
  <c r="AZ165" i="20"/>
  <c r="BS165" i="20"/>
  <c r="BR165" i="20"/>
  <c r="BQ165" i="20"/>
  <c r="BP165" i="20"/>
  <c r="BT165" i="20"/>
  <c r="BT164" i="20"/>
  <c r="BS164" i="20"/>
  <c r="BR164" i="20"/>
  <c r="BQ164" i="20"/>
  <c r="BP164" i="20"/>
  <c r="BJ164" i="20"/>
  <c r="BI164" i="20"/>
  <c r="BH164" i="20"/>
  <c r="BD164" i="20"/>
  <c r="BC164" i="20"/>
  <c r="BB164" i="20"/>
  <c r="BA164" i="20"/>
  <c r="AZ164" i="20"/>
  <c r="AT164" i="20"/>
  <c r="AS164" i="20"/>
  <c r="AR164" i="20"/>
  <c r="AL164" i="20"/>
  <c r="AK164" i="20"/>
  <c r="AJ164" i="20"/>
  <c r="AF164" i="20"/>
  <c r="AE164" i="20"/>
  <c r="AD164" i="20"/>
  <c r="AC164" i="20"/>
  <c r="AB164" i="20"/>
  <c r="X164" i="20"/>
  <c r="W164" i="20"/>
  <c r="V164" i="20"/>
  <c r="U164" i="20"/>
  <c r="T164" i="20"/>
  <c r="P164" i="20"/>
  <c r="O164" i="20"/>
  <c r="N164" i="20"/>
  <c r="M164" i="20"/>
  <c r="L164" i="20"/>
  <c r="BR86" i="20"/>
  <c r="BR76" i="20"/>
  <c r="BR66" i="20"/>
  <c r="BR56" i="20"/>
  <c r="BR46" i="20"/>
  <c r="BR36" i="20"/>
  <c r="BR26" i="20"/>
  <c r="BR16" i="20"/>
  <c r="BQ86" i="20"/>
  <c r="BQ76" i="20"/>
  <c r="BQ66" i="20"/>
  <c r="BQ56" i="20"/>
  <c r="BQ46" i="20"/>
  <c r="BQ36" i="20"/>
  <c r="BQ26" i="20"/>
  <c r="BQ16" i="20"/>
  <c r="BP86" i="20"/>
  <c r="BP76" i="20"/>
  <c r="BP66" i="20"/>
  <c r="BP56" i="20"/>
  <c r="BP46" i="20"/>
  <c r="BP36" i="20"/>
  <c r="BP26" i="20"/>
  <c r="BP16" i="20"/>
  <c r="AZ86" i="20"/>
  <c r="AZ76" i="20"/>
  <c r="AZ66" i="20"/>
  <c r="AZ56" i="20"/>
  <c r="AZ46" i="20"/>
  <c r="AZ36" i="20"/>
  <c r="AZ26" i="20"/>
  <c r="AZ16" i="20"/>
  <c r="BB86" i="20"/>
  <c r="BB76" i="20"/>
  <c r="BB62" i="20"/>
  <c r="BB61" i="20"/>
  <c r="BB60" i="20"/>
  <c r="BB59" i="20"/>
  <c r="BB66" i="20" s="1"/>
  <c r="BB56" i="20"/>
  <c r="BB42" i="20"/>
  <c r="BB41" i="20"/>
  <c r="BB40" i="20"/>
  <c r="BB39" i="20"/>
  <c r="BB46" i="20" s="1"/>
  <c r="BB32" i="20"/>
  <c r="BB31" i="20"/>
  <c r="BB30" i="20"/>
  <c r="BB36" i="20" s="1"/>
  <c r="BB26" i="20"/>
  <c r="BB16" i="20"/>
  <c r="BA86" i="20"/>
  <c r="BA76" i="20"/>
  <c r="BA66" i="20"/>
  <c r="BA56" i="20"/>
  <c r="BA46" i="20"/>
  <c r="BA36" i="20"/>
  <c r="BA26" i="20"/>
  <c r="BA16" i="20"/>
  <c r="AK86" i="20"/>
  <c r="AK76" i="20"/>
  <c r="AK66" i="20"/>
  <c r="AK56" i="20"/>
  <c r="AK46" i="20"/>
  <c r="AK33" i="20"/>
  <c r="AK32" i="20"/>
  <c r="AK36" i="20" s="1"/>
  <c r="AK26" i="20"/>
  <c r="AK16" i="20"/>
  <c r="AJ86" i="20"/>
  <c r="AJ76" i="20"/>
  <c r="AJ66" i="20"/>
  <c r="AJ56" i="20"/>
  <c r="AJ46" i="20"/>
  <c r="AJ33" i="20"/>
  <c r="AJ32" i="20"/>
  <c r="AJ36" i="20" s="1"/>
  <c r="AJ26" i="20"/>
  <c r="AJ16" i="20"/>
  <c r="AD86" i="20"/>
  <c r="AD76" i="20"/>
  <c r="AD66" i="20"/>
  <c r="AD56" i="20"/>
  <c r="AD46" i="20"/>
  <c r="AD36" i="20"/>
  <c r="AD26" i="20"/>
  <c r="AD16" i="20"/>
  <c r="AC86" i="20"/>
  <c r="AC76" i="20"/>
  <c r="AC66" i="20"/>
  <c r="AC60" i="20"/>
  <c r="AC56" i="20"/>
  <c r="AC40" i="20"/>
  <c r="AC39" i="20"/>
  <c r="AC46" i="20" s="1"/>
  <c r="AC36" i="20"/>
  <c r="AC26" i="20"/>
  <c r="AC16" i="20"/>
  <c r="AB86" i="20"/>
  <c r="AB76" i="20"/>
  <c r="AB66" i="20"/>
  <c r="AB60" i="20"/>
  <c r="AB56" i="20"/>
  <c r="AB40" i="20"/>
  <c r="AB39" i="20"/>
  <c r="AB46" i="20" s="1"/>
  <c r="AB36" i="20"/>
  <c r="AB26" i="20"/>
  <c r="AB16" i="20"/>
  <c r="N60" i="20"/>
  <c r="N66" i="20" s="1"/>
  <c r="N86" i="20"/>
  <c r="N76" i="20"/>
  <c r="N61" i="20"/>
  <c r="N56" i="20"/>
  <c r="N46" i="20"/>
  <c r="N36" i="20"/>
  <c r="N26" i="20"/>
  <c r="N16" i="20"/>
  <c r="M86" i="20"/>
  <c r="M76" i="20"/>
  <c r="M66" i="20"/>
  <c r="M61" i="20"/>
  <c r="M60" i="20"/>
  <c r="M56" i="20"/>
  <c r="M46" i="20"/>
  <c r="M36" i="20"/>
  <c r="M26" i="20"/>
  <c r="M16" i="20"/>
  <c r="L86" i="20"/>
  <c r="L76" i="20"/>
  <c r="L66" i="20"/>
  <c r="L56" i="20"/>
  <c r="L46" i="20"/>
  <c r="L36" i="20"/>
  <c r="L26" i="20"/>
  <c r="L16" i="20"/>
  <c r="H36" i="16"/>
  <c r="G36" i="16"/>
  <c r="BR86" i="19"/>
  <c r="BR76" i="19"/>
  <c r="BR66" i="19"/>
  <c r="BR56" i="19"/>
  <c r="BR46" i="19"/>
  <c r="BR36" i="19"/>
  <c r="BR26" i="19"/>
  <c r="BR16" i="19"/>
  <c r="BQ86" i="19"/>
  <c r="BQ76" i="19"/>
  <c r="BQ66" i="19"/>
  <c r="BQ56" i="19"/>
  <c r="BQ46" i="19"/>
  <c r="BQ36" i="19"/>
  <c r="BQ26" i="19"/>
  <c r="BQ16" i="19"/>
  <c r="BP86" i="19"/>
  <c r="BP76" i="19"/>
  <c r="BP66" i="19"/>
  <c r="BP56" i="19"/>
  <c r="BP46" i="19"/>
  <c r="BP36" i="19"/>
  <c r="BP26" i="19"/>
  <c r="BP16" i="19"/>
  <c r="BL141" i="19" l="1"/>
  <c r="BK128" i="19"/>
  <c r="BK141" i="19"/>
  <c r="BI154" i="19"/>
  <c r="BD128" i="19"/>
  <c r="BC141" i="19"/>
  <c r="BK151" i="19"/>
  <c r="BH154" i="19"/>
  <c r="AU141" i="19"/>
  <c r="AS154" i="19"/>
  <c r="AV141" i="19"/>
  <c r="AN141" i="19"/>
  <c r="BS128" i="19"/>
  <c r="BT154" i="19"/>
  <c r="BS154" i="19"/>
  <c r="BT150" i="19"/>
  <c r="BS150" i="19"/>
  <c r="BL153" i="19"/>
  <c r="BK153" i="19"/>
  <c r="BK149" i="19"/>
  <c r="BL149" i="19"/>
  <c r="BL154" i="19" s="1"/>
  <c r="BC149" i="19"/>
  <c r="BD149" i="19"/>
  <c r="BD150" i="19"/>
  <c r="BC150" i="19"/>
  <c r="BC154" i="19"/>
  <c r="BB154" i="19"/>
  <c r="BD153" i="19"/>
  <c r="BD154" i="19" s="1"/>
  <c r="BC153" i="19"/>
  <c r="BC128" i="19"/>
  <c r="AU128" i="19"/>
  <c r="AU149" i="19"/>
  <c r="AU154" i="19" s="1"/>
  <c r="AV149" i="19"/>
  <c r="AV154" i="19"/>
  <c r="AT154" i="19"/>
  <c r="AN149" i="19"/>
  <c r="AN154" i="19" s="1"/>
  <c r="AM149" i="19"/>
  <c r="AM128" i="19"/>
  <c r="AN153" i="19"/>
  <c r="AM153" i="19"/>
  <c r="AN152" i="19"/>
  <c r="AM152" i="19"/>
  <c r="AN128" i="19"/>
  <c r="AL154" i="19"/>
  <c r="AF153" i="19"/>
  <c r="AE153" i="19"/>
  <c r="AE154" i="19" s="1"/>
  <c r="AE128" i="19"/>
  <c r="AF150" i="19"/>
  <c r="AF154" i="19" s="1"/>
  <c r="AE150" i="19"/>
  <c r="AD154" i="19"/>
  <c r="X150" i="19"/>
  <c r="X154" i="19" s="1"/>
  <c r="W150" i="19"/>
  <c r="X153" i="19"/>
  <c r="W153" i="19"/>
  <c r="W154" i="19" s="1"/>
  <c r="V154" i="19"/>
  <c r="N154" i="19"/>
  <c r="P148" i="19"/>
  <c r="O148" i="19"/>
  <c r="P150" i="19"/>
  <c r="O150" i="19"/>
  <c r="P153" i="19"/>
  <c r="O153" i="19"/>
  <c r="M156" i="19"/>
  <c r="L156" i="19"/>
  <c r="BK154" i="19" l="1"/>
  <c r="AM154" i="19"/>
  <c r="O154" i="19"/>
  <c r="P154" i="19"/>
  <c r="AJ156" i="19"/>
  <c r="P156" i="19" l="1"/>
  <c r="O156" i="19"/>
  <c r="N156" i="19"/>
  <c r="AK86" i="19" l="1"/>
  <c r="AK76" i="19"/>
  <c r="AK66" i="19"/>
  <c r="AK56" i="19"/>
  <c r="AK46" i="19"/>
  <c r="AK29" i="19"/>
  <c r="AK36" i="19" s="1"/>
  <c r="AK26" i="19"/>
  <c r="AK16" i="19"/>
  <c r="AJ86" i="19"/>
  <c r="AJ76" i="19"/>
  <c r="AJ66" i="19"/>
  <c r="AJ56" i="19"/>
  <c r="AJ46" i="19"/>
  <c r="AJ29" i="19"/>
  <c r="AM29" i="19" s="1"/>
  <c r="AJ26" i="19"/>
  <c r="AJ16" i="19"/>
  <c r="AD86" i="19"/>
  <c r="AD76" i="19"/>
  <c r="AD66" i="19"/>
  <c r="AD56" i="19"/>
  <c r="AD46" i="19"/>
  <c r="AD36" i="19"/>
  <c r="AD26" i="19"/>
  <c r="AD16" i="19"/>
  <c r="AC86" i="19"/>
  <c r="AC76" i="19"/>
  <c r="AC66" i="19"/>
  <c r="AC62" i="19"/>
  <c r="AC56" i="19"/>
  <c r="AC42" i="19"/>
  <c r="AC41" i="19"/>
  <c r="AC40" i="19"/>
  <c r="AC29" i="19"/>
  <c r="AC36" i="19" s="1"/>
  <c r="AC26" i="19"/>
  <c r="AC16" i="19"/>
  <c r="AB86" i="19"/>
  <c r="AB76" i="19"/>
  <c r="AB66" i="19"/>
  <c r="AB62" i="19"/>
  <c r="AB56" i="19"/>
  <c r="AB40" i="19"/>
  <c r="AB90" i="19" s="1"/>
  <c r="AB36" i="19"/>
  <c r="AB29" i="19"/>
  <c r="AB26" i="19"/>
  <c r="AB16" i="19"/>
  <c r="V86" i="19"/>
  <c r="V76" i="19"/>
  <c r="V66" i="19"/>
  <c r="V56" i="19"/>
  <c r="V46" i="19"/>
  <c r="V36" i="19"/>
  <c r="V26" i="19"/>
  <c r="V16" i="19"/>
  <c r="U86" i="19"/>
  <c r="U76" i="19"/>
  <c r="U66" i="19"/>
  <c r="U56" i="19"/>
  <c r="U46" i="19"/>
  <c r="U36" i="19"/>
  <c r="U26" i="19"/>
  <c r="U16" i="19"/>
  <c r="T86" i="19"/>
  <c r="T76" i="19"/>
  <c r="T66" i="19"/>
  <c r="T56" i="19"/>
  <c r="T46" i="19"/>
  <c r="T36" i="19"/>
  <c r="T26" i="19"/>
  <c r="T16" i="19"/>
  <c r="O9" i="19"/>
  <c r="N62" i="19"/>
  <c r="N60" i="19"/>
  <c r="N66" i="19" s="1"/>
  <c r="N86" i="19"/>
  <c r="N76" i="19"/>
  <c r="N56" i="19"/>
  <c r="N46" i="19"/>
  <c r="N36" i="19"/>
  <c r="N26" i="19"/>
  <c r="N16" i="19"/>
  <c r="L86" i="19"/>
  <c r="L76" i="19"/>
  <c r="L66" i="19"/>
  <c r="L56" i="19"/>
  <c r="L46" i="19"/>
  <c r="L36" i="19"/>
  <c r="L26" i="19"/>
  <c r="BR254" i="23"/>
  <c r="BP252" i="23"/>
  <c r="BR248" i="23"/>
  <c r="BP246" i="23"/>
  <c r="BQ245" i="23"/>
  <c r="BR244" i="23"/>
  <c r="BP242" i="23"/>
  <c r="BT231" i="23"/>
  <c r="BS231" i="23"/>
  <c r="BR231" i="23"/>
  <c r="BQ231" i="23"/>
  <c r="BP231" i="23"/>
  <c r="BR230" i="23"/>
  <c r="BS230" i="23" s="1"/>
  <c r="BQ230" i="23"/>
  <c r="BT230" i="23" s="1"/>
  <c r="BP230" i="23"/>
  <c r="BP253" i="23" s="1"/>
  <c r="BR229" i="23"/>
  <c r="BT229" i="23" s="1"/>
  <c r="BQ229" i="23"/>
  <c r="BQ252" i="23" s="1"/>
  <c r="BP229" i="23"/>
  <c r="BT225" i="23"/>
  <c r="BR225" i="23"/>
  <c r="BQ225" i="23"/>
  <c r="BP225" i="23"/>
  <c r="BS225" i="23" s="1"/>
  <c r="BT224" i="23"/>
  <c r="BR224" i="23"/>
  <c r="BS224" i="23" s="1"/>
  <c r="BQ224" i="23"/>
  <c r="BP224" i="23"/>
  <c r="BP247" i="23" s="1"/>
  <c r="BR223" i="23"/>
  <c r="BT223" i="23" s="1"/>
  <c r="BQ223" i="23"/>
  <c r="BQ246" i="23" s="1"/>
  <c r="BP223" i="23"/>
  <c r="BR222" i="23"/>
  <c r="BT222" i="23" s="1"/>
  <c r="BQ222" i="23"/>
  <c r="BP222" i="23"/>
  <c r="BT221" i="23"/>
  <c r="BS221" i="23"/>
  <c r="BR221" i="23"/>
  <c r="BQ221" i="23"/>
  <c r="BP221" i="23"/>
  <c r="BR220" i="23"/>
  <c r="BS220" i="23" s="1"/>
  <c r="BQ220" i="23"/>
  <c r="BT220" i="23" s="1"/>
  <c r="BP220" i="23"/>
  <c r="BP243" i="23" s="1"/>
  <c r="BR219" i="23"/>
  <c r="BR227" i="23" s="1"/>
  <c r="BQ219" i="23"/>
  <c r="BQ227" i="23" s="1"/>
  <c r="BQ233" i="23" s="1"/>
  <c r="BP219" i="23"/>
  <c r="BP227" i="23" s="1"/>
  <c r="BP233" i="23" s="1"/>
  <c r="BP215" i="23"/>
  <c r="BP238" i="23" s="1"/>
  <c r="BR213" i="23"/>
  <c r="BR236" i="23" s="1"/>
  <c r="BR208" i="23"/>
  <c r="BS208" i="23" s="1"/>
  <c r="BQ208" i="23"/>
  <c r="BT208" i="23" s="1"/>
  <c r="BP208" i="23"/>
  <c r="BP254" i="23" s="1"/>
  <c r="BR207" i="23"/>
  <c r="BR253" i="23" s="1"/>
  <c r="BQ207" i="23"/>
  <c r="BQ253" i="23" s="1"/>
  <c r="BP207" i="23"/>
  <c r="BS206" i="23"/>
  <c r="BR206" i="23"/>
  <c r="BR252" i="23" s="1"/>
  <c r="BQ206" i="23"/>
  <c r="BP206" i="23"/>
  <c r="BP204" i="23"/>
  <c r="BP210" i="23" s="1"/>
  <c r="BT202" i="23"/>
  <c r="BR202" i="23"/>
  <c r="BS202" i="23" s="1"/>
  <c r="BQ202" i="23"/>
  <c r="BQ248" i="23" s="1"/>
  <c r="BP202" i="23"/>
  <c r="BP248" i="23" s="1"/>
  <c r="BS248" i="23" s="1"/>
  <c r="BR201" i="23"/>
  <c r="BR247" i="23" s="1"/>
  <c r="BQ201" i="23"/>
  <c r="BQ247" i="23" s="1"/>
  <c r="BP201" i="23"/>
  <c r="BR200" i="23"/>
  <c r="BR246" i="23" s="1"/>
  <c r="BQ200" i="23"/>
  <c r="BP200" i="23"/>
  <c r="BT199" i="23"/>
  <c r="BS199" i="23"/>
  <c r="BR199" i="23"/>
  <c r="BQ199" i="23"/>
  <c r="BP199" i="23"/>
  <c r="BP245" i="23" s="1"/>
  <c r="BR198" i="23"/>
  <c r="BS198" i="23" s="1"/>
  <c r="BQ198" i="23"/>
  <c r="BT198" i="23" s="1"/>
  <c r="BP198" i="23"/>
  <c r="BP244" i="23" s="1"/>
  <c r="BR197" i="23"/>
  <c r="BR243" i="23" s="1"/>
  <c r="BQ197" i="23"/>
  <c r="BQ243" i="23" s="1"/>
  <c r="BP197" i="23"/>
  <c r="BS196" i="23"/>
  <c r="BR196" i="23"/>
  <c r="BR204" i="23" s="1"/>
  <c r="BQ196" i="23"/>
  <c r="BQ204" i="23" s="1"/>
  <c r="BQ210" i="23" s="1"/>
  <c r="BP196" i="23"/>
  <c r="BR192" i="23"/>
  <c r="BR215" i="23" s="1"/>
  <c r="BR238" i="23" s="1"/>
  <c r="BQ192" i="23"/>
  <c r="BQ215" i="23" s="1"/>
  <c r="BQ238" i="23" s="1"/>
  <c r="BP192" i="23"/>
  <c r="BR191" i="23"/>
  <c r="BR214" i="23" s="1"/>
  <c r="BR237" i="23" s="1"/>
  <c r="BQ191" i="23"/>
  <c r="BQ214" i="23" s="1"/>
  <c r="BQ237" i="23" s="1"/>
  <c r="BP191" i="23"/>
  <c r="BP214" i="23" s="1"/>
  <c r="BP237" i="23" s="1"/>
  <c r="BR190" i="23"/>
  <c r="BQ190" i="23"/>
  <c r="BQ213" i="23" s="1"/>
  <c r="BQ236" i="23" s="1"/>
  <c r="BP190" i="23"/>
  <c r="BP213" i="23" s="1"/>
  <c r="BP236" i="23" s="1"/>
  <c r="BH254" i="23"/>
  <c r="BJ252" i="23"/>
  <c r="BL252" i="23" s="1"/>
  <c r="BI252" i="23"/>
  <c r="BI247" i="23"/>
  <c r="BH247" i="23"/>
  <c r="BJ245" i="23"/>
  <c r="BH244" i="23"/>
  <c r="BJ242" i="23"/>
  <c r="BJ250" i="23" s="1"/>
  <c r="BI242" i="23"/>
  <c r="BH237" i="23"/>
  <c r="BJ236" i="23"/>
  <c r="BL231" i="23"/>
  <c r="BJ231" i="23"/>
  <c r="BK231" i="23" s="1"/>
  <c r="BI231" i="23"/>
  <c r="BH231" i="23"/>
  <c r="BJ230" i="23"/>
  <c r="BL230" i="23" s="1"/>
  <c r="BI230" i="23"/>
  <c r="BH230" i="23"/>
  <c r="BJ229" i="23"/>
  <c r="BL229" i="23" s="1"/>
  <c r="BI229" i="23"/>
  <c r="BH229" i="23"/>
  <c r="BJ225" i="23"/>
  <c r="BL225" i="23" s="1"/>
  <c r="BI225" i="23"/>
  <c r="BH225" i="23"/>
  <c r="BK225" i="23" s="1"/>
  <c r="BJ224" i="23"/>
  <c r="BL224" i="23" s="1"/>
  <c r="BI224" i="23"/>
  <c r="BH224" i="23"/>
  <c r="BJ223" i="23"/>
  <c r="BL223" i="23" s="1"/>
  <c r="BI223" i="23"/>
  <c r="BH223" i="23"/>
  <c r="BJ222" i="23"/>
  <c r="BL222" i="23" s="1"/>
  <c r="BI222" i="23"/>
  <c r="BH222" i="23"/>
  <c r="BL221" i="23"/>
  <c r="BJ221" i="23"/>
  <c r="BK221" i="23" s="1"/>
  <c r="BI221" i="23"/>
  <c r="BH221" i="23"/>
  <c r="BJ220" i="23"/>
  <c r="BL220" i="23" s="1"/>
  <c r="BI220" i="23"/>
  <c r="BH220" i="23"/>
  <c r="BJ219" i="23"/>
  <c r="BJ227" i="23" s="1"/>
  <c r="BI219" i="23"/>
  <c r="BI227" i="23" s="1"/>
  <c r="BI233" i="23" s="1"/>
  <c r="BH219" i="23"/>
  <c r="BH227" i="23" s="1"/>
  <c r="BH233" i="23" s="1"/>
  <c r="BJ215" i="23"/>
  <c r="BJ238" i="23" s="1"/>
  <c r="BI215" i="23"/>
  <c r="BI238" i="23" s="1"/>
  <c r="BH214" i="23"/>
  <c r="BJ213" i="23"/>
  <c r="BI213" i="23"/>
  <c r="BI236" i="23" s="1"/>
  <c r="BH213" i="23"/>
  <c r="BH236" i="23" s="1"/>
  <c r="BJ208" i="23"/>
  <c r="BJ254" i="23" s="1"/>
  <c r="BI208" i="23"/>
  <c r="BI254" i="23" s="1"/>
  <c r="BH208" i="23"/>
  <c r="BJ207" i="23"/>
  <c r="BJ253" i="23" s="1"/>
  <c r="BI207" i="23"/>
  <c r="BI253" i="23" s="1"/>
  <c r="BH207" i="23"/>
  <c r="BH253" i="23" s="1"/>
  <c r="BL206" i="23"/>
  <c r="BK206" i="23"/>
  <c r="BJ206" i="23"/>
  <c r="BI206" i="23"/>
  <c r="BH206" i="23"/>
  <c r="BH252" i="23" s="1"/>
  <c r="BH204" i="23"/>
  <c r="BH210" i="23" s="1"/>
  <c r="BJ202" i="23"/>
  <c r="BJ248" i="23" s="1"/>
  <c r="BI202" i="23"/>
  <c r="BI248" i="23" s="1"/>
  <c r="BH202" i="23"/>
  <c r="BH248" i="23" s="1"/>
  <c r="BJ201" i="23"/>
  <c r="BJ247" i="23" s="1"/>
  <c r="BI201" i="23"/>
  <c r="BH201" i="23"/>
  <c r="BJ200" i="23"/>
  <c r="BJ246" i="23" s="1"/>
  <c r="BI200" i="23"/>
  <c r="BI246" i="23" s="1"/>
  <c r="BH200" i="23"/>
  <c r="BH246" i="23" s="1"/>
  <c r="BL199" i="23"/>
  <c r="BJ199" i="23"/>
  <c r="BK199" i="23" s="1"/>
  <c r="BI199" i="23"/>
  <c r="BI245" i="23" s="1"/>
  <c r="BH199" i="23"/>
  <c r="BH245" i="23" s="1"/>
  <c r="BJ198" i="23"/>
  <c r="BJ244" i="23" s="1"/>
  <c r="BI198" i="23"/>
  <c r="BI244" i="23" s="1"/>
  <c r="BH198" i="23"/>
  <c r="BJ197" i="23"/>
  <c r="BJ243" i="23" s="1"/>
  <c r="BI197" i="23"/>
  <c r="BI243" i="23" s="1"/>
  <c r="BH197" i="23"/>
  <c r="BH243" i="23" s="1"/>
  <c r="BL196" i="23"/>
  <c r="BK196" i="23"/>
  <c r="BJ196" i="23"/>
  <c r="BI196" i="23"/>
  <c r="BH196" i="23"/>
  <c r="BH242" i="23" s="1"/>
  <c r="BJ192" i="23"/>
  <c r="BI192" i="23"/>
  <c r="BH192" i="23"/>
  <c r="BH215" i="23" s="1"/>
  <c r="BH238" i="23" s="1"/>
  <c r="BJ191" i="23"/>
  <c r="BJ214" i="23" s="1"/>
  <c r="BJ237" i="23" s="1"/>
  <c r="BI191" i="23"/>
  <c r="BI214" i="23" s="1"/>
  <c r="BI237" i="23" s="1"/>
  <c r="BH191" i="23"/>
  <c r="BJ190" i="23"/>
  <c r="BI190" i="23"/>
  <c r="BH190" i="23"/>
  <c r="AZ253" i="23"/>
  <c r="BA252" i="23"/>
  <c r="AZ247" i="23"/>
  <c r="BA246" i="23"/>
  <c r="BB245" i="23"/>
  <c r="BD245" i="23" s="1"/>
  <c r="AZ243" i="23"/>
  <c r="BA242" i="23"/>
  <c r="BB236" i="23"/>
  <c r="BD231" i="23"/>
  <c r="BB231" i="23"/>
  <c r="BC231" i="23" s="1"/>
  <c r="BA231" i="23"/>
  <c r="AZ231" i="23"/>
  <c r="BB230" i="23"/>
  <c r="BC230" i="23" s="1"/>
  <c r="BA230" i="23"/>
  <c r="BD230" i="23" s="1"/>
  <c r="AZ230" i="23"/>
  <c r="BB229" i="23"/>
  <c r="BD229" i="23" s="1"/>
  <c r="BA229" i="23"/>
  <c r="AZ229" i="23"/>
  <c r="BD225" i="23"/>
  <c r="BB225" i="23"/>
  <c r="BA225" i="23"/>
  <c r="AZ225" i="23"/>
  <c r="BC225" i="23" s="1"/>
  <c r="BB224" i="23"/>
  <c r="BD224" i="23" s="1"/>
  <c r="BA224" i="23"/>
  <c r="AZ224" i="23"/>
  <c r="BB223" i="23"/>
  <c r="BD223" i="23" s="1"/>
  <c r="BA223" i="23"/>
  <c r="AZ223" i="23"/>
  <c r="BB222" i="23"/>
  <c r="BD222" i="23" s="1"/>
  <c r="BA222" i="23"/>
  <c r="AZ222" i="23"/>
  <c r="BD221" i="23"/>
  <c r="BB221" i="23"/>
  <c r="BC221" i="23" s="1"/>
  <c r="BA221" i="23"/>
  <c r="AZ221" i="23"/>
  <c r="BB220" i="23"/>
  <c r="BC220" i="23" s="1"/>
  <c r="BA220" i="23"/>
  <c r="BD220" i="23" s="1"/>
  <c r="AZ220" i="23"/>
  <c r="BB219" i="23"/>
  <c r="BB227" i="23" s="1"/>
  <c r="BA219" i="23"/>
  <c r="BA227" i="23" s="1"/>
  <c r="BA233" i="23" s="1"/>
  <c r="AZ219" i="23"/>
  <c r="AZ227" i="23" s="1"/>
  <c r="AZ233" i="23" s="1"/>
  <c r="BA215" i="23"/>
  <c r="BA238" i="23" s="1"/>
  <c r="AZ214" i="23"/>
  <c r="AZ237" i="23" s="1"/>
  <c r="BB213" i="23"/>
  <c r="BB208" i="23"/>
  <c r="BB254" i="23" s="1"/>
  <c r="BA208" i="23"/>
  <c r="BA254" i="23" s="1"/>
  <c r="AZ208" i="23"/>
  <c r="AZ254" i="23" s="1"/>
  <c r="BB207" i="23"/>
  <c r="BB253" i="23" s="1"/>
  <c r="BA207" i="23"/>
  <c r="BA253" i="23" s="1"/>
  <c r="AZ207" i="23"/>
  <c r="BD206" i="23"/>
  <c r="BC206" i="23"/>
  <c r="BB206" i="23"/>
  <c r="BB252" i="23" s="1"/>
  <c r="BA206" i="23"/>
  <c r="AZ206" i="23"/>
  <c r="AZ252" i="23" s="1"/>
  <c r="AZ204" i="23"/>
  <c r="AZ210" i="23" s="1"/>
  <c r="BB202" i="23"/>
  <c r="BB248" i="23" s="1"/>
  <c r="BA202" i="23"/>
  <c r="BA248" i="23" s="1"/>
  <c r="AZ202" i="23"/>
  <c r="AZ248" i="23" s="1"/>
  <c r="BB201" i="23"/>
  <c r="BB247" i="23" s="1"/>
  <c r="BA201" i="23"/>
  <c r="BA247" i="23" s="1"/>
  <c r="AZ201" i="23"/>
  <c r="BB200" i="23"/>
  <c r="BB246" i="23" s="1"/>
  <c r="BA200" i="23"/>
  <c r="AZ200" i="23"/>
  <c r="AZ246" i="23" s="1"/>
  <c r="BD199" i="23"/>
  <c r="BB199" i="23"/>
  <c r="BC199" i="23" s="1"/>
  <c r="BA199" i="23"/>
  <c r="BA245" i="23" s="1"/>
  <c r="AZ199" i="23"/>
  <c r="AZ245" i="23" s="1"/>
  <c r="BB198" i="23"/>
  <c r="BB244" i="23" s="1"/>
  <c r="BA198" i="23"/>
  <c r="BD198" i="23" s="1"/>
  <c r="AZ198" i="23"/>
  <c r="AZ244" i="23" s="1"/>
  <c r="BB197" i="23"/>
  <c r="BB243" i="23" s="1"/>
  <c r="BA197" i="23"/>
  <c r="BA243" i="23" s="1"/>
  <c r="AZ197" i="23"/>
  <c r="BD196" i="23"/>
  <c r="BC196" i="23"/>
  <c r="BB196" i="23"/>
  <c r="BB204" i="23" s="1"/>
  <c r="BA196" i="23"/>
  <c r="AZ196" i="23"/>
  <c r="AZ242" i="23" s="1"/>
  <c r="AZ250" i="23" s="1"/>
  <c r="AZ256" i="23" s="1"/>
  <c r="AZ258" i="23" s="1"/>
  <c r="BB192" i="23"/>
  <c r="BB215" i="23" s="1"/>
  <c r="BB238" i="23" s="1"/>
  <c r="BA192" i="23"/>
  <c r="AZ192" i="23"/>
  <c r="AZ215" i="23" s="1"/>
  <c r="AZ238" i="23" s="1"/>
  <c r="BB191" i="23"/>
  <c r="BB214" i="23" s="1"/>
  <c r="BB237" i="23" s="1"/>
  <c r="BA191" i="23"/>
  <c r="BA214" i="23" s="1"/>
  <c r="BA237" i="23" s="1"/>
  <c r="AZ191" i="23"/>
  <c r="BB190" i="23"/>
  <c r="BA190" i="23"/>
  <c r="BA213" i="23" s="1"/>
  <c r="BA236" i="23" s="1"/>
  <c r="AZ190" i="23"/>
  <c r="AZ213" i="23" s="1"/>
  <c r="AZ236" i="23" s="1"/>
  <c r="AS254" i="23"/>
  <c r="AR254" i="23"/>
  <c r="AT252" i="23"/>
  <c r="AV252" i="23" s="1"/>
  <c r="AT247" i="23"/>
  <c r="AV247" i="23" s="1"/>
  <c r="AS247" i="23"/>
  <c r="AS244" i="23"/>
  <c r="AR244" i="23"/>
  <c r="AT242" i="23"/>
  <c r="AT231" i="23"/>
  <c r="AU231" i="23" s="1"/>
  <c r="AS231" i="23"/>
  <c r="AR231" i="23"/>
  <c r="AT230" i="23"/>
  <c r="AT253" i="23" s="1"/>
  <c r="AS230" i="23"/>
  <c r="AR230" i="23"/>
  <c r="AV229" i="23"/>
  <c r="AT229" i="23"/>
  <c r="AU229" i="23" s="1"/>
  <c r="AS229" i="23"/>
  <c r="AR229" i="23"/>
  <c r="AR252" i="23" s="1"/>
  <c r="AT225" i="23"/>
  <c r="AT248" i="23" s="1"/>
  <c r="AS225" i="23"/>
  <c r="AS248" i="23" s="1"/>
  <c r="AR225" i="23"/>
  <c r="AV224" i="23"/>
  <c r="AU224" i="23"/>
  <c r="AT224" i="23"/>
  <c r="AS224" i="23"/>
  <c r="AR224" i="23"/>
  <c r="AV223" i="23"/>
  <c r="AU223" i="23"/>
  <c r="AT223" i="23"/>
  <c r="AS223" i="23"/>
  <c r="AR223" i="23"/>
  <c r="AT222" i="23"/>
  <c r="AV222" i="23" s="1"/>
  <c r="AS222" i="23"/>
  <c r="AS245" i="23" s="1"/>
  <c r="AR222" i="23"/>
  <c r="AR245" i="23" s="1"/>
  <c r="AT221" i="23"/>
  <c r="AU221" i="23" s="1"/>
  <c r="AS221" i="23"/>
  <c r="AR221" i="23"/>
  <c r="AT220" i="23"/>
  <c r="AT227" i="23" s="1"/>
  <c r="AS220" i="23"/>
  <c r="AR220" i="23"/>
  <c r="AV219" i="23"/>
  <c r="AT219" i="23"/>
  <c r="AU219" i="23" s="1"/>
  <c r="AS219" i="23"/>
  <c r="AR219" i="23"/>
  <c r="AR242" i="23" s="1"/>
  <c r="AT215" i="23"/>
  <c r="AT238" i="23" s="1"/>
  <c r="AS213" i="23"/>
  <c r="AS236" i="23" s="1"/>
  <c r="AR213" i="23"/>
  <c r="AR236" i="23" s="1"/>
  <c r="AT208" i="23"/>
  <c r="AT254" i="23" s="1"/>
  <c r="AS208" i="23"/>
  <c r="AR208" i="23"/>
  <c r="AV207" i="23"/>
  <c r="AT207" i="23"/>
  <c r="AU207" i="23" s="1"/>
  <c r="AS207" i="23"/>
  <c r="AS253" i="23" s="1"/>
  <c r="AR207" i="23"/>
  <c r="AR253" i="23" s="1"/>
  <c r="AV206" i="23"/>
  <c r="AT206" i="23"/>
  <c r="AU206" i="23" s="1"/>
  <c r="AS206" i="23"/>
  <c r="AS252" i="23" s="1"/>
  <c r="AR206" i="23"/>
  <c r="AS204" i="23"/>
  <c r="AS210" i="23" s="1"/>
  <c r="AV202" i="23"/>
  <c r="AU202" i="23"/>
  <c r="AT202" i="23"/>
  <c r="AS202" i="23"/>
  <c r="AR202" i="23"/>
  <c r="AR248" i="23" s="1"/>
  <c r="AV201" i="23"/>
  <c r="AU201" i="23"/>
  <c r="AT201" i="23"/>
  <c r="AS201" i="23"/>
  <c r="AR201" i="23"/>
  <c r="AR247" i="23" s="1"/>
  <c r="AT200" i="23"/>
  <c r="AT246" i="23" s="1"/>
  <c r="AS200" i="23"/>
  <c r="AS246" i="23" s="1"/>
  <c r="AR200" i="23"/>
  <c r="AU200" i="23" s="1"/>
  <c r="AT199" i="23"/>
  <c r="AU199" i="23" s="1"/>
  <c r="AS199" i="23"/>
  <c r="AR199" i="23"/>
  <c r="AT198" i="23"/>
  <c r="AT244" i="23" s="1"/>
  <c r="AS198" i="23"/>
  <c r="AR198" i="23"/>
  <c r="AV197" i="23"/>
  <c r="AT197" i="23"/>
  <c r="AU197" i="23" s="1"/>
  <c r="AS197" i="23"/>
  <c r="AS243" i="23" s="1"/>
  <c r="AR197" i="23"/>
  <c r="AR243" i="23" s="1"/>
  <c r="AV196" i="23"/>
  <c r="AT196" i="23"/>
  <c r="AU196" i="23" s="1"/>
  <c r="AS196" i="23"/>
  <c r="AS242" i="23" s="1"/>
  <c r="AR196" i="23"/>
  <c r="AR204" i="23" s="1"/>
  <c r="AR210" i="23" s="1"/>
  <c r="AT192" i="23"/>
  <c r="AS192" i="23"/>
  <c r="AS215" i="23" s="1"/>
  <c r="AS238" i="23" s="1"/>
  <c r="AR192" i="23"/>
  <c r="AR215" i="23" s="1"/>
  <c r="AR238" i="23" s="1"/>
  <c r="AT191" i="23"/>
  <c r="AT214" i="23" s="1"/>
  <c r="AT237" i="23" s="1"/>
  <c r="AS191" i="23"/>
  <c r="AS214" i="23" s="1"/>
  <c r="AS237" i="23" s="1"/>
  <c r="AR191" i="23"/>
  <c r="AR214" i="23" s="1"/>
  <c r="AR237" i="23" s="1"/>
  <c r="AT190" i="23"/>
  <c r="AT213" i="23" s="1"/>
  <c r="AT236" i="23" s="1"/>
  <c r="AS190" i="23"/>
  <c r="AR190" i="23"/>
  <c r="AK252" i="23"/>
  <c r="AJ247" i="23"/>
  <c r="AL245" i="23"/>
  <c r="AK242" i="23"/>
  <c r="AN231" i="23"/>
  <c r="AM231" i="23"/>
  <c r="AL231" i="23"/>
  <c r="AK231" i="23"/>
  <c r="AJ231" i="23"/>
  <c r="AL230" i="23"/>
  <c r="AM230" i="23" s="1"/>
  <c r="AK230" i="23"/>
  <c r="AN230" i="23" s="1"/>
  <c r="AJ230" i="23"/>
  <c r="AL229" i="23"/>
  <c r="AN229" i="23" s="1"/>
  <c r="AK229" i="23"/>
  <c r="AJ229" i="23"/>
  <c r="AN225" i="23"/>
  <c r="AL225" i="23"/>
  <c r="AK225" i="23"/>
  <c r="AJ225" i="23"/>
  <c r="AM225" i="23" s="1"/>
  <c r="AL224" i="23"/>
  <c r="AM224" i="23" s="1"/>
  <c r="AK224" i="23"/>
  <c r="AN224" i="23" s="1"/>
  <c r="AJ224" i="23"/>
  <c r="AL223" i="23"/>
  <c r="AN223" i="23" s="1"/>
  <c r="AK223" i="23"/>
  <c r="AJ223" i="23"/>
  <c r="AM222" i="23"/>
  <c r="AL222" i="23"/>
  <c r="AN222" i="23" s="1"/>
  <c r="AK222" i="23"/>
  <c r="AJ222" i="23"/>
  <c r="AN221" i="23"/>
  <c r="AL221" i="23"/>
  <c r="AK221" i="23"/>
  <c r="AJ221" i="23"/>
  <c r="AM221" i="23" s="1"/>
  <c r="AL220" i="23"/>
  <c r="AM220" i="23" s="1"/>
  <c r="AK220" i="23"/>
  <c r="AN220" i="23" s="1"/>
  <c r="AJ220" i="23"/>
  <c r="AL219" i="23"/>
  <c r="AL227" i="23" s="1"/>
  <c r="AK219" i="23"/>
  <c r="AK227" i="23" s="1"/>
  <c r="AK233" i="23" s="1"/>
  <c r="AJ219" i="23"/>
  <c r="AJ227" i="23" s="1"/>
  <c r="AJ233" i="23" s="1"/>
  <c r="AK215" i="23"/>
  <c r="AK238" i="23" s="1"/>
  <c r="AL208" i="23"/>
  <c r="AL254" i="23" s="1"/>
  <c r="AK208" i="23"/>
  <c r="AN208" i="23" s="1"/>
  <c r="AJ208" i="23"/>
  <c r="AJ254" i="23" s="1"/>
  <c r="AL207" i="23"/>
  <c r="AL253" i="23" s="1"/>
  <c r="AK207" i="23"/>
  <c r="AK253" i="23" s="1"/>
  <c r="AJ207" i="23"/>
  <c r="AJ253" i="23" s="1"/>
  <c r="AM206" i="23"/>
  <c r="AL206" i="23"/>
  <c r="AL252" i="23" s="1"/>
  <c r="AK206" i="23"/>
  <c r="AJ206" i="23"/>
  <c r="AJ252" i="23" s="1"/>
  <c r="AJ204" i="23"/>
  <c r="AJ210" i="23" s="1"/>
  <c r="AL202" i="23"/>
  <c r="AL248" i="23" s="1"/>
  <c r="AK202" i="23"/>
  <c r="AN202" i="23" s="1"/>
  <c r="AJ202" i="23"/>
  <c r="AJ248" i="23" s="1"/>
  <c r="AL201" i="23"/>
  <c r="AL247" i="23" s="1"/>
  <c r="AK201" i="23"/>
  <c r="AK247" i="23" s="1"/>
  <c r="AJ201" i="23"/>
  <c r="AM200" i="23"/>
  <c r="AL200" i="23"/>
  <c r="AL246" i="23" s="1"/>
  <c r="AK200" i="23"/>
  <c r="AK246" i="23" s="1"/>
  <c r="AJ200" i="23"/>
  <c r="AJ246" i="23" s="1"/>
  <c r="AN199" i="23"/>
  <c r="AL199" i="23"/>
  <c r="AK199" i="23"/>
  <c r="AK245" i="23" s="1"/>
  <c r="AJ199" i="23"/>
  <c r="AM199" i="23" s="1"/>
  <c r="AL198" i="23"/>
  <c r="AL244" i="23" s="1"/>
  <c r="AK198" i="23"/>
  <c r="AN198" i="23" s="1"/>
  <c r="AJ198" i="23"/>
  <c r="AJ244" i="23" s="1"/>
  <c r="AL197" i="23"/>
  <c r="AL243" i="23" s="1"/>
  <c r="AK197" i="23"/>
  <c r="AK243" i="23" s="1"/>
  <c r="AJ197" i="23"/>
  <c r="AJ243" i="23" s="1"/>
  <c r="AM196" i="23"/>
  <c r="AL196" i="23"/>
  <c r="AL204" i="23" s="1"/>
  <c r="AK196" i="23"/>
  <c r="AK204" i="23" s="1"/>
  <c r="AK210" i="23" s="1"/>
  <c r="AJ196" i="23"/>
  <c r="AJ242" i="23" s="1"/>
  <c r="AL192" i="23"/>
  <c r="AL215" i="23" s="1"/>
  <c r="AL238" i="23" s="1"/>
  <c r="AK192" i="23"/>
  <c r="AJ192" i="23"/>
  <c r="AJ215" i="23" s="1"/>
  <c r="AJ238" i="23" s="1"/>
  <c r="AL191" i="23"/>
  <c r="AL214" i="23" s="1"/>
  <c r="AL237" i="23" s="1"/>
  <c r="AK191" i="23"/>
  <c r="AK214" i="23" s="1"/>
  <c r="AK237" i="23" s="1"/>
  <c r="AJ191" i="23"/>
  <c r="AJ214" i="23" s="1"/>
  <c r="AJ237" i="23" s="1"/>
  <c r="AL190" i="23"/>
  <c r="AL213" i="23" s="1"/>
  <c r="AL236" i="23" s="1"/>
  <c r="AK190" i="23"/>
  <c r="AK213" i="23" s="1"/>
  <c r="AK236" i="23" s="1"/>
  <c r="AJ190" i="23"/>
  <c r="AJ213" i="23" s="1"/>
  <c r="AJ236" i="23" s="1"/>
  <c r="AB254" i="23"/>
  <c r="AD252" i="23"/>
  <c r="AF252" i="23" s="1"/>
  <c r="AC247" i="23"/>
  <c r="AB244" i="23"/>
  <c r="AD242" i="23"/>
  <c r="AD231" i="23"/>
  <c r="AE231" i="23" s="1"/>
  <c r="AC231" i="23"/>
  <c r="AB231" i="23"/>
  <c r="AD230" i="23"/>
  <c r="AD253" i="23" s="1"/>
  <c r="AC230" i="23"/>
  <c r="AB230" i="23"/>
  <c r="AF229" i="23"/>
  <c r="AE229" i="23"/>
  <c r="AD229" i="23"/>
  <c r="AC229" i="23"/>
  <c r="AB229" i="23"/>
  <c r="AE225" i="23"/>
  <c r="AD225" i="23"/>
  <c r="AF225" i="23" s="1"/>
  <c r="AC225" i="23"/>
  <c r="AC248" i="23" s="1"/>
  <c r="AB225" i="23"/>
  <c r="AD224" i="23"/>
  <c r="AF224" i="23" s="1"/>
  <c r="AC224" i="23"/>
  <c r="AB224" i="23"/>
  <c r="AE223" i="23"/>
  <c r="AD223" i="23"/>
  <c r="AC223" i="23"/>
  <c r="AF223" i="23" s="1"/>
  <c r="AB223" i="23"/>
  <c r="AD222" i="23"/>
  <c r="AF222" i="23" s="1"/>
  <c r="AC222" i="23"/>
  <c r="AB222" i="23"/>
  <c r="AB245" i="23" s="1"/>
  <c r="AD221" i="23"/>
  <c r="AE221" i="23" s="1"/>
  <c r="AC221" i="23"/>
  <c r="AB221" i="23"/>
  <c r="AD220" i="23"/>
  <c r="AD227" i="23" s="1"/>
  <c r="AC220" i="23"/>
  <c r="AB220" i="23"/>
  <c r="AB227" i="23" s="1"/>
  <c r="AB233" i="23" s="1"/>
  <c r="AE219" i="23"/>
  <c r="AD219" i="23"/>
  <c r="AC219" i="23"/>
  <c r="AC227" i="23" s="1"/>
  <c r="AC233" i="23" s="1"/>
  <c r="AB219" i="23"/>
  <c r="AD215" i="23"/>
  <c r="AD238" i="23" s="1"/>
  <c r="AB215" i="23"/>
  <c r="AB238" i="23" s="1"/>
  <c r="AC214" i="23"/>
  <c r="AC237" i="23" s="1"/>
  <c r="AB213" i="23"/>
  <c r="AB236" i="23" s="1"/>
  <c r="AD208" i="23"/>
  <c r="AD254" i="23" s="1"/>
  <c r="AC208" i="23"/>
  <c r="AC254" i="23" s="1"/>
  <c r="AB208" i="23"/>
  <c r="AE207" i="23"/>
  <c r="AD207" i="23"/>
  <c r="AC207" i="23"/>
  <c r="AF207" i="23" s="1"/>
  <c r="AB207" i="23"/>
  <c r="AB253" i="23" s="1"/>
  <c r="AF206" i="23"/>
  <c r="AD206" i="23"/>
  <c r="AE206" i="23" s="1"/>
  <c r="AC206" i="23"/>
  <c r="AC252" i="23" s="1"/>
  <c r="AB206" i="23"/>
  <c r="AB252" i="23" s="1"/>
  <c r="AC204" i="23"/>
  <c r="AC210" i="23" s="1"/>
  <c r="AD202" i="23"/>
  <c r="AD248" i="23" s="1"/>
  <c r="AC202" i="23"/>
  <c r="AB202" i="23"/>
  <c r="AB248" i="23" s="1"/>
  <c r="AE201" i="23"/>
  <c r="AD201" i="23"/>
  <c r="AD247" i="23" s="1"/>
  <c r="AC201" i="23"/>
  <c r="AF201" i="23" s="1"/>
  <c r="AB201" i="23"/>
  <c r="AB247" i="23" s="1"/>
  <c r="AF200" i="23"/>
  <c r="AD200" i="23"/>
  <c r="AD246" i="23" s="1"/>
  <c r="AC200" i="23"/>
  <c r="AC246" i="23" s="1"/>
  <c r="AB200" i="23"/>
  <c r="AB246" i="23" s="1"/>
  <c r="AD199" i="23"/>
  <c r="AE199" i="23" s="1"/>
  <c r="AC199" i="23"/>
  <c r="AC245" i="23" s="1"/>
  <c r="AB199" i="23"/>
  <c r="AD198" i="23"/>
  <c r="AD244" i="23" s="1"/>
  <c r="AC198" i="23"/>
  <c r="AC244" i="23" s="1"/>
  <c r="AB198" i="23"/>
  <c r="AF197" i="23"/>
  <c r="AE197" i="23"/>
  <c r="AD197" i="23"/>
  <c r="AC197" i="23"/>
  <c r="AC243" i="23" s="1"/>
  <c r="AB197" i="23"/>
  <c r="AB243" i="23" s="1"/>
  <c r="AF196" i="23"/>
  <c r="AD196" i="23"/>
  <c r="AD204" i="23" s="1"/>
  <c r="AC196" i="23"/>
  <c r="AC242" i="23" s="1"/>
  <c r="AB196" i="23"/>
  <c r="AB242" i="23" s="1"/>
  <c r="AD192" i="23"/>
  <c r="AC192" i="23"/>
  <c r="AC215" i="23" s="1"/>
  <c r="AC238" i="23" s="1"/>
  <c r="AB192" i="23"/>
  <c r="AD191" i="23"/>
  <c r="AD214" i="23" s="1"/>
  <c r="AD237" i="23" s="1"/>
  <c r="AC191" i="23"/>
  <c r="AB191" i="23"/>
  <c r="AB214" i="23" s="1"/>
  <c r="AB237" i="23" s="1"/>
  <c r="AD190" i="23"/>
  <c r="AD213" i="23" s="1"/>
  <c r="AD236" i="23" s="1"/>
  <c r="AC190" i="23"/>
  <c r="AC213" i="23" s="1"/>
  <c r="AC236" i="23" s="1"/>
  <c r="AB190" i="23"/>
  <c r="U254" i="23"/>
  <c r="T254" i="23"/>
  <c r="V252" i="23"/>
  <c r="V247" i="23"/>
  <c r="X247" i="23" s="1"/>
  <c r="U247" i="23"/>
  <c r="U244" i="23"/>
  <c r="T244" i="23"/>
  <c r="V242" i="23"/>
  <c r="V231" i="23"/>
  <c r="W231" i="23" s="1"/>
  <c r="U231" i="23"/>
  <c r="T231" i="23"/>
  <c r="V230" i="23"/>
  <c r="V253" i="23" s="1"/>
  <c r="U230" i="23"/>
  <c r="T230" i="23"/>
  <c r="X229" i="23"/>
  <c r="V229" i="23"/>
  <c r="W229" i="23" s="1"/>
  <c r="U229" i="23"/>
  <c r="T229" i="23"/>
  <c r="T252" i="23" s="1"/>
  <c r="V225" i="23"/>
  <c r="V248" i="23" s="1"/>
  <c r="U225" i="23"/>
  <c r="U248" i="23" s="1"/>
  <c r="T225" i="23"/>
  <c r="X224" i="23"/>
  <c r="W224" i="23"/>
  <c r="V224" i="23"/>
  <c r="U224" i="23"/>
  <c r="T224" i="23"/>
  <c r="X223" i="23"/>
  <c r="W223" i="23"/>
  <c r="V223" i="23"/>
  <c r="U223" i="23"/>
  <c r="T223" i="23"/>
  <c r="V222" i="23"/>
  <c r="X222" i="23" s="1"/>
  <c r="U222" i="23"/>
  <c r="U245" i="23" s="1"/>
  <c r="T222" i="23"/>
  <c r="T245" i="23" s="1"/>
  <c r="V221" i="23"/>
  <c r="W221" i="23" s="1"/>
  <c r="U221" i="23"/>
  <c r="T221" i="23"/>
  <c r="V220" i="23"/>
  <c r="V227" i="23" s="1"/>
  <c r="U220" i="23"/>
  <c r="T220" i="23"/>
  <c r="X219" i="23"/>
  <c r="V219" i="23"/>
  <c r="W219" i="23" s="1"/>
  <c r="U219" i="23"/>
  <c r="T219" i="23"/>
  <c r="T242" i="23" s="1"/>
  <c r="V215" i="23"/>
  <c r="V238" i="23" s="1"/>
  <c r="U213" i="23"/>
  <c r="U236" i="23" s="1"/>
  <c r="T213" i="23"/>
  <c r="T236" i="23" s="1"/>
  <c r="V208" i="23"/>
  <c r="V254" i="23" s="1"/>
  <c r="U208" i="23"/>
  <c r="T208" i="23"/>
  <c r="X207" i="23"/>
  <c r="V207" i="23"/>
  <c r="W207" i="23" s="1"/>
  <c r="U207" i="23"/>
  <c r="U253" i="23" s="1"/>
  <c r="T207" i="23"/>
  <c r="T253" i="23" s="1"/>
  <c r="X206" i="23"/>
  <c r="V206" i="23"/>
  <c r="W206" i="23" s="1"/>
  <c r="U206" i="23"/>
  <c r="U252" i="23" s="1"/>
  <c r="T206" i="23"/>
  <c r="U204" i="23"/>
  <c r="U210" i="23" s="1"/>
  <c r="X202" i="23"/>
  <c r="W202" i="23"/>
  <c r="V202" i="23"/>
  <c r="U202" i="23"/>
  <c r="T202" i="23"/>
  <c r="T248" i="23" s="1"/>
  <c r="X201" i="23"/>
  <c r="W201" i="23"/>
  <c r="V201" i="23"/>
  <c r="U201" i="23"/>
  <c r="T201" i="23"/>
  <c r="T247" i="23" s="1"/>
  <c r="V200" i="23"/>
  <c r="V246" i="23" s="1"/>
  <c r="U200" i="23"/>
  <c r="U246" i="23" s="1"/>
  <c r="T200" i="23"/>
  <c r="T246" i="23" s="1"/>
  <c r="V199" i="23"/>
  <c r="W199" i="23" s="1"/>
  <c r="U199" i="23"/>
  <c r="T199" i="23"/>
  <c r="V198" i="23"/>
  <c r="V244" i="23" s="1"/>
  <c r="U198" i="23"/>
  <c r="T198" i="23"/>
  <c r="X197" i="23"/>
  <c r="V197" i="23"/>
  <c r="W197" i="23" s="1"/>
  <c r="U197" i="23"/>
  <c r="U243" i="23" s="1"/>
  <c r="T197" i="23"/>
  <c r="T243" i="23" s="1"/>
  <c r="X196" i="23"/>
  <c r="V196" i="23"/>
  <c r="W196" i="23" s="1"/>
  <c r="U196" i="23"/>
  <c r="U242" i="23" s="1"/>
  <c r="T196" i="23"/>
  <c r="T204" i="23" s="1"/>
  <c r="T210" i="23" s="1"/>
  <c r="V192" i="23"/>
  <c r="U192" i="23"/>
  <c r="U215" i="23" s="1"/>
  <c r="U238" i="23" s="1"/>
  <c r="T192" i="23"/>
  <c r="T215" i="23" s="1"/>
  <c r="T238" i="23" s="1"/>
  <c r="V191" i="23"/>
  <c r="V214" i="23" s="1"/>
  <c r="V237" i="23" s="1"/>
  <c r="U191" i="23"/>
  <c r="U214" i="23" s="1"/>
  <c r="U237" i="23" s="1"/>
  <c r="T191" i="23"/>
  <c r="T214" i="23" s="1"/>
  <c r="T237" i="23" s="1"/>
  <c r="V190" i="23"/>
  <c r="V213" i="23" s="1"/>
  <c r="V236" i="23" s="1"/>
  <c r="U190" i="23"/>
  <c r="T190" i="23"/>
  <c r="N254" i="23"/>
  <c r="L254" i="23"/>
  <c r="L253" i="23"/>
  <c r="N252" i="23"/>
  <c r="O252" i="23" s="1"/>
  <c r="M252" i="23"/>
  <c r="P252" i="23" s="1"/>
  <c r="M247" i="23"/>
  <c r="L247" i="23"/>
  <c r="M246" i="23"/>
  <c r="L246" i="23"/>
  <c r="N245" i="23"/>
  <c r="N244" i="23"/>
  <c r="L244" i="23"/>
  <c r="L243" i="23"/>
  <c r="N242" i="23"/>
  <c r="M242" i="23"/>
  <c r="L237" i="23"/>
  <c r="N236" i="23"/>
  <c r="P231" i="23"/>
  <c r="N231" i="23"/>
  <c r="O231" i="23" s="1"/>
  <c r="M231" i="23"/>
  <c r="L231" i="23"/>
  <c r="N230" i="23"/>
  <c r="O230" i="23" s="1"/>
  <c r="M230" i="23"/>
  <c r="P230" i="23" s="1"/>
  <c r="L230" i="23"/>
  <c r="N229" i="23"/>
  <c r="P229" i="23" s="1"/>
  <c r="M229" i="23"/>
  <c r="L229" i="23"/>
  <c r="N225" i="23"/>
  <c r="M225" i="23"/>
  <c r="P225" i="23" s="1"/>
  <c r="L225" i="23"/>
  <c r="O225" i="23" s="1"/>
  <c r="N224" i="23"/>
  <c r="P224" i="23" s="1"/>
  <c r="M224" i="23"/>
  <c r="L224" i="23"/>
  <c r="N223" i="23"/>
  <c r="P223" i="23" s="1"/>
  <c r="M223" i="23"/>
  <c r="L223" i="23"/>
  <c r="N222" i="23"/>
  <c r="P222" i="23" s="1"/>
  <c r="M222" i="23"/>
  <c r="L222" i="23"/>
  <c r="P221" i="23"/>
  <c r="N221" i="23"/>
  <c r="O221" i="23" s="1"/>
  <c r="M221" i="23"/>
  <c r="L221" i="23"/>
  <c r="N220" i="23"/>
  <c r="O220" i="23" s="1"/>
  <c r="M220" i="23"/>
  <c r="P220" i="23" s="1"/>
  <c r="L220" i="23"/>
  <c r="N219" i="23"/>
  <c r="N227" i="23" s="1"/>
  <c r="M219" i="23"/>
  <c r="M227" i="23" s="1"/>
  <c r="M233" i="23" s="1"/>
  <c r="L219" i="23"/>
  <c r="L227" i="23" s="1"/>
  <c r="L233" i="23" s="1"/>
  <c r="N215" i="23"/>
  <c r="N238" i="23" s="1"/>
  <c r="M215" i="23"/>
  <c r="M238" i="23" s="1"/>
  <c r="L214" i="23"/>
  <c r="N213" i="23"/>
  <c r="L213" i="23"/>
  <c r="L236" i="23" s="1"/>
  <c r="N208" i="23"/>
  <c r="O208" i="23" s="1"/>
  <c r="M208" i="23"/>
  <c r="P208" i="23" s="1"/>
  <c r="L208" i="23"/>
  <c r="N207" i="23"/>
  <c r="N253" i="23" s="1"/>
  <c r="M207" i="23"/>
  <c r="M253" i="23" s="1"/>
  <c r="L207" i="23"/>
  <c r="P206" i="23"/>
  <c r="O206" i="23"/>
  <c r="N206" i="23"/>
  <c r="M206" i="23"/>
  <c r="L206" i="23"/>
  <c r="L252" i="23" s="1"/>
  <c r="L204" i="23"/>
  <c r="L210" i="23" s="1"/>
  <c r="N202" i="23"/>
  <c r="N248" i="23" s="1"/>
  <c r="M202" i="23"/>
  <c r="M248" i="23" s="1"/>
  <c r="L202" i="23"/>
  <c r="L248" i="23" s="1"/>
  <c r="N201" i="23"/>
  <c r="N247" i="23" s="1"/>
  <c r="M201" i="23"/>
  <c r="L201" i="23"/>
  <c r="N200" i="23"/>
  <c r="N246" i="23" s="1"/>
  <c r="M200" i="23"/>
  <c r="L200" i="23"/>
  <c r="P199" i="23"/>
  <c r="N199" i="23"/>
  <c r="O199" i="23" s="1"/>
  <c r="M199" i="23"/>
  <c r="M245" i="23" s="1"/>
  <c r="L199" i="23"/>
  <c r="L245" i="23" s="1"/>
  <c r="N198" i="23"/>
  <c r="O198" i="23" s="1"/>
  <c r="M198" i="23"/>
  <c r="P198" i="23" s="1"/>
  <c r="L198" i="23"/>
  <c r="N197" i="23"/>
  <c r="N243" i="23" s="1"/>
  <c r="M197" i="23"/>
  <c r="M243" i="23" s="1"/>
  <c r="L197" i="23"/>
  <c r="P196" i="23"/>
  <c r="O196" i="23"/>
  <c r="N196" i="23"/>
  <c r="N204" i="23" s="1"/>
  <c r="M196" i="23"/>
  <c r="L196" i="23"/>
  <c r="L242" i="23" s="1"/>
  <c r="N192" i="23"/>
  <c r="M192" i="23"/>
  <c r="L192" i="23"/>
  <c r="L215" i="23" s="1"/>
  <c r="L238" i="23" s="1"/>
  <c r="N191" i="23"/>
  <c r="N214" i="23" s="1"/>
  <c r="N237" i="23" s="1"/>
  <c r="M191" i="23"/>
  <c r="M214" i="23" s="1"/>
  <c r="M237" i="23" s="1"/>
  <c r="L191" i="23"/>
  <c r="N190" i="23"/>
  <c r="M190" i="23"/>
  <c r="M213" i="23" s="1"/>
  <c r="M236" i="23" s="1"/>
  <c r="L190" i="23"/>
  <c r="BT165" i="23"/>
  <c r="BS165" i="23"/>
  <c r="BR165" i="23"/>
  <c r="BQ165" i="23"/>
  <c r="BP165" i="23"/>
  <c r="BR164" i="23"/>
  <c r="BQ164" i="23"/>
  <c r="BP164" i="23"/>
  <c r="BR163" i="23"/>
  <c r="BQ163" i="23"/>
  <c r="BP163" i="23"/>
  <c r="BR161" i="23"/>
  <c r="BR168" i="23" s="1"/>
  <c r="BR159" i="23"/>
  <c r="BQ159" i="23"/>
  <c r="BP159" i="23"/>
  <c r="BT158" i="23"/>
  <c r="BR158" i="23"/>
  <c r="BQ158" i="23"/>
  <c r="BP158" i="23"/>
  <c r="BR157" i="23"/>
  <c r="BQ157" i="23"/>
  <c r="BP157" i="23"/>
  <c r="BR156" i="23"/>
  <c r="BQ156" i="23"/>
  <c r="BP156" i="23"/>
  <c r="BS155" i="23"/>
  <c r="BR155" i="23"/>
  <c r="BQ155" i="23"/>
  <c r="BP155" i="23"/>
  <c r="BR154" i="23"/>
  <c r="BQ154" i="23"/>
  <c r="BQ161" i="23" s="1"/>
  <c r="BQ168" i="23" s="1"/>
  <c r="BP154" i="23"/>
  <c r="BP161" i="23" s="1"/>
  <c r="BP168" i="23" s="1"/>
  <c r="BR153" i="23"/>
  <c r="BQ153" i="23"/>
  <c r="BP153" i="23"/>
  <c r="BR150" i="23"/>
  <c r="BQ150" i="23"/>
  <c r="BT148" i="23"/>
  <c r="BS148" i="23"/>
  <c r="BT147" i="23"/>
  <c r="BS147" i="23"/>
  <c r="BT146" i="23"/>
  <c r="BS146" i="23"/>
  <c r="BT145" i="23"/>
  <c r="BS145" i="23"/>
  <c r="BR143" i="23"/>
  <c r="BQ143" i="23"/>
  <c r="BP143" i="23"/>
  <c r="BP150" i="23" s="1"/>
  <c r="BT141" i="23"/>
  <c r="BS141" i="23"/>
  <c r="BT140" i="23"/>
  <c r="BS140" i="23"/>
  <c r="BT139" i="23"/>
  <c r="BS139" i="23"/>
  <c r="BT138" i="23"/>
  <c r="BS138" i="23"/>
  <c r="BT137" i="23"/>
  <c r="BS137" i="23"/>
  <c r="BT136" i="23"/>
  <c r="BS136" i="23"/>
  <c r="BT135" i="23"/>
  <c r="BT143" i="23" s="1"/>
  <c r="BT150" i="23" s="1"/>
  <c r="BS135" i="23"/>
  <c r="BS143" i="23" s="1"/>
  <c r="BS150" i="23" s="1"/>
  <c r="BR132" i="23"/>
  <c r="BQ132" i="23"/>
  <c r="BT130" i="23"/>
  <c r="BS130" i="23"/>
  <c r="BT129" i="23"/>
  <c r="BS129" i="23"/>
  <c r="BT128" i="23"/>
  <c r="BS128" i="23"/>
  <c r="BT127" i="23"/>
  <c r="BS127" i="23"/>
  <c r="BR125" i="23"/>
  <c r="BQ125" i="23"/>
  <c r="BP125" i="23"/>
  <c r="BP132" i="23" s="1"/>
  <c r="BT123" i="23"/>
  <c r="BS123" i="23"/>
  <c r="BT122" i="23"/>
  <c r="BS122" i="23"/>
  <c r="BT121" i="23"/>
  <c r="BS121" i="23"/>
  <c r="BT120" i="23"/>
  <c r="BS120" i="23"/>
  <c r="BT119" i="23"/>
  <c r="BS119" i="23"/>
  <c r="BT118" i="23"/>
  <c r="BS118" i="23"/>
  <c r="BT117" i="23"/>
  <c r="BT125" i="23" s="1"/>
  <c r="BT132" i="23" s="1"/>
  <c r="BS117" i="23"/>
  <c r="BS125" i="23" s="1"/>
  <c r="BS132" i="23" s="1"/>
  <c r="BR114" i="23"/>
  <c r="BQ114" i="23"/>
  <c r="BT112" i="23"/>
  <c r="BS112" i="23"/>
  <c r="BT111" i="23"/>
  <c r="BS111" i="23"/>
  <c r="BT110" i="23"/>
  <c r="BS110" i="23"/>
  <c r="BT109" i="23"/>
  <c r="BS109" i="23"/>
  <c r="BR107" i="23"/>
  <c r="BQ107" i="23"/>
  <c r="BP107" i="23"/>
  <c r="BP114" i="23" s="1"/>
  <c r="BT105" i="23"/>
  <c r="BS105" i="23"/>
  <c r="BT104" i="23"/>
  <c r="BS104" i="23"/>
  <c r="BT103" i="23"/>
  <c r="BS103" i="23"/>
  <c r="BT102" i="23"/>
  <c r="BS102" i="23"/>
  <c r="BT101" i="23"/>
  <c r="BS101" i="23"/>
  <c r="BT100" i="23"/>
  <c r="BS100" i="23"/>
  <c r="BT99" i="23"/>
  <c r="BT107" i="23" s="1"/>
  <c r="BT114" i="23" s="1"/>
  <c r="BS99" i="23"/>
  <c r="BS107" i="23" s="1"/>
  <c r="BS114" i="23" s="1"/>
  <c r="BR96" i="23"/>
  <c r="BQ96" i="23"/>
  <c r="BT94" i="23"/>
  <c r="BS94" i="23"/>
  <c r="BT93" i="23"/>
  <c r="BS93" i="23"/>
  <c r="BT92" i="23"/>
  <c r="BS92" i="23"/>
  <c r="BT91" i="23"/>
  <c r="BS91" i="23"/>
  <c r="BR89" i="23"/>
  <c r="BQ89" i="23"/>
  <c r="BP89" i="23"/>
  <c r="BP96" i="23" s="1"/>
  <c r="BT87" i="23"/>
  <c r="BS87" i="23"/>
  <c r="BT86" i="23"/>
  <c r="BS86" i="23"/>
  <c r="BT85" i="23"/>
  <c r="BS85" i="23"/>
  <c r="BT84" i="23"/>
  <c r="BS84" i="23"/>
  <c r="BT83" i="23"/>
  <c r="BS83" i="23"/>
  <c r="BT82" i="23"/>
  <c r="BS82" i="23"/>
  <c r="BT81" i="23"/>
  <c r="BT89" i="23" s="1"/>
  <c r="BT96" i="23" s="1"/>
  <c r="BS81" i="23"/>
  <c r="BS89" i="23" s="1"/>
  <c r="BS96" i="23" s="1"/>
  <c r="BR78" i="23"/>
  <c r="BQ78" i="23"/>
  <c r="BT76" i="23"/>
  <c r="BS76" i="23"/>
  <c r="BT75" i="23"/>
  <c r="BS75" i="23"/>
  <c r="BT74" i="23"/>
  <c r="BS74" i="23"/>
  <c r="BT73" i="23"/>
  <c r="BS73" i="23"/>
  <c r="BR71" i="23"/>
  <c r="BQ71" i="23"/>
  <c r="BP71" i="23"/>
  <c r="BP78" i="23" s="1"/>
  <c r="BT69" i="23"/>
  <c r="BS69" i="23"/>
  <c r="BT68" i="23"/>
  <c r="BS68" i="23"/>
  <c r="BT67" i="23"/>
  <c r="BS67" i="23"/>
  <c r="BT66" i="23"/>
  <c r="BS66" i="23"/>
  <c r="BT65" i="23"/>
  <c r="BS65" i="23"/>
  <c r="BT64" i="23"/>
  <c r="BS64" i="23"/>
  <c r="BT63" i="23"/>
  <c r="BT71" i="23" s="1"/>
  <c r="BT78" i="23" s="1"/>
  <c r="BS63" i="23"/>
  <c r="BS71" i="23" s="1"/>
  <c r="BS78" i="23" s="1"/>
  <c r="BR60" i="23"/>
  <c r="BQ60" i="23"/>
  <c r="BT58" i="23"/>
  <c r="BS58" i="23"/>
  <c r="BT57" i="23"/>
  <c r="BS57" i="23"/>
  <c r="BT56" i="23"/>
  <c r="BS56" i="23"/>
  <c r="BT55" i="23"/>
  <c r="BS55" i="23"/>
  <c r="BR53" i="23"/>
  <c r="BQ53" i="23"/>
  <c r="BP53" i="23"/>
  <c r="BP60" i="23" s="1"/>
  <c r="BT51" i="23"/>
  <c r="BS51" i="23"/>
  <c r="BT50" i="23"/>
  <c r="BS50" i="23"/>
  <c r="BT49" i="23"/>
  <c r="BS49" i="23"/>
  <c r="BT48" i="23"/>
  <c r="BS48" i="23"/>
  <c r="BT47" i="23"/>
  <c r="BS47" i="23"/>
  <c r="BT46" i="23"/>
  <c r="BS46" i="23"/>
  <c r="BT45" i="23"/>
  <c r="BT53" i="23" s="1"/>
  <c r="BT60" i="23" s="1"/>
  <c r="BS45" i="23"/>
  <c r="BS53" i="23" s="1"/>
  <c r="BS60" i="23" s="1"/>
  <c r="BR42" i="23"/>
  <c r="BQ42" i="23"/>
  <c r="BT40" i="23"/>
  <c r="BS40" i="23"/>
  <c r="BT39" i="23"/>
  <c r="BS39" i="23"/>
  <c r="BT38" i="23"/>
  <c r="BS38" i="23"/>
  <c r="BT37" i="23"/>
  <c r="BS37" i="23"/>
  <c r="BR35" i="23"/>
  <c r="BQ35" i="23"/>
  <c r="BP35" i="23"/>
  <c r="BP42" i="23" s="1"/>
  <c r="BT33" i="23"/>
  <c r="BS33" i="23"/>
  <c r="BT32" i="23"/>
  <c r="BS32" i="23"/>
  <c r="BT31" i="23"/>
  <c r="BS31" i="23"/>
  <c r="BT30" i="23"/>
  <c r="BS30" i="23"/>
  <c r="BT29" i="23"/>
  <c r="BS29" i="23"/>
  <c r="BT28" i="23"/>
  <c r="BS28" i="23"/>
  <c r="BT27" i="23"/>
  <c r="BT35" i="23" s="1"/>
  <c r="BT42" i="23" s="1"/>
  <c r="BS27" i="23"/>
  <c r="BS35" i="23" s="1"/>
  <c r="BS42" i="23" s="1"/>
  <c r="BR24" i="23"/>
  <c r="BQ24" i="23"/>
  <c r="BT22" i="23"/>
  <c r="BT166" i="23" s="1"/>
  <c r="BS22" i="23"/>
  <c r="BT21" i="23"/>
  <c r="BS21" i="23"/>
  <c r="BT20" i="23"/>
  <c r="BT164" i="23" s="1"/>
  <c r="BS20" i="23"/>
  <c r="BS164" i="23" s="1"/>
  <c r="BT19" i="23"/>
  <c r="BT163" i="23" s="1"/>
  <c r="BS19" i="23"/>
  <c r="BS163" i="23" s="1"/>
  <c r="BR17" i="23"/>
  <c r="BQ17" i="23"/>
  <c r="BP17" i="23"/>
  <c r="BP24" i="23" s="1"/>
  <c r="BT15" i="23"/>
  <c r="BT159" i="23" s="1"/>
  <c r="BS15" i="23"/>
  <c r="BS159" i="23" s="1"/>
  <c r="BT14" i="23"/>
  <c r="BS14" i="23"/>
  <c r="BS158" i="23" s="1"/>
  <c r="BT13" i="23"/>
  <c r="BT157" i="23" s="1"/>
  <c r="BS13" i="23"/>
  <c r="BS157" i="23" s="1"/>
  <c r="BT12" i="23"/>
  <c r="BT156" i="23" s="1"/>
  <c r="BS12" i="23"/>
  <c r="BS156" i="23" s="1"/>
  <c r="BT11" i="23"/>
  <c r="BT155" i="23" s="1"/>
  <c r="BS11" i="23"/>
  <c r="BT10" i="23"/>
  <c r="BT154" i="23" s="1"/>
  <c r="BS10" i="23"/>
  <c r="BS154" i="23" s="1"/>
  <c r="BT9" i="23"/>
  <c r="BT153" i="23" s="1"/>
  <c r="BS9" i="23"/>
  <c r="BS153" i="23" s="1"/>
  <c r="BN7" i="23"/>
  <c r="BN2" i="23"/>
  <c r="BN188" i="23" s="1"/>
  <c r="BK165" i="23"/>
  <c r="BJ165" i="23"/>
  <c r="BI165" i="23"/>
  <c r="BH165" i="23"/>
  <c r="BK164" i="23"/>
  <c r="BJ164" i="23"/>
  <c r="BI164" i="23"/>
  <c r="BH164" i="23"/>
  <c r="BJ163" i="23"/>
  <c r="BI163" i="23"/>
  <c r="BH163" i="23"/>
  <c r="BJ159" i="23"/>
  <c r="BJ161" i="23" s="1"/>
  <c r="BJ168" i="23" s="1"/>
  <c r="BI159" i="23"/>
  <c r="BH159" i="23"/>
  <c r="BL158" i="23"/>
  <c r="BJ158" i="23"/>
  <c r="BI158" i="23"/>
  <c r="BH158" i="23"/>
  <c r="BL157" i="23"/>
  <c r="BJ157" i="23"/>
  <c r="BI157" i="23"/>
  <c r="BH157" i="23"/>
  <c r="BJ156" i="23"/>
  <c r="BI156" i="23"/>
  <c r="BH156" i="23"/>
  <c r="BK155" i="23"/>
  <c r="BJ155" i="23"/>
  <c r="BI155" i="23"/>
  <c r="BH155" i="23"/>
  <c r="BK154" i="23"/>
  <c r="BJ154" i="23"/>
  <c r="BI154" i="23"/>
  <c r="BI161" i="23" s="1"/>
  <c r="BI168" i="23" s="1"/>
  <c r="BH154" i="23"/>
  <c r="BL153" i="23"/>
  <c r="BJ153" i="23"/>
  <c r="BI153" i="23"/>
  <c r="BH153" i="23"/>
  <c r="BH161" i="23" s="1"/>
  <c r="BH168" i="23" s="1"/>
  <c r="BI150" i="23"/>
  <c r="BL148" i="23"/>
  <c r="BK148" i="23"/>
  <c r="BL147" i="23"/>
  <c r="BK147" i="23"/>
  <c r="BL146" i="23"/>
  <c r="BK146" i="23"/>
  <c r="BL145" i="23"/>
  <c r="BK145" i="23"/>
  <c r="BJ143" i="23"/>
  <c r="BJ150" i="23" s="1"/>
  <c r="BI143" i="23"/>
  <c r="BH143" i="23"/>
  <c r="BH150" i="23" s="1"/>
  <c r="BL141" i="23"/>
  <c r="BK141" i="23"/>
  <c r="BL140" i="23"/>
  <c r="BK140" i="23"/>
  <c r="BL139" i="23"/>
  <c r="BK139" i="23"/>
  <c r="BL138" i="23"/>
  <c r="BK138" i="23"/>
  <c r="BL137" i="23"/>
  <c r="BL143" i="23" s="1"/>
  <c r="BL150" i="23" s="1"/>
  <c r="BK137" i="23"/>
  <c r="BL136" i="23"/>
  <c r="BK136" i="23"/>
  <c r="BL135" i="23"/>
  <c r="BK135" i="23"/>
  <c r="BK143" i="23" s="1"/>
  <c r="BK150" i="23" s="1"/>
  <c r="BI132" i="23"/>
  <c r="BL130" i="23"/>
  <c r="BK130" i="23"/>
  <c r="BL129" i="23"/>
  <c r="BK129" i="23"/>
  <c r="BL128" i="23"/>
  <c r="BK128" i="23"/>
  <c r="BL127" i="23"/>
  <c r="BK127" i="23"/>
  <c r="BJ125" i="23"/>
  <c r="BJ132" i="23" s="1"/>
  <c r="BI125" i="23"/>
  <c r="BH125" i="23"/>
  <c r="BH132" i="23" s="1"/>
  <c r="BL123" i="23"/>
  <c r="BK123" i="23"/>
  <c r="BL122" i="23"/>
  <c r="BK122" i="23"/>
  <c r="BL121" i="23"/>
  <c r="BK121" i="23"/>
  <c r="BL120" i="23"/>
  <c r="BK120" i="23"/>
  <c r="BL119" i="23"/>
  <c r="BL125" i="23" s="1"/>
  <c r="BL132" i="23" s="1"/>
  <c r="BK119" i="23"/>
  <c r="BL118" i="23"/>
  <c r="BK118" i="23"/>
  <c r="BL117" i="23"/>
  <c r="BK117" i="23"/>
  <c r="BK125" i="23" s="1"/>
  <c r="BK132" i="23" s="1"/>
  <c r="BI114" i="23"/>
  <c r="BL112" i="23"/>
  <c r="BK112" i="23"/>
  <c r="BL111" i="23"/>
  <c r="BK111" i="23"/>
  <c r="BL110" i="23"/>
  <c r="BK110" i="23"/>
  <c r="BL109" i="23"/>
  <c r="BK109" i="23"/>
  <c r="BJ107" i="23"/>
  <c r="BJ114" i="23" s="1"/>
  <c r="BI107" i="23"/>
  <c r="BH107" i="23"/>
  <c r="BH114" i="23" s="1"/>
  <c r="BL105" i="23"/>
  <c r="BK105" i="23"/>
  <c r="BL104" i="23"/>
  <c r="BK104" i="23"/>
  <c r="BL103" i="23"/>
  <c r="BK103" i="23"/>
  <c r="BL102" i="23"/>
  <c r="BK102" i="23"/>
  <c r="BL101" i="23"/>
  <c r="BL107" i="23" s="1"/>
  <c r="BL114" i="23" s="1"/>
  <c r="BK101" i="23"/>
  <c r="BL100" i="23"/>
  <c r="BK100" i="23"/>
  <c r="BL99" i="23"/>
  <c r="BK99" i="23"/>
  <c r="BK107" i="23" s="1"/>
  <c r="BK114" i="23" s="1"/>
  <c r="BI96" i="23"/>
  <c r="BL94" i="23"/>
  <c r="BK94" i="23"/>
  <c r="BL93" i="23"/>
  <c r="BK93" i="23"/>
  <c r="BL92" i="23"/>
  <c r="BK92" i="23"/>
  <c r="BL91" i="23"/>
  <c r="BK91" i="23"/>
  <c r="BJ89" i="23"/>
  <c r="BJ96" i="23" s="1"/>
  <c r="BI89" i="23"/>
  <c r="BH89" i="23"/>
  <c r="BH96" i="23" s="1"/>
  <c r="BL87" i="23"/>
  <c r="BK87" i="23"/>
  <c r="BL86" i="23"/>
  <c r="BK86" i="23"/>
  <c r="BL85" i="23"/>
  <c r="BK85" i="23"/>
  <c r="BL84" i="23"/>
  <c r="BK84" i="23"/>
  <c r="BL83" i="23"/>
  <c r="BL89" i="23" s="1"/>
  <c r="BL96" i="23" s="1"/>
  <c r="BK83" i="23"/>
  <c r="BL82" i="23"/>
  <c r="BK82" i="23"/>
  <c r="BL81" i="23"/>
  <c r="BK81" i="23"/>
  <c r="BK89" i="23" s="1"/>
  <c r="BK96" i="23" s="1"/>
  <c r="BI78" i="23"/>
  <c r="BL76" i="23"/>
  <c r="BK76" i="23"/>
  <c r="BL75" i="23"/>
  <c r="BK75" i="23"/>
  <c r="BL74" i="23"/>
  <c r="BK74" i="23"/>
  <c r="BL73" i="23"/>
  <c r="BK73" i="23"/>
  <c r="BJ71" i="23"/>
  <c r="BJ78" i="23" s="1"/>
  <c r="BI71" i="23"/>
  <c r="BH71" i="23"/>
  <c r="BH78" i="23" s="1"/>
  <c r="BL69" i="23"/>
  <c r="BK69" i="23"/>
  <c r="BL68" i="23"/>
  <c r="BK68" i="23"/>
  <c r="BL67" i="23"/>
  <c r="BK67" i="23"/>
  <c r="BL66" i="23"/>
  <c r="BK66" i="23"/>
  <c r="BL65" i="23"/>
  <c r="BL71" i="23" s="1"/>
  <c r="BL78" i="23" s="1"/>
  <c r="BK65" i="23"/>
  <c r="BL64" i="23"/>
  <c r="BK64" i="23"/>
  <c r="BL63" i="23"/>
  <c r="BK63" i="23"/>
  <c r="BK71" i="23" s="1"/>
  <c r="BK78" i="23" s="1"/>
  <c r="BI60" i="23"/>
  <c r="BL58" i="23"/>
  <c r="BK58" i="23"/>
  <c r="BL57" i="23"/>
  <c r="BK57" i="23"/>
  <c r="BL56" i="23"/>
  <c r="BK56" i="23"/>
  <c r="BL55" i="23"/>
  <c r="BK55" i="23"/>
  <c r="BJ53" i="23"/>
  <c r="BJ60" i="23" s="1"/>
  <c r="BI53" i="23"/>
  <c r="BH53" i="23"/>
  <c r="BH60" i="23" s="1"/>
  <c r="BL51" i="23"/>
  <c r="BK51" i="23"/>
  <c r="BL50" i="23"/>
  <c r="BK50" i="23"/>
  <c r="BL49" i="23"/>
  <c r="BK49" i="23"/>
  <c r="BL48" i="23"/>
  <c r="BK48" i="23"/>
  <c r="BL47" i="23"/>
  <c r="BL53" i="23" s="1"/>
  <c r="BL60" i="23" s="1"/>
  <c r="BK47" i="23"/>
  <c r="BL46" i="23"/>
  <c r="BK46" i="23"/>
  <c r="BL45" i="23"/>
  <c r="BK45" i="23"/>
  <c r="BK53" i="23" s="1"/>
  <c r="BK60" i="23" s="1"/>
  <c r="BI42" i="23"/>
  <c r="BL40" i="23"/>
  <c r="BK40" i="23"/>
  <c r="BL39" i="23"/>
  <c r="BK39" i="23"/>
  <c r="BL38" i="23"/>
  <c r="BK38" i="23"/>
  <c r="BL37" i="23"/>
  <c r="BK37" i="23"/>
  <c r="BJ35" i="23"/>
  <c r="BJ42" i="23" s="1"/>
  <c r="BI35" i="23"/>
  <c r="BH35" i="23"/>
  <c r="BH42" i="23" s="1"/>
  <c r="BL33" i="23"/>
  <c r="BK33" i="23"/>
  <c r="BL32" i="23"/>
  <c r="BK32" i="23"/>
  <c r="BL31" i="23"/>
  <c r="BK31" i="23"/>
  <c r="BL30" i="23"/>
  <c r="BK30" i="23"/>
  <c r="BL29" i="23"/>
  <c r="BL35" i="23" s="1"/>
  <c r="BL42" i="23" s="1"/>
  <c r="BK29" i="23"/>
  <c r="BL28" i="23"/>
  <c r="BK28" i="23"/>
  <c r="BL27" i="23"/>
  <c r="BK27" i="23"/>
  <c r="BK35" i="23" s="1"/>
  <c r="BK42" i="23" s="1"/>
  <c r="BI24" i="23"/>
  <c r="BL22" i="23"/>
  <c r="BL166" i="23" s="1"/>
  <c r="BK22" i="23"/>
  <c r="BL21" i="23"/>
  <c r="BL165" i="23" s="1"/>
  <c r="BK21" i="23"/>
  <c r="BL20" i="23"/>
  <c r="BL164" i="23" s="1"/>
  <c r="BK20" i="23"/>
  <c r="BL19" i="23"/>
  <c r="BL163" i="23" s="1"/>
  <c r="BK19" i="23"/>
  <c r="BK163" i="23" s="1"/>
  <c r="BJ17" i="23"/>
  <c r="BJ24" i="23" s="1"/>
  <c r="BI17" i="23"/>
  <c r="BH17" i="23"/>
  <c r="BH24" i="23" s="1"/>
  <c r="BL15" i="23"/>
  <c r="BL159" i="23" s="1"/>
  <c r="BK15" i="23"/>
  <c r="BK159" i="23" s="1"/>
  <c r="BL14" i="23"/>
  <c r="BK14" i="23"/>
  <c r="BK158" i="23" s="1"/>
  <c r="BL13" i="23"/>
  <c r="BK13" i="23"/>
  <c r="BK157" i="23" s="1"/>
  <c r="BL12" i="23"/>
  <c r="BL156" i="23" s="1"/>
  <c r="BK12" i="23"/>
  <c r="BK156" i="23" s="1"/>
  <c r="BL11" i="23"/>
  <c r="BL17" i="23" s="1"/>
  <c r="BL24" i="23" s="1"/>
  <c r="BK11" i="23"/>
  <c r="BL10" i="23"/>
  <c r="BL154" i="23" s="1"/>
  <c r="BK10" i="23"/>
  <c r="BL9" i="23"/>
  <c r="BK9" i="23"/>
  <c r="BK153" i="23" s="1"/>
  <c r="BK161" i="23" s="1"/>
  <c r="BK168" i="23" s="1"/>
  <c r="BF7" i="23"/>
  <c r="BF2" i="23"/>
  <c r="BF188" i="23" s="1"/>
  <c r="BC165" i="23"/>
  <c r="BB165" i="23"/>
  <c r="BA165" i="23"/>
  <c r="AZ165" i="23"/>
  <c r="BD164" i="23"/>
  <c r="BC164" i="23"/>
  <c r="BB164" i="23"/>
  <c r="BA164" i="23"/>
  <c r="AZ164" i="23"/>
  <c r="BB163" i="23"/>
  <c r="BA163" i="23"/>
  <c r="AZ163" i="23"/>
  <c r="BC159" i="23"/>
  <c r="BB159" i="23"/>
  <c r="BB161" i="23" s="1"/>
  <c r="BB168" i="23" s="1"/>
  <c r="BA159" i="23"/>
  <c r="AZ159" i="23"/>
  <c r="BD158" i="23"/>
  <c r="BB158" i="23"/>
  <c r="BA158" i="23"/>
  <c r="AZ158" i="23"/>
  <c r="BD157" i="23"/>
  <c r="BB157" i="23"/>
  <c r="BA157" i="23"/>
  <c r="AZ157" i="23"/>
  <c r="BB156" i="23"/>
  <c r="BA156" i="23"/>
  <c r="AZ156" i="23"/>
  <c r="BC155" i="23"/>
  <c r="BB155" i="23"/>
  <c r="BA155" i="23"/>
  <c r="AZ155" i="23"/>
  <c r="BD154" i="23"/>
  <c r="BC154" i="23"/>
  <c r="BB154" i="23"/>
  <c r="BA154" i="23"/>
  <c r="AZ154" i="23"/>
  <c r="BB153" i="23"/>
  <c r="BA153" i="23"/>
  <c r="BA161" i="23" s="1"/>
  <c r="BA168" i="23" s="1"/>
  <c r="AZ153" i="23"/>
  <c r="AZ161" i="23" s="1"/>
  <c r="AZ168" i="23" s="1"/>
  <c r="BD148" i="23"/>
  <c r="BC148" i="23"/>
  <c r="BD147" i="23"/>
  <c r="BC147" i="23"/>
  <c r="BD146" i="23"/>
  <c r="BC146" i="23"/>
  <c r="BD145" i="23"/>
  <c r="BC145" i="23"/>
  <c r="BB143" i="23"/>
  <c r="BB150" i="23" s="1"/>
  <c r="BA143" i="23"/>
  <c r="BA150" i="23" s="1"/>
  <c r="AZ143" i="23"/>
  <c r="AZ150" i="23" s="1"/>
  <c r="BD141" i="23"/>
  <c r="BC141" i="23"/>
  <c r="BD140" i="23"/>
  <c r="BC140" i="23"/>
  <c r="BD139" i="23"/>
  <c r="BC139" i="23"/>
  <c r="BD138" i="23"/>
  <c r="BC138" i="23"/>
  <c r="BD137" i="23"/>
  <c r="BC137" i="23"/>
  <c r="BD136" i="23"/>
  <c r="BC136" i="23"/>
  <c r="BD135" i="23"/>
  <c r="BD143" i="23" s="1"/>
  <c r="BD150" i="23" s="1"/>
  <c r="BC135" i="23"/>
  <c r="BC143" i="23" s="1"/>
  <c r="BC150" i="23" s="1"/>
  <c r="BD130" i="23"/>
  <c r="BC130" i="23"/>
  <c r="BD129" i="23"/>
  <c r="BC129" i="23"/>
  <c r="BD128" i="23"/>
  <c r="BC128" i="23"/>
  <c r="BD127" i="23"/>
  <c r="BC127" i="23"/>
  <c r="BB125" i="23"/>
  <c r="BB132" i="23" s="1"/>
  <c r="BA125" i="23"/>
  <c r="BA132" i="23" s="1"/>
  <c r="AZ125" i="23"/>
  <c r="AZ132" i="23" s="1"/>
  <c r="BD123" i="23"/>
  <c r="BC123" i="23"/>
  <c r="BD122" i="23"/>
  <c r="BC122" i="23"/>
  <c r="BD121" i="23"/>
  <c r="BC121" i="23"/>
  <c r="BD120" i="23"/>
  <c r="BC120" i="23"/>
  <c r="BD119" i="23"/>
  <c r="BC119" i="23"/>
  <c r="BD118" i="23"/>
  <c r="BC118" i="23"/>
  <c r="BD117" i="23"/>
  <c r="BD125" i="23" s="1"/>
  <c r="BD132" i="23" s="1"/>
  <c r="BC117" i="23"/>
  <c r="BC125" i="23" s="1"/>
  <c r="BC132" i="23" s="1"/>
  <c r="BD112" i="23"/>
  <c r="BC112" i="23"/>
  <c r="BD111" i="23"/>
  <c r="BC111" i="23"/>
  <c r="BD110" i="23"/>
  <c r="BC110" i="23"/>
  <c r="BD109" i="23"/>
  <c r="BC109" i="23"/>
  <c r="BB107" i="23"/>
  <c r="BB114" i="23" s="1"/>
  <c r="BA107" i="23"/>
  <c r="BA114" i="23" s="1"/>
  <c r="AZ107" i="23"/>
  <c r="AZ114" i="23" s="1"/>
  <c r="BD105" i="23"/>
  <c r="BC105" i="23"/>
  <c r="BD104" i="23"/>
  <c r="BC104" i="23"/>
  <c r="BD103" i="23"/>
  <c r="BC103" i="23"/>
  <c r="BD102" i="23"/>
  <c r="BC102" i="23"/>
  <c r="BD101" i="23"/>
  <c r="BC101" i="23"/>
  <c r="BD100" i="23"/>
  <c r="BC100" i="23"/>
  <c r="BD99" i="23"/>
  <c r="BD107" i="23" s="1"/>
  <c r="BD114" i="23" s="1"/>
  <c r="BC99" i="23"/>
  <c r="BC107" i="23" s="1"/>
  <c r="BC114" i="23" s="1"/>
  <c r="BD94" i="23"/>
  <c r="BC94" i="23"/>
  <c r="BD93" i="23"/>
  <c r="BC93" i="23"/>
  <c r="BD92" i="23"/>
  <c r="BC92" i="23"/>
  <c r="BD91" i="23"/>
  <c r="BC91" i="23"/>
  <c r="BB89" i="23"/>
  <c r="BB96" i="23" s="1"/>
  <c r="BA89" i="23"/>
  <c r="BA96" i="23" s="1"/>
  <c r="AZ89" i="23"/>
  <c r="AZ96" i="23" s="1"/>
  <c r="BD87" i="23"/>
  <c r="BC87" i="23"/>
  <c r="BD86" i="23"/>
  <c r="BC86" i="23"/>
  <c r="BD85" i="23"/>
  <c r="BC85" i="23"/>
  <c r="BD84" i="23"/>
  <c r="BC84" i="23"/>
  <c r="BD83" i="23"/>
  <c r="BC83" i="23"/>
  <c r="BD82" i="23"/>
  <c r="BC82" i="23"/>
  <c r="BD81" i="23"/>
  <c r="BD89" i="23" s="1"/>
  <c r="BD96" i="23" s="1"/>
  <c r="BC81" i="23"/>
  <c r="BC89" i="23" s="1"/>
  <c r="BC96" i="23" s="1"/>
  <c r="BD76" i="23"/>
  <c r="BC76" i="23"/>
  <c r="BD75" i="23"/>
  <c r="BC75" i="23"/>
  <c r="BD74" i="23"/>
  <c r="BC74" i="23"/>
  <c r="BD73" i="23"/>
  <c r="BC73" i="23"/>
  <c r="BB71" i="23"/>
  <c r="BB78" i="23" s="1"/>
  <c r="BA71" i="23"/>
  <c r="BA78" i="23" s="1"/>
  <c r="AZ71" i="23"/>
  <c r="AZ78" i="23" s="1"/>
  <c r="BD69" i="23"/>
  <c r="BC69" i="23"/>
  <c r="BD68" i="23"/>
  <c r="BC68" i="23"/>
  <c r="BD67" i="23"/>
  <c r="BC67" i="23"/>
  <c r="BD66" i="23"/>
  <c r="BC66" i="23"/>
  <c r="BD65" i="23"/>
  <c r="BC65" i="23"/>
  <c r="BD64" i="23"/>
  <c r="BC64" i="23"/>
  <c r="BD63" i="23"/>
  <c r="BD71" i="23" s="1"/>
  <c r="BD78" i="23" s="1"/>
  <c r="BC63" i="23"/>
  <c r="BC71" i="23" s="1"/>
  <c r="BC78" i="23" s="1"/>
  <c r="BD58" i="23"/>
  <c r="BC58" i="23"/>
  <c r="BD57" i="23"/>
  <c r="BC57" i="23"/>
  <c r="BD56" i="23"/>
  <c r="BC56" i="23"/>
  <c r="BD55" i="23"/>
  <c r="BC55" i="23"/>
  <c r="BB53" i="23"/>
  <c r="BB60" i="23" s="1"/>
  <c r="BA53" i="23"/>
  <c r="BA60" i="23" s="1"/>
  <c r="AZ53" i="23"/>
  <c r="AZ60" i="23" s="1"/>
  <c r="BD51" i="23"/>
  <c r="BC51" i="23"/>
  <c r="BD50" i="23"/>
  <c r="BC50" i="23"/>
  <c r="BD49" i="23"/>
  <c r="BC49" i="23"/>
  <c r="BD48" i="23"/>
  <c r="BC48" i="23"/>
  <c r="BD47" i="23"/>
  <c r="BC47" i="23"/>
  <c r="BD46" i="23"/>
  <c r="BC46" i="23"/>
  <c r="BD45" i="23"/>
  <c r="BD53" i="23" s="1"/>
  <c r="BD60" i="23" s="1"/>
  <c r="BC45" i="23"/>
  <c r="BC53" i="23" s="1"/>
  <c r="BC60" i="23" s="1"/>
  <c r="BD40" i="23"/>
  <c r="BC40" i="23"/>
  <c r="BD39" i="23"/>
  <c r="BC39" i="23"/>
  <c r="BD38" i="23"/>
  <c r="BC38" i="23"/>
  <c r="BD37" i="23"/>
  <c r="BC37" i="23"/>
  <c r="BB35" i="23"/>
  <c r="BB42" i="23" s="1"/>
  <c r="BA35" i="23"/>
  <c r="BA42" i="23" s="1"/>
  <c r="AZ35" i="23"/>
  <c r="AZ42" i="23" s="1"/>
  <c r="BD33" i="23"/>
  <c r="BC33" i="23"/>
  <c r="BD32" i="23"/>
  <c r="BC32" i="23"/>
  <c r="BD31" i="23"/>
  <c r="BC31" i="23"/>
  <c r="BD30" i="23"/>
  <c r="BC30" i="23"/>
  <c r="BD29" i="23"/>
  <c r="BC29" i="23"/>
  <c r="BD28" i="23"/>
  <c r="BC28" i="23"/>
  <c r="BD27" i="23"/>
  <c r="BD35" i="23" s="1"/>
  <c r="BD42" i="23" s="1"/>
  <c r="BC27" i="23"/>
  <c r="BC35" i="23" s="1"/>
  <c r="BC42" i="23" s="1"/>
  <c r="BD22" i="23"/>
  <c r="BD166" i="23" s="1"/>
  <c r="BC22" i="23"/>
  <c r="BD21" i="23"/>
  <c r="BD165" i="23" s="1"/>
  <c r="BC21" i="23"/>
  <c r="BD20" i="23"/>
  <c r="BC20" i="23"/>
  <c r="BD19" i="23"/>
  <c r="BD163" i="23" s="1"/>
  <c r="BC19" i="23"/>
  <c r="BC163" i="23" s="1"/>
  <c r="BB17" i="23"/>
  <c r="BB24" i="23" s="1"/>
  <c r="BA17" i="23"/>
  <c r="BA24" i="23" s="1"/>
  <c r="AZ17" i="23"/>
  <c r="AZ24" i="23" s="1"/>
  <c r="BD15" i="23"/>
  <c r="BD159" i="23" s="1"/>
  <c r="BC15" i="23"/>
  <c r="BD14" i="23"/>
  <c r="BC14" i="23"/>
  <c r="BC158" i="23" s="1"/>
  <c r="BD13" i="23"/>
  <c r="BC13" i="23"/>
  <c r="BC157" i="23" s="1"/>
  <c r="BD12" i="23"/>
  <c r="BD156" i="23" s="1"/>
  <c r="BC12" i="23"/>
  <c r="BC156" i="23" s="1"/>
  <c r="BD11" i="23"/>
  <c r="BD155" i="23" s="1"/>
  <c r="BC11" i="23"/>
  <c r="BD10" i="23"/>
  <c r="BC10" i="23"/>
  <c r="BD9" i="23"/>
  <c r="BD153" i="23" s="1"/>
  <c r="BD161" i="23" s="1"/>
  <c r="BC9" i="23"/>
  <c r="BC17" i="23" s="1"/>
  <c r="BC24" i="23" s="1"/>
  <c r="AX7" i="23"/>
  <c r="AX2" i="23"/>
  <c r="AV166" i="23"/>
  <c r="AU165" i="23"/>
  <c r="AT165" i="23"/>
  <c r="AS165" i="23"/>
  <c r="AR165" i="23"/>
  <c r="AV164" i="23"/>
  <c r="AT164" i="23"/>
  <c r="AS164" i="23"/>
  <c r="AR164" i="23"/>
  <c r="AT163" i="23"/>
  <c r="AS163" i="23"/>
  <c r="AR163" i="23"/>
  <c r="AT161" i="23"/>
  <c r="AT168" i="23" s="1"/>
  <c r="AT159" i="23"/>
  <c r="AS159" i="23"/>
  <c r="AR159" i="23"/>
  <c r="AV158" i="23"/>
  <c r="AU158" i="23"/>
  <c r="AT158" i="23"/>
  <c r="AS158" i="23"/>
  <c r="AR158" i="23"/>
  <c r="AU157" i="23"/>
  <c r="AT157" i="23"/>
  <c r="AS157" i="23"/>
  <c r="AR157" i="23"/>
  <c r="AT156" i="23"/>
  <c r="AS156" i="23"/>
  <c r="AR156" i="23"/>
  <c r="AU155" i="23"/>
  <c r="AT155" i="23"/>
  <c r="AS155" i="23"/>
  <c r="AR155" i="23"/>
  <c r="AT154" i="23"/>
  <c r="AS154" i="23"/>
  <c r="AR154" i="23"/>
  <c r="AR161" i="23" s="1"/>
  <c r="AR168" i="23" s="1"/>
  <c r="AU153" i="23"/>
  <c r="AT153" i="23"/>
  <c r="AS153" i="23"/>
  <c r="AS161" i="23" s="1"/>
  <c r="AS168" i="23" s="1"/>
  <c r="AR153" i="23"/>
  <c r="AT150" i="23"/>
  <c r="AR150" i="23"/>
  <c r="AV148" i="23"/>
  <c r="AU148" i="23"/>
  <c r="AV147" i="23"/>
  <c r="AU147" i="23"/>
  <c r="AV146" i="23"/>
  <c r="AU146" i="23"/>
  <c r="AV145" i="23"/>
  <c r="AU145" i="23"/>
  <c r="AT143" i="23"/>
  <c r="AS143" i="23"/>
  <c r="AS150" i="23" s="1"/>
  <c r="AR143" i="23"/>
  <c r="AV141" i="23"/>
  <c r="AU141" i="23"/>
  <c r="AV140" i="23"/>
  <c r="AU140" i="23"/>
  <c r="AV139" i="23"/>
  <c r="AU139" i="23"/>
  <c r="AV138" i="23"/>
  <c r="AU138" i="23"/>
  <c r="AV137" i="23"/>
  <c r="AU137" i="23"/>
  <c r="AU143" i="23" s="1"/>
  <c r="AU150" i="23" s="1"/>
  <c r="AV136" i="23"/>
  <c r="AU136" i="23"/>
  <c r="AV135" i="23"/>
  <c r="AV143" i="23" s="1"/>
  <c r="AV150" i="23" s="1"/>
  <c r="AU135" i="23"/>
  <c r="AT132" i="23"/>
  <c r="AR132" i="23"/>
  <c r="AV130" i="23"/>
  <c r="AU130" i="23"/>
  <c r="AV129" i="23"/>
  <c r="AU129" i="23"/>
  <c r="AV128" i="23"/>
  <c r="AU128" i="23"/>
  <c r="AV127" i="23"/>
  <c r="AU127" i="23"/>
  <c r="AU125" i="23"/>
  <c r="AU132" i="23" s="1"/>
  <c r="AT125" i="23"/>
  <c r="AS125" i="23"/>
  <c r="AS132" i="23" s="1"/>
  <c r="AR125" i="23"/>
  <c r="AV123" i="23"/>
  <c r="AU123" i="23"/>
  <c r="AV122" i="23"/>
  <c r="AU122" i="23"/>
  <c r="AV121" i="23"/>
  <c r="AU121" i="23"/>
  <c r="AV120" i="23"/>
  <c r="AU120" i="23"/>
  <c r="AV119" i="23"/>
  <c r="AU119" i="23"/>
  <c r="AV118" i="23"/>
  <c r="AU118" i="23"/>
  <c r="AV117" i="23"/>
  <c r="AV125" i="23" s="1"/>
  <c r="AV132" i="23" s="1"/>
  <c r="AU117" i="23"/>
  <c r="AT114" i="23"/>
  <c r="AR114" i="23"/>
  <c r="AV112" i="23"/>
  <c r="AU112" i="23"/>
  <c r="AV111" i="23"/>
  <c r="AU111" i="23"/>
  <c r="AV110" i="23"/>
  <c r="AU110" i="23"/>
  <c r="AV109" i="23"/>
  <c r="AU109" i="23"/>
  <c r="AU107" i="23"/>
  <c r="AU114" i="23" s="1"/>
  <c r="AT107" i="23"/>
  <c r="AS107" i="23"/>
  <c r="AS114" i="23" s="1"/>
  <c r="AR107" i="23"/>
  <c r="AV105" i="23"/>
  <c r="AU105" i="23"/>
  <c r="AV104" i="23"/>
  <c r="AU104" i="23"/>
  <c r="AV103" i="23"/>
  <c r="AU103" i="23"/>
  <c r="AV102" i="23"/>
  <c r="AU102" i="23"/>
  <c r="AV101" i="23"/>
  <c r="AU101" i="23"/>
  <c r="AV100" i="23"/>
  <c r="AU100" i="23"/>
  <c r="AV99" i="23"/>
  <c r="AV107" i="23" s="1"/>
  <c r="AV114" i="23" s="1"/>
  <c r="AU99" i="23"/>
  <c r="AT96" i="23"/>
  <c r="AR96" i="23"/>
  <c r="AV94" i="23"/>
  <c r="AU94" i="23"/>
  <c r="AV93" i="23"/>
  <c r="AU93" i="23"/>
  <c r="AV92" i="23"/>
  <c r="AU92" i="23"/>
  <c r="AV91" i="23"/>
  <c r="AU91" i="23"/>
  <c r="AU89" i="23"/>
  <c r="AU96" i="23" s="1"/>
  <c r="AT89" i="23"/>
  <c r="AS89" i="23"/>
  <c r="AS96" i="23" s="1"/>
  <c r="AR89" i="23"/>
  <c r="AV87" i="23"/>
  <c r="AU87" i="23"/>
  <c r="AV86" i="23"/>
  <c r="AU86" i="23"/>
  <c r="AV85" i="23"/>
  <c r="AU85" i="23"/>
  <c r="AV84" i="23"/>
  <c r="AU84" i="23"/>
  <c r="AV83" i="23"/>
  <c r="AU83" i="23"/>
  <c r="AV82" i="23"/>
  <c r="AU82" i="23"/>
  <c r="AV81" i="23"/>
  <c r="AV89" i="23" s="1"/>
  <c r="AV96" i="23" s="1"/>
  <c r="AU81" i="23"/>
  <c r="AT78" i="23"/>
  <c r="AR78" i="23"/>
  <c r="AV76" i="23"/>
  <c r="AU76" i="23"/>
  <c r="AV75" i="23"/>
  <c r="AU75" i="23"/>
  <c r="AV74" i="23"/>
  <c r="AU74" i="23"/>
  <c r="AV73" i="23"/>
  <c r="AU73" i="23"/>
  <c r="AU71" i="23"/>
  <c r="AU78" i="23" s="1"/>
  <c r="AT71" i="23"/>
  <c r="AS71" i="23"/>
  <c r="AS78" i="23" s="1"/>
  <c r="AR71" i="23"/>
  <c r="AV69" i="23"/>
  <c r="AU69" i="23"/>
  <c r="AV68" i="23"/>
  <c r="AU68" i="23"/>
  <c r="AV67" i="23"/>
  <c r="AU67" i="23"/>
  <c r="AV66" i="23"/>
  <c r="AU66" i="23"/>
  <c r="AV65" i="23"/>
  <c r="AU65" i="23"/>
  <c r="AV64" i="23"/>
  <c r="AU64" i="23"/>
  <c r="AV63" i="23"/>
  <c r="AV71" i="23" s="1"/>
  <c r="AV78" i="23" s="1"/>
  <c r="AU63" i="23"/>
  <c r="AT60" i="23"/>
  <c r="AR60" i="23"/>
  <c r="AV58" i="23"/>
  <c r="AU58" i="23"/>
  <c r="AV57" i="23"/>
  <c r="AU57" i="23"/>
  <c r="AV56" i="23"/>
  <c r="AU56" i="23"/>
  <c r="AV55" i="23"/>
  <c r="AU55" i="23"/>
  <c r="AU53" i="23"/>
  <c r="AU60" i="23" s="1"/>
  <c r="AT53" i="23"/>
  <c r="AS53" i="23"/>
  <c r="AS60" i="23" s="1"/>
  <c r="AR53" i="23"/>
  <c r="AV51" i="23"/>
  <c r="AU51" i="23"/>
  <c r="AV50" i="23"/>
  <c r="AU50" i="23"/>
  <c r="AV49" i="23"/>
  <c r="AU49" i="23"/>
  <c r="AV48" i="23"/>
  <c r="AU48" i="23"/>
  <c r="AV47" i="23"/>
  <c r="AU47" i="23"/>
  <c r="AV46" i="23"/>
  <c r="AU46" i="23"/>
  <c r="AV45" i="23"/>
  <c r="AV53" i="23" s="1"/>
  <c r="AV60" i="23" s="1"/>
  <c r="AU45" i="23"/>
  <c r="AT42" i="23"/>
  <c r="AR42" i="23"/>
  <c r="AV40" i="23"/>
  <c r="AU40" i="23"/>
  <c r="AV39" i="23"/>
  <c r="AU39" i="23"/>
  <c r="AV38" i="23"/>
  <c r="AU38" i="23"/>
  <c r="AV37" i="23"/>
  <c r="AU37" i="23"/>
  <c r="AU35" i="23"/>
  <c r="AU42" i="23" s="1"/>
  <c r="AT35" i="23"/>
  <c r="AS35" i="23"/>
  <c r="AS42" i="23" s="1"/>
  <c r="AR35" i="23"/>
  <c r="AV33" i="23"/>
  <c r="AU33" i="23"/>
  <c r="AV32" i="23"/>
  <c r="AU32" i="23"/>
  <c r="AV31" i="23"/>
  <c r="AU31" i="23"/>
  <c r="AV30" i="23"/>
  <c r="AU30" i="23"/>
  <c r="AV29" i="23"/>
  <c r="AU29" i="23"/>
  <c r="AV28" i="23"/>
  <c r="AU28" i="23"/>
  <c r="AV27" i="23"/>
  <c r="AV35" i="23" s="1"/>
  <c r="AV42" i="23" s="1"/>
  <c r="AU27" i="23"/>
  <c r="AT24" i="23"/>
  <c r="AR24" i="23"/>
  <c r="AV22" i="23"/>
  <c r="AU22" i="23"/>
  <c r="AV21" i="23"/>
  <c r="AV165" i="23" s="1"/>
  <c r="AU21" i="23"/>
  <c r="AV20" i="23"/>
  <c r="AU20" i="23"/>
  <c r="AU164" i="23" s="1"/>
  <c r="AV19" i="23"/>
  <c r="AV163" i="23" s="1"/>
  <c r="AU19" i="23"/>
  <c r="AU163" i="23" s="1"/>
  <c r="AU17" i="23"/>
  <c r="AU24" i="23" s="1"/>
  <c r="AT17" i="23"/>
  <c r="AS17" i="23"/>
  <c r="AS24" i="23" s="1"/>
  <c r="AR17" i="23"/>
  <c r="AV15" i="23"/>
  <c r="AV159" i="23" s="1"/>
  <c r="AU15" i="23"/>
  <c r="AU159" i="23" s="1"/>
  <c r="AV14" i="23"/>
  <c r="AU14" i="23"/>
  <c r="AV13" i="23"/>
  <c r="AV157" i="23" s="1"/>
  <c r="AU13" i="23"/>
  <c r="AV12" i="23"/>
  <c r="AV156" i="23" s="1"/>
  <c r="AU12" i="23"/>
  <c r="AU156" i="23" s="1"/>
  <c r="AV11" i="23"/>
  <c r="AV155" i="23" s="1"/>
  <c r="AU11" i="23"/>
  <c r="AV10" i="23"/>
  <c r="AV154" i="23" s="1"/>
  <c r="AU10" i="23"/>
  <c r="AU154" i="23" s="1"/>
  <c r="AV9" i="23"/>
  <c r="AV153" i="23" s="1"/>
  <c r="AU9" i="23"/>
  <c r="AP7" i="23"/>
  <c r="AP2" i="23"/>
  <c r="AM165" i="23"/>
  <c r="AL165" i="23"/>
  <c r="AK165" i="23"/>
  <c r="AJ165" i="23"/>
  <c r="AN164" i="23"/>
  <c r="AM164" i="23"/>
  <c r="AL164" i="23"/>
  <c r="AK164" i="23"/>
  <c r="AJ164" i="23"/>
  <c r="AL163" i="23"/>
  <c r="AK163" i="23"/>
  <c r="AJ163" i="23"/>
  <c r="AM159" i="23"/>
  <c r="AL159" i="23"/>
  <c r="AK159" i="23"/>
  <c r="AJ159" i="23"/>
  <c r="AN158" i="23"/>
  <c r="AL158" i="23"/>
  <c r="AK158" i="23"/>
  <c r="AJ158" i="23"/>
  <c r="AN157" i="23"/>
  <c r="AL157" i="23"/>
  <c r="AK157" i="23"/>
  <c r="AJ157" i="23"/>
  <c r="AL156" i="23"/>
  <c r="AK156" i="23"/>
  <c r="AJ156" i="23"/>
  <c r="AM155" i="23"/>
  <c r="AL155" i="23"/>
  <c r="AK155" i="23"/>
  <c r="AJ155" i="23"/>
  <c r="AN154" i="23"/>
  <c r="AM154" i="23"/>
  <c r="AL154" i="23"/>
  <c r="AK154" i="23"/>
  <c r="AJ154" i="23"/>
  <c r="AL153" i="23"/>
  <c r="AK153" i="23"/>
  <c r="AK161" i="23" s="1"/>
  <c r="AK168" i="23" s="1"/>
  <c r="AJ153" i="23"/>
  <c r="AJ161" i="23" s="1"/>
  <c r="AJ168" i="23" s="1"/>
  <c r="AK150" i="23"/>
  <c r="AN148" i="23"/>
  <c r="AM148" i="23"/>
  <c r="AN147" i="23"/>
  <c r="AM147" i="23"/>
  <c r="AN146" i="23"/>
  <c r="AM146" i="23"/>
  <c r="AN145" i="23"/>
  <c r="AM145" i="23"/>
  <c r="AL143" i="23"/>
  <c r="AL150" i="23" s="1"/>
  <c r="AK143" i="23"/>
  <c r="AJ143" i="23"/>
  <c r="AJ150" i="23" s="1"/>
  <c r="AN141" i="23"/>
  <c r="AM141" i="23"/>
  <c r="AN140" i="23"/>
  <c r="AM140" i="23"/>
  <c r="AN139" i="23"/>
  <c r="AM139" i="23"/>
  <c r="AN138" i="23"/>
  <c r="AM138" i="23"/>
  <c r="AN137" i="23"/>
  <c r="AM137" i="23"/>
  <c r="AN136" i="23"/>
  <c r="AM136" i="23"/>
  <c r="AN135" i="23"/>
  <c r="AN143" i="23" s="1"/>
  <c r="AN150" i="23" s="1"/>
  <c r="AM135" i="23"/>
  <c r="AM143" i="23" s="1"/>
  <c r="AM150" i="23" s="1"/>
  <c r="AK132" i="23"/>
  <c r="AN130" i="23"/>
  <c r="AM130" i="23"/>
  <c r="AN129" i="23"/>
  <c r="AM129" i="23"/>
  <c r="AN128" i="23"/>
  <c r="AM128" i="23"/>
  <c r="AN127" i="23"/>
  <c r="AM127" i="23"/>
  <c r="AL125" i="23"/>
  <c r="AL132" i="23" s="1"/>
  <c r="AK125" i="23"/>
  <c r="AJ125" i="23"/>
  <c r="AJ132" i="23" s="1"/>
  <c r="AN123" i="23"/>
  <c r="AM123" i="23"/>
  <c r="AN122" i="23"/>
  <c r="AM122" i="23"/>
  <c r="AN121" i="23"/>
  <c r="AM121" i="23"/>
  <c r="AN120" i="23"/>
  <c r="AM120" i="23"/>
  <c r="AN119" i="23"/>
  <c r="AM119" i="23"/>
  <c r="AN118" i="23"/>
  <c r="AM118" i="23"/>
  <c r="AN117" i="23"/>
  <c r="AN125" i="23" s="1"/>
  <c r="AN132" i="23" s="1"/>
  <c r="AM117" i="23"/>
  <c r="AM125" i="23" s="1"/>
  <c r="AM132" i="23" s="1"/>
  <c r="AK114" i="23"/>
  <c r="AN112" i="23"/>
  <c r="AM112" i="23"/>
  <c r="AN111" i="23"/>
  <c r="AM111" i="23"/>
  <c r="AN110" i="23"/>
  <c r="AM110" i="23"/>
  <c r="AN109" i="23"/>
  <c r="AM109" i="23"/>
  <c r="AL107" i="23"/>
  <c r="AL114" i="23" s="1"/>
  <c r="AK107" i="23"/>
  <c r="AJ107" i="23"/>
  <c r="AJ114" i="23" s="1"/>
  <c r="AN105" i="23"/>
  <c r="AM105" i="23"/>
  <c r="AN104" i="23"/>
  <c r="AM104" i="23"/>
  <c r="AN103" i="23"/>
  <c r="AM103" i="23"/>
  <c r="AN102" i="23"/>
  <c r="AM102" i="23"/>
  <c r="AN101" i="23"/>
  <c r="AM101" i="23"/>
  <c r="AN100" i="23"/>
  <c r="AM100" i="23"/>
  <c r="AN99" i="23"/>
  <c r="AN107" i="23" s="1"/>
  <c r="AN114" i="23" s="1"/>
  <c r="AM99" i="23"/>
  <c r="AM107" i="23" s="1"/>
  <c r="AM114" i="23" s="1"/>
  <c r="AK96" i="23"/>
  <c r="AN94" i="23"/>
  <c r="AM94" i="23"/>
  <c r="AN93" i="23"/>
  <c r="AM93" i="23"/>
  <c r="AN92" i="23"/>
  <c r="AM92" i="23"/>
  <c r="AN91" i="23"/>
  <c r="AM91" i="23"/>
  <c r="AL89" i="23"/>
  <c r="AL96" i="23" s="1"/>
  <c r="AK89" i="23"/>
  <c r="AJ89" i="23"/>
  <c r="AJ96" i="23" s="1"/>
  <c r="AN87" i="23"/>
  <c r="AM87" i="23"/>
  <c r="AN86" i="23"/>
  <c r="AM86" i="23"/>
  <c r="AN85" i="23"/>
  <c r="AM85" i="23"/>
  <c r="AN84" i="23"/>
  <c r="AM84" i="23"/>
  <c r="AN83" i="23"/>
  <c r="AM83" i="23"/>
  <c r="AN82" i="23"/>
  <c r="AM82" i="23"/>
  <c r="AN81" i="23"/>
  <c r="AN89" i="23" s="1"/>
  <c r="AN96" i="23" s="1"/>
  <c r="AM81" i="23"/>
  <c r="AM89" i="23" s="1"/>
  <c r="AM96" i="23" s="1"/>
  <c r="AK78" i="23"/>
  <c r="AN76" i="23"/>
  <c r="AM76" i="23"/>
  <c r="AN75" i="23"/>
  <c r="AM75" i="23"/>
  <c r="AN74" i="23"/>
  <c r="AM74" i="23"/>
  <c r="AN73" i="23"/>
  <c r="AM73" i="23"/>
  <c r="AL71" i="23"/>
  <c r="AL78" i="23" s="1"/>
  <c r="AK71" i="23"/>
  <c r="AJ71" i="23"/>
  <c r="AJ78" i="23" s="1"/>
  <c r="AN69" i="23"/>
  <c r="AM69" i="23"/>
  <c r="AN68" i="23"/>
  <c r="AM68" i="23"/>
  <c r="AN67" i="23"/>
  <c r="AM67" i="23"/>
  <c r="AN66" i="23"/>
  <c r="AM66" i="23"/>
  <c r="AN65" i="23"/>
  <c r="AM65" i="23"/>
  <c r="AN64" i="23"/>
  <c r="AM64" i="23"/>
  <c r="AN63" i="23"/>
  <c r="AN71" i="23" s="1"/>
  <c r="AN78" i="23" s="1"/>
  <c r="AM63" i="23"/>
  <c r="AM71" i="23" s="1"/>
  <c r="AM78" i="23" s="1"/>
  <c r="AK60" i="23"/>
  <c r="AN58" i="23"/>
  <c r="AM58" i="23"/>
  <c r="AN57" i="23"/>
  <c r="AM57" i="23"/>
  <c r="AN56" i="23"/>
  <c r="AM56" i="23"/>
  <c r="AN55" i="23"/>
  <c r="AM55" i="23"/>
  <c r="AL53" i="23"/>
  <c r="AL60" i="23" s="1"/>
  <c r="AK53" i="23"/>
  <c r="AJ53" i="23"/>
  <c r="AJ60" i="23" s="1"/>
  <c r="AN51" i="23"/>
  <c r="AM51" i="23"/>
  <c r="AN50" i="23"/>
  <c r="AM50" i="23"/>
  <c r="AN49" i="23"/>
  <c r="AM49" i="23"/>
  <c r="AN48" i="23"/>
  <c r="AM48" i="23"/>
  <c r="AN47" i="23"/>
  <c r="AM47" i="23"/>
  <c r="AN46" i="23"/>
  <c r="AM46" i="23"/>
  <c r="AN45" i="23"/>
  <c r="AN53" i="23" s="1"/>
  <c r="AN60" i="23" s="1"/>
  <c r="AM45" i="23"/>
  <c r="AM53" i="23" s="1"/>
  <c r="AM60" i="23" s="1"/>
  <c r="AK42" i="23"/>
  <c r="AN40" i="23"/>
  <c r="AM40" i="23"/>
  <c r="AN39" i="23"/>
  <c r="AM39" i="23"/>
  <c r="AN38" i="23"/>
  <c r="AM38" i="23"/>
  <c r="AN37" i="23"/>
  <c r="AM37" i="23"/>
  <c r="AL35" i="23"/>
  <c r="AL42" i="23" s="1"/>
  <c r="AK35" i="23"/>
  <c r="AJ35" i="23"/>
  <c r="AJ42" i="23" s="1"/>
  <c r="AN33" i="23"/>
  <c r="AM33" i="23"/>
  <c r="AN32" i="23"/>
  <c r="AM32" i="23"/>
  <c r="AN31" i="23"/>
  <c r="AM31" i="23"/>
  <c r="AN30" i="23"/>
  <c r="AM30" i="23"/>
  <c r="AN29" i="23"/>
  <c r="AM29" i="23"/>
  <c r="AN28" i="23"/>
  <c r="AM28" i="23"/>
  <c r="AN27" i="23"/>
  <c r="AN35" i="23" s="1"/>
  <c r="AN42" i="23" s="1"/>
  <c r="AM27" i="23"/>
  <c r="AM35" i="23" s="1"/>
  <c r="AM42" i="23" s="1"/>
  <c r="AK24" i="23"/>
  <c r="AN22" i="23"/>
  <c r="AN166" i="23" s="1"/>
  <c r="AM22" i="23"/>
  <c r="AN21" i="23"/>
  <c r="AN165" i="23" s="1"/>
  <c r="AM21" i="23"/>
  <c r="AN20" i="23"/>
  <c r="AM20" i="23"/>
  <c r="AN19" i="23"/>
  <c r="AN163" i="23" s="1"/>
  <c r="AM19" i="23"/>
  <c r="AM163" i="23" s="1"/>
  <c r="AL17" i="23"/>
  <c r="AL24" i="23" s="1"/>
  <c r="AK17" i="23"/>
  <c r="AJ17" i="23"/>
  <c r="AJ24" i="23" s="1"/>
  <c r="AN15" i="23"/>
  <c r="AN159" i="23" s="1"/>
  <c r="AM15" i="23"/>
  <c r="AN14" i="23"/>
  <c r="AM14" i="23"/>
  <c r="AM158" i="23" s="1"/>
  <c r="AN13" i="23"/>
  <c r="AM13" i="23"/>
  <c r="AM157" i="23" s="1"/>
  <c r="AN12" i="23"/>
  <c r="AN156" i="23" s="1"/>
  <c r="AM12" i="23"/>
  <c r="AM156" i="23" s="1"/>
  <c r="AN11" i="23"/>
  <c r="AN155" i="23" s="1"/>
  <c r="AM11" i="23"/>
  <c r="AN10" i="23"/>
  <c r="AM10" i="23"/>
  <c r="AN9" i="23"/>
  <c r="AN153" i="23" s="1"/>
  <c r="AM9" i="23"/>
  <c r="AM153" i="23" s="1"/>
  <c r="AM161" i="23" s="1"/>
  <c r="AM168" i="23" s="1"/>
  <c r="AH7" i="23"/>
  <c r="AH2" i="23"/>
  <c r="AF165" i="23"/>
  <c r="AE165" i="23"/>
  <c r="AD165" i="23"/>
  <c r="AC165" i="23"/>
  <c r="AB165" i="23"/>
  <c r="AD164" i="23"/>
  <c r="AC164" i="23"/>
  <c r="AB164" i="23"/>
  <c r="AD163" i="23"/>
  <c r="AC163" i="23"/>
  <c r="AB163" i="23"/>
  <c r="AD161" i="23"/>
  <c r="AD168" i="23" s="1"/>
  <c r="AE159" i="23"/>
  <c r="AD159" i="23"/>
  <c r="AC159" i="23"/>
  <c r="AB159" i="23"/>
  <c r="AF158" i="23"/>
  <c r="AD158" i="23"/>
  <c r="AC158" i="23"/>
  <c r="AB158" i="23"/>
  <c r="AF157" i="23"/>
  <c r="AD157" i="23"/>
  <c r="AC157" i="23"/>
  <c r="AB157" i="23"/>
  <c r="AD156" i="23"/>
  <c r="AC156" i="23"/>
  <c r="AB156" i="23"/>
  <c r="AE155" i="23"/>
  <c r="AD155" i="23"/>
  <c r="AC155" i="23"/>
  <c r="AB155" i="23"/>
  <c r="AF154" i="23"/>
  <c r="AE154" i="23"/>
  <c r="AD154" i="23"/>
  <c r="AC154" i="23"/>
  <c r="AB154" i="23"/>
  <c r="AD153" i="23"/>
  <c r="AC153" i="23"/>
  <c r="AC161" i="23" s="1"/>
  <c r="AC168" i="23" s="1"/>
  <c r="AB153" i="23"/>
  <c r="AB161" i="23" s="1"/>
  <c r="AB168" i="23" s="1"/>
  <c r="AD150" i="23"/>
  <c r="AF148" i="23"/>
  <c r="AE148" i="23"/>
  <c r="AF147" i="23"/>
  <c r="AE147" i="23"/>
  <c r="AF146" i="23"/>
  <c r="AE146" i="23"/>
  <c r="AF145" i="23"/>
  <c r="AE145" i="23"/>
  <c r="AD143" i="23"/>
  <c r="AC143" i="23"/>
  <c r="AC150" i="23" s="1"/>
  <c r="AB143" i="23"/>
  <c r="AB150" i="23" s="1"/>
  <c r="AF141" i="23"/>
  <c r="AE141" i="23"/>
  <c r="AF140" i="23"/>
  <c r="AE140" i="23"/>
  <c r="AF139" i="23"/>
  <c r="AE139" i="23"/>
  <c r="AF138" i="23"/>
  <c r="AE138" i="23"/>
  <c r="AF137" i="23"/>
  <c r="AE137" i="23"/>
  <c r="AF136" i="23"/>
  <c r="AE136" i="23"/>
  <c r="AF135" i="23"/>
  <c r="AF143" i="23" s="1"/>
  <c r="AF150" i="23" s="1"/>
  <c r="AE135" i="23"/>
  <c r="AE143" i="23" s="1"/>
  <c r="AE150" i="23" s="1"/>
  <c r="AD132" i="23"/>
  <c r="AF130" i="23"/>
  <c r="AE130" i="23"/>
  <c r="AF129" i="23"/>
  <c r="AE129" i="23"/>
  <c r="AF128" i="23"/>
  <c r="AE128" i="23"/>
  <c r="AF127" i="23"/>
  <c r="AE127" i="23"/>
  <c r="AD125" i="23"/>
  <c r="AC125" i="23"/>
  <c r="AC132" i="23" s="1"/>
  <c r="AB125" i="23"/>
  <c r="AB132" i="23" s="1"/>
  <c r="AF123" i="23"/>
  <c r="AE123" i="23"/>
  <c r="AF122" i="23"/>
  <c r="AE122" i="23"/>
  <c r="AF121" i="23"/>
  <c r="AE121" i="23"/>
  <c r="AF120" i="23"/>
  <c r="AE120" i="23"/>
  <c r="AF119" i="23"/>
  <c r="AE119" i="23"/>
  <c r="AF118" i="23"/>
  <c r="AE118" i="23"/>
  <c r="AF117" i="23"/>
  <c r="AF125" i="23" s="1"/>
  <c r="AF132" i="23" s="1"/>
  <c r="AE117" i="23"/>
  <c r="AE125" i="23" s="1"/>
  <c r="AE132" i="23" s="1"/>
  <c r="AD114" i="23"/>
  <c r="AF112" i="23"/>
  <c r="AE112" i="23"/>
  <c r="AF111" i="23"/>
  <c r="AE111" i="23"/>
  <c r="AF110" i="23"/>
  <c r="AE110" i="23"/>
  <c r="AF109" i="23"/>
  <c r="AE109" i="23"/>
  <c r="AD107" i="23"/>
  <c r="AC107" i="23"/>
  <c r="AC114" i="23" s="1"/>
  <c r="AB107" i="23"/>
  <c r="AB114" i="23" s="1"/>
  <c r="AF105" i="23"/>
  <c r="AE105" i="23"/>
  <c r="AF104" i="23"/>
  <c r="AE104" i="23"/>
  <c r="AF103" i="23"/>
  <c r="AE103" i="23"/>
  <c r="AF102" i="23"/>
  <c r="AE102" i="23"/>
  <c r="AF101" i="23"/>
  <c r="AE101" i="23"/>
  <c r="AF100" i="23"/>
  <c r="AE100" i="23"/>
  <c r="AF99" i="23"/>
  <c r="AF107" i="23" s="1"/>
  <c r="AF114" i="23" s="1"/>
  <c r="AE99" i="23"/>
  <c r="AE107" i="23" s="1"/>
  <c r="AE114" i="23" s="1"/>
  <c r="AD96" i="23"/>
  <c r="AF94" i="23"/>
  <c r="AE94" i="23"/>
  <c r="AF93" i="23"/>
  <c r="AE93" i="23"/>
  <c r="AF92" i="23"/>
  <c r="AE92" i="23"/>
  <c r="AF91" i="23"/>
  <c r="AE91" i="23"/>
  <c r="AD89" i="23"/>
  <c r="AC89" i="23"/>
  <c r="AC96" i="23" s="1"/>
  <c r="AB89" i="23"/>
  <c r="AB96" i="23" s="1"/>
  <c r="AF87" i="23"/>
  <c r="AE87" i="23"/>
  <c r="AF86" i="23"/>
  <c r="AE86" i="23"/>
  <c r="AF85" i="23"/>
  <c r="AE85" i="23"/>
  <c r="AF84" i="23"/>
  <c r="AE84" i="23"/>
  <c r="AF83" i="23"/>
  <c r="AE83" i="23"/>
  <c r="AF82" i="23"/>
  <c r="AE82" i="23"/>
  <c r="AF81" i="23"/>
  <c r="AF89" i="23" s="1"/>
  <c r="AF96" i="23" s="1"/>
  <c r="AE81" i="23"/>
  <c r="AE89" i="23" s="1"/>
  <c r="AE96" i="23" s="1"/>
  <c r="AD78" i="23"/>
  <c r="AF76" i="23"/>
  <c r="AE76" i="23"/>
  <c r="AF75" i="23"/>
  <c r="AE75" i="23"/>
  <c r="AF74" i="23"/>
  <c r="AE74" i="23"/>
  <c r="AF73" i="23"/>
  <c r="AE73" i="23"/>
  <c r="AD71" i="23"/>
  <c r="AC71" i="23"/>
  <c r="AC78" i="23" s="1"/>
  <c r="AB71" i="23"/>
  <c r="AB78" i="23" s="1"/>
  <c r="AF69" i="23"/>
  <c r="AE69" i="23"/>
  <c r="AF68" i="23"/>
  <c r="AE68" i="23"/>
  <c r="AF67" i="23"/>
  <c r="AE67" i="23"/>
  <c r="AF66" i="23"/>
  <c r="AE66" i="23"/>
  <c r="AF65" i="23"/>
  <c r="AE65" i="23"/>
  <c r="AF64" i="23"/>
  <c r="AE64" i="23"/>
  <c r="AF63" i="23"/>
  <c r="AF71" i="23" s="1"/>
  <c r="AF78" i="23" s="1"/>
  <c r="AE63" i="23"/>
  <c r="AE71" i="23" s="1"/>
  <c r="AE78" i="23" s="1"/>
  <c r="AD60" i="23"/>
  <c r="AF58" i="23"/>
  <c r="AE58" i="23"/>
  <c r="AF57" i="23"/>
  <c r="AE57" i="23"/>
  <c r="AF56" i="23"/>
  <c r="AE56" i="23"/>
  <c r="AF55" i="23"/>
  <c r="AE55" i="23"/>
  <c r="AD53" i="23"/>
  <c r="AC53" i="23"/>
  <c r="AC60" i="23" s="1"/>
  <c r="AB53" i="23"/>
  <c r="AB60" i="23" s="1"/>
  <c r="AF51" i="23"/>
  <c r="AE51" i="23"/>
  <c r="AF50" i="23"/>
  <c r="AE50" i="23"/>
  <c r="AF49" i="23"/>
  <c r="AE49" i="23"/>
  <c r="AF48" i="23"/>
  <c r="AE48" i="23"/>
  <c r="AF47" i="23"/>
  <c r="AE47" i="23"/>
  <c r="AF46" i="23"/>
  <c r="AE46" i="23"/>
  <c r="AF45" i="23"/>
  <c r="AF53" i="23" s="1"/>
  <c r="AF60" i="23" s="1"/>
  <c r="AE45" i="23"/>
  <c r="AE53" i="23" s="1"/>
  <c r="AE60" i="23" s="1"/>
  <c r="AD42" i="23"/>
  <c r="AF40" i="23"/>
  <c r="AE40" i="23"/>
  <c r="AF39" i="23"/>
  <c r="AE39" i="23"/>
  <c r="AF38" i="23"/>
  <c r="AE38" i="23"/>
  <c r="AF37" i="23"/>
  <c r="AE37" i="23"/>
  <c r="AD35" i="23"/>
  <c r="AC35" i="23"/>
  <c r="AC42" i="23" s="1"/>
  <c r="AB35" i="23"/>
  <c r="AB42" i="23" s="1"/>
  <c r="AF33" i="23"/>
  <c r="AE33" i="23"/>
  <c r="AF32" i="23"/>
  <c r="AE32" i="23"/>
  <c r="AF31" i="23"/>
  <c r="AE31" i="23"/>
  <c r="AF30" i="23"/>
  <c r="AE30" i="23"/>
  <c r="AF29" i="23"/>
  <c r="AE29" i="23"/>
  <c r="AF28" i="23"/>
  <c r="AE28" i="23"/>
  <c r="AF27" i="23"/>
  <c r="AF35" i="23" s="1"/>
  <c r="AF42" i="23" s="1"/>
  <c r="AE27" i="23"/>
  <c r="AE35" i="23" s="1"/>
  <c r="AE42" i="23" s="1"/>
  <c r="AD24" i="23"/>
  <c r="AF22" i="23"/>
  <c r="AF166" i="23" s="1"/>
  <c r="AE22" i="23"/>
  <c r="AF21" i="23"/>
  <c r="AE21" i="23"/>
  <c r="AF20" i="23"/>
  <c r="AF164" i="23" s="1"/>
  <c r="AE20" i="23"/>
  <c r="AE164" i="23" s="1"/>
  <c r="AF19" i="23"/>
  <c r="AF163" i="23" s="1"/>
  <c r="AE19" i="23"/>
  <c r="AE163" i="23" s="1"/>
  <c r="AD17" i="23"/>
  <c r="AC17" i="23"/>
  <c r="AC24" i="23" s="1"/>
  <c r="AB17" i="23"/>
  <c r="AB24" i="23" s="1"/>
  <c r="AF15" i="23"/>
  <c r="AF159" i="23" s="1"/>
  <c r="AE15" i="23"/>
  <c r="AF14" i="23"/>
  <c r="AE14" i="23"/>
  <c r="AE158" i="23" s="1"/>
  <c r="AF13" i="23"/>
  <c r="AE13" i="23"/>
  <c r="AE157" i="23" s="1"/>
  <c r="AF12" i="23"/>
  <c r="AF156" i="23" s="1"/>
  <c r="AE12" i="23"/>
  <c r="AE156" i="23" s="1"/>
  <c r="AF11" i="23"/>
  <c r="AF155" i="23" s="1"/>
  <c r="AE11" i="23"/>
  <c r="AF10" i="23"/>
  <c r="AE10" i="23"/>
  <c r="AF9" i="23"/>
  <c r="AF153" i="23" s="1"/>
  <c r="AE9" i="23"/>
  <c r="AE153" i="23" s="1"/>
  <c r="Z7" i="23"/>
  <c r="Z2" i="23"/>
  <c r="Z188" i="23" s="1"/>
  <c r="X166" i="23"/>
  <c r="X165" i="23"/>
  <c r="V165" i="23"/>
  <c r="U165" i="23"/>
  <c r="T165" i="23"/>
  <c r="V164" i="23"/>
  <c r="U164" i="23"/>
  <c r="T164" i="23"/>
  <c r="V163" i="23"/>
  <c r="U163" i="23"/>
  <c r="T163" i="23"/>
  <c r="X159" i="23"/>
  <c r="V159" i="23"/>
  <c r="U159" i="23"/>
  <c r="T159" i="23"/>
  <c r="X158" i="23"/>
  <c r="V158" i="23"/>
  <c r="U158" i="23"/>
  <c r="T158" i="23"/>
  <c r="W157" i="23"/>
  <c r="V157" i="23"/>
  <c r="U157" i="23"/>
  <c r="T157" i="23"/>
  <c r="V156" i="23"/>
  <c r="U156" i="23"/>
  <c r="T156" i="23"/>
  <c r="X155" i="23"/>
  <c r="W155" i="23"/>
  <c r="V155" i="23"/>
  <c r="U155" i="23"/>
  <c r="T155" i="23"/>
  <c r="V154" i="23"/>
  <c r="U154" i="23"/>
  <c r="T154" i="23"/>
  <c r="V153" i="23"/>
  <c r="V161" i="23" s="1"/>
  <c r="V168" i="23" s="1"/>
  <c r="U153" i="23"/>
  <c r="U161" i="23" s="1"/>
  <c r="U168" i="23" s="1"/>
  <c r="T153" i="23"/>
  <c r="T161" i="23" s="1"/>
  <c r="T168" i="23" s="1"/>
  <c r="V150" i="23"/>
  <c r="X148" i="23"/>
  <c r="W148" i="23"/>
  <c r="X147" i="23"/>
  <c r="W147" i="23"/>
  <c r="X146" i="23"/>
  <c r="W146" i="23"/>
  <c r="X145" i="23"/>
  <c r="W145" i="23"/>
  <c r="V143" i="23"/>
  <c r="U143" i="23"/>
  <c r="U150" i="23" s="1"/>
  <c r="T143" i="23"/>
  <c r="T150" i="23" s="1"/>
  <c r="X141" i="23"/>
  <c r="W141" i="23"/>
  <c r="X140" i="23"/>
  <c r="W140" i="23"/>
  <c r="X139" i="23"/>
  <c r="W139" i="23"/>
  <c r="X138" i="23"/>
  <c r="X143" i="23" s="1"/>
  <c r="X150" i="23" s="1"/>
  <c r="W138" i="23"/>
  <c r="X137" i="23"/>
  <c r="W137" i="23"/>
  <c r="X136" i="23"/>
  <c r="W136" i="23"/>
  <c r="X135" i="23"/>
  <c r="W135" i="23"/>
  <c r="W143" i="23" s="1"/>
  <c r="W150" i="23" s="1"/>
  <c r="V132" i="23"/>
  <c r="X130" i="23"/>
  <c r="W130" i="23"/>
  <c r="X129" i="23"/>
  <c r="W129" i="23"/>
  <c r="X128" i="23"/>
  <c r="W128" i="23"/>
  <c r="X127" i="23"/>
  <c r="W127" i="23"/>
  <c r="V125" i="23"/>
  <c r="U125" i="23"/>
  <c r="U132" i="23" s="1"/>
  <c r="T125" i="23"/>
  <c r="T132" i="23" s="1"/>
  <c r="X123" i="23"/>
  <c r="W123" i="23"/>
  <c r="X122" i="23"/>
  <c r="W122" i="23"/>
  <c r="X121" i="23"/>
  <c r="W121" i="23"/>
  <c r="X120" i="23"/>
  <c r="X125" i="23" s="1"/>
  <c r="X132" i="23" s="1"/>
  <c r="W120" i="23"/>
  <c r="X119" i="23"/>
  <c r="W119" i="23"/>
  <c r="X118" i="23"/>
  <c r="W118" i="23"/>
  <c r="X117" i="23"/>
  <c r="W117" i="23"/>
  <c r="W125" i="23" s="1"/>
  <c r="W132" i="23" s="1"/>
  <c r="V114" i="23"/>
  <c r="X112" i="23"/>
  <c r="W112" i="23"/>
  <c r="X111" i="23"/>
  <c r="W111" i="23"/>
  <c r="X110" i="23"/>
  <c r="W110" i="23"/>
  <c r="X109" i="23"/>
  <c r="W109" i="23"/>
  <c r="V107" i="23"/>
  <c r="U107" i="23"/>
  <c r="U114" i="23" s="1"/>
  <c r="T107" i="23"/>
  <c r="T114" i="23" s="1"/>
  <c r="X105" i="23"/>
  <c r="W105" i="23"/>
  <c r="X104" i="23"/>
  <c r="W104" i="23"/>
  <c r="X103" i="23"/>
  <c r="W103" i="23"/>
  <c r="X102" i="23"/>
  <c r="X107" i="23" s="1"/>
  <c r="X114" i="23" s="1"/>
  <c r="W102" i="23"/>
  <c r="X101" i="23"/>
  <c r="W101" i="23"/>
  <c r="X100" i="23"/>
  <c r="W100" i="23"/>
  <c r="X99" i="23"/>
  <c r="W99" i="23"/>
  <c r="W107" i="23" s="1"/>
  <c r="W114" i="23" s="1"/>
  <c r="V96" i="23"/>
  <c r="X94" i="23"/>
  <c r="W94" i="23"/>
  <c r="X93" i="23"/>
  <c r="W93" i="23"/>
  <c r="X92" i="23"/>
  <c r="W92" i="23"/>
  <c r="X91" i="23"/>
  <c r="W91" i="23"/>
  <c r="V89" i="23"/>
  <c r="U89" i="23"/>
  <c r="U96" i="23" s="1"/>
  <c r="T89" i="23"/>
  <c r="T96" i="23" s="1"/>
  <c r="X87" i="23"/>
  <c r="W87" i="23"/>
  <c r="X86" i="23"/>
  <c r="W86" i="23"/>
  <c r="X85" i="23"/>
  <c r="W85" i="23"/>
  <c r="X84" i="23"/>
  <c r="X89" i="23" s="1"/>
  <c r="X96" i="23" s="1"/>
  <c r="W84" i="23"/>
  <c r="X83" i="23"/>
  <c r="W83" i="23"/>
  <c r="X82" i="23"/>
  <c r="W82" i="23"/>
  <c r="X81" i="23"/>
  <c r="W81" i="23"/>
  <c r="W89" i="23" s="1"/>
  <c r="W96" i="23" s="1"/>
  <c r="V78" i="23"/>
  <c r="X76" i="23"/>
  <c r="W76" i="23"/>
  <c r="X75" i="23"/>
  <c r="W75" i="23"/>
  <c r="X74" i="23"/>
  <c r="W74" i="23"/>
  <c r="X73" i="23"/>
  <c r="W73" i="23"/>
  <c r="V71" i="23"/>
  <c r="U71" i="23"/>
  <c r="U78" i="23" s="1"/>
  <c r="T71" i="23"/>
  <c r="T78" i="23" s="1"/>
  <c r="X69" i="23"/>
  <c r="W69" i="23"/>
  <c r="X68" i="23"/>
  <c r="W68" i="23"/>
  <c r="X67" i="23"/>
  <c r="W67" i="23"/>
  <c r="X66" i="23"/>
  <c r="X71" i="23" s="1"/>
  <c r="X78" i="23" s="1"/>
  <c r="W66" i="23"/>
  <c r="X65" i="23"/>
  <c r="W65" i="23"/>
  <c r="X64" i="23"/>
  <c r="W64" i="23"/>
  <c r="X63" i="23"/>
  <c r="W63" i="23"/>
  <c r="W71" i="23" s="1"/>
  <c r="W78" i="23" s="1"/>
  <c r="V60" i="23"/>
  <c r="X58" i="23"/>
  <c r="W58" i="23"/>
  <c r="X57" i="23"/>
  <c r="W57" i="23"/>
  <c r="X56" i="23"/>
  <c r="W56" i="23"/>
  <c r="X55" i="23"/>
  <c r="W55" i="23"/>
  <c r="V53" i="23"/>
  <c r="U53" i="23"/>
  <c r="U60" i="23" s="1"/>
  <c r="T53" i="23"/>
  <c r="T60" i="23" s="1"/>
  <c r="X51" i="23"/>
  <c r="W51" i="23"/>
  <c r="X50" i="23"/>
  <c r="W50" i="23"/>
  <c r="X49" i="23"/>
  <c r="W49" i="23"/>
  <c r="X48" i="23"/>
  <c r="X53" i="23" s="1"/>
  <c r="X60" i="23" s="1"/>
  <c r="W48" i="23"/>
  <c r="X47" i="23"/>
  <c r="W47" i="23"/>
  <c r="X46" i="23"/>
  <c r="W46" i="23"/>
  <c r="X45" i="23"/>
  <c r="W45" i="23"/>
  <c r="W53" i="23" s="1"/>
  <c r="W60" i="23" s="1"/>
  <c r="V42" i="23"/>
  <c r="X40" i="23"/>
  <c r="W40" i="23"/>
  <c r="X39" i="23"/>
  <c r="W39" i="23"/>
  <c r="X38" i="23"/>
  <c r="W38" i="23"/>
  <c r="X37" i="23"/>
  <c r="W37" i="23"/>
  <c r="V35" i="23"/>
  <c r="U35" i="23"/>
  <c r="U42" i="23" s="1"/>
  <c r="T35" i="23"/>
  <c r="T42" i="23" s="1"/>
  <c r="X33" i="23"/>
  <c r="W33" i="23"/>
  <c r="X32" i="23"/>
  <c r="W32" i="23"/>
  <c r="X31" i="23"/>
  <c r="W31" i="23"/>
  <c r="X30" i="23"/>
  <c r="X35" i="23" s="1"/>
  <c r="X42" i="23" s="1"/>
  <c r="W30" i="23"/>
  <c r="X29" i="23"/>
  <c r="W29" i="23"/>
  <c r="X28" i="23"/>
  <c r="W28" i="23"/>
  <c r="X27" i="23"/>
  <c r="W27" i="23"/>
  <c r="W35" i="23" s="1"/>
  <c r="W42" i="23" s="1"/>
  <c r="V24" i="23"/>
  <c r="X22" i="23"/>
  <c r="W22" i="23"/>
  <c r="X21" i="23"/>
  <c r="W21" i="23"/>
  <c r="W165" i="23" s="1"/>
  <c r="X20" i="23"/>
  <c r="X164" i="23" s="1"/>
  <c r="W20" i="23"/>
  <c r="W164" i="23" s="1"/>
  <c r="X19" i="23"/>
  <c r="X163" i="23" s="1"/>
  <c r="W19" i="23"/>
  <c r="W163" i="23" s="1"/>
  <c r="V17" i="23"/>
  <c r="U17" i="23"/>
  <c r="U24" i="23" s="1"/>
  <c r="T17" i="23"/>
  <c r="T24" i="23" s="1"/>
  <c r="X15" i="23"/>
  <c r="W15" i="23"/>
  <c r="W159" i="23" s="1"/>
  <c r="X14" i="23"/>
  <c r="W14" i="23"/>
  <c r="W158" i="23" s="1"/>
  <c r="X13" i="23"/>
  <c r="X157" i="23" s="1"/>
  <c r="W13" i="23"/>
  <c r="X12" i="23"/>
  <c r="X156" i="23" s="1"/>
  <c r="W12" i="23"/>
  <c r="W156" i="23" s="1"/>
  <c r="X11" i="23"/>
  <c r="W11" i="23"/>
  <c r="X10" i="23"/>
  <c r="X154" i="23" s="1"/>
  <c r="W10" i="23"/>
  <c r="W154" i="23" s="1"/>
  <c r="X9" i="23"/>
  <c r="X153" i="23" s="1"/>
  <c r="W9" i="23"/>
  <c r="W153" i="23" s="1"/>
  <c r="R7" i="23"/>
  <c r="R2" i="23"/>
  <c r="R188" i="23" s="1"/>
  <c r="L170" i="23"/>
  <c r="M170" i="23"/>
  <c r="N170" i="23"/>
  <c r="L171" i="23"/>
  <c r="M171" i="23"/>
  <c r="N171" i="23"/>
  <c r="L172" i="23"/>
  <c r="M172" i="23"/>
  <c r="N172" i="23"/>
  <c r="L173" i="23"/>
  <c r="M173" i="23"/>
  <c r="N173" i="23"/>
  <c r="L174" i="23"/>
  <c r="L183" i="23" s="1"/>
  <c r="M174" i="23"/>
  <c r="M183" i="23" s="1"/>
  <c r="N174" i="23"/>
  <c r="L175" i="23"/>
  <c r="M175" i="23"/>
  <c r="N175" i="23"/>
  <c r="L176" i="23"/>
  <c r="M176" i="23"/>
  <c r="N176" i="23"/>
  <c r="L177" i="23"/>
  <c r="M177" i="23"/>
  <c r="N177" i="23"/>
  <c r="K171" i="23"/>
  <c r="K172" i="23"/>
  <c r="K181" i="23" s="1"/>
  <c r="K173" i="23"/>
  <c r="K182" i="23" s="1"/>
  <c r="K174" i="23"/>
  <c r="K175" i="23"/>
  <c r="K184" i="23" s="1"/>
  <c r="K176" i="23"/>
  <c r="K185" i="23" s="1"/>
  <c r="K177" i="23"/>
  <c r="K186" i="23" s="1"/>
  <c r="K170" i="23"/>
  <c r="K180" i="23"/>
  <c r="K183" i="23"/>
  <c r="K179" i="23"/>
  <c r="N143" i="23"/>
  <c r="N150" i="23" s="1"/>
  <c r="M143" i="23"/>
  <c r="M150" i="23" s="1"/>
  <c r="L143" i="23"/>
  <c r="L150" i="23" s="1"/>
  <c r="N125" i="23"/>
  <c r="N132" i="23" s="1"/>
  <c r="M125" i="23"/>
  <c r="M132" i="23" s="1"/>
  <c r="L125" i="23"/>
  <c r="L132" i="23" s="1"/>
  <c r="N107" i="23"/>
  <c r="N114" i="23" s="1"/>
  <c r="M107" i="23"/>
  <c r="M114" i="23" s="1"/>
  <c r="L107" i="23"/>
  <c r="L114" i="23" s="1"/>
  <c r="M96" i="23"/>
  <c r="L96" i="23"/>
  <c r="N89" i="23"/>
  <c r="N96" i="23" s="1"/>
  <c r="M89" i="23"/>
  <c r="L89" i="23"/>
  <c r="N71" i="23"/>
  <c r="N78" i="23" s="1"/>
  <c r="M71" i="23"/>
  <c r="M78" i="23" s="1"/>
  <c r="M182" i="23" s="1"/>
  <c r="L71" i="23"/>
  <c r="L78" i="23" s="1"/>
  <c r="N53" i="23"/>
  <c r="N60" i="23" s="1"/>
  <c r="M53" i="23"/>
  <c r="M60" i="23" s="1"/>
  <c r="L53" i="23"/>
  <c r="L60" i="23" s="1"/>
  <c r="N35" i="23"/>
  <c r="N42" i="23" s="1"/>
  <c r="M35" i="23"/>
  <c r="M42" i="23" s="1"/>
  <c r="L35" i="23"/>
  <c r="L42" i="23" s="1"/>
  <c r="J2" i="23"/>
  <c r="J188" i="23" s="1"/>
  <c r="M165" i="23"/>
  <c r="M155" i="23"/>
  <c r="O148" i="23"/>
  <c r="P146" i="23"/>
  <c r="P145" i="23"/>
  <c r="O145" i="23"/>
  <c r="P141" i="23"/>
  <c r="P140" i="23"/>
  <c r="O140" i="23"/>
  <c r="P139" i="23"/>
  <c r="D139" i="23"/>
  <c r="O138" i="23"/>
  <c r="P136" i="23"/>
  <c r="P135" i="23"/>
  <c r="O135" i="23"/>
  <c r="P130" i="23"/>
  <c r="P129" i="23"/>
  <c r="O129" i="23"/>
  <c r="P128" i="23"/>
  <c r="D128" i="23"/>
  <c r="O127" i="23"/>
  <c r="P123" i="23"/>
  <c r="P122" i="23"/>
  <c r="O122" i="23"/>
  <c r="P121" i="23"/>
  <c r="E121" i="23"/>
  <c r="P120" i="23"/>
  <c r="P119" i="23"/>
  <c r="O119" i="23"/>
  <c r="P118" i="23"/>
  <c r="O117" i="23"/>
  <c r="P112" i="23"/>
  <c r="P111" i="23"/>
  <c r="O111" i="23"/>
  <c r="E110" i="23"/>
  <c r="P109" i="23"/>
  <c r="P105" i="23"/>
  <c r="D105" i="23"/>
  <c r="O104" i="23"/>
  <c r="P102" i="23"/>
  <c r="P101" i="23"/>
  <c r="O101" i="23"/>
  <c r="P100" i="23"/>
  <c r="E100" i="23"/>
  <c r="P99" i="23"/>
  <c r="P94" i="23"/>
  <c r="O93" i="23"/>
  <c r="P91" i="23"/>
  <c r="P87" i="23"/>
  <c r="P86" i="23"/>
  <c r="P85" i="23"/>
  <c r="O85" i="23"/>
  <c r="P84" i="23"/>
  <c r="O83" i="23"/>
  <c r="P76" i="23"/>
  <c r="P75" i="23"/>
  <c r="P74" i="23"/>
  <c r="O74" i="23"/>
  <c r="P73" i="23"/>
  <c r="P68" i="23"/>
  <c r="P67" i="23"/>
  <c r="O67" i="23"/>
  <c r="P66" i="23"/>
  <c r="P65" i="23"/>
  <c r="P64" i="23"/>
  <c r="O64" i="23"/>
  <c r="P57" i="23"/>
  <c r="P56" i="23"/>
  <c r="O56" i="23"/>
  <c r="P55" i="23"/>
  <c r="P51" i="23"/>
  <c r="O51" i="23"/>
  <c r="P50" i="23"/>
  <c r="O49" i="23"/>
  <c r="P47" i="23"/>
  <c r="P46" i="23"/>
  <c r="O46" i="23"/>
  <c r="P40" i="23"/>
  <c r="O40" i="23"/>
  <c r="O38" i="23"/>
  <c r="P33" i="23"/>
  <c r="P31" i="23"/>
  <c r="P30" i="23"/>
  <c r="O30" i="23"/>
  <c r="O28" i="23"/>
  <c r="P22" i="23"/>
  <c r="O22" i="23"/>
  <c r="P20" i="23"/>
  <c r="P19" i="23"/>
  <c r="O19" i="23"/>
  <c r="M163" i="23"/>
  <c r="L163" i="23"/>
  <c r="L17" i="23"/>
  <c r="L24" i="23" s="1"/>
  <c r="O15" i="23"/>
  <c r="M159" i="23"/>
  <c r="L159" i="23"/>
  <c r="N158" i="23"/>
  <c r="L158" i="23"/>
  <c r="P13" i="23"/>
  <c r="O13" i="23"/>
  <c r="M157" i="23"/>
  <c r="P12" i="23"/>
  <c r="N156" i="23"/>
  <c r="M156" i="23"/>
  <c r="L156" i="23"/>
  <c r="O10" i="23"/>
  <c r="P10" i="23"/>
  <c r="M154" i="23"/>
  <c r="L154" i="23"/>
  <c r="O9" i="23"/>
  <c r="M153" i="23"/>
  <c r="L153" i="23"/>
  <c r="J7" i="23"/>
  <c r="F214" i="23"/>
  <c r="F237" i="23" s="1"/>
  <c r="F192" i="23"/>
  <c r="F215" i="23" s="1"/>
  <c r="F238" i="23" s="1"/>
  <c r="E192" i="23"/>
  <c r="E215" i="23" s="1"/>
  <c r="E238" i="23" s="1"/>
  <c r="D192" i="23"/>
  <c r="D215" i="23" s="1"/>
  <c r="D238" i="23" s="1"/>
  <c r="F191" i="23"/>
  <c r="E191" i="23"/>
  <c r="E214" i="23" s="1"/>
  <c r="E237" i="23" s="1"/>
  <c r="D191" i="23"/>
  <c r="D214" i="23" s="1"/>
  <c r="D237" i="23" s="1"/>
  <c r="F190" i="23"/>
  <c r="F213" i="23" s="1"/>
  <c r="F236" i="23" s="1"/>
  <c r="E190" i="23"/>
  <c r="E213" i="23" s="1"/>
  <c r="E236" i="23" s="1"/>
  <c r="D190" i="23"/>
  <c r="D213" i="23" s="1"/>
  <c r="D236" i="23" s="1"/>
  <c r="AX188" i="23"/>
  <c r="AP188" i="23"/>
  <c r="AH188" i="23"/>
  <c r="BR177" i="23"/>
  <c r="BQ177" i="23"/>
  <c r="BP177" i="23"/>
  <c r="BO177" i="23"/>
  <c r="BO186" i="23" s="1"/>
  <c r="BJ177" i="23"/>
  <c r="BI177" i="23"/>
  <c r="BH177" i="23"/>
  <c r="BG177" i="23"/>
  <c r="BG186" i="23" s="1"/>
  <c r="BB177" i="23"/>
  <c r="BA177" i="23"/>
  <c r="AZ177" i="23"/>
  <c r="AY177" i="23"/>
  <c r="AY186" i="23" s="1"/>
  <c r="AT177" i="23"/>
  <c r="AS177" i="23"/>
  <c r="AR177" i="23"/>
  <c r="AR186" i="23" s="1"/>
  <c r="AQ177" i="23"/>
  <c r="AQ186" i="23" s="1"/>
  <c r="AL177" i="23"/>
  <c r="AK177" i="23"/>
  <c r="AK186" i="23" s="1"/>
  <c r="AJ177" i="23"/>
  <c r="AI177" i="23"/>
  <c r="AI186" i="23" s="1"/>
  <c r="AD177" i="23"/>
  <c r="AC177" i="23"/>
  <c r="AB177" i="23"/>
  <c r="AA177" i="23"/>
  <c r="AA186" i="23" s="1"/>
  <c r="V177" i="23"/>
  <c r="U177" i="23"/>
  <c r="T177" i="23"/>
  <c r="S177" i="23"/>
  <c r="S186" i="23" s="1"/>
  <c r="C177" i="23"/>
  <c r="C186" i="23" s="1"/>
  <c r="BR176" i="23"/>
  <c r="BQ176" i="23"/>
  <c r="BQ185" i="23" s="1"/>
  <c r="BP176" i="23"/>
  <c r="BO176" i="23"/>
  <c r="BO185" i="23" s="1"/>
  <c r="BJ176" i="23"/>
  <c r="BI176" i="23"/>
  <c r="BH176" i="23"/>
  <c r="BG176" i="23"/>
  <c r="BG185" i="23" s="1"/>
  <c r="BB176" i="23"/>
  <c r="BA176" i="23"/>
  <c r="AZ176" i="23"/>
  <c r="AY176" i="23"/>
  <c r="AY185" i="23" s="1"/>
  <c r="AT176" i="23"/>
  <c r="AS176" i="23"/>
  <c r="AR176" i="23"/>
  <c r="AQ176" i="23"/>
  <c r="AQ185" i="23" s="1"/>
  <c r="AL176" i="23"/>
  <c r="AK176" i="23"/>
  <c r="AK185" i="23" s="1"/>
  <c r="AJ176" i="23"/>
  <c r="AI176" i="23"/>
  <c r="AI185" i="23" s="1"/>
  <c r="AD176" i="23"/>
  <c r="AC176" i="23"/>
  <c r="AB176" i="23"/>
  <c r="AA176" i="23"/>
  <c r="AA185" i="23" s="1"/>
  <c r="V176" i="23"/>
  <c r="U176" i="23"/>
  <c r="T176" i="23"/>
  <c r="S176" i="23"/>
  <c r="S185" i="23" s="1"/>
  <c r="C176" i="23"/>
  <c r="C185" i="23" s="1"/>
  <c r="BR175" i="23"/>
  <c r="BQ175" i="23"/>
  <c r="BQ184" i="23" s="1"/>
  <c r="BP175" i="23"/>
  <c r="BO175" i="23"/>
  <c r="BO184" i="23" s="1"/>
  <c r="BJ175" i="23"/>
  <c r="BI175" i="23"/>
  <c r="BH175" i="23"/>
  <c r="BG175" i="23"/>
  <c r="BG184" i="23" s="1"/>
  <c r="BB175" i="23"/>
  <c r="BA175" i="23"/>
  <c r="AZ175" i="23"/>
  <c r="AY175" i="23"/>
  <c r="AY184" i="23" s="1"/>
  <c r="AT175" i="23"/>
  <c r="AS175" i="23"/>
  <c r="AR175" i="23"/>
  <c r="AQ175" i="23"/>
  <c r="AQ184" i="23" s="1"/>
  <c r="AL175" i="23"/>
  <c r="AK175" i="23"/>
  <c r="AK184" i="23" s="1"/>
  <c r="AJ175" i="23"/>
  <c r="AI175" i="23"/>
  <c r="AI184" i="23" s="1"/>
  <c r="AD175" i="23"/>
  <c r="AC175" i="23"/>
  <c r="AB175" i="23"/>
  <c r="AA175" i="23"/>
  <c r="AA184" i="23" s="1"/>
  <c r="V175" i="23"/>
  <c r="U175" i="23"/>
  <c r="T175" i="23"/>
  <c r="S175" i="23"/>
  <c r="S184" i="23" s="1"/>
  <c r="C175" i="23"/>
  <c r="C184" i="23" s="1"/>
  <c r="BR174" i="23"/>
  <c r="BQ174" i="23"/>
  <c r="BP174" i="23"/>
  <c r="BO174" i="23"/>
  <c r="BO183" i="23" s="1"/>
  <c r="BJ174" i="23"/>
  <c r="BI174" i="23"/>
  <c r="BH174" i="23"/>
  <c r="BG174" i="23"/>
  <c r="BG183" i="23" s="1"/>
  <c r="BB174" i="23"/>
  <c r="BA174" i="23"/>
  <c r="AZ174" i="23"/>
  <c r="AY174" i="23"/>
  <c r="AY183" i="23" s="1"/>
  <c r="AT174" i="23"/>
  <c r="AS174" i="23"/>
  <c r="AR174" i="23"/>
  <c r="AQ174" i="23"/>
  <c r="AQ183" i="23" s="1"/>
  <c r="AL174" i="23"/>
  <c r="AK174" i="23"/>
  <c r="AK183" i="23" s="1"/>
  <c r="AJ174" i="23"/>
  <c r="AI174" i="23"/>
  <c r="AI183" i="23" s="1"/>
  <c r="AD174" i="23"/>
  <c r="AC174" i="23"/>
  <c r="AB174" i="23"/>
  <c r="AA174" i="23"/>
  <c r="AA183" i="23" s="1"/>
  <c r="V174" i="23"/>
  <c r="U174" i="23"/>
  <c r="T174" i="23"/>
  <c r="S174" i="23"/>
  <c r="S183" i="23" s="1"/>
  <c r="C174" i="23"/>
  <c r="C183" i="23" s="1"/>
  <c r="BR173" i="23"/>
  <c r="BQ173" i="23"/>
  <c r="BP173" i="23"/>
  <c r="BO173" i="23"/>
  <c r="BO182" i="23" s="1"/>
  <c r="BJ173" i="23"/>
  <c r="BI173" i="23"/>
  <c r="BH173" i="23"/>
  <c r="BG173" i="23"/>
  <c r="BG182" i="23" s="1"/>
  <c r="BB173" i="23"/>
  <c r="BA173" i="23"/>
  <c r="AZ173" i="23"/>
  <c r="AY173" i="23"/>
  <c r="AY182" i="23" s="1"/>
  <c r="AT173" i="23"/>
  <c r="AS173" i="23"/>
  <c r="AR173" i="23"/>
  <c r="AQ173" i="23"/>
  <c r="AQ182" i="23" s="1"/>
  <c r="AL173" i="23"/>
  <c r="AK173" i="23"/>
  <c r="AJ173" i="23"/>
  <c r="AI173" i="23"/>
  <c r="AI182" i="23" s="1"/>
  <c r="AD173" i="23"/>
  <c r="AC173" i="23"/>
  <c r="AB173" i="23"/>
  <c r="AA173" i="23"/>
  <c r="AA182" i="23" s="1"/>
  <c r="V173" i="23"/>
  <c r="U173" i="23"/>
  <c r="T173" i="23"/>
  <c r="S173" i="23"/>
  <c r="S182" i="23" s="1"/>
  <c r="C173" i="23"/>
  <c r="C182" i="23" s="1"/>
  <c r="BR172" i="23"/>
  <c r="BQ172" i="23"/>
  <c r="BP172" i="23"/>
  <c r="BO172" i="23"/>
  <c r="BO181" i="23" s="1"/>
  <c r="BJ172" i="23"/>
  <c r="BI172" i="23"/>
  <c r="BH172" i="23"/>
  <c r="BG172" i="23"/>
  <c r="BG181" i="23" s="1"/>
  <c r="BB172" i="23"/>
  <c r="BA172" i="23"/>
  <c r="AZ172" i="23"/>
  <c r="AY172" i="23"/>
  <c r="AY181" i="23" s="1"/>
  <c r="AT172" i="23"/>
  <c r="AS172" i="23"/>
  <c r="AR172" i="23"/>
  <c r="AQ172" i="23"/>
  <c r="AQ181" i="23" s="1"/>
  <c r="AL172" i="23"/>
  <c r="AK172" i="23"/>
  <c r="AJ172" i="23"/>
  <c r="AI172" i="23"/>
  <c r="AI181" i="23" s="1"/>
  <c r="AD172" i="23"/>
  <c r="AC172" i="23"/>
  <c r="AB172" i="23"/>
  <c r="AA172" i="23"/>
  <c r="AA181" i="23" s="1"/>
  <c r="V172" i="23"/>
  <c r="U172" i="23"/>
  <c r="T172" i="23"/>
  <c r="S172" i="23"/>
  <c r="S181" i="23" s="1"/>
  <c r="C172" i="23"/>
  <c r="C181" i="23" s="1"/>
  <c r="BR171" i="23"/>
  <c r="BQ171" i="23"/>
  <c r="BP171" i="23"/>
  <c r="BO171" i="23"/>
  <c r="BO180" i="23" s="1"/>
  <c r="BJ171" i="23"/>
  <c r="BI171" i="23"/>
  <c r="BH171" i="23"/>
  <c r="BG171" i="23"/>
  <c r="BG180" i="23" s="1"/>
  <c r="BB171" i="23"/>
  <c r="BA171" i="23"/>
  <c r="AZ171" i="23"/>
  <c r="AY171" i="23"/>
  <c r="AY180" i="23" s="1"/>
  <c r="AT171" i="23"/>
  <c r="AS171" i="23"/>
  <c r="AR171" i="23"/>
  <c r="AQ171" i="23"/>
  <c r="AQ180" i="23" s="1"/>
  <c r="AL171" i="23"/>
  <c r="AK171" i="23"/>
  <c r="AJ171" i="23"/>
  <c r="AI171" i="23"/>
  <c r="AI180" i="23" s="1"/>
  <c r="AD171" i="23"/>
  <c r="AC171" i="23"/>
  <c r="AB171" i="23"/>
  <c r="AA171" i="23"/>
  <c r="AA180" i="23" s="1"/>
  <c r="V171" i="23"/>
  <c r="U171" i="23"/>
  <c r="T171" i="23"/>
  <c r="S171" i="23"/>
  <c r="S180" i="23" s="1"/>
  <c r="C171" i="23"/>
  <c r="C180" i="23" s="1"/>
  <c r="BR170" i="23"/>
  <c r="BQ170" i="23"/>
  <c r="BP170" i="23"/>
  <c r="BO170" i="23"/>
  <c r="BO179" i="23" s="1"/>
  <c r="BJ170" i="23"/>
  <c r="BI170" i="23"/>
  <c r="BH170" i="23"/>
  <c r="BG170" i="23"/>
  <c r="BG179" i="23" s="1"/>
  <c r="BB170" i="23"/>
  <c r="BA170" i="23"/>
  <c r="AZ170" i="23"/>
  <c r="AY170" i="23"/>
  <c r="AY179" i="23" s="1"/>
  <c r="AT170" i="23"/>
  <c r="AS170" i="23"/>
  <c r="AR170" i="23"/>
  <c r="AQ170" i="23"/>
  <c r="AQ179" i="23" s="1"/>
  <c r="AL170" i="23"/>
  <c r="AK170" i="23"/>
  <c r="AJ170" i="23"/>
  <c r="AI170" i="23"/>
  <c r="AI179" i="23" s="1"/>
  <c r="AD170" i="23"/>
  <c r="AC170" i="23"/>
  <c r="AB170" i="23"/>
  <c r="AA170" i="23"/>
  <c r="AA179" i="23" s="1"/>
  <c r="V170" i="23"/>
  <c r="U170" i="23"/>
  <c r="T170" i="23"/>
  <c r="S170" i="23"/>
  <c r="S179" i="23" s="1"/>
  <c r="C170" i="23"/>
  <c r="C179" i="23" s="1"/>
  <c r="F148" i="23"/>
  <c r="E148" i="23"/>
  <c r="D148" i="23"/>
  <c r="F147" i="23"/>
  <c r="E147" i="23"/>
  <c r="D147" i="23"/>
  <c r="F146" i="23"/>
  <c r="E146" i="23"/>
  <c r="D146" i="23"/>
  <c r="F145" i="23"/>
  <c r="E145" i="23"/>
  <c r="D145" i="23"/>
  <c r="F141" i="23"/>
  <c r="E141" i="23"/>
  <c r="D141" i="23"/>
  <c r="F140" i="23"/>
  <c r="E140" i="23"/>
  <c r="D140" i="23"/>
  <c r="F139" i="23"/>
  <c r="E139" i="23"/>
  <c r="F138" i="23"/>
  <c r="E138" i="23"/>
  <c r="D138" i="23"/>
  <c r="E137" i="23"/>
  <c r="D137" i="23"/>
  <c r="F136" i="23"/>
  <c r="E136" i="23"/>
  <c r="D136" i="23"/>
  <c r="F135" i="23"/>
  <c r="E135" i="23"/>
  <c r="D135" i="23"/>
  <c r="AR185" i="23"/>
  <c r="F130" i="23"/>
  <c r="E130" i="23"/>
  <c r="D130" i="23"/>
  <c r="F129" i="23"/>
  <c r="E129" i="23"/>
  <c r="D129" i="23"/>
  <c r="F128" i="23"/>
  <c r="E128" i="23"/>
  <c r="F127" i="23"/>
  <c r="E127" i="23"/>
  <c r="D127" i="23"/>
  <c r="F123" i="23"/>
  <c r="E123" i="23"/>
  <c r="D123" i="23"/>
  <c r="F122" i="23"/>
  <c r="E122" i="23"/>
  <c r="D122" i="23"/>
  <c r="F121" i="23"/>
  <c r="D121" i="23"/>
  <c r="F120" i="23"/>
  <c r="E120" i="23"/>
  <c r="D120" i="23"/>
  <c r="F119" i="23"/>
  <c r="E119" i="23"/>
  <c r="D119" i="23"/>
  <c r="F118" i="23"/>
  <c r="E118" i="23"/>
  <c r="D118" i="23"/>
  <c r="F117" i="23"/>
  <c r="E117" i="23"/>
  <c r="D117" i="23"/>
  <c r="F112" i="23"/>
  <c r="E112" i="23"/>
  <c r="D112" i="23"/>
  <c r="F111" i="23"/>
  <c r="E111" i="23"/>
  <c r="D111" i="23"/>
  <c r="F110" i="23"/>
  <c r="D110" i="23"/>
  <c r="F109" i="23"/>
  <c r="E109" i="23"/>
  <c r="D109" i="23"/>
  <c r="F105" i="23"/>
  <c r="E105" i="23"/>
  <c r="F104" i="23"/>
  <c r="E104" i="23"/>
  <c r="D104" i="23"/>
  <c r="E103" i="23"/>
  <c r="D103" i="23"/>
  <c r="F102" i="23"/>
  <c r="E102" i="23"/>
  <c r="D102" i="23"/>
  <c r="F101" i="23"/>
  <c r="H101" i="23" s="1"/>
  <c r="E101" i="23"/>
  <c r="D101" i="23"/>
  <c r="F100" i="23"/>
  <c r="D100" i="23"/>
  <c r="F99" i="23"/>
  <c r="E99" i="23"/>
  <c r="D99" i="23"/>
  <c r="F94" i="23"/>
  <c r="E94" i="23"/>
  <c r="D94" i="23"/>
  <c r="F93" i="23"/>
  <c r="E93" i="23"/>
  <c r="D93" i="23"/>
  <c r="F92" i="23"/>
  <c r="E92" i="23"/>
  <c r="D92" i="23"/>
  <c r="F91" i="23"/>
  <c r="E91" i="23"/>
  <c r="D91" i="23"/>
  <c r="AR183" i="23"/>
  <c r="F87" i="23"/>
  <c r="E87" i="23"/>
  <c r="D87" i="23"/>
  <c r="F86" i="23"/>
  <c r="E86" i="23"/>
  <c r="D86" i="23"/>
  <c r="F85" i="23"/>
  <c r="E85" i="23"/>
  <c r="D85" i="23"/>
  <c r="F84" i="23"/>
  <c r="E84" i="23"/>
  <c r="D84" i="23"/>
  <c r="F83" i="23"/>
  <c r="E83" i="23"/>
  <c r="D83" i="23"/>
  <c r="F82" i="23"/>
  <c r="E82" i="23"/>
  <c r="D82" i="23"/>
  <c r="F81" i="23"/>
  <c r="E81" i="23"/>
  <c r="D81" i="23"/>
  <c r="F76" i="23"/>
  <c r="E76" i="23"/>
  <c r="D76" i="23"/>
  <c r="F75" i="23"/>
  <c r="E75" i="23"/>
  <c r="D75" i="23"/>
  <c r="F74" i="23"/>
  <c r="E74" i="23"/>
  <c r="D74" i="23"/>
  <c r="F73" i="23"/>
  <c r="E73" i="23"/>
  <c r="D73" i="23"/>
  <c r="F69" i="23"/>
  <c r="E69" i="23"/>
  <c r="D69" i="23"/>
  <c r="F68" i="23"/>
  <c r="E68" i="23"/>
  <c r="D68" i="23"/>
  <c r="F67" i="23"/>
  <c r="E67" i="23"/>
  <c r="D67" i="23"/>
  <c r="F66" i="23"/>
  <c r="E66" i="23"/>
  <c r="D66" i="23"/>
  <c r="F65" i="23"/>
  <c r="E65" i="23"/>
  <c r="D65" i="23"/>
  <c r="F64" i="23"/>
  <c r="E64" i="23"/>
  <c r="D64" i="23"/>
  <c r="F63" i="23"/>
  <c r="E63" i="23"/>
  <c r="D63" i="23"/>
  <c r="BQ181" i="23"/>
  <c r="F58" i="23"/>
  <c r="E58" i="23"/>
  <c r="D58" i="23"/>
  <c r="F57" i="23"/>
  <c r="E57" i="23"/>
  <c r="D57" i="23"/>
  <c r="F56" i="23"/>
  <c r="E56" i="23"/>
  <c r="D56" i="23"/>
  <c r="F55" i="23"/>
  <c r="E55" i="23"/>
  <c r="D55" i="23"/>
  <c r="F51" i="23"/>
  <c r="E51" i="23"/>
  <c r="D51" i="23"/>
  <c r="F50" i="23"/>
  <c r="E50" i="23"/>
  <c r="D50" i="23"/>
  <c r="F49" i="23"/>
  <c r="E49" i="23"/>
  <c r="D49" i="23"/>
  <c r="F48" i="23"/>
  <c r="E48" i="23"/>
  <c r="D48" i="23"/>
  <c r="F47" i="23"/>
  <c r="E47" i="23"/>
  <c r="D47" i="23"/>
  <c r="F46" i="23"/>
  <c r="E46" i="23"/>
  <c r="D46" i="23"/>
  <c r="F45" i="23"/>
  <c r="E45" i="23"/>
  <c r="D45" i="23"/>
  <c r="F40" i="23"/>
  <c r="E40" i="23"/>
  <c r="D40" i="23"/>
  <c r="F39" i="23"/>
  <c r="E39" i="23"/>
  <c r="D39" i="23"/>
  <c r="F38" i="23"/>
  <c r="E38" i="23"/>
  <c r="D38" i="23"/>
  <c r="F37" i="23"/>
  <c r="E37" i="23"/>
  <c r="D37" i="23"/>
  <c r="AD180" i="23"/>
  <c r="F33" i="23"/>
  <c r="E33" i="23"/>
  <c r="D33" i="23"/>
  <c r="F32" i="23"/>
  <c r="E32" i="23"/>
  <c r="D32" i="23"/>
  <c r="F31" i="23"/>
  <c r="E31" i="23"/>
  <c r="D31" i="23"/>
  <c r="F30" i="23"/>
  <c r="E30" i="23"/>
  <c r="D30" i="23"/>
  <c r="F29" i="23"/>
  <c r="E29" i="23"/>
  <c r="D29" i="23"/>
  <c r="F28" i="23"/>
  <c r="E28" i="23"/>
  <c r="D28" i="23"/>
  <c r="F27" i="23"/>
  <c r="E27" i="23"/>
  <c r="D27" i="23"/>
  <c r="F22" i="23"/>
  <c r="E22" i="23"/>
  <c r="D22" i="23"/>
  <c r="F21" i="23"/>
  <c r="E21" i="23"/>
  <c r="D21" i="23"/>
  <c r="F20" i="23"/>
  <c r="E20" i="23"/>
  <c r="D20" i="23"/>
  <c r="F19" i="23"/>
  <c r="E19" i="23"/>
  <c r="D19" i="23"/>
  <c r="F15" i="23"/>
  <c r="E15" i="23"/>
  <c r="D15" i="23"/>
  <c r="E14" i="23"/>
  <c r="D14" i="23"/>
  <c r="F13" i="23"/>
  <c r="E13" i="23"/>
  <c r="D13" i="23"/>
  <c r="F12" i="23"/>
  <c r="E12" i="23"/>
  <c r="D12" i="23"/>
  <c r="F11" i="23"/>
  <c r="D11" i="23"/>
  <c r="F10" i="23"/>
  <c r="E10" i="23"/>
  <c r="D10" i="23"/>
  <c r="F9" i="23"/>
  <c r="E9" i="23"/>
  <c r="D9" i="23"/>
  <c r="B7" i="23"/>
  <c r="B2" i="23"/>
  <c r="B188" i="23" s="1"/>
  <c r="F238" i="17"/>
  <c r="E238" i="17"/>
  <c r="D238" i="17"/>
  <c r="F237" i="17"/>
  <c r="E237" i="17"/>
  <c r="D237" i="17"/>
  <c r="F236" i="17"/>
  <c r="E236" i="17"/>
  <c r="D236" i="17"/>
  <c r="P111" i="17"/>
  <c r="N143" i="17"/>
  <c r="N150" i="17" s="1"/>
  <c r="N125" i="17"/>
  <c r="N132" i="17" s="1"/>
  <c r="N107" i="17"/>
  <c r="N114" i="17" s="1"/>
  <c r="N89" i="17"/>
  <c r="N96" i="17" s="1"/>
  <c r="N71" i="17"/>
  <c r="N78" i="17" s="1"/>
  <c r="N53" i="17"/>
  <c r="N60" i="17" s="1"/>
  <c r="N35" i="17"/>
  <c r="N42" i="17" s="1"/>
  <c r="N17" i="17"/>
  <c r="N24" i="17" s="1"/>
  <c r="L150" i="17"/>
  <c r="L143" i="17"/>
  <c r="L125" i="17"/>
  <c r="L132" i="17" s="1"/>
  <c r="L107" i="17"/>
  <c r="L114" i="17" s="1"/>
  <c r="L89" i="17"/>
  <c r="L96" i="17" s="1"/>
  <c r="L71" i="17"/>
  <c r="L78" i="17" s="1"/>
  <c r="L53" i="17"/>
  <c r="L60" i="17" s="1"/>
  <c r="L35" i="17"/>
  <c r="L42" i="17" s="1"/>
  <c r="L17" i="17"/>
  <c r="M143" i="17"/>
  <c r="M150" i="17" s="1"/>
  <c r="M125" i="17"/>
  <c r="M132" i="17" s="1"/>
  <c r="M114" i="17"/>
  <c r="M107" i="17"/>
  <c r="M89" i="17"/>
  <c r="M96" i="17" s="1"/>
  <c r="M71" i="17"/>
  <c r="M78" i="17" s="1"/>
  <c r="M53" i="17"/>
  <c r="M60" i="17" s="1"/>
  <c r="M35" i="17"/>
  <c r="M42" i="17" s="1"/>
  <c r="M17" i="17"/>
  <c r="M24" i="17" s="1"/>
  <c r="AA81" i="18"/>
  <c r="Z81" i="18"/>
  <c r="AA80" i="18"/>
  <c r="Z80" i="18"/>
  <c r="AA79" i="18"/>
  <c r="Z79" i="18"/>
  <c r="AA78" i="18"/>
  <c r="Z78" i="18"/>
  <c r="AA77" i="18"/>
  <c r="Z77" i="18"/>
  <c r="AA76" i="18"/>
  <c r="Z76" i="18"/>
  <c r="AA75" i="18"/>
  <c r="Z75" i="18"/>
  <c r="AA74" i="18"/>
  <c r="Z74" i="18"/>
  <c r="AA70" i="18"/>
  <c r="Z70" i="18"/>
  <c r="AA69" i="18"/>
  <c r="Z69" i="18"/>
  <c r="AA68" i="18"/>
  <c r="Z68" i="18"/>
  <c r="AA67" i="18"/>
  <c r="Z67" i="18"/>
  <c r="AA66" i="18"/>
  <c r="Z66" i="18"/>
  <c r="AA65" i="18"/>
  <c r="Z65" i="18"/>
  <c r="AA64" i="18"/>
  <c r="Z64" i="18"/>
  <c r="AA63" i="18"/>
  <c r="Z63" i="18"/>
  <c r="AA59" i="18"/>
  <c r="Z59" i="18"/>
  <c r="AA58" i="18"/>
  <c r="Z58" i="18"/>
  <c r="AA57" i="18"/>
  <c r="Z57" i="18"/>
  <c r="AA56" i="18"/>
  <c r="Z56" i="18"/>
  <c r="AA55" i="18"/>
  <c r="Z55" i="18"/>
  <c r="AA54" i="18"/>
  <c r="Z54" i="18"/>
  <c r="AA53" i="18"/>
  <c r="Z53" i="18"/>
  <c r="AA52" i="18"/>
  <c r="Z52" i="18"/>
  <c r="AA48" i="18"/>
  <c r="Z48" i="18"/>
  <c r="AA47" i="18"/>
  <c r="Z47" i="18"/>
  <c r="AA46" i="18"/>
  <c r="Z46" i="18"/>
  <c r="AA45" i="18"/>
  <c r="Z45" i="18"/>
  <c r="AA44" i="18"/>
  <c r="Z44" i="18"/>
  <c r="AA43" i="18"/>
  <c r="Z43" i="18"/>
  <c r="AA42" i="18"/>
  <c r="Z42" i="18"/>
  <c r="AA41" i="18"/>
  <c r="Z41" i="18"/>
  <c r="AA37" i="18"/>
  <c r="Z37" i="18"/>
  <c r="AA36" i="18"/>
  <c r="Z36" i="18"/>
  <c r="AA35" i="18"/>
  <c r="Z35" i="18"/>
  <c r="AA34" i="18"/>
  <c r="Z34" i="18"/>
  <c r="AA33" i="18"/>
  <c r="Z33" i="18"/>
  <c r="AA32" i="18"/>
  <c r="Z32" i="18"/>
  <c r="AA31" i="18"/>
  <c r="Z31" i="18"/>
  <c r="AA30" i="18"/>
  <c r="Z30" i="18"/>
  <c r="AA26" i="18"/>
  <c r="Z26" i="18"/>
  <c r="AA25" i="18"/>
  <c r="Z25" i="18"/>
  <c r="AA24" i="18"/>
  <c r="Z24" i="18"/>
  <c r="AA23" i="18"/>
  <c r="Z23" i="18"/>
  <c r="AA22" i="18"/>
  <c r="Z22" i="18"/>
  <c r="AA21" i="18"/>
  <c r="Z21" i="18"/>
  <c r="AA20" i="18"/>
  <c r="Z20" i="18"/>
  <c r="AA19" i="18"/>
  <c r="Z19" i="18"/>
  <c r="AA15" i="18"/>
  <c r="Z15" i="18"/>
  <c r="AA14" i="18"/>
  <c r="Z14" i="18"/>
  <c r="AA13" i="18"/>
  <c r="AA12" i="18"/>
  <c r="Z12" i="18"/>
  <c r="AA11" i="18"/>
  <c r="Z11" i="18"/>
  <c r="AA10" i="18"/>
  <c r="Z10" i="18"/>
  <c r="AA9" i="18"/>
  <c r="Z9" i="18"/>
  <c r="AA8" i="18"/>
  <c r="Z8" i="18"/>
  <c r="Y83" i="18"/>
  <c r="Y72" i="18"/>
  <c r="Y61" i="18"/>
  <c r="Y50" i="18"/>
  <c r="Y39" i="18"/>
  <c r="Y28" i="18"/>
  <c r="Y17" i="18"/>
  <c r="X83" i="18"/>
  <c r="X72" i="18"/>
  <c r="X61" i="18"/>
  <c r="X50" i="18"/>
  <c r="X39" i="18"/>
  <c r="X28" i="18"/>
  <c r="X17" i="18"/>
  <c r="X85" i="18"/>
  <c r="Y85" i="18"/>
  <c r="X86" i="18"/>
  <c r="Y86" i="18"/>
  <c r="X87" i="18"/>
  <c r="Y87" i="18"/>
  <c r="X88" i="18"/>
  <c r="Y88" i="18"/>
  <c r="X89" i="18"/>
  <c r="Y89" i="18"/>
  <c r="X90" i="18"/>
  <c r="Y90" i="18"/>
  <c r="X91" i="18"/>
  <c r="Y91" i="18"/>
  <c r="X92" i="18"/>
  <c r="Y92" i="18"/>
  <c r="W86" i="18"/>
  <c r="W87" i="18"/>
  <c r="W88" i="18"/>
  <c r="W89" i="18"/>
  <c r="W90" i="18"/>
  <c r="W91" i="18"/>
  <c r="W92" i="18"/>
  <c r="W85" i="18"/>
  <c r="W72" i="18"/>
  <c r="W17" i="18"/>
  <c r="W83" i="18"/>
  <c r="W61" i="18"/>
  <c r="W50" i="18"/>
  <c r="W39" i="18"/>
  <c r="W28" i="18"/>
  <c r="F37" i="22"/>
  <c r="E37" i="22"/>
  <c r="D37" i="22"/>
  <c r="F36" i="22"/>
  <c r="E36" i="22"/>
  <c r="D36" i="22"/>
  <c r="F33" i="22"/>
  <c r="E33" i="22"/>
  <c r="D33" i="22"/>
  <c r="F32" i="22"/>
  <c r="E32" i="22"/>
  <c r="D32" i="22"/>
  <c r="F29" i="22"/>
  <c r="E29" i="22"/>
  <c r="D29" i="22"/>
  <c r="G29" i="22" s="1"/>
  <c r="F28" i="22"/>
  <c r="E28" i="22"/>
  <c r="D28" i="22"/>
  <c r="F25" i="22"/>
  <c r="E25" i="22"/>
  <c r="D25" i="22"/>
  <c r="F24" i="22"/>
  <c r="E24" i="22"/>
  <c r="D24" i="22"/>
  <c r="D26" i="22" s="1"/>
  <c r="F21" i="22"/>
  <c r="E21" i="22"/>
  <c r="E22" i="22" s="1"/>
  <c r="D21" i="22"/>
  <c r="F20" i="22"/>
  <c r="E20" i="22"/>
  <c r="D20" i="22"/>
  <c r="F17" i="22"/>
  <c r="F70" i="22" s="1"/>
  <c r="E17" i="22"/>
  <c r="D17" i="22"/>
  <c r="F16" i="22"/>
  <c r="E16" i="22"/>
  <c r="D16" i="22"/>
  <c r="F13" i="22"/>
  <c r="E13" i="22"/>
  <c r="D13" i="22"/>
  <c r="G13" i="22" s="1"/>
  <c r="F12" i="22"/>
  <c r="E12" i="22"/>
  <c r="D12" i="22"/>
  <c r="F9" i="22"/>
  <c r="E9" i="22"/>
  <c r="D9" i="22"/>
  <c r="F8" i="22"/>
  <c r="E8" i="22"/>
  <c r="D8" i="22"/>
  <c r="BP89" i="22"/>
  <c r="BR80" i="22"/>
  <c r="BS80" i="22" s="1"/>
  <c r="BQ80" i="22"/>
  <c r="BP80" i="22"/>
  <c r="BR79" i="22"/>
  <c r="BQ79" i="22"/>
  <c r="BP79" i="22"/>
  <c r="BS79" i="22" s="1"/>
  <c r="BR76" i="22"/>
  <c r="BR86" i="22" s="1"/>
  <c r="BR70" i="22"/>
  <c r="BQ70" i="22"/>
  <c r="BQ90" i="22" s="1"/>
  <c r="BP70" i="22"/>
  <c r="BR69" i="22"/>
  <c r="BR71" i="22" s="1"/>
  <c r="BQ69" i="22"/>
  <c r="BP69" i="22"/>
  <c r="BR66" i="22"/>
  <c r="BQ66" i="22"/>
  <c r="BQ76" i="22" s="1"/>
  <c r="BQ86" i="22" s="1"/>
  <c r="BP66" i="22"/>
  <c r="BP76" i="22" s="1"/>
  <c r="BP86" i="22" s="1"/>
  <c r="BR65" i="22"/>
  <c r="BR75" i="22" s="1"/>
  <c r="BR85" i="22" s="1"/>
  <c r="BQ65" i="22"/>
  <c r="BQ75" i="22" s="1"/>
  <c r="BQ85" i="22" s="1"/>
  <c r="BP65" i="22"/>
  <c r="BP75" i="22" s="1"/>
  <c r="BP85" i="22" s="1"/>
  <c r="BR64" i="22"/>
  <c r="BR74" i="22" s="1"/>
  <c r="BR84" i="22" s="1"/>
  <c r="BQ64" i="22"/>
  <c r="BQ74" i="22" s="1"/>
  <c r="BQ84" i="22" s="1"/>
  <c r="BP64" i="22"/>
  <c r="BP74" i="22" s="1"/>
  <c r="BP84" i="22" s="1"/>
  <c r="BR41" i="22"/>
  <c r="BQ41" i="22"/>
  <c r="BT41" i="22" s="1"/>
  <c r="BP41" i="22"/>
  <c r="BR40" i="22"/>
  <c r="BQ40" i="22"/>
  <c r="BP40" i="22"/>
  <c r="BT37" i="22"/>
  <c r="BS37" i="22"/>
  <c r="BT36" i="22"/>
  <c r="BS36" i="22"/>
  <c r="BT33" i="22"/>
  <c r="BS33" i="22"/>
  <c r="BT32" i="22"/>
  <c r="BS32" i="22"/>
  <c r="BT29" i="22"/>
  <c r="BS29" i="22"/>
  <c r="BT28" i="22"/>
  <c r="BS28" i="22"/>
  <c r="BT25" i="22"/>
  <c r="BS25" i="22"/>
  <c r="BT24" i="22"/>
  <c r="BS24" i="22"/>
  <c r="BT21" i="22"/>
  <c r="BS21" i="22"/>
  <c r="BT20" i="22"/>
  <c r="BS20" i="22"/>
  <c r="BT17" i="22"/>
  <c r="BS17" i="22"/>
  <c r="BT16" i="22"/>
  <c r="BS16" i="22"/>
  <c r="BT13" i="22"/>
  <c r="BS13" i="22"/>
  <c r="BT12" i="22"/>
  <c r="BT14" i="22" s="1"/>
  <c r="BS12" i="22"/>
  <c r="BS14" i="22" s="1"/>
  <c r="BT9" i="22"/>
  <c r="BS9" i="22"/>
  <c r="BT8" i="22"/>
  <c r="BT10" i="22" s="1"/>
  <c r="BS8" i="22"/>
  <c r="BJ80" i="22"/>
  <c r="BI80" i="22"/>
  <c r="BH80" i="22"/>
  <c r="BJ79" i="22"/>
  <c r="BJ81" i="22" s="1"/>
  <c r="BI79" i="22"/>
  <c r="BH79" i="22"/>
  <c r="BH74" i="22"/>
  <c r="BH84" i="22" s="1"/>
  <c r="BJ70" i="22"/>
  <c r="BI70" i="22"/>
  <c r="BH70" i="22"/>
  <c r="BJ69" i="22"/>
  <c r="BJ71" i="22" s="1"/>
  <c r="BI69" i="22"/>
  <c r="BH69" i="22"/>
  <c r="BJ66" i="22"/>
  <c r="BJ76" i="22" s="1"/>
  <c r="BJ86" i="22" s="1"/>
  <c r="BI66" i="22"/>
  <c r="BI76" i="22" s="1"/>
  <c r="BI86" i="22" s="1"/>
  <c r="BH66" i="22"/>
  <c r="BH76" i="22" s="1"/>
  <c r="BH86" i="22" s="1"/>
  <c r="BJ65" i="22"/>
  <c r="BJ75" i="22" s="1"/>
  <c r="BJ85" i="22" s="1"/>
  <c r="BI65" i="22"/>
  <c r="BI75" i="22" s="1"/>
  <c r="BI85" i="22" s="1"/>
  <c r="BH65" i="22"/>
  <c r="BH75" i="22" s="1"/>
  <c r="BH85" i="22" s="1"/>
  <c r="BJ64" i="22"/>
  <c r="BJ74" i="22" s="1"/>
  <c r="BJ84" i="22" s="1"/>
  <c r="BI64" i="22"/>
  <c r="BI74" i="22" s="1"/>
  <c r="BI84" i="22" s="1"/>
  <c r="BH64" i="22"/>
  <c r="BK41" i="22"/>
  <c r="BL37" i="22"/>
  <c r="BK37" i="22"/>
  <c r="BL36" i="22"/>
  <c r="BK36" i="22"/>
  <c r="BL33" i="22"/>
  <c r="BK33" i="22"/>
  <c r="BK34" i="22" s="1"/>
  <c r="BL32" i="22"/>
  <c r="BL34" i="22" s="1"/>
  <c r="BK32" i="22"/>
  <c r="BL29" i="22"/>
  <c r="BK29" i="22"/>
  <c r="BL28" i="22"/>
  <c r="BK28" i="22"/>
  <c r="BL25" i="22"/>
  <c r="BK25" i="22"/>
  <c r="BL24" i="22"/>
  <c r="BK24" i="22"/>
  <c r="BL21" i="22"/>
  <c r="BK21" i="22"/>
  <c r="BL20" i="22"/>
  <c r="BL22" i="22" s="1"/>
  <c r="BK20" i="22"/>
  <c r="BL17" i="22"/>
  <c r="BK17" i="22"/>
  <c r="BL16" i="22"/>
  <c r="BK16" i="22"/>
  <c r="BL13" i="22"/>
  <c r="BK13" i="22"/>
  <c r="BL12" i="22"/>
  <c r="BK12" i="22"/>
  <c r="BL9" i="22"/>
  <c r="BK9" i="22"/>
  <c r="BL8" i="22"/>
  <c r="BL10" i="22" s="1"/>
  <c r="BK8" i="22"/>
  <c r="BB80" i="22"/>
  <c r="BD80" i="22" s="1"/>
  <c r="BA80" i="22"/>
  <c r="AZ80" i="22"/>
  <c r="AZ81" i="22" s="1"/>
  <c r="BB79" i="22"/>
  <c r="BB81" i="22" s="1"/>
  <c r="BA79" i="22"/>
  <c r="BA81" i="22" s="1"/>
  <c r="AZ79" i="22"/>
  <c r="BB76" i="22"/>
  <c r="BB86" i="22" s="1"/>
  <c r="AZ74" i="22"/>
  <c r="AZ84" i="22" s="1"/>
  <c r="BB70" i="22"/>
  <c r="BD70" i="22" s="1"/>
  <c r="BA70" i="22"/>
  <c r="BA90" i="22" s="1"/>
  <c r="AZ70" i="22"/>
  <c r="AZ90" i="22" s="1"/>
  <c r="BB69" i="22"/>
  <c r="BB71" i="22" s="1"/>
  <c r="BA69" i="22"/>
  <c r="BA71" i="22" s="1"/>
  <c r="AZ69" i="22"/>
  <c r="AZ89" i="22" s="1"/>
  <c r="BB66" i="22"/>
  <c r="BA66" i="22"/>
  <c r="BA76" i="22" s="1"/>
  <c r="BA86" i="22" s="1"/>
  <c r="AZ66" i="22"/>
  <c r="AZ76" i="22" s="1"/>
  <c r="AZ86" i="22" s="1"/>
  <c r="BB65" i="22"/>
  <c r="BB75" i="22" s="1"/>
  <c r="BB85" i="22" s="1"/>
  <c r="BA65" i="22"/>
  <c r="BA75" i="22" s="1"/>
  <c r="BA85" i="22" s="1"/>
  <c r="AZ65" i="22"/>
  <c r="AZ75" i="22" s="1"/>
  <c r="AZ85" i="22" s="1"/>
  <c r="BB64" i="22"/>
  <c r="BB74" i="22" s="1"/>
  <c r="BB84" i="22" s="1"/>
  <c r="BA64" i="22"/>
  <c r="BA74" i="22" s="1"/>
  <c r="BA84" i="22" s="1"/>
  <c r="AZ64" i="22"/>
  <c r="BB41" i="22"/>
  <c r="BD41" i="22" s="1"/>
  <c r="BA41" i="22"/>
  <c r="AZ41" i="22"/>
  <c r="BB40" i="22"/>
  <c r="BB42" i="22" s="1"/>
  <c r="BA40" i="22"/>
  <c r="AZ40" i="22"/>
  <c r="AZ42" i="22" s="1"/>
  <c r="BD37" i="22"/>
  <c r="BC37" i="22"/>
  <c r="BD36" i="22"/>
  <c r="BC36" i="22"/>
  <c r="BC38" i="22" s="1"/>
  <c r="BD33" i="22"/>
  <c r="BC33" i="22"/>
  <c r="BD32" i="22"/>
  <c r="BD34" i="22" s="1"/>
  <c r="BC32" i="22"/>
  <c r="BC34" i="22" s="1"/>
  <c r="BD29" i="22"/>
  <c r="BC29" i="22"/>
  <c r="BD28" i="22"/>
  <c r="BD30" i="22" s="1"/>
  <c r="BC28" i="22"/>
  <c r="BD25" i="22"/>
  <c r="BC25" i="22"/>
  <c r="BD24" i="22"/>
  <c r="BC24" i="22"/>
  <c r="BD21" i="22"/>
  <c r="BC21" i="22"/>
  <c r="BD20" i="22"/>
  <c r="BC20" i="22"/>
  <c r="BC22" i="22" s="1"/>
  <c r="BD17" i="22"/>
  <c r="BC17" i="22"/>
  <c r="BD16" i="22"/>
  <c r="BD18" i="22" s="1"/>
  <c r="BC16" i="22"/>
  <c r="BD13" i="22"/>
  <c r="BC13" i="22"/>
  <c r="BD12" i="22"/>
  <c r="BC12" i="22"/>
  <c r="BC14" i="22" s="1"/>
  <c r="BD9" i="22"/>
  <c r="BD10" i="22" s="1"/>
  <c r="BC9" i="22"/>
  <c r="BD8" i="22"/>
  <c r="BC8" i="22"/>
  <c r="BC10" i="22" s="1"/>
  <c r="AT80" i="22"/>
  <c r="AV80" i="22" s="1"/>
  <c r="AS80" i="22"/>
  <c r="AR80" i="22"/>
  <c r="AT79" i="22"/>
  <c r="AS79" i="22"/>
  <c r="AS81" i="22" s="1"/>
  <c r="AR79" i="22"/>
  <c r="AR81" i="22" s="1"/>
  <c r="AR74" i="22"/>
  <c r="AR84" i="22" s="1"/>
  <c r="AT70" i="22"/>
  <c r="AS70" i="22"/>
  <c r="AS90" i="22" s="1"/>
  <c r="AR70" i="22"/>
  <c r="AR90" i="22" s="1"/>
  <c r="AT69" i="22"/>
  <c r="AS69" i="22"/>
  <c r="AR69" i="22"/>
  <c r="AT66" i="22"/>
  <c r="AT76" i="22" s="1"/>
  <c r="AT86" i="22" s="1"/>
  <c r="AS66" i="22"/>
  <c r="AS76" i="22" s="1"/>
  <c r="AS86" i="22" s="1"/>
  <c r="AR66" i="22"/>
  <c r="AR76" i="22" s="1"/>
  <c r="AR86" i="22" s="1"/>
  <c r="AT65" i="22"/>
  <c r="AT75" i="22" s="1"/>
  <c r="AT85" i="22" s="1"/>
  <c r="AS65" i="22"/>
  <c r="AS75" i="22" s="1"/>
  <c r="AS85" i="22" s="1"/>
  <c r="AR65" i="22"/>
  <c r="AR75" i="22" s="1"/>
  <c r="AR85" i="22" s="1"/>
  <c r="AT64" i="22"/>
  <c r="AT74" i="22" s="1"/>
  <c r="AT84" i="22" s="1"/>
  <c r="AS64" i="22"/>
  <c r="AS74" i="22" s="1"/>
  <c r="AS84" i="22" s="1"/>
  <c r="AR64" i="22"/>
  <c r="AV41" i="22"/>
  <c r="AV37" i="22"/>
  <c r="AU37" i="22"/>
  <c r="AV36" i="22"/>
  <c r="AU36" i="22"/>
  <c r="AV33" i="22"/>
  <c r="AU33" i="22"/>
  <c r="AV32" i="22"/>
  <c r="AU32" i="22"/>
  <c r="AV29" i="22"/>
  <c r="AU29" i="22"/>
  <c r="AV28" i="22"/>
  <c r="AU28" i="22"/>
  <c r="AV25" i="22"/>
  <c r="AU25" i="22"/>
  <c r="AV24" i="22"/>
  <c r="AU24" i="22"/>
  <c r="AV21" i="22"/>
  <c r="AU21" i="22"/>
  <c r="AV20" i="22"/>
  <c r="AU20" i="22"/>
  <c r="AV17" i="22"/>
  <c r="AU17" i="22"/>
  <c r="AV16" i="22"/>
  <c r="AU16" i="22"/>
  <c r="AV13" i="22"/>
  <c r="AU13" i="22"/>
  <c r="AU14" i="22" s="1"/>
  <c r="AV12" i="22"/>
  <c r="AU12" i="22"/>
  <c r="AV9" i="22"/>
  <c r="AU9" i="22"/>
  <c r="AV8" i="22"/>
  <c r="AU8" i="22"/>
  <c r="AL80" i="22"/>
  <c r="AK80" i="22"/>
  <c r="AJ80" i="22"/>
  <c r="AL79" i="22"/>
  <c r="AL81" i="22" s="1"/>
  <c r="AK79" i="22"/>
  <c r="AJ79" i="22"/>
  <c r="AM70" i="22"/>
  <c r="AL70" i="22"/>
  <c r="AK70" i="22"/>
  <c r="AJ70" i="22"/>
  <c r="AL69" i="22"/>
  <c r="AL71" i="22" s="1"/>
  <c r="AK69" i="22"/>
  <c r="AJ69" i="22"/>
  <c r="AL66" i="22"/>
  <c r="AL76" i="22" s="1"/>
  <c r="AL86" i="22" s="1"/>
  <c r="AK66" i="22"/>
  <c r="AK76" i="22" s="1"/>
  <c r="AK86" i="22" s="1"/>
  <c r="AJ66" i="22"/>
  <c r="AJ76" i="22" s="1"/>
  <c r="AJ86" i="22" s="1"/>
  <c r="AL65" i="22"/>
  <c r="AL75" i="22" s="1"/>
  <c r="AL85" i="22" s="1"/>
  <c r="AK65" i="22"/>
  <c r="AK75" i="22" s="1"/>
  <c r="AK85" i="22" s="1"/>
  <c r="AJ65" i="22"/>
  <c r="AJ75" i="22" s="1"/>
  <c r="AJ85" i="22" s="1"/>
  <c r="AL64" i="22"/>
  <c r="AL74" i="22" s="1"/>
  <c r="AL84" i="22" s="1"/>
  <c r="AK64" i="22"/>
  <c r="AK74" i="22" s="1"/>
  <c r="AK84" i="22" s="1"/>
  <c r="AJ64" i="22"/>
  <c r="AJ74" i="22" s="1"/>
  <c r="AJ84" i="22" s="1"/>
  <c r="AN41" i="22"/>
  <c r="AK41" i="22"/>
  <c r="AJ41" i="22"/>
  <c r="AM40" i="22"/>
  <c r="AK40" i="22"/>
  <c r="AJ40" i="22"/>
  <c r="AN38" i="22"/>
  <c r="AN37" i="22"/>
  <c r="AM37" i="22"/>
  <c r="AN36" i="22"/>
  <c r="AM36" i="22"/>
  <c r="AN33" i="22"/>
  <c r="AM33" i="22"/>
  <c r="AN32" i="22"/>
  <c r="AM32" i="22"/>
  <c r="AN29" i="22"/>
  <c r="AM29" i="22"/>
  <c r="AM30" i="22" s="1"/>
  <c r="AN28" i="22"/>
  <c r="AM28" i="22"/>
  <c r="AN25" i="22"/>
  <c r="AM25" i="22"/>
  <c r="AN24" i="22"/>
  <c r="AM24" i="22"/>
  <c r="AN21" i="22"/>
  <c r="AM21" i="22"/>
  <c r="AN20" i="22"/>
  <c r="AM20" i="22"/>
  <c r="AN17" i="22"/>
  <c r="AM17" i="22"/>
  <c r="AN16" i="22"/>
  <c r="AM16" i="22"/>
  <c r="AN13" i="22"/>
  <c r="AM13" i="22"/>
  <c r="AN12" i="22"/>
  <c r="AN14" i="22" s="1"/>
  <c r="AM12" i="22"/>
  <c r="AN9" i="22"/>
  <c r="AM9" i="22"/>
  <c r="AN8" i="22"/>
  <c r="AM8" i="22"/>
  <c r="AD80" i="22"/>
  <c r="AC80" i="22"/>
  <c r="AB80" i="22"/>
  <c r="AB81" i="22" s="1"/>
  <c r="AD79" i="22"/>
  <c r="AC79" i="22"/>
  <c r="AB79" i="22"/>
  <c r="AD76" i="22"/>
  <c r="AD86" i="22" s="1"/>
  <c r="AB74" i="22"/>
  <c r="AB84" i="22" s="1"/>
  <c r="AD70" i="22"/>
  <c r="AC70" i="22"/>
  <c r="AC90" i="22" s="1"/>
  <c r="AB70" i="22"/>
  <c r="AB90" i="22" s="1"/>
  <c r="AD69" i="22"/>
  <c r="AC69" i="22"/>
  <c r="AB69" i="22"/>
  <c r="AB89" i="22" s="1"/>
  <c r="AD66" i="22"/>
  <c r="AC66" i="22"/>
  <c r="AC76" i="22" s="1"/>
  <c r="AC86" i="22" s="1"/>
  <c r="AB66" i="22"/>
  <c r="AB76" i="22" s="1"/>
  <c r="AB86" i="22" s="1"/>
  <c r="AD65" i="22"/>
  <c r="AD75" i="22" s="1"/>
  <c r="AD85" i="22" s="1"/>
  <c r="AC65" i="22"/>
  <c r="AC75" i="22" s="1"/>
  <c r="AC85" i="22" s="1"/>
  <c r="AB65" i="22"/>
  <c r="AB75" i="22" s="1"/>
  <c r="AB85" i="22" s="1"/>
  <c r="AD64" i="22"/>
  <c r="AD74" i="22" s="1"/>
  <c r="AD84" i="22" s="1"/>
  <c r="AC64" i="22"/>
  <c r="AC74" i="22" s="1"/>
  <c r="AC84" i="22" s="1"/>
  <c r="AB64" i="22"/>
  <c r="AD41" i="22"/>
  <c r="AC41" i="22"/>
  <c r="AC42" i="22" s="1"/>
  <c r="AB41" i="22"/>
  <c r="AD40" i="22"/>
  <c r="AD42" i="22" s="1"/>
  <c r="AC40" i="22"/>
  <c r="AB40" i="22"/>
  <c r="AF37" i="22"/>
  <c r="AE37" i="22"/>
  <c r="AF36" i="22"/>
  <c r="AF38" i="22" s="1"/>
  <c r="AE36" i="22"/>
  <c r="AE38" i="22" s="1"/>
  <c r="AF33" i="22"/>
  <c r="AF34" i="22" s="1"/>
  <c r="AE33" i="22"/>
  <c r="AF32" i="22"/>
  <c r="AE32" i="22"/>
  <c r="AF29" i="22"/>
  <c r="AE29" i="22"/>
  <c r="AF28" i="22"/>
  <c r="AE28" i="22"/>
  <c r="AF25" i="22"/>
  <c r="AE25" i="22"/>
  <c r="AE26" i="22" s="1"/>
  <c r="AF24" i="22"/>
  <c r="AE24" i="22"/>
  <c r="AF21" i="22"/>
  <c r="AE21" i="22"/>
  <c r="AF20" i="22"/>
  <c r="AE20" i="22"/>
  <c r="AF17" i="22"/>
  <c r="AE17" i="22"/>
  <c r="AF16" i="22"/>
  <c r="AE16" i="22"/>
  <c r="AF13" i="22"/>
  <c r="AE13" i="22"/>
  <c r="AF12" i="22"/>
  <c r="AF14" i="22" s="1"/>
  <c r="AE12" i="22"/>
  <c r="AF10" i="22"/>
  <c r="AF9" i="22"/>
  <c r="AE9" i="22"/>
  <c r="AF8" i="22"/>
  <c r="AE8" i="22"/>
  <c r="V80" i="22"/>
  <c r="X80" i="22" s="1"/>
  <c r="U80" i="22"/>
  <c r="T80" i="22"/>
  <c r="V79" i="22"/>
  <c r="U79" i="22"/>
  <c r="T79" i="22"/>
  <c r="V76" i="22"/>
  <c r="V86" i="22" s="1"/>
  <c r="V70" i="22"/>
  <c r="U70" i="22"/>
  <c r="U90" i="22" s="1"/>
  <c r="T70" i="22"/>
  <c r="T90" i="22" s="1"/>
  <c r="V69" i="22"/>
  <c r="V71" i="22" s="1"/>
  <c r="U69" i="22"/>
  <c r="T69" i="22"/>
  <c r="V66" i="22"/>
  <c r="U66" i="22"/>
  <c r="U76" i="22" s="1"/>
  <c r="U86" i="22" s="1"/>
  <c r="T66" i="22"/>
  <c r="T76" i="22" s="1"/>
  <c r="T86" i="22" s="1"/>
  <c r="V65" i="22"/>
  <c r="V75" i="22" s="1"/>
  <c r="V85" i="22" s="1"/>
  <c r="U65" i="22"/>
  <c r="U75" i="22" s="1"/>
  <c r="U85" i="22" s="1"/>
  <c r="T65" i="22"/>
  <c r="T75" i="22" s="1"/>
  <c r="T85" i="22" s="1"/>
  <c r="V64" i="22"/>
  <c r="V74" i="22" s="1"/>
  <c r="V84" i="22" s="1"/>
  <c r="U64" i="22"/>
  <c r="U74" i="22" s="1"/>
  <c r="U84" i="22" s="1"/>
  <c r="T64" i="22"/>
  <c r="T74" i="22" s="1"/>
  <c r="T84" i="22" s="1"/>
  <c r="V41" i="22"/>
  <c r="X41" i="22" s="1"/>
  <c r="U41" i="22"/>
  <c r="T41" i="22"/>
  <c r="V40" i="22"/>
  <c r="U40" i="22"/>
  <c r="T40" i="22"/>
  <c r="T42" i="22" s="1"/>
  <c r="X37" i="22"/>
  <c r="W37" i="22"/>
  <c r="W38" i="22" s="1"/>
  <c r="X36" i="22"/>
  <c r="W36" i="22"/>
  <c r="X33" i="22"/>
  <c r="W33" i="22"/>
  <c r="X32" i="22"/>
  <c r="X34" i="22" s="1"/>
  <c r="W32" i="22"/>
  <c r="X29" i="22"/>
  <c r="W29" i="22"/>
  <c r="W30" i="22" s="1"/>
  <c r="X28" i="22"/>
  <c r="W28" i="22"/>
  <c r="X25" i="22"/>
  <c r="W25" i="22"/>
  <c r="W26" i="22" s="1"/>
  <c r="X24" i="22"/>
  <c r="W24" i="22"/>
  <c r="X21" i="22"/>
  <c r="W21" i="22"/>
  <c r="X20" i="22"/>
  <c r="W20" i="22"/>
  <c r="X17" i="22"/>
  <c r="W17" i="22"/>
  <c r="X16" i="22"/>
  <c r="X18" i="22" s="1"/>
  <c r="W16" i="22"/>
  <c r="X13" i="22"/>
  <c r="W13" i="22"/>
  <c r="X12" i="22"/>
  <c r="W12" i="22"/>
  <c r="W14" i="22" s="1"/>
  <c r="X9" i="22"/>
  <c r="X10" i="22" s="1"/>
  <c r="W9" i="22"/>
  <c r="X8" i="22"/>
  <c r="W8" i="22"/>
  <c r="N80" i="22"/>
  <c r="P80" i="22" s="1"/>
  <c r="M80" i="22"/>
  <c r="L80" i="22"/>
  <c r="N79" i="22"/>
  <c r="N81" i="22" s="1"/>
  <c r="M79" i="22"/>
  <c r="M81" i="22" s="1"/>
  <c r="L79" i="22"/>
  <c r="L81" i="22" s="1"/>
  <c r="N70" i="22"/>
  <c r="M70" i="22"/>
  <c r="M90" i="22" s="1"/>
  <c r="L70" i="22"/>
  <c r="L90" i="22" s="1"/>
  <c r="N69" i="22"/>
  <c r="N71" i="22" s="1"/>
  <c r="M69" i="22"/>
  <c r="L69" i="22"/>
  <c r="L71" i="22" s="1"/>
  <c r="N66" i="22"/>
  <c r="N76" i="22" s="1"/>
  <c r="N86" i="22" s="1"/>
  <c r="M66" i="22"/>
  <c r="M76" i="22" s="1"/>
  <c r="M86" i="22" s="1"/>
  <c r="L66" i="22"/>
  <c r="L76" i="22" s="1"/>
  <c r="L86" i="22" s="1"/>
  <c r="N65" i="22"/>
  <c r="N75" i="22" s="1"/>
  <c r="N85" i="22" s="1"/>
  <c r="M65" i="22"/>
  <c r="M75" i="22" s="1"/>
  <c r="M85" i="22" s="1"/>
  <c r="L65" i="22"/>
  <c r="L75" i="22" s="1"/>
  <c r="L85" i="22" s="1"/>
  <c r="N64" i="22"/>
  <c r="N74" i="22" s="1"/>
  <c r="N84" i="22" s="1"/>
  <c r="M64" i="22"/>
  <c r="M74" i="22" s="1"/>
  <c r="M84" i="22" s="1"/>
  <c r="L64" i="22"/>
  <c r="L74" i="22" s="1"/>
  <c r="L84" i="22" s="1"/>
  <c r="N41" i="22"/>
  <c r="P41" i="22" s="1"/>
  <c r="M41" i="22"/>
  <c r="L41" i="22"/>
  <c r="N40" i="22"/>
  <c r="N42" i="22" s="1"/>
  <c r="M40" i="22"/>
  <c r="M42" i="22" s="1"/>
  <c r="L40" i="22"/>
  <c r="P37" i="22"/>
  <c r="O37" i="22"/>
  <c r="P36" i="22"/>
  <c r="O36" i="22"/>
  <c r="O38" i="22" s="1"/>
  <c r="P33" i="22"/>
  <c r="O33" i="22"/>
  <c r="P32" i="22"/>
  <c r="P34" i="22" s="1"/>
  <c r="O32" i="22"/>
  <c r="P29" i="22"/>
  <c r="O29" i="22"/>
  <c r="P28" i="22"/>
  <c r="O28" i="22"/>
  <c r="P25" i="22"/>
  <c r="O25" i="22"/>
  <c r="O26" i="22" s="1"/>
  <c r="P24" i="22"/>
  <c r="O24" i="22"/>
  <c r="P21" i="22"/>
  <c r="O21" i="22"/>
  <c r="P20" i="22"/>
  <c r="P22" i="22" s="1"/>
  <c r="O20" i="22"/>
  <c r="P17" i="22"/>
  <c r="O17" i="22"/>
  <c r="P16" i="22"/>
  <c r="O16" i="22"/>
  <c r="P13" i="22"/>
  <c r="O13" i="22"/>
  <c r="P12" i="22"/>
  <c r="P14" i="22" s="1"/>
  <c r="O12" i="22"/>
  <c r="O14" i="22" s="1"/>
  <c r="P9" i="22"/>
  <c r="O9" i="22"/>
  <c r="P8" i="22"/>
  <c r="O8" i="22"/>
  <c r="F86" i="22"/>
  <c r="E86" i="22"/>
  <c r="D86" i="22"/>
  <c r="F85" i="22"/>
  <c r="E85" i="22"/>
  <c r="D85" i="22"/>
  <c r="F84" i="22"/>
  <c r="E84" i="22"/>
  <c r="D84" i="22"/>
  <c r="F76" i="22"/>
  <c r="E76" i="22"/>
  <c r="D76" i="22"/>
  <c r="F75" i="22"/>
  <c r="E75" i="22"/>
  <c r="D75" i="22"/>
  <c r="F74" i="22"/>
  <c r="E74" i="22"/>
  <c r="D74" i="22"/>
  <c r="F66" i="22"/>
  <c r="E66" i="22"/>
  <c r="D66" i="22"/>
  <c r="F65" i="22"/>
  <c r="E65" i="22"/>
  <c r="D65" i="22"/>
  <c r="F64" i="22"/>
  <c r="E64" i="22"/>
  <c r="D64" i="22"/>
  <c r="G9" i="22"/>
  <c r="F84" i="20"/>
  <c r="E84" i="20"/>
  <c r="D84" i="20"/>
  <c r="F83" i="20"/>
  <c r="E83" i="20"/>
  <c r="D83" i="20"/>
  <c r="F82" i="20"/>
  <c r="E82" i="20"/>
  <c r="D82" i="20"/>
  <c r="F81" i="20"/>
  <c r="E81" i="20"/>
  <c r="D81" i="20"/>
  <c r="F80" i="20"/>
  <c r="E80" i="20"/>
  <c r="D80" i="20"/>
  <c r="F79" i="20"/>
  <c r="E79" i="20"/>
  <c r="D79" i="20"/>
  <c r="F74" i="20"/>
  <c r="E74" i="20"/>
  <c r="D74" i="20"/>
  <c r="F73" i="20"/>
  <c r="E73" i="20"/>
  <c r="D73" i="20"/>
  <c r="F72" i="20"/>
  <c r="E72" i="20"/>
  <c r="D72" i="20"/>
  <c r="G72" i="20" s="1"/>
  <c r="F71" i="20"/>
  <c r="E71" i="20"/>
  <c r="D71" i="20"/>
  <c r="F70" i="20"/>
  <c r="E70" i="20"/>
  <c r="D70" i="20"/>
  <c r="F69" i="20"/>
  <c r="E69" i="20"/>
  <c r="D69" i="20"/>
  <c r="F64" i="20"/>
  <c r="E64" i="20"/>
  <c r="D64" i="20"/>
  <c r="F63" i="20"/>
  <c r="E63" i="20"/>
  <c r="D63" i="20"/>
  <c r="F62" i="20"/>
  <c r="E62" i="20"/>
  <c r="D62" i="20"/>
  <c r="F61" i="20"/>
  <c r="E61" i="20"/>
  <c r="D61" i="20"/>
  <c r="F60" i="20"/>
  <c r="E60" i="20"/>
  <c r="D60" i="20"/>
  <c r="F59" i="20"/>
  <c r="E59" i="20"/>
  <c r="D59" i="20"/>
  <c r="F54" i="20"/>
  <c r="E54" i="20"/>
  <c r="D54" i="20"/>
  <c r="F53" i="20"/>
  <c r="E53" i="20"/>
  <c r="H53" i="20" s="1"/>
  <c r="D53" i="20"/>
  <c r="G53" i="20" s="1"/>
  <c r="F52" i="20"/>
  <c r="E52" i="20"/>
  <c r="D52" i="20"/>
  <c r="F51" i="20"/>
  <c r="E51" i="20"/>
  <c r="D51" i="20"/>
  <c r="F50" i="20"/>
  <c r="E50" i="20"/>
  <c r="D50" i="20"/>
  <c r="F49" i="20"/>
  <c r="E49" i="20"/>
  <c r="D49" i="20"/>
  <c r="F44" i="20"/>
  <c r="E44" i="20"/>
  <c r="D44" i="20"/>
  <c r="G44" i="20" s="1"/>
  <c r="F43" i="20"/>
  <c r="E43" i="20"/>
  <c r="D43" i="20"/>
  <c r="F42" i="20"/>
  <c r="E42" i="20"/>
  <c r="D42" i="20"/>
  <c r="F41" i="20"/>
  <c r="E41" i="20"/>
  <c r="H41" i="20" s="1"/>
  <c r="D41" i="20"/>
  <c r="F40" i="20"/>
  <c r="E40" i="20"/>
  <c r="D40" i="20"/>
  <c r="F39" i="20"/>
  <c r="E39" i="20"/>
  <c r="D39" i="20"/>
  <c r="F34" i="20"/>
  <c r="E34" i="20"/>
  <c r="D34" i="20"/>
  <c r="F33" i="20"/>
  <c r="E33" i="20"/>
  <c r="D33" i="20"/>
  <c r="F32" i="20"/>
  <c r="E32" i="20"/>
  <c r="D32" i="20"/>
  <c r="F31" i="20"/>
  <c r="E31" i="20"/>
  <c r="D31" i="20"/>
  <c r="F30" i="20"/>
  <c r="E30" i="20"/>
  <c r="D30" i="20"/>
  <c r="F29" i="20"/>
  <c r="E29" i="20"/>
  <c r="D29" i="20"/>
  <c r="F24" i="20"/>
  <c r="E24" i="20"/>
  <c r="D24" i="20"/>
  <c r="F23" i="20"/>
  <c r="E23" i="20"/>
  <c r="D23" i="20"/>
  <c r="F22" i="20"/>
  <c r="E22" i="20"/>
  <c r="D22" i="20"/>
  <c r="F21" i="20"/>
  <c r="E21" i="20"/>
  <c r="H21" i="20" s="1"/>
  <c r="D21" i="20"/>
  <c r="F20" i="20"/>
  <c r="E20" i="20"/>
  <c r="D20" i="20"/>
  <c r="G20" i="20" s="1"/>
  <c r="F19" i="20"/>
  <c r="G19" i="20" s="1"/>
  <c r="E19" i="20"/>
  <c r="D19" i="20"/>
  <c r="F14" i="20"/>
  <c r="F14" i="5" s="1"/>
  <c r="E14" i="20"/>
  <c r="E14" i="5" s="1"/>
  <c r="D14" i="20"/>
  <c r="D14" i="5" s="1"/>
  <c r="F13" i="20"/>
  <c r="F13" i="5" s="1"/>
  <c r="E13" i="20"/>
  <c r="D13" i="20"/>
  <c r="D13" i="5" s="1"/>
  <c r="F12" i="20"/>
  <c r="F12" i="5" s="1"/>
  <c r="E12" i="20"/>
  <c r="E12" i="5" s="1"/>
  <c r="D12" i="20"/>
  <c r="D12" i="5" s="1"/>
  <c r="F11" i="20"/>
  <c r="F11" i="5" s="1"/>
  <c r="E11" i="20"/>
  <c r="E11" i="5" s="1"/>
  <c r="D11" i="20"/>
  <c r="D11" i="5" s="1"/>
  <c r="F10" i="20"/>
  <c r="E10" i="20"/>
  <c r="D10" i="20"/>
  <c r="D10" i="5" s="1"/>
  <c r="F9" i="20"/>
  <c r="F9" i="5" s="1"/>
  <c r="E9" i="20"/>
  <c r="E9" i="5" s="1"/>
  <c r="D9" i="20"/>
  <c r="D9" i="5" s="1"/>
  <c r="F196" i="21"/>
  <c r="E196" i="21"/>
  <c r="D196" i="21"/>
  <c r="F195" i="21"/>
  <c r="E195" i="21"/>
  <c r="D195" i="21"/>
  <c r="F194" i="21"/>
  <c r="H194" i="21" s="1"/>
  <c r="E194" i="21"/>
  <c r="D194" i="21"/>
  <c r="F193" i="21"/>
  <c r="E193" i="21"/>
  <c r="D193" i="21"/>
  <c r="F192" i="21"/>
  <c r="E192" i="21"/>
  <c r="D192" i="21"/>
  <c r="F191" i="21"/>
  <c r="E191" i="21"/>
  <c r="D191" i="21"/>
  <c r="G191" i="21" s="1"/>
  <c r="F190" i="21"/>
  <c r="E190" i="21"/>
  <c r="D190" i="21"/>
  <c r="F189" i="21"/>
  <c r="E189" i="21"/>
  <c r="D189" i="21"/>
  <c r="F188" i="21"/>
  <c r="E188" i="21"/>
  <c r="D188" i="21"/>
  <c r="F187" i="21"/>
  <c r="E187" i="21"/>
  <c r="D187" i="21"/>
  <c r="F186" i="21"/>
  <c r="E186" i="21"/>
  <c r="D186" i="21"/>
  <c r="F185" i="21"/>
  <c r="E185" i="21"/>
  <c r="D185" i="21"/>
  <c r="F184" i="21"/>
  <c r="E184" i="21"/>
  <c r="D184" i="21"/>
  <c r="F183" i="21"/>
  <c r="E183" i="21"/>
  <c r="D183" i="21"/>
  <c r="G183" i="21" s="1"/>
  <c r="F182" i="21"/>
  <c r="E182" i="21"/>
  <c r="D182" i="21"/>
  <c r="F181" i="21"/>
  <c r="E181" i="21"/>
  <c r="D181" i="21"/>
  <c r="F180" i="21"/>
  <c r="E180" i="21"/>
  <c r="D180" i="21"/>
  <c r="F179" i="21"/>
  <c r="G179" i="21" s="1"/>
  <c r="E179" i="21"/>
  <c r="D179" i="21"/>
  <c r="F178" i="21"/>
  <c r="E178" i="21"/>
  <c r="D178" i="21"/>
  <c r="F177" i="21"/>
  <c r="E177" i="21"/>
  <c r="D177" i="21"/>
  <c r="F172" i="21"/>
  <c r="E172" i="21"/>
  <c r="D172" i="21"/>
  <c r="F171" i="21"/>
  <c r="E171" i="21"/>
  <c r="H171" i="21" s="1"/>
  <c r="D171" i="21"/>
  <c r="G171" i="21" s="1"/>
  <c r="F170" i="21"/>
  <c r="E170" i="21"/>
  <c r="D170" i="21"/>
  <c r="F169" i="21"/>
  <c r="G169" i="21" s="1"/>
  <c r="E169" i="21"/>
  <c r="D169" i="21"/>
  <c r="F168" i="21"/>
  <c r="E168" i="21"/>
  <c r="D168" i="21"/>
  <c r="F167" i="21"/>
  <c r="E167" i="21"/>
  <c r="D167" i="21"/>
  <c r="F166" i="21"/>
  <c r="E166" i="21"/>
  <c r="D166" i="21"/>
  <c r="F165" i="21"/>
  <c r="E165" i="21"/>
  <c r="D165" i="21"/>
  <c r="F164" i="21"/>
  <c r="E164" i="21"/>
  <c r="D164" i="21"/>
  <c r="F163" i="21"/>
  <c r="E163" i="21"/>
  <c r="D163" i="21"/>
  <c r="F162" i="21"/>
  <c r="E162" i="21"/>
  <c r="D162" i="21"/>
  <c r="F161" i="21"/>
  <c r="E161" i="21"/>
  <c r="D161" i="21"/>
  <c r="F160" i="21"/>
  <c r="E160" i="21"/>
  <c r="D160" i="21"/>
  <c r="F159" i="21"/>
  <c r="E159" i="21"/>
  <c r="D159" i="21"/>
  <c r="F158" i="21"/>
  <c r="E158" i="21"/>
  <c r="D158" i="21"/>
  <c r="F157" i="21"/>
  <c r="E157" i="21"/>
  <c r="D157" i="21"/>
  <c r="F156" i="21"/>
  <c r="E156" i="21"/>
  <c r="D156" i="21"/>
  <c r="F155" i="21"/>
  <c r="E155" i="21"/>
  <c r="H155" i="21" s="1"/>
  <c r="D155" i="21"/>
  <c r="G155" i="21" s="1"/>
  <c r="F154" i="21"/>
  <c r="E154" i="21"/>
  <c r="D154" i="21"/>
  <c r="F153" i="21"/>
  <c r="G153" i="21" s="1"/>
  <c r="E153" i="21"/>
  <c r="D153" i="21"/>
  <c r="F148" i="21"/>
  <c r="E148" i="21"/>
  <c r="D148" i="21"/>
  <c r="F147" i="21"/>
  <c r="E147" i="21"/>
  <c r="D147" i="21"/>
  <c r="F146" i="21"/>
  <c r="E146" i="21"/>
  <c r="D146" i="21"/>
  <c r="F145" i="21"/>
  <c r="E145" i="21"/>
  <c r="D145" i="21"/>
  <c r="F144" i="21"/>
  <c r="E144" i="21"/>
  <c r="D144" i="21"/>
  <c r="F143" i="21"/>
  <c r="E143" i="21"/>
  <c r="H143" i="21" s="1"/>
  <c r="D143" i="21"/>
  <c r="F142" i="21"/>
  <c r="E142" i="21"/>
  <c r="H142" i="21" s="1"/>
  <c r="D142" i="21"/>
  <c r="G142" i="21" s="1"/>
  <c r="F141" i="21"/>
  <c r="G141" i="21" s="1"/>
  <c r="E141" i="21"/>
  <c r="D141" i="21"/>
  <c r="F140" i="21"/>
  <c r="E140" i="21"/>
  <c r="D140" i="21"/>
  <c r="F139" i="21"/>
  <c r="E139" i="21"/>
  <c r="D139" i="21"/>
  <c r="F138" i="21"/>
  <c r="E138" i="21"/>
  <c r="D138" i="21"/>
  <c r="F137" i="21"/>
  <c r="E137" i="21"/>
  <c r="D137" i="21"/>
  <c r="F136" i="21"/>
  <c r="E136" i="21"/>
  <c r="D136" i="21"/>
  <c r="F135" i="21"/>
  <c r="E135" i="21"/>
  <c r="D135" i="21"/>
  <c r="F134" i="21"/>
  <c r="E134" i="21"/>
  <c r="H134" i="21" s="1"/>
  <c r="D134" i="21"/>
  <c r="G134" i="21" s="1"/>
  <c r="F133" i="21"/>
  <c r="E133" i="21"/>
  <c r="D133" i="21"/>
  <c r="F132" i="21"/>
  <c r="E132" i="21"/>
  <c r="D132" i="21"/>
  <c r="F131" i="21"/>
  <c r="E131" i="21"/>
  <c r="D131" i="21"/>
  <c r="F130" i="21"/>
  <c r="E130" i="21"/>
  <c r="D130" i="21"/>
  <c r="F129" i="21"/>
  <c r="E129" i="21"/>
  <c r="D129" i="21"/>
  <c r="F124" i="21"/>
  <c r="E124" i="21"/>
  <c r="D124" i="21"/>
  <c r="F123" i="21"/>
  <c r="E123" i="21"/>
  <c r="H123" i="21" s="1"/>
  <c r="D123" i="21"/>
  <c r="G123" i="21" s="1"/>
  <c r="F122" i="21"/>
  <c r="E122" i="21"/>
  <c r="H122" i="21" s="1"/>
  <c r="D122" i="21"/>
  <c r="F121" i="21"/>
  <c r="E121" i="21"/>
  <c r="D121" i="21"/>
  <c r="F120" i="21"/>
  <c r="E120" i="21"/>
  <c r="D120" i="21"/>
  <c r="F119" i="21"/>
  <c r="E119" i="21"/>
  <c r="D119" i="21"/>
  <c r="F118" i="21"/>
  <c r="E118" i="21"/>
  <c r="D118" i="21"/>
  <c r="F117" i="21"/>
  <c r="E117" i="21"/>
  <c r="D117" i="21"/>
  <c r="G117" i="21" s="1"/>
  <c r="F116" i="21"/>
  <c r="E116" i="21"/>
  <c r="D116" i="21"/>
  <c r="F115" i="21"/>
  <c r="E115" i="21"/>
  <c r="H115" i="21" s="1"/>
  <c r="D115" i="21"/>
  <c r="F114" i="21"/>
  <c r="E114" i="21"/>
  <c r="H114" i="21" s="1"/>
  <c r="D114" i="21"/>
  <c r="F113" i="21"/>
  <c r="E113" i="21"/>
  <c r="D113" i="21"/>
  <c r="F112" i="21"/>
  <c r="E112" i="21"/>
  <c r="D112" i="21"/>
  <c r="F111" i="21"/>
  <c r="E111" i="21"/>
  <c r="D111" i="21"/>
  <c r="F110" i="21"/>
  <c r="E110" i="21"/>
  <c r="D110" i="21"/>
  <c r="F109" i="21"/>
  <c r="E109" i="21"/>
  <c r="D109" i="21"/>
  <c r="G109" i="21" s="1"/>
  <c r="F108" i="21"/>
  <c r="E108" i="21"/>
  <c r="D108" i="21"/>
  <c r="F107" i="21"/>
  <c r="E107" i="21"/>
  <c r="D107" i="21"/>
  <c r="G107" i="21" s="1"/>
  <c r="F106" i="21"/>
  <c r="E106" i="21"/>
  <c r="H106" i="21" s="1"/>
  <c r="D106" i="21"/>
  <c r="F105" i="21"/>
  <c r="E105" i="21"/>
  <c r="D105" i="21"/>
  <c r="F100" i="21"/>
  <c r="E100" i="21"/>
  <c r="D100" i="21"/>
  <c r="F99" i="21"/>
  <c r="E99" i="21"/>
  <c r="D99" i="21"/>
  <c r="F98" i="21"/>
  <c r="E98" i="21"/>
  <c r="D98" i="21"/>
  <c r="F97" i="21"/>
  <c r="H97" i="21" s="1"/>
  <c r="E97" i="21"/>
  <c r="D97" i="21"/>
  <c r="G97" i="21" s="1"/>
  <c r="F96" i="21"/>
  <c r="E96" i="21"/>
  <c r="D96" i="21"/>
  <c r="F95" i="21"/>
  <c r="E95" i="21"/>
  <c r="D95" i="21"/>
  <c r="F94" i="21"/>
  <c r="E94" i="21"/>
  <c r="H94" i="21" s="1"/>
  <c r="D94" i="21"/>
  <c r="F93" i="21"/>
  <c r="E93" i="21"/>
  <c r="D93" i="21"/>
  <c r="F92" i="21"/>
  <c r="E92" i="21"/>
  <c r="D92" i="21"/>
  <c r="F91" i="21"/>
  <c r="E91" i="21"/>
  <c r="D91" i="21"/>
  <c r="F90" i="21"/>
  <c r="E90" i="21"/>
  <c r="D90" i="21"/>
  <c r="F89" i="21"/>
  <c r="H89" i="21" s="1"/>
  <c r="E89" i="21"/>
  <c r="D89" i="21"/>
  <c r="G89" i="21" s="1"/>
  <c r="F88" i="21"/>
  <c r="E88" i="21"/>
  <c r="D88" i="21"/>
  <c r="F87" i="21"/>
  <c r="E87" i="21"/>
  <c r="D87" i="21"/>
  <c r="F86" i="21"/>
  <c r="E86" i="21"/>
  <c r="H86" i="21" s="1"/>
  <c r="D86" i="21"/>
  <c r="F85" i="21"/>
  <c r="E85" i="21"/>
  <c r="D85" i="21"/>
  <c r="F84" i="21"/>
  <c r="E84" i="21"/>
  <c r="H84" i="21" s="1"/>
  <c r="D84" i="21"/>
  <c r="F83" i="21"/>
  <c r="E83" i="21"/>
  <c r="D83" i="21"/>
  <c r="F82" i="21"/>
  <c r="E82" i="21"/>
  <c r="D82" i="21"/>
  <c r="F81" i="21"/>
  <c r="E81" i="21"/>
  <c r="D81" i="21"/>
  <c r="F76" i="21"/>
  <c r="E76" i="21"/>
  <c r="D76" i="21"/>
  <c r="F75" i="21"/>
  <c r="E75" i="21"/>
  <c r="D75" i="21"/>
  <c r="F74" i="21"/>
  <c r="E74" i="21"/>
  <c r="D74" i="21"/>
  <c r="G74" i="21" s="1"/>
  <c r="F73" i="21"/>
  <c r="E73" i="21"/>
  <c r="D73" i="21"/>
  <c r="F72" i="21"/>
  <c r="E72" i="21"/>
  <c r="D72" i="21"/>
  <c r="F71" i="21"/>
  <c r="E71" i="21"/>
  <c r="D71" i="21"/>
  <c r="F70" i="21"/>
  <c r="E70" i="21"/>
  <c r="D70" i="21"/>
  <c r="F69" i="21"/>
  <c r="E69" i="21"/>
  <c r="D69" i="21"/>
  <c r="G69" i="21" s="1"/>
  <c r="F68" i="21"/>
  <c r="H68" i="21" s="1"/>
  <c r="E68" i="21"/>
  <c r="D68" i="21"/>
  <c r="F67" i="21"/>
  <c r="E67" i="21"/>
  <c r="D67" i="21"/>
  <c r="F66" i="21"/>
  <c r="E66" i="21"/>
  <c r="D66" i="21"/>
  <c r="F65" i="21"/>
  <c r="E65" i="21"/>
  <c r="D65" i="21"/>
  <c r="F64" i="21"/>
  <c r="E64" i="21"/>
  <c r="D64" i="21"/>
  <c r="F63" i="21"/>
  <c r="E63" i="21"/>
  <c r="D63" i="21"/>
  <c r="F62" i="21"/>
  <c r="E62" i="21"/>
  <c r="D62" i="21"/>
  <c r="F61" i="21"/>
  <c r="E61" i="21"/>
  <c r="D61" i="21"/>
  <c r="F60" i="21"/>
  <c r="E60" i="21"/>
  <c r="D60" i="21"/>
  <c r="F59" i="21"/>
  <c r="E59" i="21"/>
  <c r="D59" i="21"/>
  <c r="G59" i="21" s="1"/>
  <c r="F58" i="21"/>
  <c r="E58" i="21"/>
  <c r="D58" i="21"/>
  <c r="F57" i="21"/>
  <c r="E57" i="21"/>
  <c r="D57" i="21"/>
  <c r="F52" i="21"/>
  <c r="E52" i="21"/>
  <c r="D52" i="21"/>
  <c r="F51" i="21"/>
  <c r="E51" i="21"/>
  <c r="D51" i="21"/>
  <c r="F50" i="21"/>
  <c r="E50" i="21"/>
  <c r="D50" i="21"/>
  <c r="F49" i="21"/>
  <c r="E49" i="21"/>
  <c r="D49" i="21"/>
  <c r="G49" i="21" s="1"/>
  <c r="F48" i="21"/>
  <c r="E48" i="21"/>
  <c r="D48" i="21"/>
  <c r="F47" i="21"/>
  <c r="E47" i="21"/>
  <c r="D47" i="21"/>
  <c r="G47" i="21" s="1"/>
  <c r="F46" i="21"/>
  <c r="E46" i="21"/>
  <c r="D46" i="21"/>
  <c r="F45" i="21"/>
  <c r="E45" i="21"/>
  <c r="D45" i="21"/>
  <c r="F44" i="21"/>
  <c r="E44" i="21"/>
  <c r="D44" i="21"/>
  <c r="F43" i="21"/>
  <c r="E43" i="21"/>
  <c r="D43" i="21"/>
  <c r="F42" i="21"/>
  <c r="E42" i="21"/>
  <c r="D42" i="21"/>
  <c r="F41" i="21"/>
  <c r="E41" i="21"/>
  <c r="D41" i="21"/>
  <c r="F40" i="21"/>
  <c r="E40" i="21"/>
  <c r="D40" i="21"/>
  <c r="F39" i="21"/>
  <c r="E39" i="21"/>
  <c r="D39" i="21"/>
  <c r="G39" i="21" s="1"/>
  <c r="F38" i="21"/>
  <c r="E38" i="21"/>
  <c r="D38" i="21"/>
  <c r="F37" i="21"/>
  <c r="E37" i="21"/>
  <c r="D37" i="21"/>
  <c r="F36" i="21"/>
  <c r="E36" i="21"/>
  <c r="D36" i="21"/>
  <c r="F35" i="21"/>
  <c r="E35" i="21"/>
  <c r="D35" i="21"/>
  <c r="F34" i="21"/>
  <c r="E34" i="21"/>
  <c r="D34" i="21"/>
  <c r="F33" i="21"/>
  <c r="E33" i="21"/>
  <c r="D33" i="21"/>
  <c r="F28" i="21"/>
  <c r="F28" i="6" s="1"/>
  <c r="E28" i="21"/>
  <c r="E28" i="6" s="1"/>
  <c r="F27" i="21"/>
  <c r="F27" i="6" s="1"/>
  <c r="E27" i="21"/>
  <c r="E27" i="6" s="1"/>
  <c r="F26" i="21"/>
  <c r="F26" i="6" s="1"/>
  <c r="E26" i="21"/>
  <c r="E26" i="6" s="1"/>
  <c r="F25" i="21"/>
  <c r="F25" i="6" s="1"/>
  <c r="E25" i="21"/>
  <c r="E25" i="6" s="1"/>
  <c r="F24" i="21"/>
  <c r="F24" i="6" s="1"/>
  <c r="E24" i="21"/>
  <c r="F23" i="21"/>
  <c r="E23" i="21"/>
  <c r="F22" i="21"/>
  <c r="F22" i="6" s="1"/>
  <c r="E22" i="21"/>
  <c r="E22" i="6" s="1"/>
  <c r="F21" i="21"/>
  <c r="E21" i="21"/>
  <c r="E21" i="6" s="1"/>
  <c r="F20" i="21"/>
  <c r="F20" i="6" s="1"/>
  <c r="E20" i="21"/>
  <c r="E20" i="6" s="1"/>
  <c r="F19" i="21"/>
  <c r="F19" i="6" s="1"/>
  <c r="E19" i="21"/>
  <c r="E19" i="6" s="1"/>
  <c r="F18" i="21"/>
  <c r="F18" i="6" s="1"/>
  <c r="E18" i="21"/>
  <c r="F17" i="21"/>
  <c r="F17" i="6" s="1"/>
  <c r="E17" i="21"/>
  <c r="E17" i="6" s="1"/>
  <c r="F16" i="21"/>
  <c r="F16" i="6" s="1"/>
  <c r="E16" i="21"/>
  <c r="F15" i="21"/>
  <c r="E15" i="21"/>
  <c r="F14" i="21"/>
  <c r="F14" i="6" s="1"/>
  <c r="E14" i="21"/>
  <c r="E14" i="6" s="1"/>
  <c r="F13" i="21"/>
  <c r="E13" i="21"/>
  <c r="E13" i="6" s="1"/>
  <c r="F12" i="21"/>
  <c r="F12" i="6" s="1"/>
  <c r="E12" i="21"/>
  <c r="E12" i="6" s="1"/>
  <c r="F11" i="21"/>
  <c r="F11" i="6" s="1"/>
  <c r="E11" i="21"/>
  <c r="E11" i="6" s="1"/>
  <c r="F10" i="21"/>
  <c r="F10" i="6" s="1"/>
  <c r="E10" i="21"/>
  <c r="F9" i="21"/>
  <c r="F9" i="6" s="1"/>
  <c r="E9" i="21"/>
  <c r="E9" i="6" s="1"/>
  <c r="D28" i="21"/>
  <c r="D28" i="6" s="1"/>
  <c r="D27" i="21"/>
  <c r="D26" i="21"/>
  <c r="D25" i="21"/>
  <c r="D25" i="6" s="1"/>
  <c r="D24" i="21"/>
  <c r="D24" i="6" s="1"/>
  <c r="D23" i="21"/>
  <c r="D23" i="6" s="1"/>
  <c r="D22" i="21"/>
  <c r="D22" i="6" s="1"/>
  <c r="D21" i="21"/>
  <c r="D20" i="21"/>
  <c r="D20" i="6" s="1"/>
  <c r="D19" i="21"/>
  <c r="D18" i="21"/>
  <c r="D17" i="21"/>
  <c r="D17" i="6" s="1"/>
  <c r="D16" i="21"/>
  <c r="D16" i="6" s="1"/>
  <c r="D15" i="21"/>
  <c r="D15" i="6" s="1"/>
  <c r="D14" i="21"/>
  <c r="D14" i="6" s="1"/>
  <c r="D13" i="21"/>
  <c r="D13" i="6" s="1"/>
  <c r="D12" i="21"/>
  <c r="D12" i="6" s="1"/>
  <c r="D11" i="21"/>
  <c r="D10" i="21"/>
  <c r="D9" i="21"/>
  <c r="D9" i="6" s="1"/>
  <c r="BR300" i="21"/>
  <c r="BR296" i="21"/>
  <c r="BS296" i="21" s="1"/>
  <c r="BQ296" i="21"/>
  <c r="BP296" i="21"/>
  <c r="BR295" i="21"/>
  <c r="BS295" i="21" s="1"/>
  <c r="BQ295" i="21"/>
  <c r="BT295" i="21" s="1"/>
  <c r="BP295" i="21"/>
  <c r="BR294" i="21"/>
  <c r="BQ294" i="21"/>
  <c r="BP294" i="21"/>
  <c r="BR293" i="21"/>
  <c r="BQ293" i="21"/>
  <c r="BP293" i="21"/>
  <c r="BR292" i="21"/>
  <c r="BQ292" i="21"/>
  <c r="BP292" i="21"/>
  <c r="BR291" i="21"/>
  <c r="BQ291" i="21"/>
  <c r="BP291" i="21"/>
  <c r="BR290" i="21"/>
  <c r="BQ290" i="21"/>
  <c r="BP290" i="21"/>
  <c r="BR289" i="21"/>
  <c r="BT289" i="21" s="1"/>
  <c r="BQ289" i="21"/>
  <c r="BP289" i="21"/>
  <c r="BR288" i="21"/>
  <c r="BQ288" i="21"/>
  <c r="BP288" i="21"/>
  <c r="BR287" i="21"/>
  <c r="BQ287" i="21"/>
  <c r="BP287" i="21"/>
  <c r="BR286" i="21"/>
  <c r="BQ286" i="21"/>
  <c r="BT286" i="21" s="1"/>
  <c r="BP286" i="21"/>
  <c r="BR285" i="21"/>
  <c r="BT285" i="21" s="1"/>
  <c r="BQ285" i="21"/>
  <c r="BP285" i="21"/>
  <c r="BR284" i="21"/>
  <c r="BT284" i="21" s="1"/>
  <c r="BQ284" i="21"/>
  <c r="BP284" i="21"/>
  <c r="BR283" i="21"/>
  <c r="BQ283" i="21"/>
  <c r="BP283" i="21"/>
  <c r="BR282" i="21"/>
  <c r="BQ282" i="21"/>
  <c r="BP282" i="21"/>
  <c r="BR281" i="21"/>
  <c r="BT281" i="21" s="1"/>
  <c r="BQ281" i="21"/>
  <c r="BP281" i="21"/>
  <c r="BR280" i="21"/>
  <c r="BQ280" i="21"/>
  <c r="BP280" i="21"/>
  <c r="BR279" i="21"/>
  <c r="BQ279" i="21"/>
  <c r="BP279" i="21"/>
  <c r="BS279" i="21" s="1"/>
  <c r="BR278" i="21"/>
  <c r="BQ278" i="21"/>
  <c r="BP278" i="21"/>
  <c r="BR277" i="21"/>
  <c r="BQ277" i="21"/>
  <c r="BP277" i="21"/>
  <c r="BQ274" i="21"/>
  <c r="BQ302" i="21" s="1"/>
  <c r="BQ273" i="21"/>
  <c r="BQ301" i="21" s="1"/>
  <c r="BP273" i="21"/>
  <c r="BP301" i="21" s="1"/>
  <c r="BR272" i="21"/>
  <c r="BR268" i="21"/>
  <c r="BT268" i="21" s="1"/>
  <c r="BQ268" i="21"/>
  <c r="BQ324" i="21" s="1"/>
  <c r="BP268" i="21"/>
  <c r="BP324" i="21" s="1"/>
  <c r="BR267" i="21"/>
  <c r="BR323" i="21" s="1"/>
  <c r="BQ267" i="21"/>
  <c r="BQ323" i="21" s="1"/>
  <c r="BP267" i="21"/>
  <c r="BP323" i="21" s="1"/>
  <c r="BR266" i="21"/>
  <c r="BR322" i="21" s="1"/>
  <c r="BQ266" i="21"/>
  <c r="BQ322" i="21" s="1"/>
  <c r="BP266" i="21"/>
  <c r="BP322" i="21" s="1"/>
  <c r="BR265" i="21"/>
  <c r="BR321" i="21" s="1"/>
  <c r="BQ265" i="21"/>
  <c r="BQ321" i="21" s="1"/>
  <c r="BP265" i="21"/>
  <c r="BP321" i="21" s="1"/>
  <c r="BR264" i="21"/>
  <c r="BR320" i="21" s="1"/>
  <c r="BQ264" i="21"/>
  <c r="BQ320" i="21" s="1"/>
  <c r="BP264" i="21"/>
  <c r="BP320" i="21" s="1"/>
  <c r="BR263" i="21"/>
  <c r="BR319" i="21" s="1"/>
  <c r="BQ263" i="21"/>
  <c r="BQ319" i="21" s="1"/>
  <c r="BP263" i="21"/>
  <c r="BP319" i="21" s="1"/>
  <c r="BR262" i="21"/>
  <c r="BQ262" i="21"/>
  <c r="BQ318" i="21" s="1"/>
  <c r="BP262" i="21"/>
  <c r="BP318" i="21" s="1"/>
  <c r="BR261" i="21"/>
  <c r="BR317" i="21" s="1"/>
  <c r="BQ261" i="21"/>
  <c r="BQ317" i="21" s="1"/>
  <c r="BP261" i="21"/>
  <c r="BP317" i="21" s="1"/>
  <c r="BR260" i="21"/>
  <c r="BQ260" i="21"/>
  <c r="BQ316" i="21" s="1"/>
  <c r="BP260" i="21"/>
  <c r="BP316" i="21" s="1"/>
  <c r="BR259" i="21"/>
  <c r="BR315" i="21" s="1"/>
  <c r="BQ259" i="21"/>
  <c r="BQ315" i="21" s="1"/>
  <c r="BP259" i="21"/>
  <c r="BP315" i="21" s="1"/>
  <c r="BR258" i="21"/>
  <c r="BR314" i="21" s="1"/>
  <c r="BQ258" i="21"/>
  <c r="BP258" i="21"/>
  <c r="BP314" i="21" s="1"/>
  <c r="BR257" i="21"/>
  <c r="BR313" i="21" s="1"/>
  <c r="BQ257" i="21"/>
  <c r="BQ313" i="21" s="1"/>
  <c r="BP257" i="21"/>
  <c r="BP313" i="21" s="1"/>
  <c r="BR256" i="21"/>
  <c r="BR312" i="21" s="1"/>
  <c r="BQ256" i="21"/>
  <c r="BQ312" i="21" s="1"/>
  <c r="BP256" i="21"/>
  <c r="BP312" i="21" s="1"/>
  <c r="BR255" i="21"/>
  <c r="BQ255" i="21"/>
  <c r="BQ311" i="21" s="1"/>
  <c r="BP255" i="21"/>
  <c r="BP311" i="21" s="1"/>
  <c r="BR254" i="21"/>
  <c r="BQ254" i="21"/>
  <c r="BQ310" i="21" s="1"/>
  <c r="BP254" i="21"/>
  <c r="BP310" i="21" s="1"/>
  <c r="BR253" i="21"/>
  <c r="BR309" i="21" s="1"/>
  <c r="BQ253" i="21"/>
  <c r="BP253" i="21"/>
  <c r="BP309" i="21" s="1"/>
  <c r="BR252" i="21"/>
  <c r="BQ252" i="21"/>
  <c r="BQ308" i="21" s="1"/>
  <c r="BP252" i="21"/>
  <c r="BP308" i="21" s="1"/>
  <c r="BR251" i="21"/>
  <c r="BR307" i="21" s="1"/>
  <c r="BQ251" i="21"/>
  <c r="BQ307" i="21" s="1"/>
  <c r="BP251" i="21"/>
  <c r="BP307" i="21" s="1"/>
  <c r="BR250" i="21"/>
  <c r="BR306" i="21" s="1"/>
  <c r="BQ250" i="21"/>
  <c r="BQ306" i="21" s="1"/>
  <c r="BP250" i="21"/>
  <c r="BP306" i="21" s="1"/>
  <c r="BR249" i="21"/>
  <c r="BR305" i="21" s="1"/>
  <c r="BQ249" i="21"/>
  <c r="BQ305" i="21" s="1"/>
  <c r="BP249" i="21"/>
  <c r="BP305" i="21" s="1"/>
  <c r="BR246" i="21"/>
  <c r="BR274" i="21" s="1"/>
  <c r="BR302" i="21" s="1"/>
  <c r="BQ246" i="21"/>
  <c r="BP246" i="21"/>
  <c r="BP274" i="21" s="1"/>
  <c r="BP302" i="21" s="1"/>
  <c r="BR245" i="21"/>
  <c r="BR273" i="21" s="1"/>
  <c r="BR301" i="21" s="1"/>
  <c r="BQ245" i="21"/>
  <c r="BP245" i="21"/>
  <c r="BR244" i="21"/>
  <c r="BQ244" i="21"/>
  <c r="BQ272" i="21" s="1"/>
  <c r="BQ300" i="21" s="1"/>
  <c r="BP244" i="21"/>
  <c r="BP272" i="21" s="1"/>
  <c r="BP300" i="21" s="1"/>
  <c r="BS220" i="21"/>
  <c r="BT220" i="21"/>
  <c r="BT219" i="21"/>
  <c r="BS219" i="21"/>
  <c r="BS218" i="21"/>
  <c r="BT218" i="21"/>
  <c r="BT217" i="21"/>
  <c r="BT216" i="21"/>
  <c r="BS216" i="21"/>
  <c r="BT215" i="21"/>
  <c r="BT214" i="21"/>
  <c r="BT213" i="21"/>
  <c r="BS213" i="21"/>
  <c r="BS212" i="21"/>
  <c r="BT212" i="21"/>
  <c r="BT211" i="21"/>
  <c r="BS211" i="21"/>
  <c r="BS210" i="21"/>
  <c r="BT210" i="21"/>
  <c r="BT209" i="21"/>
  <c r="BT208" i="21"/>
  <c r="BS208" i="21"/>
  <c r="BT207" i="21"/>
  <c r="BT206" i="21"/>
  <c r="BT205" i="21"/>
  <c r="BS205" i="21"/>
  <c r="BS204" i="21"/>
  <c r="BT204" i="21"/>
  <c r="BT203" i="21"/>
  <c r="BS203" i="21"/>
  <c r="BS202" i="21"/>
  <c r="BT202" i="21"/>
  <c r="BT196" i="21"/>
  <c r="BS196" i="21"/>
  <c r="BT195" i="21"/>
  <c r="BS195" i="21"/>
  <c r="BT194" i="21"/>
  <c r="BS194" i="21"/>
  <c r="BT193" i="21"/>
  <c r="BS193" i="21"/>
  <c r="BT192" i="21"/>
  <c r="BS192" i="21"/>
  <c r="BT191" i="21"/>
  <c r="BS191" i="21"/>
  <c r="BT190" i="21"/>
  <c r="BS190" i="21"/>
  <c r="BT189" i="21"/>
  <c r="BS189" i="21"/>
  <c r="BT188" i="21"/>
  <c r="BS188" i="21"/>
  <c r="BT187" i="21"/>
  <c r="BS187" i="21"/>
  <c r="BT186" i="21"/>
  <c r="BS186" i="21"/>
  <c r="BT185" i="21"/>
  <c r="BS185" i="21"/>
  <c r="BT184" i="21"/>
  <c r="BS184" i="21"/>
  <c r="BT183" i="21"/>
  <c r="BS183" i="21"/>
  <c r="BT182" i="21"/>
  <c r="BS182" i="21"/>
  <c r="BT181" i="21"/>
  <c r="BS181" i="21"/>
  <c r="BT180" i="21"/>
  <c r="BS180" i="21"/>
  <c r="BT179" i="21"/>
  <c r="BS179" i="21"/>
  <c r="BT178" i="21"/>
  <c r="BS178" i="21"/>
  <c r="BT177" i="21"/>
  <c r="BS177" i="21"/>
  <c r="BS198" i="21" s="1"/>
  <c r="BT172" i="21"/>
  <c r="BS172" i="21"/>
  <c r="BT171" i="21"/>
  <c r="BS171" i="21"/>
  <c r="BT170" i="21"/>
  <c r="BS170" i="21"/>
  <c r="BT169" i="21"/>
  <c r="BS169" i="21"/>
  <c r="BT168" i="21"/>
  <c r="BS168" i="21"/>
  <c r="BT167" i="21"/>
  <c r="BS167" i="21"/>
  <c r="BT166" i="21"/>
  <c r="BS166" i="21"/>
  <c r="BT165" i="21"/>
  <c r="BS165" i="21"/>
  <c r="BT164" i="21"/>
  <c r="BS164" i="21"/>
  <c r="BT163" i="21"/>
  <c r="BS163" i="21"/>
  <c r="BT162" i="21"/>
  <c r="BS162" i="21"/>
  <c r="BT161" i="21"/>
  <c r="BS161" i="21"/>
  <c r="BT160" i="21"/>
  <c r="BS160" i="21"/>
  <c r="BT159" i="21"/>
  <c r="BS159" i="21"/>
  <c r="BT158" i="21"/>
  <c r="BS158" i="21"/>
  <c r="BT157" i="21"/>
  <c r="BS157" i="21"/>
  <c r="BT156" i="21"/>
  <c r="BS156" i="21"/>
  <c r="BT155" i="21"/>
  <c r="BS155" i="21"/>
  <c r="BT154" i="21"/>
  <c r="BS154" i="21"/>
  <c r="BT153" i="21"/>
  <c r="BT174" i="21" s="1"/>
  <c r="BS153" i="21"/>
  <c r="BT148" i="21"/>
  <c r="BS148" i="21"/>
  <c r="BT147" i="21"/>
  <c r="BS147" i="21"/>
  <c r="BT146" i="21"/>
  <c r="BS146" i="21"/>
  <c r="BT145" i="21"/>
  <c r="BS145" i="21"/>
  <c r="BT144" i="21"/>
  <c r="BS144" i="21"/>
  <c r="BT143" i="21"/>
  <c r="BS143" i="21"/>
  <c r="BT142" i="21"/>
  <c r="BS142" i="21"/>
  <c r="BT141" i="21"/>
  <c r="BS141" i="21"/>
  <c r="BT140" i="21"/>
  <c r="BS140" i="21"/>
  <c r="BT139" i="21"/>
  <c r="BS139" i="21"/>
  <c r="BT138" i="21"/>
  <c r="BS138" i="21"/>
  <c r="BT137" i="21"/>
  <c r="BS137" i="21"/>
  <c r="BT136" i="21"/>
  <c r="BS136" i="21"/>
  <c r="BT135" i="21"/>
  <c r="BS135" i="21"/>
  <c r="BT134" i="21"/>
  <c r="BS134" i="21"/>
  <c r="BT133" i="21"/>
  <c r="BS133" i="21"/>
  <c r="BT132" i="21"/>
  <c r="BS132" i="21"/>
  <c r="BT131" i="21"/>
  <c r="BS131" i="21"/>
  <c r="BT130" i="21"/>
  <c r="BS130" i="21"/>
  <c r="BT129" i="21"/>
  <c r="BS129" i="21"/>
  <c r="BT124" i="21"/>
  <c r="BS124" i="21"/>
  <c r="BT123" i="21"/>
  <c r="BS123" i="21"/>
  <c r="BT122" i="21"/>
  <c r="BS122" i="21"/>
  <c r="BT121" i="21"/>
  <c r="BS121" i="21"/>
  <c r="BT120" i="21"/>
  <c r="BS120" i="21"/>
  <c r="BT119" i="21"/>
  <c r="BS119" i="21"/>
  <c r="BT118" i="21"/>
  <c r="BS118" i="21"/>
  <c r="BT117" i="21"/>
  <c r="BS117" i="21"/>
  <c r="BT116" i="21"/>
  <c r="BS116" i="21"/>
  <c r="BT115" i="21"/>
  <c r="BS115" i="21"/>
  <c r="BT114" i="21"/>
  <c r="BS114" i="21"/>
  <c r="BT113" i="21"/>
  <c r="BS113" i="21"/>
  <c r="BT112" i="21"/>
  <c r="BS112" i="21"/>
  <c r="BT111" i="21"/>
  <c r="BS111" i="21"/>
  <c r="BT110" i="21"/>
  <c r="BS110" i="21"/>
  <c r="BT109" i="21"/>
  <c r="BS109" i="21"/>
  <c r="BT108" i="21"/>
  <c r="BS108" i="21"/>
  <c r="BT107" i="21"/>
  <c r="BS107" i="21"/>
  <c r="BT106" i="21"/>
  <c r="BS106" i="21"/>
  <c r="BT105" i="21"/>
  <c r="BT126" i="21" s="1"/>
  <c r="BS105" i="21"/>
  <c r="BT100" i="21"/>
  <c r="BS100" i="21"/>
  <c r="BT99" i="21"/>
  <c r="BS99" i="21"/>
  <c r="BT98" i="21"/>
  <c r="BS98" i="21"/>
  <c r="BT97" i="21"/>
  <c r="BS97" i="21"/>
  <c r="BT96" i="21"/>
  <c r="BS96" i="21"/>
  <c r="BT95" i="21"/>
  <c r="BS95" i="21"/>
  <c r="BT94" i="21"/>
  <c r="BS94" i="21"/>
  <c r="BT93" i="21"/>
  <c r="BS93" i="21"/>
  <c r="BT92" i="21"/>
  <c r="BS92" i="21"/>
  <c r="BT91" i="21"/>
  <c r="BS91" i="21"/>
  <c r="BT90" i="21"/>
  <c r="BS90" i="21"/>
  <c r="BT89" i="21"/>
  <c r="BS89" i="21"/>
  <c r="BT88" i="21"/>
  <c r="BS88" i="21"/>
  <c r="BT87" i="21"/>
  <c r="BS87" i="21"/>
  <c r="BT86" i="21"/>
  <c r="BS86" i="21"/>
  <c r="BT85" i="21"/>
  <c r="BS85" i="21"/>
  <c r="BT84" i="21"/>
  <c r="BS84" i="21"/>
  <c r="BT83" i="21"/>
  <c r="BS83" i="21"/>
  <c r="BT82" i="21"/>
  <c r="BS82" i="21"/>
  <c r="BT81" i="21"/>
  <c r="BS81" i="21"/>
  <c r="BS102" i="21" s="1"/>
  <c r="BT76" i="21"/>
  <c r="BS76" i="21"/>
  <c r="BT75" i="21"/>
  <c r="BS75" i="21"/>
  <c r="BT74" i="21"/>
  <c r="BS74" i="21"/>
  <c r="BT73" i="21"/>
  <c r="BS73" i="21"/>
  <c r="BT72" i="21"/>
  <c r="BS72" i="21"/>
  <c r="BT71" i="21"/>
  <c r="BS71" i="21"/>
  <c r="BT70" i="21"/>
  <c r="BS70" i="21"/>
  <c r="BT69" i="21"/>
  <c r="BS69" i="21"/>
  <c r="BT68" i="21"/>
  <c r="BS68" i="21"/>
  <c r="BT67" i="21"/>
  <c r="BS67" i="21"/>
  <c r="BT66" i="21"/>
  <c r="BS66" i="21"/>
  <c r="BT65" i="21"/>
  <c r="BS65" i="21"/>
  <c r="BT64" i="21"/>
  <c r="BS64" i="21"/>
  <c r="BT63" i="21"/>
  <c r="BS63" i="21"/>
  <c r="BT62" i="21"/>
  <c r="BS62" i="21"/>
  <c r="BT61" i="21"/>
  <c r="BS61" i="21"/>
  <c r="BT60" i="21"/>
  <c r="BS60" i="21"/>
  <c r="BT59" i="21"/>
  <c r="BS59" i="21"/>
  <c r="BT58" i="21"/>
  <c r="BS58" i="21"/>
  <c r="BT57" i="21"/>
  <c r="BT78" i="21" s="1"/>
  <c r="BS57" i="21"/>
  <c r="BT52" i="21"/>
  <c r="BS52" i="21"/>
  <c r="BT51" i="21"/>
  <c r="BS51" i="21"/>
  <c r="BT50" i="21"/>
  <c r="BS50" i="21"/>
  <c r="BT49" i="21"/>
  <c r="BS49" i="21"/>
  <c r="BT48" i="21"/>
  <c r="BS48" i="21"/>
  <c r="BT47" i="21"/>
  <c r="BS47" i="21"/>
  <c r="BT46" i="21"/>
  <c r="BS46" i="21"/>
  <c r="BT45" i="21"/>
  <c r="BS45" i="21"/>
  <c r="BT44" i="21"/>
  <c r="BS44" i="21"/>
  <c r="BT43" i="21"/>
  <c r="BS43" i="21"/>
  <c r="BT42" i="21"/>
  <c r="BS42" i="21"/>
  <c r="BT41" i="21"/>
  <c r="BS41" i="21"/>
  <c r="BT40" i="21"/>
  <c r="BS40" i="21"/>
  <c r="BT39" i="21"/>
  <c r="BS39" i="21"/>
  <c r="BT38" i="21"/>
  <c r="BS38" i="21"/>
  <c r="BT37" i="21"/>
  <c r="BS37" i="21"/>
  <c r="BT36" i="21"/>
  <c r="BS36" i="21"/>
  <c r="BT35" i="21"/>
  <c r="BS35" i="21"/>
  <c r="BT34" i="21"/>
  <c r="BS34" i="21"/>
  <c r="BT33" i="21"/>
  <c r="BS33" i="21"/>
  <c r="BS54" i="21" s="1"/>
  <c r="BT28" i="21"/>
  <c r="BS28" i="21"/>
  <c r="BT27" i="21"/>
  <c r="BS27" i="21"/>
  <c r="BT26" i="21"/>
  <c r="BS26" i="21"/>
  <c r="BT25" i="21"/>
  <c r="BS25" i="21"/>
  <c r="BT24" i="21"/>
  <c r="BS24" i="21"/>
  <c r="BT23" i="21"/>
  <c r="BS23" i="21"/>
  <c r="BT22" i="21"/>
  <c r="BS22" i="21"/>
  <c r="BT21" i="21"/>
  <c r="BS21" i="21"/>
  <c r="BT20" i="21"/>
  <c r="BS20" i="21"/>
  <c r="BT19" i="21"/>
  <c r="BS19" i="21"/>
  <c r="BT18" i="21"/>
  <c r="BS18" i="21"/>
  <c r="BT17" i="21"/>
  <c r="BS17" i="21"/>
  <c r="BT16" i="21"/>
  <c r="BS16" i="21"/>
  <c r="BT15" i="21"/>
  <c r="BS15" i="21"/>
  <c r="BT14" i="21"/>
  <c r="BS14" i="21"/>
  <c r="BT13" i="21"/>
  <c r="BS13" i="21"/>
  <c r="BT12" i="21"/>
  <c r="BS12" i="21"/>
  <c r="BT11" i="21"/>
  <c r="BS11" i="21"/>
  <c r="BT10" i="21"/>
  <c r="BS10" i="21"/>
  <c r="BT9" i="21"/>
  <c r="BS9" i="21"/>
  <c r="BO6" i="21"/>
  <c r="BJ296" i="21"/>
  <c r="BI296" i="21"/>
  <c r="BH296" i="21"/>
  <c r="BJ295" i="21"/>
  <c r="BI295" i="21"/>
  <c r="BH295" i="21"/>
  <c r="BJ294" i="21"/>
  <c r="BL294" i="21" s="1"/>
  <c r="BI294" i="21"/>
  <c r="BH294" i="21"/>
  <c r="BJ293" i="21"/>
  <c r="BI293" i="21"/>
  <c r="BH293" i="21"/>
  <c r="BJ292" i="21"/>
  <c r="BI292" i="21"/>
  <c r="BH292" i="21"/>
  <c r="BJ291" i="21"/>
  <c r="BI291" i="21"/>
  <c r="BH291" i="21"/>
  <c r="BJ290" i="21"/>
  <c r="BI290" i="21"/>
  <c r="BH290" i="21"/>
  <c r="BJ289" i="21"/>
  <c r="BI289" i="21"/>
  <c r="BH289" i="21"/>
  <c r="BJ288" i="21"/>
  <c r="BI288" i="21"/>
  <c r="BH288" i="21"/>
  <c r="BJ287" i="21"/>
  <c r="BI287" i="21"/>
  <c r="BH287" i="21"/>
  <c r="BJ286" i="21"/>
  <c r="BI286" i="21"/>
  <c r="BH286" i="21"/>
  <c r="BJ285" i="21"/>
  <c r="BI285" i="21"/>
  <c r="BH285" i="21"/>
  <c r="BJ284" i="21"/>
  <c r="BI284" i="21"/>
  <c r="BH284" i="21"/>
  <c r="BJ283" i="21"/>
  <c r="BI283" i="21"/>
  <c r="BH283" i="21"/>
  <c r="BJ282" i="21"/>
  <c r="BI282" i="21"/>
  <c r="BH282" i="21"/>
  <c r="BJ281" i="21"/>
  <c r="BI281" i="21"/>
  <c r="BH281" i="21"/>
  <c r="BJ280" i="21"/>
  <c r="BI280" i="21"/>
  <c r="BH280" i="21"/>
  <c r="BJ279" i="21"/>
  <c r="BI279" i="21"/>
  <c r="BH279" i="21"/>
  <c r="BJ278" i="21"/>
  <c r="BI278" i="21"/>
  <c r="BH278" i="21"/>
  <c r="BJ277" i="21"/>
  <c r="BI277" i="21"/>
  <c r="BH277" i="21"/>
  <c r="BI274" i="21"/>
  <c r="BI302" i="21" s="1"/>
  <c r="BH274" i="21"/>
  <c r="BH302" i="21" s="1"/>
  <c r="BH273" i="21"/>
  <c r="BH301" i="21" s="1"/>
  <c r="BJ272" i="21"/>
  <c r="BJ300" i="21" s="1"/>
  <c r="BJ268" i="21"/>
  <c r="BI268" i="21"/>
  <c r="BI324" i="21" s="1"/>
  <c r="BH268" i="21"/>
  <c r="BH324" i="21" s="1"/>
  <c r="BJ267" i="21"/>
  <c r="BJ323" i="21" s="1"/>
  <c r="BI267" i="21"/>
  <c r="BI323" i="21" s="1"/>
  <c r="BH267" i="21"/>
  <c r="BH323" i="21" s="1"/>
  <c r="BJ266" i="21"/>
  <c r="BJ322" i="21" s="1"/>
  <c r="BI266" i="21"/>
  <c r="BI322" i="21" s="1"/>
  <c r="BH266" i="21"/>
  <c r="BH322" i="21" s="1"/>
  <c r="BJ265" i="21"/>
  <c r="BJ321" i="21" s="1"/>
  <c r="BI265" i="21"/>
  <c r="BI321" i="21" s="1"/>
  <c r="BH265" i="21"/>
  <c r="BH321" i="21" s="1"/>
  <c r="BJ264" i="21"/>
  <c r="BJ320" i="21" s="1"/>
  <c r="BI264" i="21"/>
  <c r="BI320" i="21" s="1"/>
  <c r="BH264" i="21"/>
  <c r="BH320" i="21" s="1"/>
  <c r="BJ263" i="21"/>
  <c r="BJ319" i="21" s="1"/>
  <c r="BI263" i="21"/>
  <c r="BI319" i="21" s="1"/>
  <c r="BH263" i="21"/>
  <c r="BH319" i="21" s="1"/>
  <c r="BJ262" i="21"/>
  <c r="BI262" i="21"/>
  <c r="BI318" i="21" s="1"/>
  <c r="BH262" i="21"/>
  <c r="BH318" i="21" s="1"/>
  <c r="BJ261" i="21"/>
  <c r="BJ317" i="21" s="1"/>
  <c r="BI261" i="21"/>
  <c r="BI317" i="21" s="1"/>
  <c r="BH261" i="21"/>
  <c r="BH317" i="21" s="1"/>
  <c r="BJ260" i="21"/>
  <c r="BL260" i="21" s="1"/>
  <c r="BI260" i="21"/>
  <c r="BI316" i="21" s="1"/>
  <c r="BH260" i="21"/>
  <c r="BH316" i="21" s="1"/>
  <c r="BJ259" i="21"/>
  <c r="BJ315" i="21" s="1"/>
  <c r="BI259" i="21"/>
  <c r="BI315" i="21" s="1"/>
  <c r="BH259" i="21"/>
  <c r="BH315" i="21" s="1"/>
  <c r="BJ258" i="21"/>
  <c r="BJ314" i="21" s="1"/>
  <c r="BI258" i="21"/>
  <c r="BI314" i="21" s="1"/>
  <c r="BH258" i="21"/>
  <c r="BH314" i="21" s="1"/>
  <c r="BJ257" i="21"/>
  <c r="BJ313" i="21" s="1"/>
  <c r="BI257" i="21"/>
  <c r="BI313" i="21" s="1"/>
  <c r="BH257" i="21"/>
  <c r="BH313" i="21" s="1"/>
  <c r="BJ256" i="21"/>
  <c r="BJ312" i="21" s="1"/>
  <c r="BI256" i="21"/>
  <c r="BI312" i="21" s="1"/>
  <c r="BH256" i="21"/>
  <c r="BH312" i="21" s="1"/>
  <c r="BJ255" i="21"/>
  <c r="BJ311" i="21" s="1"/>
  <c r="BI255" i="21"/>
  <c r="BI311" i="21" s="1"/>
  <c r="BH255" i="21"/>
  <c r="BH311" i="21" s="1"/>
  <c r="BJ254" i="21"/>
  <c r="BI254" i="21"/>
  <c r="BI310" i="21" s="1"/>
  <c r="BH254" i="21"/>
  <c r="BH310" i="21" s="1"/>
  <c r="BJ253" i="21"/>
  <c r="BJ309" i="21" s="1"/>
  <c r="BI253" i="21"/>
  <c r="BI309" i="21" s="1"/>
  <c r="BH253" i="21"/>
  <c r="BH309" i="21" s="1"/>
  <c r="BJ252" i="21"/>
  <c r="BI252" i="21"/>
  <c r="BI308" i="21" s="1"/>
  <c r="BH252" i="21"/>
  <c r="BH308" i="21" s="1"/>
  <c r="BJ251" i="21"/>
  <c r="BJ307" i="21" s="1"/>
  <c r="BI251" i="21"/>
  <c r="BI307" i="21" s="1"/>
  <c r="BH251" i="21"/>
  <c r="BJ250" i="21"/>
  <c r="BJ306" i="21" s="1"/>
  <c r="BI250" i="21"/>
  <c r="BI306" i="21" s="1"/>
  <c r="BH250" i="21"/>
  <c r="BH306" i="21" s="1"/>
  <c r="BJ249" i="21"/>
  <c r="BJ305" i="21" s="1"/>
  <c r="BI249" i="21"/>
  <c r="BI305" i="21" s="1"/>
  <c r="BH249" i="21"/>
  <c r="BH305" i="21" s="1"/>
  <c r="BJ246" i="21"/>
  <c r="BJ274" i="21" s="1"/>
  <c r="BJ302" i="21" s="1"/>
  <c r="BI246" i="21"/>
  <c r="BH246" i="21"/>
  <c r="BJ245" i="21"/>
  <c r="BJ273" i="21" s="1"/>
  <c r="BJ301" i="21" s="1"/>
  <c r="BI245" i="21"/>
  <c r="BI273" i="21" s="1"/>
  <c r="BI301" i="21" s="1"/>
  <c r="BH245" i="21"/>
  <c r="BJ244" i="21"/>
  <c r="BI244" i="21"/>
  <c r="BI272" i="21" s="1"/>
  <c r="BI300" i="21" s="1"/>
  <c r="BH244" i="21"/>
  <c r="BH272" i="21" s="1"/>
  <c r="BH300" i="21" s="1"/>
  <c r="BL220" i="21"/>
  <c r="BK220" i="21"/>
  <c r="BL219" i="21"/>
  <c r="BK219" i="21"/>
  <c r="BL218" i="21"/>
  <c r="BL217" i="21"/>
  <c r="BL216" i="21"/>
  <c r="BK216" i="21"/>
  <c r="BL215" i="21"/>
  <c r="BK215" i="21"/>
  <c r="BL214" i="21"/>
  <c r="BK213" i="21"/>
  <c r="BL212" i="21"/>
  <c r="BK212" i="21"/>
  <c r="BL211" i="21"/>
  <c r="BK211" i="21"/>
  <c r="BL210" i="21"/>
  <c r="BL209" i="21"/>
  <c r="BL208" i="21"/>
  <c r="BK208" i="21"/>
  <c r="BL207" i="21"/>
  <c r="BK207" i="21"/>
  <c r="BL206" i="21"/>
  <c r="BK205" i="21"/>
  <c r="BL204" i="21"/>
  <c r="BK204" i="21"/>
  <c r="BL203" i="21"/>
  <c r="BK203" i="21"/>
  <c r="BL202" i="21"/>
  <c r="BL196" i="21"/>
  <c r="BK196" i="21"/>
  <c r="BL195" i="21"/>
  <c r="BK195" i="21"/>
  <c r="BL194" i="21"/>
  <c r="BK194" i="21"/>
  <c r="BL193" i="21"/>
  <c r="BK193" i="21"/>
  <c r="BL192" i="21"/>
  <c r="BK192" i="21"/>
  <c r="BL191" i="21"/>
  <c r="BK191" i="21"/>
  <c r="BL190" i="21"/>
  <c r="BK190" i="21"/>
  <c r="BL189" i="21"/>
  <c r="BK189" i="21"/>
  <c r="BL188" i="21"/>
  <c r="BK188" i="21"/>
  <c r="BL187" i="21"/>
  <c r="BK187" i="21"/>
  <c r="BL186" i="21"/>
  <c r="BK186" i="21"/>
  <c r="BL185" i="21"/>
  <c r="BK185" i="21"/>
  <c r="BL184" i="21"/>
  <c r="BK184" i="21"/>
  <c r="BL183" i="21"/>
  <c r="BK183" i="21"/>
  <c r="BL182" i="21"/>
  <c r="BK182" i="21"/>
  <c r="BL181" i="21"/>
  <c r="BK181" i="21"/>
  <c r="BL180" i="21"/>
  <c r="BK180" i="21"/>
  <c r="BL179" i="21"/>
  <c r="BK179" i="21"/>
  <c r="BL178" i="21"/>
  <c r="BK178" i="21"/>
  <c r="BL177" i="21"/>
  <c r="BK177" i="21"/>
  <c r="BL172" i="21"/>
  <c r="BK172" i="21"/>
  <c r="BL171" i="21"/>
  <c r="BK171" i="21"/>
  <c r="BL170" i="21"/>
  <c r="BK170" i="21"/>
  <c r="BL169" i="21"/>
  <c r="BK169" i="21"/>
  <c r="BL168" i="21"/>
  <c r="BK168" i="21"/>
  <c r="BL167" i="21"/>
  <c r="BK167" i="21"/>
  <c r="BL166" i="21"/>
  <c r="BK166" i="21"/>
  <c r="BL165" i="21"/>
  <c r="BK165" i="21"/>
  <c r="BL164" i="21"/>
  <c r="BK164" i="21"/>
  <c r="BL163" i="21"/>
  <c r="BK163" i="21"/>
  <c r="BL162" i="21"/>
  <c r="BK162" i="21"/>
  <c r="BL161" i="21"/>
  <c r="BK161" i="21"/>
  <c r="BL160" i="21"/>
  <c r="BK160" i="21"/>
  <c r="BL159" i="21"/>
  <c r="BK159" i="21"/>
  <c r="BL158" i="21"/>
  <c r="BK158" i="21"/>
  <c r="BL157" i="21"/>
  <c r="BK157" i="21"/>
  <c r="BL156" i="21"/>
  <c r="BK156" i="21"/>
  <c r="BL155" i="21"/>
  <c r="BK155" i="21"/>
  <c r="BL154" i="21"/>
  <c r="BK154" i="21"/>
  <c r="BL153" i="21"/>
  <c r="BK153" i="21"/>
  <c r="BL148" i="21"/>
  <c r="BK148" i="21"/>
  <c r="BL147" i="21"/>
  <c r="BK147" i="21"/>
  <c r="BL146" i="21"/>
  <c r="BK146" i="21"/>
  <c r="BL145" i="21"/>
  <c r="BK145" i="21"/>
  <c r="BL144" i="21"/>
  <c r="BK144" i="21"/>
  <c r="BL143" i="21"/>
  <c r="BK143" i="21"/>
  <c r="BL142" i="21"/>
  <c r="BK142" i="21"/>
  <c r="BL141" i="21"/>
  <c r="BK141" i="21"/>
  <c r="BL140" i="21"/>
  <c r="BK140" i="21"/>
  <c r="BL139" i="21"/>
  <c r="BK139" i="21"/>
  <c r="BL138" i="21"/>
  <c r="BK138" i="21"/>
  <c r="BL137" i="21"/>
  <c r="BK137" i="21"/>
  <c r="BL136" i="21"/>
  <c r="BK136" i="21"/>
  <c r="BL135" i="21"/>
  <c r="BK135" i="21"/>
  <c r="BL134" i="21"/>
  <c r="BK134" i="21"/>
  <c r="BL133" i="21"/>
  <c r="BK133" i="21"/>
  <c r="BL132" i="21"/>
  <c r="BK132" i="21"/>
  <c r="BL131" i="21"/>
  <c r="BK131" i="21"/>
  <c r="BL130" i="21"/>
  <c r="BK130" i="21"/>
  <c r="BL129" i="21"/>
  <c r="BK129" i="21"/>
  <c r="BL124" i="21"/>
  <c r="BK124" i="21"/>
  <c r="BL123" i="21"/>
  <c r="BK123" i="21"/>
  <c r="BL122" i="21"/>
  <c r="BK122" i="21"/>
  <c r="BL121" i="21"/>
  <c r="BK121" i="21"/>
  <c r="BL120" i="21"/>
  <c r="BK120" i="21"/>
  <c r="BL119" i="21"/>
  <c r="BK119" i="21"/>
  <c r="BL118" i="21"/>
  <c r="BK118" i="21"/>
  <c r="BL117" i="21"/>
  <c r="BK117" i="21"/>
  <c r="BL116" i="21"/>
  <c r="BK116" i="21"/>
  <c r="BL115" i="21"/>
  <c r="BK115" i="21"/>
  <c r="BL114" i="21"/>
  <c r="BK114" i="21"/>
  <c r="BL113" i="21"/>
  <c r="BK113" i="21"/>
  <c r="BL112" i="21"/>
  <c r="BK112" i="21"/>
  <c r="BL111" i="21"/>
  <c r="BK111" i="21"/>
  <c r="BL110" i="21"/>
  <c r="BK110" i="21"/>
  <c r="BL109" i="21"/>
  <c r="BK109" i="21"/>
  <c r="BL108" i="21"/>
  <c r="BK108" i="21"/>
  <c r="BL107" i="21"/>
  <c r="BK107" i="21"/>
  <c r="BL106" i="21"/>
  <c r="BK106" i="21"/>
  <c r="BL105" i="21"/>
  <c r="BK105" i="21"/>
  <c r="BL100" i="21"/>
  <c r="BK100" i="21"/>
  <c r="BL99" i="21"/>
  <c r="BK99" i="21"/>
  <c r="BL98" i="21"/>
  <c r="BK98" i="21"/>
  <c r="BL97" i="21"/>
  <c r="BK97" i="21"/>
  <c r="BL96" i="21"/>
  <c r="BK96" i="21"/>
  <c r="BL95" i="21"/>
  <c r="BK95" i="21"/>
  <c r="BL94" i="21"/>
  <c r="BK94" i="21"/>
  <c r="BL93" i="21"/>
  <c r="BK93" i="21"/>
  <c r="BL92" i="21"/>
  <c r="BK92" i="21"/>
  <c r="BL91" i="21"/>
  <c r="BK91" i="21"/>
  <c r="BL90" i="21"/>
  <c r="BK90" i="21"/>
  <c r="BL89" i="21"/>
  <c r="BK89" i="21"/>
  <c r="BL88" i="21"/>
  <c r="BK88" i="21"/>
  <c r="BL87" i="21"/>
  <c r="BK87" i="21"/>
  <c r="BL86" i="21"/>
  <c r="BK86" i="21"/>
  <c r="BL85" i="21"/>
  <c r="BK85" i="21"/>
  <c r="BL84" i="21"/>
  <c r="BK84" i="21"/>
  <c r="BL83" i="21"/>
  <c r="BK83" i="21"/>
  <c r="BL82" i="21"/>
  <c r="BK82" i="21"/>
  <c r="BL81" i="21"/>
  <c r="BK81" i="21"/>
  <c r="BL76" i="21"/>
  <c r="BK76" i="21"/>
  <c r="BL75" i="21"/>
  <c r="BK75" i="21"/>
  <c r="BL74" i="21"/>
  <c r="BK74" i="21"/>
  <c r="BL73" i="21"/>
  <c r="BK73" i="21"/>
  <c r="BL72" i="21"/>
  <c r="BK72" i="21"/>
  <c r="BL71" i="21"/>
  <c r="BK71" i="21"/>
  <c r="BL70" i="21"/>
  <c r="BK70" i="21"/>
  <c r="BL69" i="21"/>
  <c r="BK69" i="21"/>
  <c r="BL68" i="21"/>
  <c r="BK68" i="21"/>
  <c r="BL67" i="21"/>
  <c r="BK67" i="21"/>
  <c r="BL66" i="21"/>
  <c r="BK66" i="21"/>
  <c r="BL65" i="21"/>
  <c r="BK65" i="21"/>
  <c r="BL64" i="21"/>
  <c r="BK64" i="21"/>
  <c r="BL63" i="21"/>
  <c r="BK63" i="21"/>
  <c r="BL62" i="21"/>
  <c r="BK62" i="21"/>
  <c r="BL61" i="21"/>
  <c r="BK61" i="21"/>
  <c r="BL60" i="21"/>
  <c r="BK60" i="21"/>
  <c r="BL59" i="21"/>
  <c r="BK59" i="21"/>
  <c r="BL58" i="21"/>
  <c r="BK58" i="21"/>
  <c r="BL57" i="21"/>
  <c r="BK57" i="21"/>
  <c r="BL52" i="21"/>
  <c r="BK52" i="21"/>
  <c r="BL51" i="21"/>
  <c r="BK51" i="21"/>
  <c r="BL50" i="21"/>
  <c r="BK50" i="21"/>
  <c r="BL49" i="21"/>
  <c r="BK49" i="21"/>
  <c r="BL48" i="21"/>
  <c r="BK48" i="21"/>
  <c r="BL47" i="21"/>
  <c r="BK47" i="21"/>
  <c r="BL46" i="21"/>
  <c r="BK46" i="21"/>
  <c r="BL45" i="21"/>
  <c r="BK45" i="21"/>
  <c r="BL44" i="21"/>
  <c r="BK44" i="21"/>
  <c r="BL43" i="21"/>
  <c r="BK43" i="21"/>
  <c r="BL42" i="21"/>
  <c r="BK42" i="21"/>
  <c r="BL41" i="21"/>
  <c r="BK41" i="21"/>
  <c r="BL40" i="21"/>
  <c r="BK40" i="21"/>
  <c r="BL39" i="21"/>
  <c r="BK39" i="21"/>
  <c r="BL38" i="21"/>
  <c r="BK38" i="21"/>
  <c r="BL37" i="21"/>
  <c r="BK37" i="21"/>
  <c r="BL36" i="21"/>
  <c r="BK36" i="21"/>
  <c r="BL35" i="21"/>
  <c r="BK35" i="21"/>
  <c r="BL34" i="21"/>
  <c r="BK34" i="21"/>
  <c r="BL33" i="21"/>
  <c r="BK33" i="21"/>
  <c r="BL28" i="21"/>
  <c r="BK28" i="21"/>
  <c r="BL27" i="21"/>
  <c r="BK27" i="21"/>
  <c r="BL26" i="21"/>
  <c r="BK26" i="21"/>
  <c r="BL25" i="21"/>
  <c r="BK25" i="21"/>
  <c r="BL24" i="21"/>
  <c r="BK24" i="21"/>
  <c r="BL23" i="21"/>
  <c r="BK23" i="21"/>
  <c r="BL22" i="21"/>
  <c r="BK22" i="21"/>
  <c r="BL21" i="21"/>
  <c r="BK21" i="21"/>
  <c r="BL20" i="21"/>
  <c r="BK20" i="21"/>
  <c r="BL19" i="21"/>
  <c r="BK19" i="21"/>
  <c r="BL18" i="21"/>
  <c r="BK18" i="21"/>
  <c r="BL17" i="21"/>
  <c r="BK17" i="21"/>
  <c r="BL16" i="21"/>
  <c r="BK16" i="21"/>
  <c r="BL15" i="21"/>
  <c r="BK15" i="21"/>
  <c r="BL14" i="21"/>
  <c r="BK14" i="21"/>
  <c r="BL13" i="21"/>
  <c r="BK13" i="21"/>
  <c r="BL12" i="21"/>
  <c r="BK12" i="21"/>
  <c r="BL11" i="21"/>
  <c r="BK11" i="21"/>
  <c r="BL10" i="21"/>
  <c r="BK10" i="21"/>
  <c r="BL9" i="21"/>
  <c r="BK9" i="21"/>
  <c r="BG6" i="21"/>
  <c r="BB296" i="21"/>
  <c r="BC296" i="21" s="1"/>
  <c r="BA296" i="21"/>
  <c r="AZ296" i="21"/>
  <c r="BB295" i="21"/>
  <c r="BA295" i="21"/>
  <c r="AZ295" i="21"/>
  <c r="BB294" i="21"/>
  <c r="BA294" i="21"/>
  <c r="AZ294" i="21"/>
  <c r="BB293" i="21"/>
  <c r="BA293" i="21"/>
  <c r="AZ293" i="21"/>
  <c r="BB292" i="21"/>
  <c r="BA292" i="21"/>
  <c r="AZ292" i="21"/>
  <c r="BB291" i="21"/>
  <c r="BA291" i="21"/>
  <c r="AZ291" i="21"/>
  <c r="BB290" i="21"/>
  <c r="BA290" i="21"/>
  <c r="AZ290" i="21"/>
  <c r="BB289" i="21"/>
  <c r="BA289" i="21"/>
  <c r="AZ289" i="21"/>
  <c r="BB288" i="21"/>
  <c r="BC288" i="21" s="1"/>
  <c r="BA288" i="21"/>
  <c r="AZ288" i="21"/>
  <c r="BB287" i="21"/>
  <c r="BA287" i="21"/>
  <c r="AZ287" i="21"/>
  <c r="BB286" i="21"/>
  <c r="BA286" i="21"/>
  <c r="AZ286" i="21"/>
  <c r="BB285" i="21"/>
  <c r="BD285" i="21" s="1"/>
  <c r="BA285" i="21"/>
  <c r="AZ285" i="21"/>
  <c r="BB284" i="21"/>
  <c r="BA284" i="21"/>
  <c r="AZ284" i="21"/>
  <c r="BB283" i="21"/>
  <c r="BA283" i="21"/>
  <c r="AZ283" i="21"/>
  <c r="BB282" i="21"/>
  <c r="BA282" i="21"/>
  <c r="AZ282" i="21"/>
  <c r="BB281" i="21"/>
  <c r="BA281" i="21"/>
  <c r="AZ281" i="21"/>
  <c r="BB280" i="21"/>
  <c r="BC280" i="21" s="1"/>
  <c r="BA280" i="21"/>
  <c r="AZ280" i="21"/>
  <c r="BB279" i="21"/>
  <c r="BA279" i="21"/>
  <c r="AZ279" i="21"/>
  <c r="BB278" i="21"/>
  <c r="BA278" i="21"/>
  <c r="AZ278" i="21"/>
  <c r="BB277" i="21"/>
  <c r="BC277" i="21" s="1"/>
  <c r="BA277" i="21"/>
  <c r="AZ277" i="21"/>
  <c r="BB273" i="21"/>
  <c r="BB301" i="21" s="1"/>
  <c r="BA273" i="21"/>
  <c r="BA301" i="21" s="1"/>
  <c r="BB268" i="21"/>
  <c r="BA268" i="21"/>
  <c r="AZ268" i="21"/>
  <c r="AZ324" i="21" s="1"/>
  <c r="BB267" i="21"/>
  <c r="BB323" i="21" s="1"/>
  <c r="BA267" i="21"/>
  <c r="BA323" i="21" s="1"/>
  <c r="AZ267" i="21"/>
  <c r="AZ323" i="21" s="1"/>
  <c r="BB266" i="21"/>
  <c r="BA266" i="21"/>
  <c r="AZ266" i="21"/>
  <c r="BB265" i="21"/>
  <c r="BA265" i="21"/>
  <c r="BA321" i="21" s="1"/>
  <c r="AZ265" i="21"/>
  <c r="AZ321" i="21" s="1"/>
  <c r="BB264" i="21"/>
  <c r="BB320" i="21" s="1"/>
  <c r="BA264" i="21"/>
  <c r="BA320" i="21" s="1"/>
  <c r="AZ264" i="21"/>
  <c r="BB263" i="21"/>
  <c r="BA263" i="21"/>
  <c r="AZ263" i="21"/>
  <c r="BB262" i="21"/>
  <c r="BA262" i="21"/>
  <c r="BA318" i="21" s="1"/>
  <c r="AZ262" i="21"/>
  <c r="AZ318" i="21" s="1"/>
  <c r="BB261" i="21"/>
  <c r="BB317" i="21" s="1"/>
  <c r="BA261" i="21"/>
  <c r="AZ261" i="21"/>
  <c r="BB260" i="21"/>
  <c r="BA260" i="21"/>
  <c r="AZ260" i="21"/>
  <c r="AZ316" i="21" s="1"/>
  <c r="BB259" i="21"/>
  <c r="BB315" i="21" s="1"/>
  <c r="BA259" i="21"/>
  <c r="BA315" i="21" s="1"/>
  <c r="AZ259" i="21"/>
  <c r="AZ315" i="21" s="1"/>
  <c r="BB258" i="21"/>
  <c r="BA258" i="21"/>
  <c r="AZ258" i="21"/>
  <c r="BB257" i="21"/>
  <c r="BA257" i="21"/>
  <c r="BA313" i="21" s="1"/>
  <c r="AZ257" i="21"/>
  <c r="AZ313" i="21" s="1"/>
  <c r="BB256" i="21"/>
  <c r="BB312" i="21" s="1"/>
  <c r="BA256" i="21"/>
  <c r="BA312" i="21" s="1"/>
  <c r="AZ256" i="21"/>
  <c r="BB255" i="21"/>
  <c r="BA255" i="21"/>
  <c r="AZ255" i="21"/>
  <c r="BB254" i="21"/>
  <c r="BA254" i="21"/>
  <c r="BA310" i="21" s="1"/>
  <c r="AZ254" i="21"/>
  <c r="AZ310" i="21" s="1"/>
  <c r="BB253" i="21"/>
  <c r="BB309" i="21" s="1"/>
  <c r="BA253" i="21"/>
  <c r="AZ253" i="21"/>
  <c r="BB252" i="21"/>
  <c r="BA252" i="21"/>
  <c r="AZ252" i="21"/>
  <c r="AZ308" i="21" s="1"/>
  <c r="BB251" i="21"/>
  <c r="BB307" i="21" s="1"/>
  <c r="BA251" i="21"/>
  <c r="BA307" i="21" s="1"/>
  <c r="AZ251" i="21"/>
  <c r="AZ307" i="21" s="1"/>
  <c r="BB250" i="21"/>
  <c r="BB306" i="21" s="1"/>
  <c r="BA250" i="21"/>
  <c r="AZ250" i="21"/>
  <c r="BB249" i="21"/>
  <c r="BB305" i="21" s="1"/>
  <c r="BA249" i="21"/>
  <c r="BA305" i="21" s="1"/>
  <c r="AZ249" i="21"/>
  <c r="AZ305" i="21" s="1"/>
  <c r="BB246" i="21"/>
  <c r="BB274" i="21" s="1"/>
  <c r="BB302" i="21" s="1"/>
  <c r="BA246" i="21"/>
  <c r="BA274" i="21" s="1"/>
  <c r="BA302" i="21" s="1"/>
  <c r="AZ246" i="21"/>
  <c r="AZ274" i="21" s="1"/>
  <c r="AZ302" i="21" s="1"/>
  <c r="BB245" i="21"/>
  <c r="BA245" i="21"/>
  <c r="AZ245" i="21"/>
  <c r="AZ273" i="21" s="1"/>
  <c r="AZ301" i="21" s="1"/>
  <c r="BB244" i="21"/>
  <c r="BB272" i="21" s="1"/>
  <c r="BB300" i="21" s="1"/>
  <c r="BA244" i="21"/>
  <c r="BA272" i="21" s="1"/>
  <c r="BA300" i="21" s="1"/>
  <c r="AZ244" i="21"/>
  <c r="AZ272" i="21" s="1"/>
  <c r="AZ300" i="21" s="1"/>
  <c r="BD220" i="21"/>
  <c r="BC219" i="21"/>
  <c r="BD219" i="21"/>
  <c r="BD218" i="21"/>
  <c r="BC218" i="21"/>
  <c r="BD217" i="21"/>
  <c r="BD216" i="21"/>
  <c r="BD215" i="21"/>
  <c r="BD214" i="21"/>
  <c r="BC214" i="21"/>
  <c r="BD213" i="21"/>
  <c r="BC213" i="21"/>
  <c r="BD212" i="21"/>
  <c r="BC211" i="21"/>
  <c r="BD211" i="21"/>
  <c r="BD210" i="21"/>
  <c r="BC210" i="21"/>
  <c r="BD209" i="21"/>
  <c r="BD208" i="21"/>
  <c r="BD207" i="21"/>
  <c r="BD206" i="21"/>
  <c r="BC206" i="21"/>
  <c r="BD205" i="21"/>
  <c r="BC205" i="21"/>
  <c r="BD204" i="21"/>
  <c r="BC203" i="21"/>
  <c r="BD203" i="21"/>
  <c r="BD202" i="21"/>
  <c r="BC202" i="21"/>
  <c r="BD196" i="21"/>
  <c r="BC196" i="21"/>
  <c r="BD195" i="21"/>
  <c r="BC195" i="21"/>
  <c r="BD194" i="21"/>
  <c r="BC194" i="21"/>
  <c r="BD193" i="21"/>
  <c r="BC193" i="21"/>
  <c r="BD192" i="21"/>
  <c r="BC192" i="21"/>
  <c r="BD191" i="21"/>
  <c r="BC191" i="21"/>
  <c r="BD190" i="21"/>
  <c r="BC190" i="21"/>
  <c r="BD189" i="21"/>
  <c r="BC189" i="21"/>
  <c r="BD188" i="21"/>
  <c r="BC188" i="21"/>
  <c r="BD187" i="21"/>
  <c r="BC187" i="21"/>
  <c r="BD186" i="21"/>
  <c r="BC186" i="21"/>
  <c r="BD185" i="21"/>
  <c r="BC185" i="21"/>
  <c r="BD184" i="21"/>
  <c r="BC184" i="21"/>
  <c r="BD183" i="21"/>
  <c r="BC183" i="21"/>
  <c r="BD182" i="21"/>
  <c r="BC182" i="21"/>
  <c r="BD181" i="21"/>
  <c r="BC181" i="21"/>
  <c r="BD180" i="21"/>
  <c r="BC180" i="21"/>
  <c r="BD179" i="21"/>
  <c r="BC179" i="21"/>
  <c r="BD178" i="21"/>
  <c r="BC178" i="21"/>
  <c r="BD177" i="21"/>
  <c r="BC177" i="21"/>
  <c r="BD172" i="21"/>
  <c r="BC172" i="21"/>
  <c r="BD171" i="21"/>
  <c r="BC171" i="21"/>
  <c r="BD170" i="21"/>
  <c r="BC170" i="21"/>
  <c r="BD169" i="21"/>
  <c r="BC169" i="21"/>
  <c r="BD168" i="21"/>
  <c r="BC168" i="21"/>
  <c r="BD167" i="21"/>
  <c r="BC167" i="21"/>
  <c r="BD166" i="21"/>
  <c r="BC166" i="21"/>
  <c r="BD165" i="21"/>
  <c r="BC165" i="21"/>
  <c r="BD164" i="21"/>
  <c r="BC164" i="21"/>
  <c r="BD163" i="21"/>
  <c r="BC163" i="21"/>
  <c r="BD162" i="21"/>
  <c r="BC162" i="21"/>
  <c r="BD161" i="21"/>
  <c r="BC161" i="21"/>
  <c r="BD160" i="21"/>
  <c r="BC160" i="21"/>
  <c r="BD159" i="21"/>
  <c r="BC159" i="21"/>
  <c r="BD158" i="21"/>
  <c r="BC158" i="21"/>
  <c r="BD157" i="21"/>
  <c r="BC157" i="21"/>
  <c r="BD156" i="21"/>
  <c r="BC156" i="21"/>
  <c r="BD155" i="21"/>
  <c r="BC155" i="21"/>
  <c r="BD154" i="21"/>
  <c r="BC154" i="21"/>
  <c r="BD153" i="21"/>
  <c r="BC153" i="21"/>
  <c r="BD148" i="21"/>
  <c r="BC148" i="21"/>
  <c r="BD147" i="21"/>
  <c r="BC147" i="21"/>
  <c r="BD146" i="21"/>
  <c r="BC146" i="21"/>
  <c r="BD145" i="21"/>
  <c r="BC145" i="21"/>
  <c r="BD144" i="21"/>
  <c r="BC144" i="21"/>
  <c r="BD143" i="21"/>
  <c r="BC143" i="21"/>
  <c r="BD142" i="21"/>
  <c r="BC142" i="21"/>
  <c r="BD141" i="21"/>
  <c r="BC141" i="21"/>
  <c r="BD140" i="21"/>
  <c r="BC140" i="21"/>
  <c r="BD139" i="21"/>
  <c r="BC139" i="21"/>
  <c r="BD138" i="21"/>
  <c r="BC138" i="21"/>
  <c r="BD137" i="21"/>
  <c r="BC137" i="21"/>
  <c r="BD136" i="21"/>
  <c r="BC136" i="21"/>
  <c r="BD135" i="21"/>
  <c r="BC135" i="21"/>
  <c r="BD134" i="21"/>
  <c r="BC134" i="21"/>
  <c r="BD133" i="21"/>
  <c r="BC133" i="21"/>
  <c r="BD132" i="21"/>
  <c r="BC132" i="21"/>
  <c r="BD131" i="21"/>
  <c r="BC131" i="21"/>
  <c r="BD130" i="21"/>
  <c r="BC130" i="21"/>
  <c r="BD129" i="21"/>
  <c r="BC129" i="21"/>
  <c r="BD124" i="21"/>
  <c r="BC124" i="21"/>
  <c r="BD123" i="21"/>
  <c r="BC123" i="21"/>
  <c r="BD122" i="21"/>
  <c r="BC122" i="21"/>
  <c r="BD121" i="21"/>
  <c r="BC121" i="21"/>
  <c r="BD120" i="21"/>
  <c r="BC120" i="21"/>
  <c r="BD119" i="21"/>
  <c r="BC119" i="21"/>
  <c r="BD118" i="21"/>
  <c r="BC118" i="21"/>
  <c r="BD117" i="21"/>
  <c r="BC117" i="21"/>
  <c r="BD116" i="21"/>
  <c r="BC116" i="21"/>
  <c r="BD115" i="21"/>
  <c r="BC115" i="21"/>
  <c r="BD114" i="21"/>
  <c r="BC114" i="21"/>
  <c r="BD113" i="21"/>
  <c r="BC113" i="21"/>
  <c r="BD112" i="21"/>
  <c r="BC112" i="21"/>
  <c r="BD111" i="21"/>
  <c r="BC111" i="21"/>
  <c r="BD110" i="21"/>
  <c r="BC110" i="21"/>
  <c r="BD109" i="21"/>
  <c r="BC109" i="21"/>
  <c r="BD108" i="21"/>
  <c r="BC108" i="21"/>
  <c r="BD107" i="21"/>
  <c r="BC107" i="21"/>
  <c r="BD106" i="21"/>
  <c r="BC106" i="21"/>
  <c r="BD105" i="21"/>
  <c r="BC105" i="21"/>
  <c r="BD100" i="21"/>
  <c r="BC100" i="21"/>
  <c r="BD99" i="21"/>
  <c r="BC99" i="21"/>
  <c r="BD98" i="21"/>
  <c r="BC98" i="21"/>
  <c r="BD97" i="21"/>
  <c r="BC97" i="21"/>
  <c r="BD96" i="21"/>
  <c r="BC96" i="21"/>
  <c r="BD95" i="21"/>
  <c r="BC95" i="21"/>
  <c r="BD94" i="21"/>
  <c r="BC94" i="21"/>
  <c r="BD93" i="21"/>
  <c r="BC93" i="21"/>
  <c r="BD92" i="21"/>
  <c r="BC92" i="21"/>
  <c r="BD91" i="21"/>
  <c r="BC91" i="21"/>
  <c r="BD90" i="21"/>
  <c r="BC90" i="21"/>
  <c r="BD89" i="21"/>
  <c r="BC89" i="21"/>
  <c r="BD88" i="21"/>
  <c r="BC88" i="21"/>
  <c r="BD87" i="21"/>
  <c r="BC87" i="21"/>
  <c r="BD86" i="21"/>
  <c r="BC86" i="21"/>
  <c r="BD85" i="21"/>
  <c r="BC85" i="21"/>
  <c r="BD84" i="21"/>
  <c r="BC84" i="21"/>
  <c r="BD83" i="21"/>
  <c r="BC83" i="21"/>
  <c r="BD82" i="21"/>
  <c r="BC82" i="21"/>
  <c r="BD81" i="21"/>
  <c r="BC81" i="21"/>
  <c r="BD76" i="21"/>
  <c r="BC76" i="21"/>
  <c r="BD75" i="21"/>
  <c r="BC75" i="21"/>
  <c r="BD74" i="21"/>
  <c r="BC74" i="21"/>
  <c r="BD73" i="21"/>
  <c r="BC73" i="21"/>
  <c r="BD72" i="21"/>
  <c r="BC72" i="21"/>
  <c r="BD71" i="21"/>
  <c r="BC71" i="21"/>
  <c r="BD70" i="21"/>
  <c r="BC70" i="21"/>
  <c r="BD69" i="21"/>
  <c r="BC69" i="21"/>
  <c r="BD68" i="21"/>
  <c r="BC68" i="21"/>
  <c r="BD67" i="21"/>
  <c r="BC67" i="21"/>
  <c r="BD66" i="21"/>
  <c r="BC66" i="21"/>
  <c r="BD65" i="21"/>
  <c r="BC65" i="21"/>
  <c r="BD64" i="21"/>
  <c r="BC64" i="21"/>
  <c r="BD63" i="21"/>
  <c r="BC63" i="21"/>
  <c r="BD62" i="21"/>
  <c r="BC62" i="21"/>
  <c r="BD61" i="21"/>
  <c r="BC61" i="21"/>
  <c r="BD60" i="21"/>
  <c r="BC60" i="21"/>
  <c r="BD59" i="21"/>
  <c r="BC59" i="21"/>
  <c r="BD58" i="21"/>
  <c r="BC58" i="21"/>
  <c r="BD57" i="21"/>
  <c r="BC57" i="21"/>
  <c r="BD52" i="21"/>
  <c r="BC52" i="21"/>
  <c r="BD51" i="21"/>
  <c r="BC51" i="21"/>
  <c r="BD50" i="21"/>
  <c r="BC50" i="21"/>
  <c r="BD49" i="21"/>
  <c r="BC49" i="21"/>
  <c r="BD48" i="21"/>
  <c r="BC48" i="21"/>
  <c r="BD47" i="21"/>
  <c r="BC47" i="21"/>
  <c r="BD46" i="21"/>
  <c r="BC46" i="21"/>
  <c r="BD45" i="21"/>
  <c r="BC45" i="21"/>
  <c r="BD44" i="21"/>
  <c r="BC44" i="21"/>
  <c r="BD43" i="21"/>
  <c r="BC43" i="21"/>
  <c r="BD42" i="21"/>
  <c r="BC42" i="21"/>
  <c r="BD41" i="21"/>
  <c r="BC41" i="21"/>
  <c r="BD40" i="21"/>
  <c r="BC40" i="21"/>
  <c r="BD39" i="21"/>
  <c r="BC39" i="21"/>
  <c r="BD38" i="21"/>
  <c r="BC38" i="21"/>
  <c r="BD37" i="21"/>
  <c r="BC37" i="21"/>
  <c r="BD36" i="21"/>
  <c r="BC36" i="21"/>
  <c r="BD35" i="21"/>
  <c r="BC35" i="21"/>
  <c r="BD34" i="21"/>
  <c r="BC34" i="21"/>
  <c r="BD33" i="21"/>
  <c r="BC33" i="21"/>
  <c r="BD28" i="21"/>
  <c r="BC28" i="21"/>
  <c r="BD27" i="21"/>
  <c r="BC27" i="21"/>
  <c r="BD26" i="21"/>
  <c r="BC26" i="21"/>
  <c r="BD25" i="21"/>
  <c r="BC25" i="21"/>
  <c r="BD24" i="21"/>
  <c r="BC24" i="21"/>
  <c r="BD23" i="21"/>
  <c r="BC23" i="21"/>
  <c r="BD22" i="21"/>
  <c r="BC22" i="21"/>
  <c r="BD21" i="21"/>
  <c r="BC21" i="21"/>
  <c r="BD20" i="21"/>
  <c r="BC20" i="21"/>
  <c r="BD19" i="21"/>
  <c r="BC19" i="21"/>
  <c r="BD18" i="21"/>
  <c r="BC18" i="21"/>
  <c r="BD17" i="21"/>
  <c r="BC17" i="21"/>
  <c r="BD16" i="21"/>
  <c r="BC16" i="21"/>
  <c r="BD15" i="21"/>
  <c r="BC15" i="21"/>
  <c r="BD14" i="21"/>
  <c r="BC14" i="21"/>
  <c r="BD13" i="21"/>
  <c r="BC13" i="21"/>
  <c r="BD12" i="21"/>
  <c r="BC12" i="21"/>
  <c r="BD11" i="21"/>
  <c r="BC11" i="21"/>
  <c r="BD10" i="21"/>
  <c r="BC10" i="21"/>
  <c r="BD9" i="21"/>
  <c r="BC9" i="21"/>
  <c r="AY6" i="21"/>
  <c r="AT300" i="21"/>
  <c r="AT296" i="21"/>
  <c r="AS296" i="21"/>
  <c r="AR296" i="21"/>
  <c r="AT295" i="21"/>
  <c r="AS295" i="21"/>
  <c r="AV295" i="21" s="1"/>
  <c r="AR295" i="21"/>
  <c r="AU295" i="21" s="1"/>
  <c r="AT294" i="21"/>
  <c r="AS294" i="21"/>
  <c r="AV294" i="21" s="1"/>
  <c r="AR294" i="21"/>
  <c r="AT293" i="21"/>
  <c r="AV293" i="21" s="1"/>
  <c r="AS293" i="21"/>
  <c r="AR293" i="21"/>
  <c r="AT292" i="21"/>
  <c r="AS292" i="21"/>
  <c r="AR292" i="21"/>
  <c r="AT291" i="21"/>
  <c r="AS291" i="21"/>
  <c r="AR291" i="21"/>
  <c r="AT290" i="21"/>
  <c r="AS290" i="21"/>
  <c r="AR290" i="21"/>
  <c r="AT289" i="21"/>
  <c r="AS289" i="21"/>
  <c r="AR289" i="21"/>
  <c r="AT288" i="21"/>
  <c r="AS288" i="21"/>
  <c r="AR288" i="21"/>
  <c r="AT287" i="21"/>
  <c r="AS287" i="21"/>
  <c r="AR287" i="21"/>
  <c r="AT286" i="21"/>
  <c r="AS286" i="21"/>
  <c r="AR286" i="21"/>
  <c r="AT285" i="21"/>
  <c r="AS285" i="21"/>
  <c r="AR285" i="21"/>
  <c r="AT284" i="21"/>
  <c r="AS284" i="21"/>
  <c r="AR284" i="21"/>
  <c r="AT283" i="21"/>
  <c r="AV283" i="21" s="1"/>
  <c r="AS283" i="21"/>
  <c r="AR283" i="21"/>
  <c r="AT282" i="21"/>
  <c r="AS282" i="21"/>
  <c r="AR282" i="21"/>
  <c r="AT281" i="21"/>
  <c r="AS281" i="21"/>
  <c r="AR281" i="21"/>
  <c r="AT280" i="21"/>
  <c r="AS280" i="21"/>
  <c r="AR280" i="21"/>
  <c r="AU280" i="21" s="1"/>
  <c r="AT279" i="21"/>
  <c r="AS279" i="21"/>
  <c r="AV279" i="21" s="1"/>
  <c r="AR279" i="21"/>
  <c r="AT278" i="21"/>
  <c r="AS278" i="21"/>
  <c r="AR278" i="21"/>
  <c r="AT277" i="21"/>
  <c r="AS277" i="21"/>
  <c r="AR277" i="21"/>
  <c r="AS274" i="21"/>
  <c r="AS302" i="21" s="1"/>
  <c r="AS273" i="21"/>
  <c r="AS301" i="21" s="1"/>
  <c r="AR273" i="21"/>
  <c r="AR301" i="21" s="1"/>
  <c r="AT272" i="21"/>
  <c r="AT268" i="21"/>
  <c r="AS268" i="21"/>
  <c r="AS324" i="21" s="1"/>
  <c r="AR268" i="21"/>
  <c r="AR324" i="21" s="1"/>
  <c r="AT267" i="21"/>
  <c r="AT323" i="21" s="1"/>
  <c r="AS267" i="21"/>
  <c r="AR267" i="21"/>
  <c r="AR323" i="21" s="1"/>
  <c r="AT266" i="21"/>
  <c r="AT322" i="21" s="1"/>
  <c r="AS266" i="21"/>
  <c r="AS322" i="21" s="1"/>
  <c r="AR266" i="21"/>
  <c r="AR322" i="21" s="1"/>
  <c r="AT265" i="21"/>
  <c r="AS265" i="21"/>
  <c r="AS321" i="21" s="1"/>
  <c r="AR265" i="21"/>
  <c r="AT264" i="21"/>
  <c r="AT320" i="21" s="1"/>
  <c r="AS264" i="21"/>
  <c r="AS320" i="21" s="1"/>
  <c r="AR264" i="21"/>
  <c r="AR320" i="21" s="1"/>
  <c r="AT263" i="21"/>
  <c r="AT319" i="21" s="1"/>
  <c r="AS263" i="21"/>
  <c r="AR263" i="21"/>
  <c r="AR319" i="21" s="1"/>
  <c r="AT262" i="21"/>
  <c r="AS262" i="21"/>
  <c r="AS318" i="21" s="1"/>
  <c r="AR262" i="21"/>
  <c r="AR318" i="21" s="1"/>
  <c r="AT261" i="21"/>
  <c r="AT317" i="21" s="1"/>
  <c r="AS261" i="21"/>
  <c r="AS317" i="21" s="1"/>
  <c r="AR261" i="21"/>
  <c r="AR317" i="21" s="1"/>
  <c r="AT260" i="21"/>
  <c r="AT316" i="21" s="1"/>
  <c r="AS260" i="21"/>
  <c r="AS316" i="21" s="1"/>
  <c r="AR260" i="21"/>
  <c r="AR316" i="21" s="1"/>
  <c r="AT259" i="21"/>
  <c r="AT315" i="21" s="1"/>
  <c r="AS259" i="21"/>
  <c r="AS315" i="21" s="1"/>
  <c r="AR259" i="21"/>
  <c r="AR315" i="21" s="1"/>
  <c r="AT258" i="21"/>
  <c r="AS258" i="21"/>
  <c r="AS314" i="21" s="1"/>
  <c r="AR258" i="21"/>
  <c r="AT257" i="21"/>
  <c r="AT313" i="21" s="1"/>
  <c r="AS257" i="21"/>
  <c r="AS313" i="21" s="1"/>
  <c r="AR257" i="21"/>
  <c r="AR313" i="21" s="1"/>
  <c r="AT256" i="21"/>
  <c r="AT312" i="21" s="1"/>
  <c r="AS256" i="21"/>
  <c r="AR256" i="21"/>
  <c r="AR312" i="21" s="1"/>
  <c r="AT255" i="21"/>
  <c r="AT311" i="21" s="1"/>
  <c r="AS255" i="21"/>
  <c r="AS311" i="21" s="1"/>
  <c r="AR255" i="21"/>
  <c r="AR311" i="21" s="1"/>
  <c r="AT254" i="21"/>
  <c r="AT310" i="21" s="1"/>
  <c r="AS254" i="21"/>
  <c r="AS310" i="21" s="1"/>
  <c r="AR254" i="21"/>
  <c r="AR310" i="21" s="1"/>
  <c r="AT253" i="21"/>
  <c r="AT309" i="21" s="1"/>
  <c r="AS253" i="21"/>
  <c r="AR253" i="21"/>
  <c r="AR309" i="21" s="1"/>
  <c r="AT252" i="21"/>
  <c r="AS252" i="21"/>
  <c r="AS308" i="21" s="1"/>
  <c r="AR252" i="21"/>
  <c r="AT251" i="21"/>
  <c r="AT307" i="21" s="1"/>
  <c r="AS251" i="21"/>
  <c r="AR251" i="21"/>
  <c r="AR307" i="21" s="1"/>
  <c r="AT250" i="21"/>
  <c r="AT306" i="21" s="1"/>
  <c r="AS250" i="21"/>
  <c r="AS306" i="21" s="1"/>
  <c r="AR250" i="21"/>
  <c r="AR306" i="21" s="1"/>
  <c r="AT249" i="21"/>
  <c r="AT305" i="21" s="1"/>
  <c r="AS249" i="21"/>
  <c r="AS305" i="21" s="1"/>
  <c r="AR249" i="21"/>
  <c r="AR305" i="21" s="1"/>
  <c r="AT246" i="21"/>
  <c r="AT274" i="21" s="1"/>
  <c r="AT302" i="21" s="1"/>
  <c r="AS246" i="21"/>
  <c r="AR246" i="21"/>
  <c r="AR274" i="21" s="1"/>
  <c r="AR302" i="21" s="1"/>
  <c r="AT245" i="21"/>
  <c r="AT273" i="21" s="1"/>
  <c r="AT301" i="21" s="1"/>
  <c r="AS245" i="21"/>
  <c r="AR245" i="21"/>
  <c r="AT244" i="21"/>
  <c r="AS244" i="21"/>
  <c r="AS272" i="21" s="1"/>
  <c r="AS300" i="21" s="1"/>
  <c r="AR244" i="21"/>
  <c r="AR272" i="21" s="1"/>
  <c r="AR300" i="21" s="1"/>
  <c r="AV220" i="21"/>
  <c r="AU220" i="21"/>
  <c r="AU219" i="21"/>
  <c r="AV219" i="21"/>
  <c r="AU218" i="21"/>
  <c r="AV218" i="21"/>
  <c r="AV217" i="21"/>
  <c r="AU217" i="21"/>
  <c r="AV216" i="21"/>
  <c r="AU216" i="21"/>
  <c r="AV215" i="21"/>
  <c r="AV214" i="21"/>
  <c r="AV213" i="21"/>
  <c r="AU213" i="21"/>
  <c r="AV212" i="21"/>
  <c r="AU212" i="21"/>
  <c r="AU211" i="21"/>
  <c r="AV211" i="21"/>
  <c r="AU210" i="21"/>
  <c r="AV210" i="21"/>
  <c r="AV209" i="21"/>
  <c r="AU209" i="21"/>
  <c r="AV208" i="21"/>
  <c r="AU208" i="21"/>
  <c r="AV207" i="21"/>
  <c r="AV206" i="21"/>
  <c r="AV205" i="21"/>
  <c r="AU205" i="21"/>
  <c r="AV204" i="21"/>
  <c r="AU204" i="21"/>
  <c r="AU203" i="21"/>
  <c r="AV203" i="21"/>
  <c r="AU202" i="21"/>
  <c r="AV202" i="21"/>
  <c r="AV196" i="21"/>
  <c r="AU196" i="21"/>
  <c r="AV195" i="21"/>
  <c r="AU195" i="21"/>
  <c r="AV194" i="21"/>
  <c r="AU194" i="21"/>
  <c r="AV193" i="21"/>
  <c r="AU193" i="21"/>
  <c r="AV192" i="21"/>
  <c r="AU192" i="21"/>
  <c r="AV191" i="21"/>
  <c r="AU191" i="21"/>
  <c r="AV190" i="21"/>
  <c r="AU190" i="21"/>
  <c r="AV189" i="21"/>
  <c r="AU189" i="21"/>
  <c r="AV188" i="21"/>
  <c r="AU188" i="21"/>
  <c r="AV187" i="21"/>
  <c r="AU187" i="21"/>
  <c r="AV186" i="21"/>
  <c r="AU186" i="21"/>
  <c r="AV185" i="21"/>
  <c r="AU185" i="21"/>
  <c r="AV184" i="21"/>
  <c r="AU184" i="21"/>
  <c r="AV183" i="21"/>
  <c r="AU183" i="21"/>
  <c r="AV182" i="21"/>
  <c r="AU182" i="21"/>
  <c r="AV181" i="21"/>
  <c r="AU181" i="21"/>
  <c r="AV180" i="21"/>
  <c r="AU180" i="21"/>
  <c r="AV179" i="21"/>
  <c r="AU179" i="21"/>
  <c r="AV178" i="21"/>
  <c r="AU178" i="21"/>
  <c r="AV177" i="21"/>
  <c r="AU177" i="21"/>
  <c r="AU198" i="21" s="1"/>
  <c r="AV172" i="21"/>
  <c r="AU172" i="21"/>
  <c r="AV171" i="21"/>
  <c r="AU171" i="21"/>
  <c r="AV170" i="21"/>
  <c r="AU170" i="21"/>
  <c r="AV169" i="21"/>
  <c r="AU169" i="21"/>
  <c r="AV168" i="21"/>
  <c r="AU168" i="21"/>
  <c r="AV167" i="21"/>
  <c r="AU167" i="21"/>
  <c r="AV166" i="21"/>
  <c r="AU166" i="21"/>
  <c r="AV165" i="21"/>
  <c r="AU165" i="21"/>
  <c r="AV164" i="21"/>
  <c r="AU164" i="21"/>
  <c r="AV163" i="21"/>
  <c r="AU163" i="21"/>
  <c r="AV162" i="21"/>
  <c r="AU162" i="21"/>
  <c r="AV161" i="21"/>
  <c r="AU161" i="21"/>
  <c r="AV160" i="21"/>
  <c r="AU160" i="21"/>
  <c r="AV159" i="21"/>
  <c r="AU159" i="21"/>
  <c r="AV158" i="21"/>
  <c r="AU158" i="21"/>
  <c r="AV157" i="21"/>
  <c r="AU157" i="21"/>
  <c r="AV156" i="21"/>
  <c r="AU156" i="21"/>
  <c r="AV155" i="21"/>
  <c r="AU155" i="21"/>
  <c r="AV154" i="21"/>
  <c r="AU154" i="21"/>
  <c r="AV153" i="21"/>
  <c r="AU153" i="21"/>
  <c r="AV148" i="21"/>
  <c r="AU148" i="21"/>
  <c r="AV147" i="21"/>
  <c r="AU147" i="21"/>
  <c r="AV146" i="21"/>
  <c r="AU146" i="21"/>
  <c r="AV145" i="21"/>
  <c r="AU145" i="21"/>
  <c r="AV144" i="21"/>
  <c r="AU144" i="21"/>
  <c r="AV143" i="21"/>
  <c r="AU143" i="21"/>
  <c r="AV142" i="21"/>
  <c r="AU142" i="21"/>
  <c r="AV141" i="21"/>
  <c r="AU141" i="21"/>
  <c r="AV140" i="21"/>
  <c r="AU140" i="21"/>
  <c r="AV139" i="21"/>
  <c r="AU139" i="21"/>
  <c r="AV138" i="21"/>
  <c r="AU138" i="21"/>
  <c r="AV137" i="21"/>
  <c r="AU137" i="21"/>
  <c r="AV136" i="21"/>
  <c r="AU136" i="21"/>
  <c r="AV135" i="21"/>
  <c r="AU135" i="21"/>
  <c r="AV134" i="21"/>
  <c r="AU134" i="21"/>
  <c r="AV133" i="21"/>
  <c r="AU133" i="21"/>
  <c r="AV132" i="21"/>
  <c r="AU132" i="21"/>
  <c r="AV131" i="21"/>
  <c r="AU131" i="21"/>
  <c r="AV130" i="21"/>
  <c r="AU130" i="21"/>
  <c r="AV129" i="21"/>
  <c r="AU129" i="21"/>
  <c r="AV124" i="21"/>
  <c r="AU124" i="21"/>
  <c r="AV123" i="21"/>
  <c r="AU123" i="21"/>
  <c r="AV122" i="21"/>
  <c r="AU122" i="21"/>
  <c r="AV121" i="21"/>
  <c r="AU121" i="21"/>
  <c r="AV120" i="21"/>
  <c r="AU120" i="21"/>
  <c r="AV119" i="21"/>
  <c r="AU119" i="21"/>
  <c r="AV118" i="21"/>
  <c r="AU118" i="21"/>
  <c r="AV117" i="21"/>
  <c r="AU117" i="21"/>
  <c r="AV116" i="21"/>
  <c r="AU116" i="21"/>
  <c r="AV115" i="21"/>
  <c r="AU115" i="21"/>
  <c r="AV114" i="21"/>
  <c r="AU114" i="21"/>
  <c r="AV113" i="21"/>
  <c r="AU113" i="21"/>
  <c r="AV112" i="21"/>
  <c r="AU112" i="21"/>
  <c r="AV111" i="21"/>
  <c r="AU111" i="21"/>
  <c r="AV110" i="21"/>
  <c r="AU110" i="21"/>
  <c r="AV109" i="21"/>
  <c r="AU109" i="21"/>
  <c r="AV108" i="21"/>
  <c r="AU108" i="21"/>
  <c r="AV107" i="21"/>
  <c r="AU107" i="21"/>
  <c r="AV106" i="21"/>
  <c r="AU106" i="21"/>
  <c r="AV105" i="21"/>
  <c r="AU105" i="21"/>
  <c r="AV100" i="21"/>
  <c r="AU100" i="21"/>
  <c r="AV99" i="21"/>
  <c r="AU99" i="21"/>
  <c r="AV98" i="21"/>
  <c r="AU98" i="21"/>
  <c r="AV97" i="21"/>
  <c r="AU97" i="21"/>
  <c r="AV96" i="21"/>
  <c r="AU96" i="21"/>
  <c r="AV95" i="21"/>
  <c r="AU95" i="21"/>
  <c r="AV94" i="21"/>
  <c r="AU94" i="21"/>
  <c r="AV93" i="21"/>
  <c r="AU93" i="21"/>
  <c r="AV92" i="21"/>
  <c r="AU92" i="21"/>
  <c r="AV91" i="21"/>
  <c r="AU91" i="21"/>
  <c r="AV90" i="21"/>
  <c r="AU90" i="21"/>
  <c r="AV89" i="21"/>
  <c r="AU89" i="21"/>
  <c r="AV88" i="21"/>
  <c r="AU88" i="21"/>
  <c r="AV87" i="21"/>
  <c r="AU87" i="21"/>
  <c r="AV86" i="21"/>
  <c r="AU86" i="21"/>
  <c r="AV85" i="21"/>
  <c r="AU85" i="21"/>
  <c r="AV84" i="21"/>
  <c r="AU84" i="21"/>
  <c r="AV83" i="21"/>
  <c r="AU83" i="21"/>
  <c r="AV82" i="21"/>
  <c r="AU82" i="21"/>
  <c r="AV81" i="21"/>
  <c r="AV102" i="21" s="1"/>
  <c r="AU81" i="21"/>
  <c r="AV76" i="21"/>
  <c r="AU76" i="21"/>
  <c r="AV75" i="21"/>
  <c r="AU75" i="21"/>
  <c r="AV74" i="21"/>
  <c r="AU74" i="21"/>
  <c r="AV73" i="21"/>
  <c r="AU73" i="21"/>
  <c r="AV72" i="21"/>
  <c r="AU72" i="21"/>
  <c r="AV71" i="21"/>
  <c r="AU71" i="21"/>
  <c r="AV70" i="21"/>
  <c r="AU70" i="21"/>
  <c r="AV69" i="21"/>
  <c r="AU69" i="21"/>
  <c r="AV68" i="21"/>
  <c r="AU68" i="21"/>
  <c r="AV67" i="21"/>
  <c r="AU67" i="21"/>
  <c r="AV66" i="21"/>
  <c r="AU66" i="21"/>
  <c r="AV65" i="21"/>
  <c r="AU65" i="21"/>
  <c r="AV64" i="21"/>
  <c r="AU64" i="21"/>
  <c r="AV63" i="21"/>
  <c r="AU63" i="21"/>
  <c r="AV62" i="21"/>
  <c r="AU62" i="21"/>
  <c r="AV61" i="21"/>
  <c r="AU61" i="21"/>
  <c r="AV60" i="21"/>
  <c r="AU60" i="21"/>
  <c r="AV59" i="21"/>
  <c r="AU59" i="21"/>
  <c r="AV58" i="21"/>
  <c r="AU58" i="21"/>
  <c r="AV57" i="21"/>
  <c r="AV78" i="21" s="1"/>
  <c r="AU57" i="21"/>
  <c r="AV52" i="21"/>
  <c r="AU52" i="21"/>
  <c r="AV51" i="21"/>
  <c r="AU51" i="21"/>
  <c r="AV50" i="21"/>
  <c r="AU50" i="21"/>
  <c r="AV49" i="21"/>
  <c r="AU49" i="21"/>
  <c r="AV48" i="21"/>
  <c r="AU48" i="21"/>
  <c r="AV47" i="21"/>
  <c r="AU47" i="21"/>
  <c r="AV46" i="21"/>
  <c r="AU46" i="21"/>
  <c r="AV45" i="21"/>
  <c r="AU45" i="21"/>
  <c r="AV44" i="21"/>
  <c r="AU44" i="21"/>
  <c r="AV43" i="21"/>
  <c r="AU43" i="21"/>
  <c r="AV42" i="21"/>
  <c r="AU42" i="21"/>
  <c r="AV41" i="21"/>
  <c r="AU41" i="21"/>
  <c r="AV40" i="21"/>
  <c r="AU40" i="21"/>
  <c r="AV39" i="21"/>
  <c r="AU39" i="21"/>
  <c r="AV38" i="21"/>
  <c r="AU38" i="21"/>
  <c r="AV37" i="21"/>
  <c r="AU37" i="21"/>
  <c r="AV36" i="21"/>
  <c r="AU36" i="21"/>
  <c r="AV35" i="21"/>
  <c r="AU35" i="21"/>
  <c r="AV34" i="21"/>
  <c r="AU34" i="21"/>
  <c r="AV33" i="21"/>
  <c r="AU33" i="21"/>
  <c r="AU54" i="21" s="1"/>
  <c r="AV28" i="21"/>
  <c r="AU28" i="21"/>
  <c r="AV27" i="21"/>
  <c r="AU27" i="21"/>
  <c r="AV26" i="21"/>
  <c r="AU26" i="21"/>
  <c r="AV25" i="21"/>
  <c r="AU25" i="21"/>
  <c r="AV24" i="21"/>
  <c r="AU24" i="21"/>
  <c r="AV23" i="21"/>
  <c r="AU23" i="21"/>
  <c r="AV22" i="21"/>
  <c r="AU22" i="21"/>
  <c r="AV21" i="21"/>
  <c r="AU21" i="21"/>
  <c r="AV20" i="21"/>
  <c r="AU20" i="21"/>
  <c r="AV19" i="21"/>
  <c r="AU19" i="21"/>
  <c r="AV18" i="21"/>
  <c r="AU18" i="21"/>
  <c r="AV17" i="21"/>
  <c r="AU17" i="21"/>
  <c r="AV16" i="21"/>
  <c r="AU16" i="21"/>
  <c r="AV15" i="21"/>
  <c r="AU15" i="21"/>
  <c r="AV14" i="21"/>
  <c r="AU14" i="21"/>
  <c r="AV13" i="21"/>
  <c r="AU13" i="21"/>
  <c r="AV12" i="21"/>
  <c r="AU12" i="21"/>
  <c r="AV11" i="21"/>
  <c r="AU11" i="21"/>
  <c r="AV10" i="21"/>
  <c r="AU10" i="21"/>
  <c r="AV9" i="21"/>
  <c r="AU9" i="21"/>
  <c r="AQ6" i="21"/>
  <c r="AL300" i="21"/>
  <c r="AL296" i="21"/>
  <c r="AK296" i="21"/>
  <c r="AJ296" i="21"/>
  <c r="AL295" i="21"/>
  <c r="AK295" i="21"/>
  <c r="AN295" i="21" s="1"/>
  <c r="AJ295" i="21"/>
  <c r="AL294" i="21"/>
  <c r="AK294" i="21"/>
  <c r="AJ294" i="21"/>
  <c r="AL293" i="21"/>
  <c r="AK293" i="21"/>
  <c r="AJ293" i="21"/>
  <c r="AL292" i="21"/>
  <c r="AK292" i="21"/>
  <c r="AJ292" i="21"/>
  <c r="AL291" i="21"/>
  <c r="AK291" i="21"/>
  <c r="AJ291" i="21"/>
  <c r="AL290" i="21"/>
  <c r="AK290" i="21"/>
  <c r="AJ290" i="21"/>
  <c r="AL289" i="21"/>
  <c r="AK289" i="21"/>
  <c r="AJ289" i="21"/>
  <c r="AL288" i="21"/>
  <c r="AM288" i="21" s="1"/>
  <c r="AK288" i="21"/>
  <c r="AJ288" i="21"/>
  <c r="AL287" i="21"/>
  <c r="AK287" i="21"/>
  <c r="AJ287" i="21"/>
  <c r="AL286" i="21"/>
  <c r="AK286" i="21"/>
  <c r="AJ286" i="21"/>
  <c r="AL285" i="21"/>
  <c r="AK285" i="21"/>
  <c r="AJ285" i="21"/>
  <c r="AL284" i="21"/>
  <c r="AK284" i="21"/>
  <c r="AJ284" i="21"/>
  <c r="AL283" i="21"/>
  <c r="AK283" i="21"/>
  <c r="AJ283" i="21"/>
  <c r="AL282" i="21"/>
  <c r="AK282" i="21"/>
  <c r="AJ282" i="21"/>
  <c r="AL281" i="21"/>
  <c r="AK281" i="21"/>
  <c r="AJ281" i="21"/>
  <c r="AL280" i="21"/>
  <c r="AK280" i="21"/>
  <c r="AJ280" i="21"/>
  <c r="AL279" i="21"/>
  <c r="AK279" i="21"/>
  <c r="AJ279" i="21"/>
  <c r="AL278" i="21"/>
  <c r="AK278" i="21"/>
  <c r="AJ278" i="21"/>
  <c r="AL277" i="21"/>
  <c r="AK277" i="21"/>
  <c r="AJ277" i="21"/>
  <c r="AK274" i="21"/>
  <c r="AK302" i="21" s="1"/>
  <c r="AK273" i="21"/>
  <c r="AK301" i="21" s="1"/>
  <c r="AJ273" i="21"/>
  <c r="AJ301" i="21" s="1"/>
  <c r="AL272" i="21"/>
  <c r="AL268" i="21"/>
  <c r="AK268" i="21"/>
  <c r="AK324" i="21" s="1"/>
  <c r="AJ268" i="21"/>
  <c r="AJ324" i="21" s="1"/>
  <c r="AL267" i="21"/>
  <c r="AL323" i="21" s="1"/>
  <c r="AK267" i="21"/>
  <c r="AK323" i="21" s="1"/>
  <c r="AJ267" i="21"/>
  <c r="AL266" i="21"/>
  <c r="AL322" i="21" s="1"/>
  <c r="AK266" i="21"/>
  <c r="AK322" i="21" s="1"/>
  <c r="AJ266" i="21"/>
  <c r="AJ322" i="21" s="1"/>
  <c r="AL265" i="21"/>
  <c r="AL321" i="21" s="1"/>
  <c r="AK265" i="21"/>
  <c r="AK321" i="21" s="1"/>
  <c r="AJ265" i="21"/>
  <c r="AJ321" i="21" s="1"/>
  <c r="AL264" i="21"/>
  <c r="AL320" i="21" s="1"/>
  <c r="AK264" i="21"/>
  <c r="AJ264" i="21"/>
  <c r="AJ320" i="21" s="1"/>
  <c r="AL263" i="21"/>
  <c r="AL319" i="21" s="1"/>
  <c r="AK263" i="21"/>
  <c r="AJ263" i="21"/>
  <c r="AL262" i="21"/>
  <c r="AM262" i="21" s="1"/>
  <c r="AK262" i="21"/>
  <c r="AK318" i="21" s="1"/>
  <c r="AJ262" i="21"/>
  <c r="AJ318" i="21" s="1"/>
  <c r="AL261" i="21"/>
  <c r="AK261" i="21"/>
  <c r="AK317" i="21" s="1"/>
  <c r="AJ261" i="21"/>
  <c r="AJ317" i="21" s="1"/>
  <c r="AL260" i="21"/>
  <c r="AK260" i="21"/>
  <c r="AK316" i="21" s="1"/>
  <c r="AJ260" i="21"/>
  <c r="AJ316" i="21" s="1"/>
  <c r="AL259" i="21"/>
  <c r="AL315" i="21" s="1"/>
  <c r="AK259" i="21"/>
  <c r="AK315" i="21" s="1"/>
  <c r="AJ259" i="21"/>
  <c r="AL258" i="21"/>
  <c r="AK258" i="21"/>
  <c r="AK314" i="21" s="1"/>
  <c r="AJ258" i="21"/>
  <c r="AJ314" i="21" s="1"/>
  <c r="AL257" i="21"/>
  <c r="AL313" i="21" s="1"/>
  <c r="AK257" i="21"/>
  <c r="AK313" i="21" s="1"/>
  <c r="AJ257" i="21"/>
  <c r="AJ313" i="21" s="1"/>
  <c r="AL256" i="21"/>
  <c r="AL312" i="21" s="1"/>
  <c r="AK256" i="21"/>
  <c r="AJ256" i="21"/>
  <c r="AJ312" i="21" s="1"/>
  <c r="AL255" i="21"/>
  <c r="AL311" i="21" s="1"/>
  <c r="AK255" i="21"/>
  <c r="AK311" i="21" s="1"/>
  <c r="AJ255" i="21"/>
  <c r="AJ311" i="21" s="1"/>
  <c r="AL254" i="21"/>
  <c r="AK254" i="21"/>
  <c r="AJ254" i="21"/>
  <c r="AL253" i="21"/>
  <c r="AL309" i="21" s="1"/>
  <c r="AK253" i="21"/>
  <c r="AJ253" i="21"/>
  <c r="AJ309" i="21" s="1"/>
  <c r="AL252" i="21"/>
  <c r="AK252" i="21"/>
  <c r="AK308" i="21" s="1"/>
  <c r="AJ252" i="21"/>
  <c r="AJ308" i="21" s="1"/>
  <c r="AL251" i="21"/>
  <c r="AL307" i="21" s="1"/>
  <c r="AK251" i="21"/>
  <c r="AJ251" i="21"/>
  <c r="AJ307" i="21" s="1"/>
  <c r="AL250" i="21"/>
  <c r="AK250" i="21"/>
  <c r="AJ250" i="21"/>
  <c r="AL249" i="21"/>
  <c r="AL305" i="21" s="1"/>
  <c r="AK249" i="21"/>
  <c r="AK305" i="21" s="1"/>
  <c r="AJ249" i="21"/>
  <c r="AJ305" i="21" s="1"/>
  <c r="AL246" i="21"/>
  <c r="AL274" i="21" s="1"/>
  <c r="AL302" i="21" s="1"/>
  <c r="AK246" i="21"/>
  <c r="AJ246" i="21"/>
  <c r="AJ274" i="21" s="1"/>
  <c r="AJ302" i="21" s="1"/>
  <c r="AL245" i="21"/>
  <c r="AL273" i="21" s="1"/>
  <c r="AL301" i="21" s="1"/>
  <c r="AK245" i="21"/>
  <c r="AJ245" i="21"/>
  <c r="AL244" i="21"/>
  <c r="AK244" i="21"/>
  <c r="AK272" i="21" s="1"/>
  <c r="AK300" i="21" s="1"/>
  <c r="AJ244" i="21"/>
  <c r="AJ272" i="21" s="1"/>
  <c r="AJ300" i="21" s="1"/>
  <c r="AM220" i="21"/>
  <c r="AN220" i="21"/>
  <c r="AN219" i="21"/>
  <c r="AM219" i="21"/>
  <c r="AM218" i="21"/>
  <c r="AN218" i="21"/>
  <c r="AN217" i="21"/>
  <c r="AN216" i="21"/>
  <c r="AM216" i="21"/>
  <c r="AN215" i="21"/>
  <c r="AN214" i="21"/>
  <c r="AN213" i="21"/>
  <c r="AM213" i="21"/>
  <c r="AM212" i="21"/>
  <c r="AN212" i="21"/>
  <c r="AN211" i="21"/>
  <c r="AM211" i="21"/>
  <c r="AM210" i="21"/>
  <c r="AN210" i="21"/>
  <c r="AN209" i="21"/>
  <c r="AN208" i="21"/>
  <c r="AM208" i="21"/>
  <c r="AN207" i="21"/>
  <c r="AN206" i="21"/>
  <c r="AN205" i="21"/>
  <c r="AM205" i="21"/>
  <c r="AM204" i="21"/>
  <c r="AN204" i="21"/>
  <c r="AN203" i="21"/>
  <c r="AM203" i="21"/>
  <c r="AM202" i="21"/>
  <c r="AN202" i="21"/>
  <c r="AN196" i="21"/>
  <c r="AM196" i="21"/>
  <c r="AN195" i="21"/>
  <c r="AM195" i="21"/>
  <c r="AN194" i="21"/>
  <c r="AM194" i="21"/>
  <c r="AN193" i="21"/>
  <c r="AM193" i="21"/>
  <c r="AN192" i="21"/>
  <c r="AM192" i="21"/>
  <c r="AN191" i="21"/>
  <c r="AM191" i="21"/>
  <c r="AN190" i="21"/>
  <c r="AM190" i="21"/>
  <c r="AN189" i="21"/>
  <c r="AM189" i="21"/>
  <c r="AN188" i="21"/>
  <c r="AM188" i="21"/>
  <c r="AN187" i="21"/>
  <c r="AM187" i="21"/>
  <c r="AN186" i="21"/>
  <c r="AM186" i="21"/>
  <c r="AN185" i="21"/>
  <c r="AM185" i="21"/>
  <c r="AN184" i="21"/>
  <c r="AM184" i="21"/>
  <c r="AN183" i="21"/>
  <c r="AM183" i="21"/>
  <c r="AN182" i="21"/>
  <c r="AM182" i="21"/>
  <c r="AN181" i="21"/>
  <c r="AM181" i="21"/>
  <c r="AN180" i="21"/>
  <c r="AM180" i="21"/>
  <c r="AN179" i="21"/>
  <c r="AM179" i="21"/>
  <c r="AN178" i="21"/>
  <c r="AM178" i="21"/>
  <c r="AN177" i="21"/>
  <c r="AM177" i="21"/>
  <c r="AM198" i="21" s="1"/>
  <c r="AN172" i="21"/>
  <c r="AM172" i="21"/>
  <c r="AN171" i="21"/>
  <c r="AM171" i="21"/>
  <c r="AN170" i="21"/>
  <c r="AM170" i="21"/>
  <c r="AN169" i="21"/>
  <c r="AM169" i="21"/>
  <c r="AN168" i="21"/>
  <c r="AM168" i="21"/>
  <c r="AN167" i="21"/>
  <c r="AM167" i="21"/>
  <c r="AN166" i="21"/>
  <c r="AM166" i="21"/>
  <c r="AN165" i="21"/>
  <c r="AM165" i="21"/>
  <c r="AN164" i="21"/>
  <c r="AM164" i="21"/>
  <c r="AN163" i="21"/>
  <c r="AM163" i="21"/>
  <c r="AN162" i="21"/>
  <c r="AM162" i="21"/>
  <c r="AN161" i="21"/>
  <c r="AM161" i="21"/>
  <c r="AN160" i="21"/>
  <c r="AM160" i="21"/>
  <c r="AN159" i="21"/>
  <c r="AM159" i="21"/>
  <c r="AN158" i="21"/>
  <c r="AM158" i="21"/>
  <c r="AN157" i="21"/>
  <c r="AM157" i="21"/>
  <c r="AN156" i="21"/>
  <c r="AM156" i="21"/>
  <c r="AN155" i="21"/>
  <c r="AM155" i="21"/>
  <c r="AN154" i="21"/>
  <c r="AM154" i="21"/>
  <c r="AN153" i="21"/>
  <c r="AM153" i="21"/>
  <c r="AN148" i="21"/>
  <c r="AM148" i="21"/>
  <c r="AN147" i="21"/>
  <c r="AM147" i="21"/>
  <c r="AN146" i="21"/>
  <c r="AM146" i="21"/>
  <c r="AN145" i="21"/>
  <c r="AM145" i="21"/>
  <c r="AN144" i="21"/>
  <c r="AM144" i="21"/>
  <c r="AN143" i="21"/>
  <c r="AM143" i="21"/>
  <c r="AN142" i="21"/>
  <c r="AM142" i="21"/>
  <c r="AN141" i="21"/>
  <c r="AM141" i="21"/>
  <c r="AN140" i="21"/>
  <c r="AM140" i="21"/>
  <c r="AN139" i="21"/>
  <c r="AM139" i="21"/>
  <c r="AN138" i="21"/>
  <c r="AM138" i="21"/>
  <c r="AN137" i="21"/>
  <c r="AM137" i="21"/>
  <c r="AN136" i="21"/>
  <c r="AM136" i="21"/>
  <c r="AN135" i="21"/>
  <c r="AM135" i="21"/>
  <c r="AN134" i="21"/>
  <c r="AM134" i="21"/>
  <c r="AN133" i="21"/>
  <c r="AM133" i="21"/>
  <c r="AN132" i="21"/>
  <c r="AM132" i="21"/>
  <c r="AN131" i="21"/>
  <c r="AM131" i="21"/>
  <c r="AN130" i="21"/>
  <c r="AM130" i="21"/>
  <c r="AN129" i="21"/>
  <c r="AM129" i="21"/>
  <c r="AM150" i="21" s="1"/>
  <c r="AN124" i="21"/>
  <c r="AM124" i="21"/>
  <c r="AN123" i="21"/>
  <c r="AM123" i="21"/>
  <c r="AN122" i="21"/>
  <c r="AM122" i="21"/>
  <c r="AN121" i="21"/>
  <c r="AM121" i="21"/>
  <c r="AN120" i="21"/>
  <c r="AM120" i="21"/>
  <c r="AN119" i="21"/>
  <c r="AM119" i="21"/>
  <c r="AN118" i="21"/>
  <c r="AM118" i="21"/>
  <c r="AN117" i="21"/>
  <c r="AM117" i="21"/>
  <c r="AN116" i="21"/>
  <c r="AM116" i="21"/>
  <c r="AN115" i="21"/>
  <c r="AM115" i="21"/>
  <c r="AN114" i="21"/>
  <c r="AM114" i="21"/>
  <c r="AN113" i="21"/>
  <c r="AM113" i="21"/>
  <c r="AN112" i="21"/>
  <c r="AM112" i="21"/>
  <c r="AN111" i="21"/>
  <c r="AM111" i="21"/>
  <c r="AN110" i="21"/>
  <c r="AM110" i="21"/>
  <c r="AN109" i="21"/>
  <c r="AM109" i="21"/>
  <c r="AN108" i="21"/>
  <c r="AM108" i="21"/>
  <c r="AN107" i="21"/>
  <c r="AM107" i="21"/>
  <c r="AN106" i="21"/>
  <c r="AM106" i="21"/>
  <c r="AN105" i="21"/>
  <c r="AN126" i="21" s="1"/>
  <c r="AM105" i="21"/>
  <c r="AN100" i="21"/>
  <c r="AM100" i="21"/>
  <c r="AN99" i="21"/>
  <c r="AM99" i="21"/>
  <c r="AN98" i="21"/>
  <c r="AM98" i="21"/>
  <c r="AN97" i="21"/>
  <c r="AM97" i="21"/>
  <c r="AN96" i="21"/>
  <c r="AM96" i="21"/>
  <c r="AN95" i="21"/>
  <c r="AM95" i="21"/>
  <c r="AN94" i="21"/>
  <c r="AM94" i="21"/>
  <c r="AN93" i="21"/>
  <c r="AM93" i="21"/>
  <c r="AN92" i="21"/>
  <c r="AM92" i="21"/>
  <c r="AN91" i="21"/>
  <c r="AM91" i="21"/>
  <c r="AN90" i="21"/>
  <c r="AM90" i="21"/>
  <c r="AN89" i="21"/>
  <c r="AM89" i="21"/>
  <c r="AN88" i="21"/>
  <c r="AM88" i="21"/>
  <c r="AN87" i="21"/>
  <c r="AM87" i="21"/>
  <c r="AN86" i="21"/>
  <c r="AM86" i="21"/>
  <c r="AN85" i="21"/>
  <c r="AM85" i="21"/>
  <c r="AN84" i="21"/>
  <c r="AM84" i="21"/>
  <c r="AN83" i="21"/>
  <c r="AM83" i="21"/>
  <c r="AN82" i="21"/>
  <c r="AM82" i="21"/>
  <c r="AN81" i="21"/>
  <c r="AN102" i="21" s="1"/>
  <c r="AM81" i="21"/>
  <c r="AM102" i="21" s="1"/>
  <c r="AN76" i="21"/>
  <c r="AM76" i="21"/>
  <c r="AN75" i="21"/>
  <c r="AM75" i="21"/>
  <c r="AN74" i="21"/>
  <c r="AM74" i="21"/>
  <c r="AN73" i="21"/>
  <c r="AM73" i="21"/>
  <c r="AN72" i="21"/>
  <c r="AM72" i="21"/>
  <c r="AN71" i="21"/>
  <c r="AM71" i="21"/>
  <c r="AN70" i="21"/>
  <c r="AM70" i="21"/>
  <c r="AN69" i="21"/>
  <c r="AM69" i="21"/>
  <c r="AN68" i="21"/>
  <c r="AM68" i="21"/>
  <c r="AN67" i="21"/>
  <c r="AM67" i="21"/>
  <c r="AN66" i="21"/>
  <c r="AM66" i="21"/>
  <c r="AN65" i="21"/>
  <c r="AM65" i="21"/>
  <c r="AN64" i="21"/>
  <c r="AM64" i="21"/>
  <c r="AN63" i="21"/>
  <c r="AM63" i="21"/>
  <c r="AN62" i="21"/>
  <c r="AM62" i="21"/>
  <c r="AN61" i="21"/>
  <c r="AM61" i="21"/>
  <c r="AN60" i="21"/>
  <c r="AM60" i="21"/>
  <c r="AN59" i="21"/>
  <c r="AM59" i="21"/>
  <c r="AN58" i="21"/>
  <c r="AM58" i="21"/>
  <c r="AN57" i="21"/>
  <c r="AN78" i="21" s="1"/>
  <c r="AM57" i="21"/>
  <c r="AN52" i="21"/>
  <c r="AM52" i="21"/>
  <c r="AN51" i="21"/>
  <c r="AM51" i="21"/>
  <c r="AN50" i="21"/>
  <c r="AM50" i="21"/>
  <c r="AN49" i="21"/>
  <c r="AM49" i="21"/>
  <c r="AN48" i="21"/>
  <c r="AM48" i="21"/>
  <c r="AN47" i="21"/>
  <c r="AM47" i="21"/>
  <c r="AN46" i="21"/>
  <c r="AM46" i="21"/>
  <c r="AN45" i="21"/>
  <c r="AM45" i="21"/>
  <c r="AN44" i="21"/>
  <c r="AM44" i="21"/>
  <c r="AN43" i="21"/>
  <c r="AM43" i="21"/>
  <c r="AN42" i="21"/>
  <c r="AM42" i="21"/>
  <c r="AN41" i="21"/>
  <c r="AM41" i="21"/>
  <c r="AN40" i="21"/>
  <c r="AM40" i="21"/>
  <c r="AN39" i="21"/>
  <c r="AM39" i="21"/>
  <c r="AN38" i="21"/>
  <c r="AM38" i="21"/>
  <c r="AN37" i="21"/>
  <c r="AM37" i="21"/>
  <c r="AN36" i="21"/>
  <c r="AM36" i="21"/>
  <c r="AN35" i="21"/>
  <c r="AM35" i="21"/>
  <c r="AN34" i="21"/>
  <c r="AM34" i="21"/>
  <c r="AN33" i="21"/>
  <c r="AM33" i="21"/>
  <c r="AN28" i="21"/>
  <c r="AM28" i="21"/>
  <c r="AN27" i="21"/>
  <c r="AM27" i="21"/>
  <c r="AN26" i="21"/>
  <c r="AM26" i="21"/>
  <c r="AN25" i="21"/>
  <c r="AM25" i="21"/>
  <c r="AN24" i="21"/>
  <c r="AM24" i="21"/>
  <c r="AN23" i="21"/>
  <c r="AM23" i="21"/>
  <c r="AN22" i="21"/>
  <c r="AM22" i="21"/>
  <c r="AN21" i="21"/>
  <c r="AM21" i="21"/>
  <c r="AN20" i="21"/>
  <c r="AM20" i="21"/>
  <c r="AN19" i="21"/>
  <c r="AM19" i="21"/>
  <c r="AN18" i="21"/>
  <c r="AM18" i="21"/>
  <c r="AN17" i="21"/>
  <c r="AM17" i="21"/>
  <c r="AN16" i="21"/>
  <c r="AM16" i="21"/>
  <c r="AN15" i="21"/>
  <c r="AM15" i="21"/>
  <c r="AN14" i="21"/>
  <c r="AM14" i="21"/>
  <c r="AN13" i="21"/>
  <c r="AM13" i="21"/>
  <c r="AN12" i="21"/>
  <c r="AM12" i="21"/>
  <c r="AN11" i="21"/>
  <c r="AM11" i="21"/>
  <c r="AN10" i="21"/>
  <c r="AM10" i="21"/>
  <c r="AN9" i="21"/>
  <c r="AM9" i="21"/>
  <c r="AI6" i="21"/>
  <c r="AD296" i="21"/>
  <c r="AC296" i="21"/>
  <c r="AB296" i="21"/>
  <c r="AD295" i="21"/>
  <c r="AC295" i="21"/>
  <c r="AB295" i="21"/>
  <c r="AD294" i="21"/>
  <c r="AC294" i="21"/>
  <c r="AB294" i="21"/>
  <c r="AD293" i="21"/>
  <c r="AC293" i="21"/>
  <c r="AB293" i="21"/>
  <c r="AD292" i="21"/>
  <c r="AC292" i="21"/>
  <c r="AB292" i="21"/>
  <c r="AD291" i="21"/>
  <c r="AF291" i="21" s="1"/>
  <c r="AC291" i="21"/>
  <c r="AB291" i="21"/>
  <c r="AD290" i="21"/>
  <c r="AC290" i="21"/>
  <c r="AB290" i="21"/>
  <c r="AD289" i="21"/>
  <c r="AF289" i="21" s="1"/>
  <c r="AC289" i="21"/>
  <c r="AB289" i="21"/>
  <c r="AD288" i="21"/>
  <c r="AC288" i="21"/>
  <c r="AB288" i="21"/>
  <c r="AD287" i="21"/>
  <c r="AC287" i="21"/>
  <c r="AB287" i="21"/>
  <c r="AD286" i="21"/>
  <c r="AC286" i="21"/>
  <c r="AB286" i="21"/>
  <c r="AD285" i="21"/>
  <c r="AC285" i="21"/>
  <c r="AB285" i="21"/>
  <c r="AE285" i="21" s="1"/>
  <c r="AD284" i="21"/>
  <c r="AC284" i="21"/>
  <c r="AB284" i="21"/>
  <c r="AD283" i="21"/>
  <c r="AF283" i="21" s="1"/>
  <c r="AC283" i="21"/>
  <c r="AB283" i="21"/>
  <c r="AD282" i="21"/>
  <c r="AC282" i="21"/>
  <c r="AB282" i="21"/>
  <c r="AD281" i="21"/>
  <c r="AF281" i="21" s="1"/>
  <c r="AC281" i="21"/>
  <c r="AB281" i="21"/>
  <c r="AD280" i="21"/>
  <c r="AC280" i="21"/>
  <c r="AB280" i="21"/>
  <c r="AD279" i="21"/>
  <c r="AC279" i="21"/>
  <c r="AB279" i="21"/>
  <c r="AD278" i="21"/>
  <c r="AC278" i="21"/>
  <c r="AB278" i="21"/>
  <c r="AD277" i="21"/>
  <c r="AC277" i="21"/>
  <c r="AB277" i="21"/>
  <c r="AC273" i="21"/>
  <c r="AC301" i="21" s="1"/>
  <c r="AD268" i="21"/>
  <c r="AF268" i="21" s="1"/>
  <c r="AC268" i="21"/>
  <c r="AC324" i="21" s="1"/>
  <c r="AB268" i="21"/>
  <c r="AD267" i="21"/>
  <c r="AC267" i="21"/>
  <c r="AB267" i="21"/>
  <c r="AD266" i="21"/>
  <c r="AC266" i="21"/>
  <c r="AC322" i="21" s="1"/>
  <c r="AB266" i="21"/>
  <c r="AB322" i="21" s="1"/>
  <c r="AD265" i="21"/>
  <c r="AC265" i="21"/>
  <c r="AB265" i="21"/>
  <c r="AD264" i="21"/>
  <c r="AC264" i="21"/>
  <c r="AB264" i="21"/>
  <c r="AB320" i="21" s="1"/>
  <c r="AD263" i="21"/>
  <c r="AD319" i="21" s="1"/>
  <c r="AC263" i="21"/>
  <c r="AC319" i="21" s="1"/>
  <c r="AB263" i="21"/>
  <c r="AB319" i="21" s="1"/>
  <c r="AD262" i="21"/>
  <c r="AE262" i="21" s="1"/>
  <c r="AC262" i="21"/>
  <c r="AB262" i="21"/>
  <c r="AD261" i="21"/>
  <c r="AC261" i="21"/>
  <c r="AC317" i="21" s="1"/>
  <c r="AB261" i="21"/>
  <c r="AB317" i="21" s="1"/>
  <c r="AD260" i="21"/>
  <c r="AF260" i="21" s="1"/>
  <c r="AC260" i="21"/>
  <c r="AC316" i="21" s="1"/>
  <c r="AB260" i="21"/>
  <c r="AD259" i="21"/>
  <c r="AC259" i="21"/>
  <c r="AB259" i="21"/>
  <c r="AD258" i="21"/>
  <c r="AD314" i="21" s="1"/>
  <c r="AC258" i="21"/>
  <c r="AC314" i="21" s="1"/>
  <c r="AB258" i="21"/>
  <c r="AB314" i="21" s="1"/>
  <c r="AD257" i="21"/>
  <c r="AC257" i="21"/>
  <c r="AB257" i="21"/>
  <c r="AD256" i="21"/>
  <c r="AC256" i="21"/>
  <c r="AB256" i="21"/>
  <c r="AB312" i="21" s="1"/>
  <c r="AD255" i="21"/>
  <c r="AD311" i="21" s="1"/>
  <c r="AC255" i="21"/>
  <c r="AC311" i="21" s="1"/>
  <c r="AB255" i="21"/>
  <c r="AB311" i="21" s="1"/>
  <c r="AD254" i="21"/>
  <c r="AE254" i="21" s="1"/>
  <c r="AC254" i="21"/>
  <c r="AB254" i="21"/>
  <c r="AD253" i="21"/>
  <c r="AC253" i="21"/>
  <c r="AB253" i="21"/>
  <c r="AB309" i="21" s="1"/>
  <c r="AD252" i="21"/>
  <c r="AF252" i="21" s="1"/>
  <c r="AC252" i="21"/>
  <c r="AC308" i="21" s="1"/>
  <c r="AB252" i="21"/>
  <c r="AD251" i="21"/>
  <c r="AC251" i="21"/>
  <c r="AB251" i="21"/>
  <c r="AD250" i="21"/>
  <c r="AD306" i="21" s="1"/>
  <c r="AC250" i="21"/>
  <c r="AC306" i="21" s="1"/>
  <c r="AB250" i="21"/>
  <c r="AB306" i="21" s="1"/>
  <c r="AD249" i="21"/>
  <c r="AF249" i="21" s="1"/>
  <c r="AC249" i="21"/>
  <c r="AB249" i="21"/>
  <c r="AD246" i="21"/>
  <c r="AD274" i="21" s="1"/>
  <c r="AD302" i="21" s="1"/>
  <c r="AC246" i="21"/>
  <c r="AC274" i="21" s="1"/>
  <c r="AC302" i="21" s="1"/>
  <c r="AB246" i="21"/>
  <c r="AB274" i="21" s="1"/>
  <c r="AB302" i="21" s="1"/>
  <c r="AD245" i="21"/>
  <c r="AD273" i="21" s="1"/>
  <c r="AD301" i="21" s="1"/>
  <c r="AC245" i="21"/>
  <c r="AB245" i="21"/>
  <c r="AB273" i="21" s="1"/>
  <c r="AB301" i="21" s="1"/>
  <c r="AD244" i="21"/>
  <c r="AD272" i="21" s="1"/>
  <c r="AD300" i="21" s="1"/>
  <c r="AC244" i="21"/>
  <c r="AC272" i="21" s="1"/>
  <c r="AC300" i="21" s="1"/>
  <c r="AB244" i="21"/>
  <c r="AB272" i="21" s="1"/>
  <c r="AB300" i="21" s="1"/>
  <c r="AF220" i="21"/>
  <c r="AE219" i="21"/>
  <c r="AF219" i="21"/>
  <c r="AF218" i="21"/>
  <c r="AE218" i="21"/>
  <c r="AE217" i="21"/>
  <c r="AF217" i="21"/>
  <c r="AF216" i="21"/>
  <c r="AF215" i="21"/>
  <c r="AF214" i="21"/>
  <c r="AE214" i="21"/>
  <c r="AF213" i="21"/>
  <c r="AE213" i="21"/>
  <c r="AF212" i="21"/>
  <c r="AE211" i="21"/>
  <c r="AF211" i="21"/>
  <c r="AF210" i="21"/>
  <c r="AE210" i="21"/>
  <c r="AF209" i="21"/>
  <c r="AF208" i="21"/>
  <c r="AF207" i="21"/>
  <c r="AF206" i="21"/>
  <c r="AE206" i="21"/>
  <c r="AF205" i="21"/>
  <c r="AE205" i="21"/>
  <c r="AF204" i="21"/>
  <c r="AE203" i="21"/>
  <c r="AF203" i="21"/>
  <c r="AF202" i="21"/>
  <c r="AE202" i="21"/>
  <c r="AF196" i="21"/>
  <c r="AE196" i="21"/>
  <c r="AF195" i="21"/>
  <c r="AE195" i="21"/>
  <c r="AF194" i="21"/>
  <c r="AE194" i="21"/>
  <c r="AF193" i="21"/>
  <c r="AE193" i="21"/>
  <c r="AF192" i="21"/>
  <c r="AE192" i="21"/>
  <c r="AF191" i="21"/>
  <c r="AE191" i="21"/>
  <c r="AF190" i="21"/>
  <c r="AE190" i="21"/>
  <c r="AF189" i="21"/>
  <c r="AE189" i="21"/>
  <c r="AF188" i="21"/>
  <c r="AE188" i="21"/>
  <c r="AF187" i="21"/>
  <c r="AE187" i="21"/>
  <c r="AF186" i="21"/>
  <c r="AE186" i="21"/>
  <c r="AF185" i="21"/>
  <c r="AE185" i="21"/>
  <c r="AF184" i="21"/>
  <c r="AE184" i="21"/>
  <c r="AF183" i="21"/>
  <c r="AE183" i="21"/>
  <c r="AF182" i="21"/>
  <c r="AE182" i="21"/>
  <c r="AF181" i="21"/>
  <c r="AE181" i="21"/>
  <c r="AF180" i="21"/>
  <c r="AE180" i="21"/>
  <c r="AF179" i="21"/>
  <c r="AE179" i="21"/>
  <c r="AF178" i="21"/>
  <c r="AE178" i="21"/>
  <c r="AF177" i="21"/>
  <c r="AE177" i="21"/>
  <c r="AF172" i="21"/>
  <c r="AE172" i="21"/>
  <c r="AF171" i="21"/>
  <c r="AE171" i="21"/>
  <c r="AF170" i="21"/>
  <c r="AE170" i="21"/>
  <c r="AF169" i="21"/>
  <c r="AE169" i="21"/>
  <c r="AF168" i="21"/>
  <c r="AE168" i="21"/>
  <c r="AF167" i="21"/>
  <c r="AE167" i="21"/>
  <c r="AF166" i="21"/>
  <c r="AE166" i="21"/>
  <c r="AF165" i="21"/>
  <c r="AE165" i="21"/>
  <c r="AF164" i="21"/>
  <c r="AE164" i="21"/>
  <c r="AF163" i="21"/>
  <c r="AE163" i="21"/>
  <c r="AF162" i="21"/>
  <c r="AE162" i="21"/>
  <c r="AF161" i="21"/>
  <c r="AE161" i="21"/>
  <c r="AF160" i="21"/>
  <c r="AE160" i="21"/>
  <c r="AF159" i="21"/>
  <c r="AE159" i="21"/>
  <c r="AF158" i="21"/>
  <c r="AE158" i="21"/>
  <c r="AF157" i="21"/>
  <c r="AE157" i="21"/>
  <c r="AF156" i="21"/>
  <c r="AE156" i="21"/>
  <c r="AF155" i="21"/>
  <c r="AE155" i="21"/>
  <c r="AF154" i="21"/>
  <c r="AE154" i="21"/>
  <c r="AF153" i="21"/>
  <c r="AE153" i="21"/>
  <c r="AF148" i="21"/>
  <c r="AE148" i="21"/>
  <c r="AF147" i="21"/>
  <c r="AE147" i="21"/>
  <c r="AF146" i="21"/>
  <c r="AE146" i="21"/>
  <c r="AF145" i="21"/>
  <c r="AE145" i="21"/>
  <c r="AF144" i="21"/>
  <c r="AE144" i="21"/>
  <c r="AF143" i="21"/>
  <c r="AE143" i="21"/>
  <c r="AF142" i="21"/>
  <c r="AE142" i="21"/>
  <c r="AF141" i="21"/>
  <c r="AE141" i="21"/>
  <c r="AF140" i="21"/>
  <c r="AE140" i="21"/>
  <c r="AF139" i="21"/>
  <c r="AE139" i="21"/>
  <c r="AF138" i="21"/>
  <c r="AE138" i="21"/>
  <c r="AF137" i="21"/>
  <c r="AE137" i="21"/>
  <c r="AF136" i="21"/>
  <c r="AE136" i="21"/>
  <c r="AF135" i="21"/>
  <c r="AE135" i="21"/>
  <c r="AF134" i="21"/>
  <c r="AE134" i="21"/>
  <c r="AF133" i="21"/>
  <c r="AE133" i="21"/>
  <c r="AF132" i="21"/>
  <c r="AE132" i="21"/>
  <c r="AF131" i="21"/>
  <c r="AE131" i="21"/>
  <c r="AF130" i="21"/>
  <c r="AE130" i="21"/>
  <c r="AF129" i="21"/>
  <c r="AE129" i="21"/>
  <c r="AF124" i="21"/>
  <c r="AE124" i="21"/>
  <c r="AF123" i="21"/>
  <c r="AE123" i="21"/>
  <c r="AF122" i="21"/>
  <c r="AE122" i="21"/>
  <c r="AF121" i="21"/>
  <c r="AE121" i="21"/>
  <c r="AF120" i="21"/>
  <c r="AE120" i="21"/>
  <c r="AF119" i="21"/>
  <c r="AE119" i="21"/>
  <c r="AF118" i="21"/>
  <c r="AE118" i="21"/>
  <c r="AF117" i="21"/>
  <c r="AE117" i="21"/>
  <c r="AF116" i="21"/>
  <c r="AE116" i="21"/>
  <c r="AF115" i="21"/>
  <c r="AE115" i="21"/>
  <c r="AF114" i="21"/>
  <c r="AE114" i="21"/>
  <c r="AF113" i="21"/>
  <c r="AE113" i="21"/>
  <c r="AF112" i="21"/>
  <c r="AE112" i="21"/>
  <c r="AF111" i="21"/>
  <c r="AE111" i="21"/>
  <c r="AF110" i="21"/>
  <c r="AE110" i="21"/>
  <c r="AF109" i="21"/>
  <c r="AE109" i="21"/>
  <c r="AF108" i="21"/>
  <c r="AE108" i="21"/>
  <c r="AF107" i="21"/>
  <c r="AE107" i="21"/>
  <c r="AF106" i="21"/>
  <c r="AE106" i="21"/>
  <c r="AF105" i="21"/>
  <c r="AF126" i="21" s="1"/>
  <c r="AE105" i="21"/>
  <c r="AF100" i="21"/>
  <c r="AE100" i="21"/>
  <c r="AF99" i="21"/>
  <c r="AE99" i="21"/>
  <c r="AF98" i="21"/>
  <c r="AE98" i="21"/>
  <c r="AF97" i="21"/>
  <c r="AE97" i="21"/>
  <c r="AF96" i="21"/>
  <c r="AE96" i="21"/>
  <c r="AF95" i="21"/>
  <c r="AE95" i="21"/>
  <c r="AF94" i="21"/>
  <c r="AE94" i="21"/>
  <c r="AF93" i="21"/>
  <c r="AE93" i="21"/>
  <c r="AF92" i="21"/>
  <c r="AE92" i="21"/>
  <c r="AF91" i="21"/>
  <c r="AE91" i="21"/>
  <c r="AF90" i="21"/>
  <c r="AE90" i="21"/>
  <c r="AF89" i="21"/>
  <c r="AE89" i="21"/>
  <c r="AF88" i="21"/>
  <c r="AE88" i="21"/>
  <c r="AF87" i="21"/>
  <c r="AE87" i="21"/>
  <c r="AF86" i="21"/>
  <c r="AE86" i="21"/>
  <c r="AF85" i="21"/>
  <c r="AE85" i="21"/>
  <c r="AF84" i="21"/>
  <c r="AE84" i="21"/>
  <c r="AF83" i="21"/>
  <c r="AE83" i="21"/>
  <c r="AF82" i="21"/>
  <c r="AE82" i="21"/>
  <c r="AF81" i="21"/>
  <c r="AE81" i="21"/>
  <c r="AF76" i="21"/>
  <c r="AE76" i="21"/>
  <c r="AF75" i="21"/>
  <c r="AE75" i="21"/>
  <c r="AF74" i="21"/>
  <c r="AE74" i="21"/>
  <c r="AF73" i="21"/>
  <c r="AE73" i="21"/>
  <c r="AF72" i="21"/>
  <c r="AE72" i="21"/>
  <c r="AF71" i="21"/>
  <c r="AE71" i="21"/>
  <c r="AF70" i="21"/>
  <c r="AE70" i="21"/>
  <c r="AF69" i="21"/>
  <c r="AE69" i="21"/>
  <c r="AF68" i="21"/>
  <c r="AE68" i="21"/>
  <c r="AF67" i="21"/>
  <c r="AE67" i="21"/>
  <c r="AF66" i="21"/>
  <c r="AE66" i="21"/>
  <c r="AF65" i="21"/>
  <c r="AE65" i="21"/>
  <c r="AF64" i="21"/>
  <c r="AE64" i="21"/>
  <c r="AF63" i="21"/>
  <c r="AE63" i="21"/>
  <c r="AF62" i="21"/>
  <c r="AE62" i="21"/>
  <c r="AF61" i="21"/>
  <c r="AE61" i="21"/>
  <c r="AF60" i="21"/>
  <c r="AE60" i="21"/>
  <c r="AF59" i="21"/>
  <c r="AE59" i="21"/>
  <c r="AF58" i="21"/>
  <c r="AE58" i="21"/>
  <c r="AF57" i="21"/>
  <c r="AE57" i="21"/>
  <c r="AF52" i="21"/>
  <c r="AE52" i="21"/>
  <c r="AF51" i="21"/>
  <c r="AE51" i="21"/>
  <c r="AF50" i="21"/>
  <c r="AE50" i="21"/>
  <c r="AF49" i="21"/>
  <c r="AE49" i="21"/>
  <c r="AF48" i="21"/>
  <c r="AE48" i="21"/>
  <c r="AF47" i="21"/>
  <c r="AE47" i="21"/>
  <c r="AF46" i="21"/>
  <c r="AE46" i="21"/>
  <c r="AF45" i="21"/>
  <c r="AE45" i="21"/>
  <c r="AF44" i="21"/>
  <c r="AE44" i="21"/>
  <c r="AF43" i="21"/>
  <c r="AE43" i="21"/>
  <c r="AF42" i="21"/>
  <c r="AE42" i="21"/>
  <c r="AF41" i="21"/>
  <c r="AE41" i="21"/>
  <c r="AF40" i="21"/>
  <c r="AE40" i="21"/>
  <c r="AF39" i="21"/>
  <c r="AE39" i="21"/>
  <c r="AF38" i="21"/>
  <c r="AE38" i="21"/>
  <c r="AF37" i="21"/>
  <c r="AE37" i="21"/>
  <c r="AF36" i="21"/>
  <c r="AE36" i="21"/>
  <c r="AF35" i="21"/>
  <c r="AE35" i="21"/>
  <c r="AF34" i="21"/>
  <c r="AE34" i="21"/>
  <c r="AF33" i="21"/>
  <c r="AE33" i="21"/>
  <c r="AF28" i="21"/>
  <c r="AE28" i="21"/>
  <c r="AF27" i="21"/>
  <c r="AE27" i="21"/>
  <c r="AF26" i="21"/>
  <c r="AE26" i="21"/>
  <c r="AF25" i="21"/>
  <c r="AE25" i="21"/>
  <c r="AF24" i="21"/>
  <c r="AE24" i="21"/>
  <c r="AF23" i="21"/>
  <c r="AE23" i="21"/>
  <c r="AF22" i="21"/>
  <c r="AE22" i="21"/>
  <c r="AF21" i="21"/>
  <c r="AE21" i="21"/>
  <c r="AF20" i="21"/>
  <c r="AE20" i="21"/>
  <c r="AF19" i="21"/>
  <c r="AE19" i="21"/>
  <c r="AF18" i="21"/>
  <c r="AE18" i="21"/>
  <c r="AF17" i="21"/>
  <c r="AE17" i="21"/>
  <c r="AF16" i="21"/>
  <c r="AE16" i="21"/>
  <c r="AF15" i="21"/>
  <c r="AE15" i="21"/>
  <c r="AF14" i="21"/>
  <c r="AE14" i="21"/>
  <c r="AF13" i="21"/>
  <c r="AE13" i="21"/>
  <c r="AF12" i="21"/>
  <c r="AE12" i="21"/>
  <c r="AF11" i="21"/>
  <c r="AE11" i="21"/>
  <c r="AF10" i="21"/>
  <c r="AE10" i="21"/>
  <c r="AF9" i="21"/>
  <c r="AE9" i="21"/>
  <c r="AA6" i="21"/>
  <c r="V296" i="21"/>
  <c r="W296" i="21" s="1"/>
  <c r="U296" i="21"/>
  <c r="T296" i="21"/>
  <c r="V295" i="21"/>
  <c r="U295" i="21"/>
  <c r="T295" i="21"/>
  <c r="V294" i="21"/>
  <c r="X294" i="21" s="1"/>
  <c r="U294" i="21"/>
  <c r="T294" i="21"/>
  <c r="V293" i="21"/>
  <c r="U293" i="21"/>
  <c r="T293" i="21"/>
  <c r="V292" i="21"/>
  <c r="U292" i="21"/>
  <c r="T292" i="21"/>
  <c r="V291" i="21"/>
  <c r="U291" i="21"/>
  <c r="T291" i="21"/>
  <c r="V290" i="21"/>
  <c r="U290" i="21"/>
  <c r="T290" i="21"/>
  <c r="V289" i="21"/>
  <c r="U289" i="21"/>
  <c r="T289" i="21"/>
  <c r="V288" i="21"/>
  <c r="U288" i="21"/>
  <c r="T288" i="21"/>
  <c r="V287" i="21"/>
  <c r="U287" i="21"/>
  <c r="T287" i="21"/>
  <c r="V286" i="21"/>
  <c r="U286" i="21"/>
  <c r="T286" i="21"/>
  <c r="V285" i="21"/>
  <c r="U285" i="21"/>
  <c r="T285" i="21"/>
  <c r="V284" i="21"/>
  <c r="U284" i="21"/>
  <c r="T284" i="21"/>
  <c r="V283" i="21"/>
  <c r="U283" i="21"/>
  <c r="T283" i="21"/>
  <c r="V282" i="21"/>
  <c r="U282" i="21"/>
  <c r="T282" i="21"/>
  <c r="V281" i="21"/>
  <c r="U281" i="21"/>
  <c r="T281" i="21"/>
  <c r="V280" i="21"/>
  <c r="U280" i="21"/>
  <c r="T280" i="21"/>
  <c r="V279" i="21"/>
  <c r="U279" i="21"/>
  <c r="T279" i="21"/>
  <c r="V278" i="21"/>
  <c r="U278" i="21"/>
  <c r="T278" i="21"/>
  <c r="V277" i="21"/>
  <c r="U277" i="21"/>
  <c r="T277" i="21"/>
  <c r="T274" i="21"/>
  <c r="T302" i="21" s="1"/>
  <c r="V273" i="21"/>
  <c r="V301" i="21" s="1"/>
  <c r="V268" i="21"/>
  <c r="U268" i="21"/>
  <c r="T268" i="21"/>
  <c r="T324" i="21" s="1"/>
  <c r="V267" i="21"/>
  <c r="U267" i="21"/>
  <c r="U323" i="21" s="1"/>
  <c r="T267" i="21"/>
  <c r="V266" i="21"/>
  <c r="U266" i="21"/>
  <c r="U322" i="21" s="1"/>
  <c r="T266" i="21"/>
  <c r="T322" i="21" s="1"/>
  <c r="V265" i="21"/>
  <c r="U265" i="21"/>
  <c r="U321" i="21" s="1"/>
  <c r="T265" i="21"/>
  <c r="V264" i="21"/>
  <c r="V320" i="21" s="1"/>
  <c r="U264" i="21"/>
  <c r="T264" i="21"/>
  <c r="V263" i="21"/>
  <c r="V319" i="21" s="1"/>
  <c r="U263" i="21"/>
  <c r="T263" i="21"/>
  <c r="T319" i="21" s="1"/>
  <c r="V262" i="21"/>
  <c r="U262" i="21"/>
  <c r="T262" i="21"/>
  <c r="T318" i="21" s="1"/>
  <c r="V261" i="21"/>
  <c r="U261" i="21"/>
  <c r="T261" i="21"/>
  <c r="T317" i="21" s="1"/>
  <c r="V260" i="21"/>
  <c r="U260" i="21"/>
  <c r="U316" i="21" s="1"/>
  <c r="T260" i="21"/>
  <c r="T316" i="21" s="1"/>
  <c r="V259" i="21"/>
  <c r="U259" i="21"/>
  <c r="U315" i="21" s="1"/>
  <c r="T259" i="21"/>
  <c r="V258" i="21"/>
  <c r="U258" i="21"/>
  <c r="U314" i="21" s="1"/>
  <c r="T258" i="21"/>
  <c r="T314" i="21" s="1"/>
  <c r="V257" i="21"/>
  <c r="U257" i="21"/>
  <c r="U313" i="21" s="1"/>
  <c r="T257" i="21"/>
  <c r="V256" i="21"/>
  <c r="V312" i="21" s="1"/>
  <c r="U256" i="21"/>
  <c r="T256" i="21"/>
  <c r="V255" i="21"/>
  <c r="V311" i="21" s="1"/>
  <c r="U255" i="21"/>
  <c r="U311" i="21" s="1"/>
  <c r="T255" i="21"/>
  <c r="T311" i="21" s="1"/>
  <c r="V254" i="21"/>
  <c r="U254" i="21"/>
  <c r="T254" i="21"/>
  <c r="T310" i="21" s="1"/>
  <c r="V253" i="21"/>
  <c r="U253" i="21"/>
  <c r="T253" i="21"/>
  <c r="T309" i="21" s="1"/>
  <c r="V252" i="21"/>
  <c r="U252" i="21"/>
  <c r="U308" i="21" s="1"/>
  <c r="T252" i="21"/>
  <c r="T308" i="21" s="1"/>
  <c r="V251" i="21"/>
  <c r="U251" i="21"/>
  <c r="T251" i="21"/>
  <c r="V250" i="21"/>
  <c r="U250" i="21"/>
  <c r="U306" i="21" s="1"/>
  <c r="T250" i="21"/>
  <c r="T306" i="21" s="1"/>
  <c r="V249" i="21"/>
  <c r="X249" i="21" s="1"/>
  <c r="U249" i="21"/>
  <c r="T249" i="21"/>
  <c r="V246" i="21"/>
  <c r="V274" i="21" s="1"/>
  <c r="V302" i="21" s="1"/>
  <c r="U246" i="21"/>
  <c r="U274" i="21" s="1"/>
  <c r="U302" i="21" s="1"/>
  <c r="T246" i="21"/>
  <c r="V245" i="21"/>
  <c r="U245" i="21"/>
  <c r="U273" i="21" s="1"/>
  <c r="U301" i="21" s="1"/>
  <c r="T245" i="21"/>
  <c r="T273" i="21" s="1"/>
  <c r="T301" i="21" s="1"/>
  <c r="V244" i="21"/>
  <c r="V272" i="21" s="1"/>
  <c r="V300" i="21" s="1"/>
  <c r="U244" i="21"/>
  <c r="U272" i="21" s="1"/>
  <c r="U300" i="21" s="1"/>
  <c r="T244" i="21"/>
  <c r="T272" i="21" s="1"/>
  <c r="T300" i="21" s="1"/>
  <c r="X219" i="21"/>
  <c r="X214" i="21"/>
  <c r="W213" i="21"/>
  <c r="W211" i="21"/>
  <c r="X210" i="21"/>
  <c r="X207" i="21"/>
  <c r="W207" i="21"/>
  <c r="W205" i="21"/>
  <c r="X203" i="21"/>
  <c r="W203" i="21"/>
  <c r="X196" i="21"/>
  <c r="W196" i="21"/>
  <c r="X195" i="21"/>
  <c r="W195" i="21"/>
  <c r="X194" i="21"/>
  <c r="W194" i="21"/>
  <c r="X193" i="21"/>
  <c r="W193" i="21"/>
  <c r="X192" i="21"/>
  <c r="W192" i="21"/>
  <c r="X191" i="21"/>
  <c r="W191" i="21"/>
  <c r="X190" i="21"/>
  <c r="W190" i="21"/>
  <c r="X189" i="21"/>
  <c r="W189" i="21"/>
  <c r="X188" i="21"/>
  <c r="W188" i="21"/>
  <c r="X187" i="21"/>
  <c r="W187" i="21"/>
  <c r="X186" i="21"/>
  <c r="W186" i="21"/>
  <c r="X185" i="21"/>
  <c r="W185" i="21"/>
  <c r="X184" i="21"/>
  <c r="W184" i="21"/>
  <c r="X183" i="21"/>
  <c r="W183" i="21"/>
  <c r="X182" i="21"/>
  <c r="W182" i="21"/>
  <c r="X181" i="21"/>
  <c r="W181" i="21"/>
  <c r="X180" i="21"/>
  <c r="W180" i="21"/>
  <c r="X179" i="21"/>
  <c r="W179" i="21"/>
  <c r="X178" i="21"/>
  <c r="W178" i="21"/>
  <c r="X177" i="21"/>
  <c r="W177" i="21"/>
  <c r="X172" i="21"/>
  <c r="W172" i="21"/>
  <c r="X171" i="21"/>
  <c r="W171" i="21"/>
  <c r="X170" i="21"/>
  <c r="W170" i="21"/>
  <c r="X169" i="21"/>
  <c r="W169" i="21"/>
  <c r="X168" i="21"/>
  <c r="W168" i="21"/>
  <c r="X167" i="21"/>
  <c r="W167" i="21"/>
  <c r="X166" i="21"/>
  <c r="W166" i="21"/>
  <c r="X165" i="21"/>
  <c r="W165" i="21"/>
  <c r="X164" i="21"/>
  <c r="W164" i="21"/>
  <c r="X163" i="21"/>
  <c r="W163" i="21"/>
  <c r="X162" i="21"/>
  <c r="W162" i="21"/>
  <c r="X161" i="21"/>
  <c r="W161" i="21"/>
  <c r="X160" i="21"/>
  <c r="W160" i="21"/>
  <c r="X159" i="21"/>
  <c r="W159" i="21"/>
  <c r="X158" i="21"/>
  <c r="W158" i="21"/>
  <c r="X157" i="21"/>
  <c r="W157" i="21"/>
  <c r="X156" i="21"/>
  <c r="W156" i="21"/>
  <c r="X155" i="21"/>
  <c r="W155" i="21"/>
  <c r="X154" i="21"/>
  <c r="W154" i="21"/>
  <c r="X153" i="21"/>
  <c r="W153" i="21"/>
  <c r="X148" i="21"/>
  <c r="W148" i="21"/>
  <c r="X147" i="21"/>
  <c r="W147" i="21"/>
  <c r="X146" i="21"/>
  <c r="W146" i="21"/>
  <c r="X145" i="21"/>
  <c r="W145" i="21"/>
  <c r="X144" i="21"/>
  <c r="W144" i="21"/>
  <c r="X143" i="21"/>
  <c r="W143" i="21"/>
  <c r="X142" i="21"/>
  <c r="W142" i="21"/>
  <c r="X141" i="21"/>
  <c r="W141" i="21"/>
  <c r="X140" i="21"/>
  <c r="W140" i="21"/>
  <c r="X139" i="21"/>
  <c r="W139" i="21"/>
  <c r="X138" i="21"/>
  <c r="W138" i="21"/>
  <c r="X137" i="21"/>
  <c r="W137" i="21"/>
  <c r="X136" i="21"/>
  <c r="W136" i="21"/>
  <c r="X135" i="21"/>
  <c r="W135" i="21"/>
  <c r="X134" i="21"/>
  <c r="W134" i="21"/>
  <c r="X133" i="21"/>
  <c r="W133" i="21"/>
  <c r="X132" i="21"/>
  <c r="W132" i="21"/>
  <c r="X131" i="21"/>
  <c r="W131" i="21"/>
  <c r="X130" i="21"/>
  <c r="W130" i="21"/>
  <c r="X129" i="21"/>
  <c r="W129" i="21"/>
  <c r="X124" i="21"/>
  <c r="W124" i="21"/>
  <c r="X123" i="21"/>
  <c r="W123" i="21"/>
  <c r="X122" i="21"/>
  <c r="W122" i="21"/>
  <c r="X121" i="21"/>
  <c r="W121" i="21"/>
  <c r="X120" i="21"/>
  <c r="W120" i="21"/>
  <c r="X119" i="21"/>
  <c r="W119" i="21"/>
  <c r="X118" i="21"/>
  <c r="W118" i="21"/>
  <c r="X117" i="21"/>
  <c r="W117" i="21"/>
  <c r="X116" i="21"/>
  <c r="W116" i="21"/>
  <c r="X115" i="21"/>
  <c r="W115" i="21"/>
  <c r="X114" i="21"/>
  <c r="W114" i="21"/>
  <c r="X113" i="21"/>
  <c r="W113" i="21"/>
  <c r="X112" i="21"/>
  <c r="W112" i="21"/>
  <c r="X111" i="21"/>
  <c r="W111" i="21"/>
  <c r="X110" i="21"/>
  <c r="W110" i="21"/>
  <c r="X109" i="21"/>
  <c r="W109" i="21"/>
  <c r="X108" i="21"/>
  <c r="W108" i="21"/>
  <c r="X107" i="21"/>
  <c r="W107" i="21"/>
  <c r="X106" i="21"/>
  <c r="W106" i="21"/>
  <c r="X105" i="21"/>
  <c r="W105" i="21"/>
  <c r="X100" i="21"/>
  <c r="W100" i="21"/>
  <c r="X99" i="21"/>
  <c r="W99" i="21"/>
  <c r="X98" i="21"/>
  <c r="W98" i="21"/>
  <c r="X97" i="21"/>
  <c r="W97" i="21"/>
  <c r="X96" i="21"/>
  <c r="W96" i="21"/>
  <c r="X95" i="21"/>
  <c r="W95" i="21"/>
  <c r="X94" i="21"/>
  <c r="W94" i="21"/>
  <c r="X93" i="21"/>
  <c r="W93" i="21"/>
  <c r="X92" i="21"/>
  <c r="W92" i="21"/>
  <c r="X91" i="21"/>
  <c r="W91" i="21"/>
  <c r="X90" i="21"/>
  <c r="W90" i="21"/>
  <c r="X89" i="21"/>
  <c r="W89" i="21"/>
  <c r="X88" i="21"/>
  <c r="W88" i="21"/>
  <c r="X87" i="21"/>
  <c r="W87" i="21"/>
  <c r="X86" i="21"/>
  <c r="W86" i="21"/>
  <c r="X85" i="21"/>
  <c r="W85" i="21"/>
  <c r="X84" i="21"/>
  <c r="W84" i="21"/>
  <c r="X83" i="21"/>
  <c r="W83" i="21"/>
  <c r="X82" i="21"/>
  <c r="W82" i="21"/>
  <c r="X81" i="21"/>
  <c r="W81" i="21"/>
  <c r="X76" i="21"/>
  <c r="W76" i="21"/>
  <c r="X75" i="21"/>
  <c r="W75" i="21"/>
  <c r="X74" i="21"/>
  <c r="W74" i="21"/>
  <c r="X73" i="21"/>
  <c r="W73" i="21"/>
  <c r="X72" i="21"/>
  <c r="W72" i="21"/>
  <c r="X71" i="21"/>
  <c r="W71" i="21"/>
  <c r="X70" i="21"/>
  <c r="W70" i="21"/>
  <c r="X69" i="21"/>
  <c r="W69" i="21"/>
  <c r="X68" i="21"/>
  <c r="W68" i="21"/>
  <c r="X67" i="21"/>
  <c r="W67" i="21"/>
  <c r="X66" i="21"/>
  <c r="W66" i="21"/>
  <c r="X65" i="21"/>
  <c r="W65" i="21"/>
  <c r="X64" i="21"/>
  <c r="W64" i="21"/>
  <c r="X63" i="21"/>
  <c r="W63" i="21"/>
  <c r="X62" i="21"/>
  <c r="W62" i="21"/>
  <c r="X61" i="21"/>
  <c r="W61" i="21"/>
  <c r="X60" i="21"/>
  <c r="W60" i="21"/>
  <c r="X59" i="21"/>
  <c r="W59" i="21"/>
  <c r="X58" i="21"/>
  <c r="W58" i="21"/>
  <c r="X57" i="21"/>
  <c r="W57" i="21"/>
  <c r="X52" i="21"/>
  <c r="W52" i="21"/>
  <c r="X51" i="21"/>
  <c r="W51" i="21"/>
  <c r="X50" i="21"/>
  <c r="W50" i="21"/>
  <c r="X49" i="21"/>
  <c r="W49" i="21"/>
  <c r="X48" i="21"/>
  <c r="W48" i="21"/>
  <c r="X47" i="21"/>
  <c r="W47" i="21"/>
  <c r="X46" i="21"/>
  <c r="W46" i="21"/>
  <c r="X45" i="21"/>
  <c r="W45" i="21"/>
  <c r="X44" i="21"/>
  <c r="W44" i="21"/>
  <c r="X43" i="21"/>
  <c r="W43" i="21"/>
  <c r="X42" i="21"/>
  <c r="W42" i="21"/>
  <c r="X41" i="21"/>
  <c r="W41" i="21"/>
  <c r="X40" i="21"/>
  <c r="W40" i="21"/>
  <c r="X39" i="21"/>
  <c r="W39" i="21"/>
  <c r="X38" i="21"/>
  <c r="W38" i="21"/>
  <c r="X37" i="21"/>
  <c r="W37" i="21"/>
  <c r="X36" i="21"/>
  <c r="W36" i="21"/>
  <c r="X35" i="21"/>
  <c r="W35" i="21"/>
  <c r="X34" i="21"/>
  <c r="W34" i="21"/>
  <c r="X33" i="21"/>
  <c r="W33" i="21"/>
  <c r="X28" i="21"/>
  <c r="W28" i="21"/>
  <c r="X27" i="21"/>
  <c r="W27" i="21"/>
  <c r="X26" i="21"/>
  <c r="W26" i="21"/>
  <c r="X25" i="21"/>
  <c r="W25" i="21"/>
  <c r="X24" i="21"/>
  <c r="W24" i="21"/>
  <c r="X23" i="21"/>
  <c r="W23" i="21"/>
  <c r="X22" i="21"/>
  <c r="W22" i="21"/>
  <c r="X21" i="21"/>
  <c r="W21" i="21"/>
  <c r="X20" i="21"/>
  <c r="W20" i="21"/>
  <c r="X19" i="21"/>
  <c r="W19" i="21"/>
  <c r="X18" i="21"/>
  <c r="W18" i="21"/>
  <c r="X17" i="21"/>
  <c r="W17" i="21"/>
  <c r="X16" i="21"/>
  <c r="W16" i="21"/>
  <c r="X15" i="21"/>
  <c r="W15" i="21"/>
  <c r="X14" i="21"/>
  <c r="W14" i="21"/>
  <c r="X13" i="21"/>
  <c r="W13" i="21"/>
  <c r="X12" i="21"/>
  <c r="W12" i="21"/>
  <c r="X11" i="21"/>
  <c r="W11" i="21"/>
  <c r="X10" i="21"/>
  <c r="W10" i="21"/>
  <c r="X9" i="21"/>
  <c r="W9" i="21"/>
  <c r="S6" i="21"/>
  <c r="N296" i="21"/>
  <c r="M296" i="21"/>
  <c r="L296" i="21"/>
  <c r="N295" i="21"/>
  <c r="P295" i="21" s="1"/>
  <c r="M295" i="21"/>
  <c r="L295" i="21"/>
  <c r="N294" i="21"/>
  <c r="P294" i="21" s="1"/>
  <c r="M294" i="21"/>
  <c r="L294" i="21"/>
  <c r="N293" i="21"/>
  <c r="P293" i="21" s="1"/>
  <c r="M293" i="21"/>
  <c r="L293" i="21"/>
  <c r="N292" i="21"/>
  <c r="M292" i="21"/>
  <c r="L292" i="21"/>
  <c r="N291" i="21"/>
  <c r="M291" i="21"/>
  <c r="L291" i="21"/>
  <c r="N290" i="21"/>
  <c r="M290" i="21"/>
  <c r="L290" i="21"/>
  <c r="N289" i="21"/>
  <c r="M289" i="21"/>
  <c r="L289" i="21"/>
  <c r="N288" i="21"/>
  <c r="M288" i="21"/>
  <c r="L288" i="21"/>
  <c r="N287" i="21"/>
  <c r="P287" i="21" s="1"/>
  <c r="M287" i="21"/>
  <c r="L287" i="21"/>
  <c r="N286" i="21"/>
  <c r="P286" i="21" s="1"/>
  <c r="M286" i="21"/>
  <c r="L286" i="21"/>
  <c r="N285" i="21"/>
  <c r="M285" i="21"/>
  <c r="L285" i="21"/>
  <c r="N284" i="21"/>
  <c r="M284" i="21"/>
  <c r="L284" i="21"/>
  <c r="O284" i="21" s="1"/>
  <c r="N283" i="21"/>
  <c r="M283" i="21"/>
  <c r="L283" i="21"/>
  <c r="N282" i="21"/>
  <c r="M282" i="21"/>
  <c r="L282" i="21"/>
  <c r="N281" i="21"/>
  <c r="M281" i="21"/>
  <c r="L281" i="21"/>
  <c r="N280" i="21"/>
  <c r="M280" i="21"/>
  <c r="L280" i="21"/>
  <c r="N279" i="21"/>
  <c r="M279" i="21"/>
  <c r="L279" i="21"/>
  <c r="N278" i="21"/>
  <c r="P278" i="21" s="1"/>
  <c r="M278" i="21"/>
  <c r="L278" i="21"/>
  <c r="N277" i="21"/>
  <c r="M277" i="21"/>
  <c r="L277" i="21"/>
  <c r="N273" i="21"/>
  <c r="N301" i="21" s="1"/>
  <c r="M273" i="21"/>
  <c r="M301" i="21" s="1"/>
  <c r="N268" i="21"/>
  <c r="M268" i="21"/>
  <c r="L268" i="21"/>
  <c r="L324" i="21" s="1"/>
  <c r="N267" i="21"/>
  <c r="M267" i="21"/>
  <c r="M323" i="21" s="1"/>
  <c r="L267" i="21"/>
  <c r="N266" i="21"/>
  <c r="N322" i="21" s="1"/>
  <c r="M266" i="21"/>
  <c r="M322" i="21" s="1"/>
  <c r="L266" i="21"/>
  <c r="L322" i="21" s="1"/>
  <c r="N265" i="21"/>
  <c r="M265" i="21"/>
  <c r="L265" i="21"/>
  <c r="L321" i="21" s="1"/>
  <c r="N264" i="21"/>
  <c r="N320" i="21" s="1"/>
  <c r="M264" i="21"/>
  <c r="M320" i="21" s="1"/>
  <c r="L264" i="21"/>
  <c r="L320" i="21" s="1"/>
  <c r="N263" i="21"/>
  <c r="N319" i="21" s="1"/>
  <c r="M263" i="21"/>
  <c r="L263" i="21"/>
  <c r="N262" i="21"/>
  <c r="N318" i="21" s="1"/>
  <c r="M262" i="21"/>
  <c r="L262" i="21"/>
  <c r="L318" i="21" s="1"/>
  <c r="N261" i="21"/>
  <c r="N317" i="21" s="1"/>
  <c r="M261" i="21"/>
  <c r="L261" i="21"/>
  <c r="N260" i="21"/>
  <c r="M260" i="21"/>
  <c r="L260" i="21"/>
  <c r="L316" i="21" s="1"/>
  <c r="N259" i="21"/>
  <c r="M259" i="21"/>
  <c r="M315" i="21" s="1"/>
  <c r="L259" i="21"/>
  <c r="N258" i="21"/>
  <c r="N314" i="21" s="1"/>
  <c r="M258" i="21"/>
  <c r="M314" i="21" s="1"/>
  <c r="L258" i="21"/>
  <c r="N257" i="21"/>
  <c r="M257" i="21"/>
  <c r="L257" i="21"/>
  <c r="L313" i="21" s="1"/>
  <c r="N256" i="21"/>
  <c r="N312" i="21" s="1"/>
  <c r="M256" i="21"/>
  <c r="M312" i="21" s="1"/>
  <c r="L256" i="21"/>
  <c r="N255" i="21"/>
  <c r="N311" i="21" s="1"/>
  <c r="M255" i="21"/>
  <c r="L255" i="21"/>
  <c r="L311" i="21" s="1"/>
  <c r="N254" i="21"/>
  <c r="N310" i="21" s="1"/>
  <c r="M254" i="21"/>
  <c r="L254" i="21"/>
  <c r="N253" i="21"/>
  <c r="N309" i="21" s="1"/>
  <c r="M253" i="21"/>
  <c r="L253" i="21"/>
  <c r="L309" i="21" s="1"/>
  <c r="N252" i="21"/>
  <c r="M252" i="21"/>
  <c r="L252" i="21"/>
  <c r="N251" i="21"/>
  <c r="M251" i="21"/>
  <c r="M307" i="21" s="1"/>
  <c r="L251" i="21"/>
  <c r="N250" i="21"/>
  <c r="M250" i="21"/>
  <c r="M306" i="21" s="1"/>
  <c r="L250" i="21"/>
  <c r="L306" i="21" s="1"/>
  <c r="N249" i="21"/>
  <c r="M249" i="21"/>
  <c r="M305" i="21" s="1"/>
  <c r="L249" i="21"/>
  <c r="N246" i="21"/>
  <c r="N274" i="21" s="1"/>
  <c r="N302" i="21" s="1"/>
  <c r="M246" i="21"/>
  <c r="M274" i="21" s="1"/>
  <c r="M302" i="21" s="1"/>
  <c r="L246" i="21"/>
  <c r="L274" i="21" s="1"/>
  <c r="L302" i="21" s="1"/>
  <c r="N245" i="21"/>
  <c r="M245" i="21"/>
  <c r="L245" i="21"/>
  <c r="L273" i="21" s="1"/>
  <c r="L301" i="21" s="1"/>
  <c r="N244" i="21"/>
  <c r="N272" i="21" s="1"/>
  <c r="N300" i="21" s="1"/>
  <c r="M244" i="21"/>
  <c r="M272" i="21" s="1"/>
  <c r="M300" i="21" s="1"/>
  <c r="L244" i="21"/>
  <c r="L272" i="21" s="1"/>
  <c r="L300" i="21" s="1"/>
  <c r="N220" i="21"/>
  <c r="M220" i="21"/>
  <c r="L220" i="21"/>
  <c r="N219" i="21"/>
  <c r="M219" i="21"/>
  <c r="L219" i="21"/>
  <c r="N218" i="21"/>
  <c r="M218" i="21"/>
  <c r="L218" i="21"/>
  <c r="N217" i="21"/>
  <c r="M217" i="21"/>
  <c r="L217" i="21"/>
  <c r="N216" i="21"/>
  <c r="M216" i="21"/>
  <c r="L216" i="21"/>
  <c r="N215" i="21"/>
  <c r="M215" i="21"/>
  <c r="L215" i="21"/>
  <c r="N214" i="21"/>
  <c r="M214" i="21"/>
  <c r="P214" i="21" s="1"/>
  <c r="L214" i="21"/>
  <c r="N213" i="21"/>
  <c r="M213" i="21"/>
  <c r="L213" i="21"/>
  <c r="N212" i="21"/>
  <c r="M212" i="21"/>
  <c r="L212" i="21"/>
  <c r="N211" i="21"/>
  <c r="M211" i="21"/>
  <c r="L211" i="21"/>
  <c r="N210" i="21"/>
  <c r="M210" i="21"/>
  <c r="L210" i="21"/>
  <c r="N209" i="21"/>
  <c r="M209" i="21"/>
  <c r="L209" i="21"/>
  <c r="N208" i="21"/>
  <c r="M208" i="21"/>
  <c r="L208" i="21"/>
  <c r="N207" i="21"/>
  <c r="M207" i="21"/>
  <c r="L207" i="21"/>
  <c r="N206" i="21"/>
  <c r="M206" i="21"/>
  <c r="P206" i="21" s="1"/>
  <c r="L206" i="21"/>
  <c r="N205" i="21"/>
  <c r="M205" i="21"/>
  <c r="L205" i="21"/>
  <c r="N204" i="21"/>
  <c r="M204" i="21"/>
  <c r="L204" i="21"/>
  <c r="N203" i="21"/>
  <c r="M203" i="21"/>
  <c r="L203" i="21"/>
  <c r="N202" i="21"/>
  <c r="O202" i="21" s="1"/>
  <c r="M202" i="21"/>
  <c r="L202" i="21"/>
  <c r="N201" i="21"/>
  <c r="O201" i="21" s="1"/>
  <c r="M201" i="21"/>
  <c r="L201" i="21"/>
  <c r="N198" i="21"/>
  <c r="M198" i="21"/>
  <c r="L198" i="21"/>
  <c r="P196" i="21"/>
  <c r="P195" i="21"/>
  <c r="O195" i="21"/>
  <c r="P194" i="21"/>
  <c r="O194" i="21"/>
  <c r="P193" i="21"/>
  <c r="O193" i="21"/>
  <c r="P192" i="21"/>
  <c r="O192" i="21"/>
  <c r="P191" i="21"/>
  <c r="O191" i="21"/>
  <c r="P190" i="21"/>
  <c r="O190" i="21"/>
  <c r="P189" i="21"/>
  <c r="O189" i="21"/>
  <c r="P188" i="21"/>
  <c r="O188" i="21"/>
  <c r="P187" i="21"/>
  <c r="O187" i="21"/>
  <c r="P186" i="21"/>
  <c r="O186" i="21"/>
  <c r="P185" i="21"/>
  <c r="O185" i="21"/>
  <c r="P184" i="21"/>
  <c r="O184" i="21"/>
  <c r="P183" i="21"/>
  <c r="O183" i="21"/>
  <c r="P182" i="21"/>
  <c r="O182" i="21"/>
  <c r="P181" i="21"/>
  <c r="O181" i="21"/>
  <c r="P180" i="21"/>
  <c r="O180" i="21"/>
  <c r="P179" i="21"/>
  <c r="O179" i="21"/>
  <c r="P178" i="21"/>
  <c r="O178" i="21"/>
  <c r="P177" i="21"/>
  <c r="O177" i="21"/>
  <c r="N174" i="21"/>
  <c r="M174" i="21"/>
  <c r="L174" i="21"/>
  <c r="P172" i="21"/>
  <c r="O172" i="21"/>
  <c r="P171" i="21"/>
  <c r="O171" i="21"/>
  <c r="P170" i="21"/>
  <c r="O170" i="21"/>
  <c r="P169" i="21"/>
  <c r="O169" i="21"/>
  <c r="P168" i="21"/>
  <c r="O168" i="21"/>
  <c r="P167" i="21"/>
  <c r="O167" i="21"/>
  <c r="P166" i="21"/>
  <c r="O166" i="21"/>
  <c r="P165" i="21"/>
  <c r="O165" i="21"/>
  <c r="P164" i="21"/>
  <c r="O164" i="21"/>
  <c r="P163" i="21"/>
  <c r="O163" i="21"/>
  <c r="P162" i="21"/>
  <c r="O162" i="21"/>
  <c r="P161" i="21"/>
  <c r="O161" i="21"/>
  <c r="P160" i="21"/>
  <c r="O160" i="21"/>
  <c r="P159" i="21"/>
  <c r="O159" i="21"/>
  <c r="P158" i="21"/>
  <c r="O158" i="21"/>
  <c r="P157" i="21"/>
  <c r="O157" i="21"/>
  <c r="P156" i="21"/>
  <c r="O156" i="21"/>
  <c r="P155" i="21"/>
  <c r="O155" i="21"/>
  <c r="P154" i="21"/>
  <c r="O154" i="21"/>
  <c r="P153" i="21"/>
  <c r="O153" i="21"/>
  <c r="N150" i="21"/>
  <c r="M150" i="21"/>
  <c r="L150" i="21"/>
  <c r="P148" i="21"/>
  <c r="O148" i="21"/>
  <c r="P147" i="21"/>
  <c r="O147" i="21"/>
  <c r="P146" i="21"/>
  <c r="O146" i="21"/>
  <c r="P145" i="21"/>
  <c r="O145" i="21"/>
  <c r="P144" i="21"/>
  <c r="O144" i="21"/>
  <c r="P143" i="21"/>
  <c r="O143" i="21"/>
  <c r="P142" i="21"/>
  <c r="O142" i="21"/>
  <c r="P141" i="21"/>
  <c r="O141" i="21"/>
  <c r="P140" i="21"/>
  <c r="O140" i="21"/>
  <c r="P139" i="21"/>
  <c r="O139" i="21"/>
  <c r="P138" i="21"/>
  <c r="O138" i="21"/>
  <c r="P137" i="21"/>
  <c r="O137" i="21"/>
  <c r="P136" i="21"/>
  <c r="O136" i="21"/>
  <c r="P135" i="21"/>
  <c r="O135" i="21"/>
  <c r="P134" i="21"/>
  <c r="O134" i="21"/>
  <c r="P133" i="21"/>
  <c r="O133" i="21"/>
  <c r="P132" i="21"/>
  <c r="O132" i="21"/>
  <c r="P131" i="21"/>
  <c r="O131" i="21"/>
  <c r="P130" i="21"/>
  <c r="O130" i="21"/>
  <c r="P129" i="21"/>
  <c r="P150" i="21" s="1"/>
  <c r="O129" i="21"/>
  <c r="N126" i="21"/>
  <c r="M126" i="21"/>
  <c r="L126" i="21"/>
  <c r="P124" i="21"/>
  <c r="O124" i="21"/>
  <c r="P123" i="21"/>
  <c r="O123" i="21"/>
  <c r="P122" i="21"/>
  <c r="O122" i="21"/>
  <c r="P121" i="21"/>
  <c r="O121" i="21"/>
  <c r="P120" i="21"/>
  <c r="O120" i="21"/>
  <c r="P119" i="21"/>
  <c r="O119" i="21"/>
  <c r="P118" i="21"/>
  <c r="O118" i="21"/>
  <c r="P117" i="21"/>
  <c r="O117" i="21"/>
  <c r="P116" i="21"/>
  <c r="O116" i="21"/>
  <c r="P115" i="21"/>
  <c r="O115" i="21"/>
  <c r="P114" i="21"/>
  <c r="O114" i="21"/>
  <c r="P113" i="21"/>
  <c r="O113" i="21"/>
  <c r="P112" i="21"/>
  <c r="O112" i="21"/>
  <c r="P111" i="21"/>
  <c r="O111" i="21"/>
  <c r="P110" i="21"/>
  <c r="O110" i="21"/>
  <c r="P109" i="21"/>
  <c r="O109" i="21"/>
  <c r="P108" i="21"/>
  <c r="O108" i="21"/>
  <c r="P107" i="21"/>
  <c r="O107" i="21"/>
  <c r="P106" i="21"/>
  <c r="O106" i="21"/>
  <c r="P105" i="21"/>
  <c r="P126" i="21" s="1"/>
  <c r="O105" i="21"/>
  <c r="N102" i="21"/>
  <c r="M102" i="21"/>
  <c r="L102" i="21"/>
  <c r="P100" i="21"/>
  <c r="O100" i="21"/>
  <c r="P99" i="21"/>
  <c r="O99" i="21"/>
  <c r="P98" i="21"/>
  <c r="O98" i="21"/>
  <c r="P97" i="21"/>
  <c r="O97" i="21"/>
  <c r="P96" i="21"/>
  <c r="O96" i="21"/>
  <c r="P95" i="21"/>
  <c r="O95" i="21"/>
  <c r="P94" i="21"/>
  <c r="O94" i="21"/>
  <c r="P93" i="21"/>
  <c r="O93" i="21"/>
  <c r="P92" i="21"/>
  <c r="O92" i="21"/>
  <c r="P91" i="21"/>
  <c r="O91" i="21"/>
  <c r="P90" i="21"/>
  <c r="O90" i="21"/>
  <c r="P89" i="21"/>
  <c r="O89" i="21"/>
  <c r="P88" i="21"/>
  <c r="O88" i="21"/>
  <c r="P87" i="21"/>
  <c r="O87" i="21"/>
  <c r="P86" i="21"/>
  <c r="O86" i="21"/>
  <c r="P85" i="21"/>
  <c r="O85" i="21"/>
  <c r="P84" i="21"/>
  <c r="O84" i="21"/>
  <c r="P83" i="21"/>
  <c r="P82" i="21"/>
  <c r="O82" i="21"/>
  <c r="P81" i="21"/>
  <c r="O81" i="21"/>
  <c r="O102" i="21" s="1"/>
  <c r="N78" i="21"/>
  <c r="M78" i="21"/>
  <c r="L78" i="21"/>
  <c r="P76" i="21"/>
  <c r="O76" i="21"/>
  <c r="P75" i="21"/>
  <c r="O75" i="21"/>
  <c r="P74" i="21"/>
  <c r="O74" i="21"/>
  <c r="P73" i="21"/>
  <c r="O73" i="21"/>
  <c r="P72" i="21"/>
  <c r="O72" i="21"/>
  <c r="P71" i="21"/>
  <c r="O71" i="21"/>
  <c r="P70" i="21"/>
  <c r="O70" i="21"/>
  <c r="P69" i="21"/>
  <c r="O69" i="21"/>
  <c r="P68" i="21"/>
  <c r="O68" i="21"/>
  <c r="P67" i="21"/>
  <c r="O67" i="21"/>
  <c r="P66" i="21"/>
  <c r="O66" i="21"/>
  <c r="P65" i="21"/>
  <c r="O65" i="21"/>
  <c r="P64" i="21"/>
  <c r="O64" i="21"/>
  <c r="P63" i="21"/>
  <c r="O63" i="21"/>
  <c r="P62" i="21"/>
  <c r="O62" i="21"/>
  <c r="P61" i="21"/>
  <c r="O61" i="21"/>
  <c r="P60" i="21"/>
  <c r="O60" i="21"/>
  <c r="P59" i="21"/>
  <c r="O59" i="21"/>
  <c r="P58" i="21"/>
  <c r="P57" i="21"/>
  <c r="N54" i="21"/>
  <c r="M54" i="21"/>
  <c r="L54" i="21"/>
  <c r="P52" i="21"/>
  <c r="O52" i="21"/>
  <c r="P51" i="21"/>
  <c r="O51" i="21"/>
  <c r="P50" i="21"/>
  <c r="O50" i="21"/>
  <c r="P49" i="21"/>
  <c r="O49" i="21"/>
  <c r="P48" i="21"/>
  <c r="O48" i="21"/>
  <c r="P47" i="21"/>
  <c r="O47" i="21"/>
  <c r="P46" i="21"/>
  <c r="O46" i="21"/>
  <c r="P45" i="21"/>
  <c r="O45" i="21"/>
  <c r="P44" i="21"/>
  <c r="O44" i="21"/>
  <c r="P43" i="21"/>
  <c r="O43" i="21"/>
  <c r="P42" i="21"/>
  <c r="O42" i="21"/>
  <c r="P41" i="21"/>
  <c r="O41" i="21"/>
  <c r="P40" i="21"/>
  <c r="O40" i="21"/>
  <c r="P39" i="21"/>
  <c r="O39" i="21"/>
  <c r="P38" i="21"/>
  <c r="O38" i="21"/>
  <c r="P37" i="21"/>
  <c r="O37" i="21"/>
  <c r="P36" i="21"/>
  <c r="O36" i="21"/>
  <c r="P35" i="21"/>
  <c r="O35" i="21"/>
  <c r="P34" i="21"/>
  <c r="O34" i="21"/>
  <c r="P33" i="21"/>
  <c r="O33" i="21"/>
  <c r="N30" i="21"/>
  <c r="M30" i="21"/>
  <c r="L30" i="21"/>
  <c r="P28" i="21"/>
  <c r="O28" i="21"/>
  <c r="P27" i="21"/>
  <c r="O27" i="21"/>
  <c r="P26" i="21"/>
  <c r="O26" i="21"/>
  <c r="P25" i="21"/>
  <c r="O25" i="21"/>
  <c r="P24" i="21"/>
  <c r="O24" i="21"/>
  <c r="P23" i="21"/>
  <c r="O23" i="21"/>
  <c r="P22" i="21"/>
  <c r="O22" i="21"/>
  <c r="P21" i="21"/>
  <c r="O21" i="21"/>
  <c r="P20" i="21"/>
  <c r="O20" i="21"/>
  <c r="P19" i="21"/>
  <c r="O19" i="21"/>
  <c r="P18" i="21"/>
  <c r="O18" i="21"/>
  <c r="P17" i="21"/>
  <c r="O17" i="21"/>
  <c r="P16" i="21"/>
  <c r="O16" i="21"/>
  <c r="P15" i="21"/>
  <c r="O15" i="21"/>
  <c r="P14" i="21"/>
  <c r="O14" i="21"/>
  <c r="P13" i="21"/>
  <c r="O13" i="21"/>
  <c r="P12" i="21"/>
  <c r="O12" i="21"/>
  <c r="P11" i="21"/>
  <c r="O11" i="21"/>
  <c r="P10" i="21"/>
  <c r="O10" i="21"/>
  <c r="P9" i="21"/>
  <c r="P30" i="21" s="1"/>
  <c r="O9" i="21"/>
  <c r="K6" i="21"/>
  <c r="H135" i="21"/>
  <c r="G115" i="21"/>
  <c r="H107" i="21"/>
  <c r="G75" i="21"/>
  <c r="G67" i="21"/>
  <c r="H61" i="21"/>
  <c r="H47" i="21"/>
  <c r="H22" i="21"/>
  <c r="F302" i="21"/>
  <c r="E302" i="21"/>
  <c r="D302" i="21"/>
  <c r="F301" i="21"/>
  <c r="E301" i="21"/>
  <c r="D301" i="21"/>
  <c r="F300" i="21"/>
  <c r="E300" i="21"/>
  <c r="D300" i="21"/>
  <c r="F274" i="21"/>
  <c r="E274" i="21"/>
  <c r="D274" i="21"/>
  <c r="F273" i="21"/>
  <c r="E273" i="21"/>
  <c r="D273" i="21"/>
  <c r="F272" i="21"/>
  <c r="E272" i="21"/>
  <c r="D272" i="21"/>
  <c r="F246" i="21"/>
  <c r="E246" i="21"/>
  <c r="D246" i="21"/>
  <c r="F245" i="21"/>
  <c r="E245" i="21"/>
  <c r="D245" i="21"/>
  <c r="F244" i="21"/>
  <c r="E244" i="21"/>
  <c r="D244" i="21"/>
  <c r="BN188" i="17"/>
  <c r="BF188" i="17"/>
  <c r="AX188" i="17"/>
  <c r="AP188" i="17"/>
  <c r="AH188" i="17"/>
  <c r="Z188" i="17"/>
  <c r="R188" i="17"/>
  <c r="J188" i="17"/>
  <c r="F215" i="17"/>
  <c r="E215" i="17"/>
  <c r="D215" i="17"/>
  <c r="F214" i="17"/>
  <c r="E214" i="17"/>
  <c r="D214" i="17"/>
  <c r="F213" i="17"/>
  <c r="E213" i="17"/>
  <c r="D213" i="17"/>
  <c r="F192" i="17"/>
  <c r="E192" i="17"/>
  <c r="D192" i="17"/>
  <c r="F191" i="17"/>
  <c r="E191" i="17"/>
  <c r="D191" i="17"/>
  <c r="F190" i="17"/>
  <c r="E190" i="17"/>
  <c r="D190" i="17"/>
  <c r="BT161" i="20"/>
  <c r="BS161" i="20"/>
  <c r="BR144" i="20"/>
  <c r="BQ144" i="20"/>
  <c r="BP144" i="20"/>
  <c r="BS143" i="20"/>
  <c r="BR143" i="20"/>
  <c r="BQ143" i="20"/>
  <c r="BP143" i="20"/>
  <c r="BR142" i="20"/>
  <c r="BQ142" i="20"/>
  <c r="BP142" i="20"/>
  <c r="BR141" i="20"/>
  <c r="BS141" i="20" s="1"/>
  <c r="BQ141" i="20"/>
  <c r="BP141" i="20"/>
  <c r="BR140" i="20"/>
  <c r="BQ140" i="20"/>
  <c r="BP140" i="20"/>
  <c r="BR139" i="20"/>
  <c r="BT139" i="20" s="1"/>
  <c r="BQ139" i="20"/>
  <c r="BQ146" i="20" s="1"/>
  <c r="BP139" i="20"/>
  <c r="BR136" i="20"/>
  <c r="BR152" i="20" s="1"/>
  <c r="BP134" i="20"/>
  <c r="BP150" i="20" s="1"/>
  <c r="BR128" i="20"/>
  <c r="BQ128" i="20"/>
  <c r="BQ160" i="20" s="1"/>
  <c r="BP128" i="20"/>
  <c r="BR127" i="20"/>
  <c r="BT127" i="20" s="1"/>
  <c r="BQ127" i="20"/>
  <c r="BP127" i="20"/>
  <c r="BP159" i="20" s="1"/>
  <c r="BR126" i="20"/>
  <c r="BT126" i="20" s="1"/>
  <c r="BQ126" i="20"/>
  <c r="BP126" i="20"/>
  <c r="BP158" i="20" s="1"/>
  <c r="BS125" i="20"/>
  <c r="BR125" i="20"/>
  <c r="BQ125" i="20"/>
  <c r="BT125" i="20" s="1"/>
  <c r="BP125" i="20"/>
  <c r="BP157" i="20" s="1"/>
  <c r="BR124" i="20"/>
  <c r="BT124" i="20" s="1"/>
  <c r="BQ124" i="20"/>
  <c r="BP124" i="20"/>
  <c r="BP130" i="20" s="1"/>
  <c r="BS123" i="20"/>
  <c r="BR123" i="20"/>
  <c r="BR155" i="20" s="1"/>
  <c r="BQ123" i="20"/>
  <c r="BQ155" i="20" s="1"/>
  <c r="BP123" i="20"/>
  <c r="BP155" i="20" s="1"/>
  <c r="BR120" i="20"/>
  <c r="BQ120" i="20"/>
  <c r="BQ136" i="20" s="1"/>
  <c r="BQ152" i="20" s="1"/>
  <c r="BP120" i="20"/>
  <c r="BP136" i="20" s="1"/>
  <c r="BP152" i="20" s="1"/>
  <c r="BR119" i="20"/>
  <c r="BR135" i="20" s="1"/>
  <c r="BR151" i="20" s="1"/>
  <c r="BQ119" i="20"/>
  <c r="BQ135" i="20" s="1"/>
  <c r="BQ151" i="20" s="1"/>
  <c r="BP119" i="20"/>
  <c r="BP135" i="20" s="1"/>
  <c r="BP151" i="20" s="1"/>
  <c r="BR118" i="20"/>
  <c r="BR134" i="20" s="1"/>
  <c r="BR150" i="20" s="1"/>
  <c r="BQ118" i="20"/>
  <c r="BQ134" i="20" s="1"/>
  <c r="BQ150" i="20" s="1"/>
  <c r="BP118" i="20"/>
  <c r="BR94" i="20"/>
  <c r="BQ94" i="20"/>
  <c r="BP94" i="20"/>
  <c r="BR93" i="20"/>
  <c r="BT93" i="20" s="1"/>
  <c r="BQ93" i="20"/>
  <c r="BP93" i="20"/>
  <c r="BR92" i="20"/>
  <c r="BQ92" i="20"/>
  <c r="BP92" i="20"/>
  <c r="BR91" i="20"/>
  <c r="BR96" i="20" s="1"/>
  <c r="BQ91" i="20"/>
  <c r="BP91" i="20"/>
  <c r="BR90" i="20"/>
  <c r="BT90" i="20" s="1"/>
  <c r="BQ90" i="20"/>
  <c r="BP90" i="20"/>
  <c r="BS90" i="20" s="1"/>
  <c r="BR89" i="20"/>
  <c r="BT89" i="20" s="1"/>
  <c r="BQ89" i="20"/>
  <c r="BP89" i="20"/>
  <c r="BT84" i="20"/>
  <c r="BS84" i="20"/>
  <c r="BT83" i="20"/>
  <c r="BS83" i="20"/>
  <c r="BT82" i="20"/>
  <c r="BS82" i="20"/>
  <c r="BT81" i="20"/>
  <c r="BS81" i="20"/>
  <c r="BT80" i="20"/>
  <c r="BS80" i="20"/>
  <c r="BT79" i="20"/>
  <c r="BS79" i="20"/>
  <c r="BT74" i="20"/>
  <c r="BS74" i="20"/>
  <c r="BT73" i="20"/>
  <c r="BS73" i="20"/>
  <c r="BT72" i="20"/>
  <c r="BS72" i="20"/>
  <c r="BT71" i="20"/>
  <c r="BS71" i="20"/>
  <c r="BT70" i="20"/>
  <c r="BT76" i="20" s="1"/>
  <c r="BS70" i="20"/>
  <c r="BT69" i="20"/>
  <c r="BS69" i="20"/>
  <c r="BS76" i="20" s="1"/>
  <c r="BT64" i="20"/>
  <c r="BS64" i="20"/>
  <c r="BT63" i="20"/>
  <c r="BS63" i="20"/>
  <c r="BT62" i="20"/>
  <c r="BS62" i="20"/>
  <c r="BT61" i="20"/>
  <c r="BS61" i="20"/>
  <c r="BT60" i="20"/>
  <c r="BS60" i="20"/>
  <c r="BT59" i="20"/>
  <c r="BS59" i="20"/>
  <c r="BT54" i="20"/>
  <c r="BS54" i="20"/>
  <c r="BT53" i="20"/>
  <c r="BS53" i="20"/>
  <c r="BT52" i="20"/>
  <c r="BS52" i="20"/>
  <c r="BT51" i="20"/>
  <c r="BS51" i="20"/>
  <c r="BT50" i="20"/>
  <c r="BS50" i="20"/>
  <c r="BT49" i="20"/>
  <c r="BS49" i="20"/>
  <c r="BT44" i="20"/>
  <c r="BS44" i="20"/>
  <c r="BT43" i="20"/>
  <c r="BS43" i="20"/>
  <c r="BT42" i="20"/>
  <c r="BS42" i="20"/>
  <c r="BT41" i="20"/>
  <c r="BS41" i="20"/>
  <c r="BT40" i="20"/>
  <c r="BS40" i="20"/>
  <c r="BT39" i="20"/>
  <c r="BS39" i="20"/>
  <c r="BT34" i="20"/>
  <c r="BS34" i="20"/>
  <c r="BT33" i="20"/>
  <c r="BS33" i="20"/>
  <c r="BT32" i="20"/>
  <c r="BS32" i="20"/>
  <c r="BT31" i="20"/>
  <c r="BS31" i="20"/>
  <c r="BT30" i="20"/>
  <c r="BS30" i="20"/>
  <c r="BT29" i="20"/>
  <c r="BS29" i="20"/>
  <c r="BT24" i="20"/>
  <c r="BS24" i="20"/>
  <c r="BT23" i="20"/>
  <c r="BS23" i="20"/>
  <c r="BT22" i="20"/>
  <c r="BS22" i="20"/>
  <c r="BT21" i="20"/>
  <c r="BS21" i="20"/>
  <c r="BT20" i="20"/>
  <c r="BS20" i="20"/>
  <c r="BT19" i="20"/>
  <c r="BS19" i="20"/>
  <c r="BT14" i="20"/>
  <c r="BS14" i="20"/>
  <c r="BT13" i="20"/>
  <c r="BS13" i="20"/>
  <c r="BT12" i="20"/>
  <c r="BS12" i="20"/>
  <c r="BT11" i="20"/>
  <c r="BS11" i="20"/>
  <c r="BT10" i="20"/>
  <c r="BT16" i="20" s="1"/>
  <c r="BS10" i="20"/>
  <c r="BT9" i="20"/>
  <c r="BS9" i="20"/>
  <c r="BS16" i="20" s="1"/>
  <c r="BO6" i="20"/>
  <c r="BN2" i="20"/>
  <c r="BL161" i="20"/>
  <c r="BK161" i="20"/>
  <c r="BJ144" i="20"/>
  <c r="BI144" i="20"/>
  <c r="BH144" i="20"/>
  <c r="BK143" i="20"/>
  <c r="BJ143" i="20"/>
  <c r="BI143" i="20"/>
  <c r="BH143" i="20"/>
  <c r="BJ142" i="20"/>
  <c r="BI142" i="20"/>
  <c r="BH142" i="20"/>
  <c r="BK142" i="20" s="1"/>
  <c r="BJ141" i="20"/>
  <c r="BI141" i="20"/>
  <c r="BH141" i="20"/>
  <c r="BJ140" i="20"/>
  <c r="BI140" i="20"/>
  <c r="BH140" i="20"/>
  <c r="BJ139" i="20"/>
  <c r="BI139" i="20"/>
  <c r="BH139" i="20"/>
  <c r="BJ136" i="20"/>
  <c r="BJ152" i="20" s="1"/>
  <c r="BH135" i="20"/>
  <c r="BH151" i="20" s="1"/>
  <c r="BI134" i="20"/>
  <c r="BI150" i="20" s="1"/>
  <c r="BH134" i="20"/>
  <c r="BH150" i="20" s="1"/>
  <c r="BJ128" i="20"/>
  <c r="BI128" i="20"/>
  <c r="BH128" i="20"/>
  <c r="BJ127" i="20"/>
  <c r="BI127" i="20"/>
  <c r="BH127" i="20"/>
  <c r="BJ126" i="20"/>
  <c r="BK126" i="20" s="1"/>
  <c r="BI126" i="20"/>
  <c r="BH126" i="20"/>
  <c r="BJ125" i="20"/>
  <c r="BI125" i="20"/>
  <c r="BH125" i="20"/>
  <c r="BH157" i="20" s="1"/>
  <c r="BJ124" i="20"/>
  <c r="BI124" i="20"/>
  <c r="BI156" i="20" s="1"/>
  <c r="BH124" i="20"/>
  <c r="BH156" i="20" s="1"/>
  <c r="BJ123" i="20"/>
  <c r="BI123" i="20"/>
  <c r="BH123" i="20"/>
  <c r="BJ120" i="20"/>
  <c r="BI120" i="20"/>
  <c r="BI136" i="20" s="1"/>
  <c r="BI152" i="20" s="1"/>
  <c r="BH120" i="20"/>
  <c r="BH136" i="20" s="1"/>
  <c r="BH152" i="20" s="1"/>
  <c r="BJ119" i="20"/>
  <c r="BJ135" i="20" s="1"/>
  <c r="BJ151" i="20" s="1"/>
  <c r="BI119" i="20"/>
  <c r="BI135" i="20" s="1"/>
  <c r="BI151" i="20" s="1"/>
  <c r="BH119" i="20"/>
  <c r="BJ118" i="20"/>
  <c r="BJ134" i="20" s="1"/>
  <c r="BJ150" i="20" s="1"/>
  <c r="BI118" i="20"/>
  <c r="BH118" i="20"/>
  <c r="BK93" i="20"/>
  <c r="BL92" i="20"/>
  <c r="BK90" i="20"/>
  <c r="BL84" i="20"/>
  <c r="BK84" i="20"/>
  <c r="BL83" i="20"/>
  <c r="BK83" i="20"/>
  <c r="BL82" i="20"/>
  <c r="BK82" i="20"/>
  <c r="BL81" i="20"/>
  <c r="BK81" i="20"/>
  <c r="BL80" i="20"/>
  <c r="BK80" i="20"/>
  <c r="BL79" i="20"/>
  <c r="BK79" i="20"/>
  <c r="BL74" i="20"/>
  <c r="BK74" i="20"/>
  <c r="BL73" i="20"/>
  <c r="BK73" i="20"/>
  <c r="BL72" i="20"/>
  <c r="BK72" i="20"/>
  <c r="BL71" i="20"/>
  <c r="BK71" i="20"/>
  <c r="BL70" i="20"/>
  <c r="BK70" i="20"/>
  <c r="BL69" i="20"/>
  <c r="BK69" i="20"/>
  <c r="BL64" i="20"/>
  <c r="BK64" i="20"/>
  <c r="BL63" i="20"/>
  <c r="BK63" i="20"/>
  <c r="BL62" i="20"/>
  <c r="BK62" i="20"/>
  <c r="BL61" i="20"/>
  <c r="BK61" i="20"/>
  <c r="BL60" i="20"/>
  <c r="BK60" i="20"/>
  <c r="BL59" i="20"/>
  <c r="BK59" i="20"/>
  <c r="BL54" i="20"/>
  <c r="BK54" i="20"/>
  <c r="BL53" i="20"/>
  <c r="BK53" i="20"/>
  <c r="BL52" i="20"/>
  <c r="BK52" i="20"/>
  <c r="BL51" i="20"/>
  <c r="BK51" i="20"/>
  <c r="BL50" i="20"/>
  <c r="BK50" i="20"/>
  <c r="BL49" i="20"/>
  <c r="BK49" i="20"/>
  <c r="BL44" i="20"/>
  <c r="BK44" i="20"/>
  <c r="BL43" i="20"/>
  <c r="BK43" i="20"/>
  <c r="BL42" i="20"/>
  <c r="BK42" i="20"/>
  <c r="BL41" i="20"/>
  <c r="BK41" i="20"/>
  <c r="BL40" i="20"/>
  <c r="BK40" i="20"/>
  <c r="BL39" i="20"/>
  <c r="BK39" i="20"/>
  <c r="BL34" i="20"/>
  <c r="BK34" i="20"/>
  <c r="BL33" i="20"/>
  <c r="BK33" i="20"/>
  <c r="BL32" i="20"/>
  <c r="BK32" i="20"/>
  <c r="BL31" i="20"/>
  <c r="BK31" i="20"/>
  <c r="BL30" i="20"/>
  <c r="BK30" i="20"/>
  <c r="BL29" i="20"/>
  <c r="BK29" i="20"/>
  <c r="BL24" i="20"/>
  <c r="BK24" i="20"/>
  <c r="BL23" i="20"/>
  <c r="BK23" i="20"/>
  <c r="BL22" i="20"/>
  <c r="BK22" i="20"/>
  <c r="BL21" i="20"/>
  <c r="BK21" i="20"/>
  <c r="BL20" i="20"/>
  <c r="BK20" i="20"/>
  <c r="BL19" i="20"/>
  <c r="BK19" i="20"/>
  <c r="BL14" i="20"/>
  <c r="BK14" i="20"/>
  <c r="BL13" i="20"/>
  <c r="BK13" i="20"/>
  <c r="BL12" i="20"/>
  <c r="BK12" i="20"/>
  <c r="BL11" i="20"/>
  <c r="BK11" i="20"/>
  <c r="BL10" i="20"/>
  <c r="BK10" i="20"/>
  <c r="BL9" i="20"/>
  <c r="BK9" i="20"/>
  <c r="BG6" i="20"/>
  <c r="BD161" i="20"/>
  <c r="BC161" i="20"/>
  <c r="BB144" i="20"/>
  <c r="BD144" i="20" s="1"/>
  <c r="BA144" i="20"/>
  <c r="AZ144" i="20"/>
  <c r="BB143" i="20"/>
  <c r="BA143" i="20"/>
  <c r="AZ143" i="20"/>
  <c r="BB142" i="20"/>
  <c r="BA142" i="20"/>
  <c r="AZ142" i="20"/>
  <c r="BB141" i="20"/>
  <c r="BC141" i="20" s="1"/>
  <c r="BA141" i="20"/>
  <c r="BD141" i="20" s="1"/>
  <c r="AZ141" i="20"/>
  <c r="BB140" i="20"/>
  <c r="BA140" i="20"/>
  <c r="AZ140" i="20"/>
  <c r="AZ146" i="20" s="1"/>
  <c r="BB139" i="20"/>
  <c r="BD139" i="20" s="1"/>
  <c r="BA139" i="20"/>
  <c r="BA146" i="20" s="1"/>
  <c r="AZ139" i="20"/>
  <c r="BB136" i="20"/>
  <c r="BB152" i="20" s="1"/>
  <c r="AZ134" i="20"/>
  <c r="AZ150" i="20" s="1"/>
  <c r="BB128" i="20"/>
  <c r="BA128" i="20"/>
  <c r="BA160" i="20" s="1"/>
  <c r="AZ128" i="20"/>
  <c r="AZ160" i="20" s="1"/>
  <c r="BB127" i="20"/>
  <c r="BD127" i="20" s="1"/>
  <c r="BA127" i="20"/>
  <c r="AZ127" i="20"/>
  <c r="AZ159" i="20" s="1"/>
  <c r="BD126" i="20"/>
  <c r="BB126" i="20"/>
  <c r="BA126" i="20"/>
  <c r="AZ126" i="20"/>
  <c r="AZ158" i="20" s="1"/>
  <c r="BB125" i="20"/>
  <c r="BB157" i="20" s="1"/>
  <c r="BA125" i="20"/>
  <c r="AZ125" i="20"/>
  <c r="AZ157" i="20" s="1"/>
  <c r="BD124" i="20"/>
  <c r="BB124" i="20"/>
  <c r="BA124" i="20"/>
  <c r="AZ124" i="20"/>
  <c r="BB123" i="20"/>
  <c r="BA123" i="20"/>
  <c r="BA155" i="20" s="1"/>
  <c r="AZ123" i="20"/>
  <c r="BB120" i="20"/>
  <c r="BA120" i="20"/>
  <c r="BA136" i="20" s="1"/>
  <c r="BA152" i="20" s="1"/>
  <c r="AZ120" i="20"/>
  <c r="AZ136" i="20" s="1"/>
  <c r="AZ152" i="20" s="1"/>
  <c r="BB119" i="20"/>
  <c r="BB135" i="20" s="1"/>
  <c r="BB151" i="20" s="1"/>
  <c r="BA119" i="20"/>
  <c r="BA135" i="20" s="1"/>
  <c r="BA151" i="20" s="1"/>
  <c r="AZ119" i="20"/>
  <c r="AZ135" i="20" s="1"/>
  <c r="AZ151" i="20" s="1"/>
  <c r="BB118" i="20"/>
  <c r="BB134" i="20" s="1"/>
  <c r="BB150" i="20" s="1"/>
  <c r="BA118" i="20"/>
  <c r="BA134" i="20" s="1"/>
  <c r="BA150" i="20" s="1"/>
  <c r="AZ118" i="20"/>
  <c r="BB94" i="20"/>
  <c r="BA94" i="20"/>
  <c r="AZ94" i="20"/>
  <c r="BB93" i="20"/>
  <c r="BA93" i="20"/>
  <c r="BD93" i="20" s="1"/>
  <c r="AZ93" i="20"/>
  <c r="BB92" i="20"/>
  <c r="BA92" i="20"/>
  <c r="BD92" i="20" s="1"/>
  <c r="AZ92" i="20"/>
  <c r="BC92" i="20" s="1"/>
  <c r="BD91" i="20"/>
  <c r="BB91" i="20"/>
  <c r="BA91" i="20"/>
  <c r="AZ91" i="20"/>
  <c r="BB90" i="20"/>
  <c r="BA90" i="20"/>
  <c r="AZ90" i="20"/>
  <c r="BC90" i="20" s="1"/>
  <c r="BB89" i="20"/>
  <c r="BB96" i="20" s="1"/>
  <c r="BA89" i="20"/>
  <c r="AZ89" i="20"/>
  <c r="BD84" i="20"/>
  <c r="BC84" i="20"/>
  <c r="BD83" i="20"/>
  <c r="BC83" i="20"/>
  <c r="BD82" i="20"/>
  <c r="BC82" i="20"/>
  <c r="BD81" i="20"/>
  <c r="BC81" i="20"/>
  <c r="BD80" i="20"/>
  <c r="BC80" i="20"/>
  <c r="BD79" i="20"/>
  <c r="BC79" i="20"/>
  <c r="BD74" i="20"/>
  <c r="BC74" i="20"/>
  <c r="BD73" i="20"/>
  <c r="BC73" i="20"/>
  <c r="BD72" i="20"/>
  <c r="BC72" i="20"/>
  <c r="BD71" i="20"/>
  <c r="BC71" i="20"/>
  <c r="BD70" i="20"/>
  <c r="BC70" i="20"/>
  <c r="BD69" i="20"/>
  <c r="BC69" i="20"/>
  <c r="BD64" i="20"/>
  <c r="BC64" i="20"/>
  <c r="BD63" i="20"/>
  <c r="BC63" i="20"/>
  <c r="BD62" i="20"/>
  <c r="BC62" i="20"/>
  <c r="BD61" i="20"/>
  <c r="BC61" i="20"/>
  <c r="BD60" i="20"/>
  <c r="BC60" i="20"/>
  <c r="BD59" i="20"/>
  <c r="BC59" i="20"/>
  <c r="BD54" i="20"/>
  <c r="BC54" i="20"/>
  <c r="BD53" i="20"/>
  <c r="BC53" i="20"/>
  <c r="BD52" i="20"/>
  <c r="BC52" i="20"/>
  <c r="BD51" i="20"/>
  <c r="BC51" i="20"/>
  <c r="BD50" i="20"/>
  <c r="BC50" i="20"/>
  <c r="BD49" i="20"/>
  <c r="BC49" i="20"/>
  <c r="BD44" i="20"/>
  <c r="BC44" i="20"/>
  <c r="BD43" i="20"/>
  <c r="BC43" i="20"/>
  <c r="BD42" i="20"/>
  <c r="BC42" i="20"/>
  <c r="BD41" i="20"/>
  <c r="BC41" i="20"/>
  <c r="BD40" i="20"/>
  <c r="BD46" i="20" s="1"/>
  <c r="BC40" i="20"/>
  <c r="BD39" i="20"/>
  <c r="BC39" i="20"/>
  <c r="BD34" i="20"/>
  <c r="BC34" i="20"/>
  <c r="BD33" i="20"/>
  <c r="BC33" i="20"/>
  <c r="BD32" i="20"/>
  <c r="BC32" i="20"/>
  <c r="BD31" i="20"/>
  <c r="BC31" i="20"/>
  <c r="BD30" i="20"/>
  <c r="BC30" i="20"/>
  <c r="BD29" i="20"/>
  <c r="BC29" i="20"/>
  <c r="BD24" i="20"/>
  <c r="BC24" i="20"/>
  <c r="BD23" i="20"/>
  <c r="BC23" i="20"/>
  <c r="BD22" i="20"/>
  <c r="BC22" i="20"/>
  <c r="BD21" i="20"/>
  <c r="BC21" i="20"/>
  <c r="BD20" i="20"/>
  <c r="BC20" i="20"/>
  <c r="BD19" i="20"/>
  <c r="BC19" i="20"/>
  <c r="BD14" i="20"/>
  <c r="BC14" i="20"/>
  <c r="BD13" i="20"/>
  <c r="BC13" i="20"/>
  <c r="BD12" i="20"/>
  <c r="BC12" i="20"/>
  <c r="BD11" i="20"/>
  <c r="BC11" i="20"/>
  <c r="BD10" i="20"/>
  <c r="BC10" i="20"/>
  <c r="BD9" i="20"/>
  <c r="BC9" i="20"/>
  <c r="AY6" i="20"/>
  <c r="AV161" i="20"/>
  <c r="AU161" i="20"/>
  <c r="AS157" i="20"/>
  <c r="AT144" i="20"/>
  <c r="AS144" i="20"/>
  <c r="AR144" i="20"/>
  <c r="AT143" i="20"/>
  <c r="AS143" i="20"/>
  <c r="AV143" i="20" s="1"/>
  <c r="AR143" i="20"/>
  <c r="AU143" i="20" s="1"/>
  <c r="AT142" i="20"/>
  <c r="AV142" i="20" s="1"/>
  <c r="AS142" i="20"/>
  <c r="AR142" i="20"/>
  <c r="AT141" i="20"/>
  <c r="AS141" i="20"/>
  <c r="AR141" i="20"/>
  <c r="AT140" i="20"/>
  <c r="AS140" i="20"/>
  <c r="AR140" i="20"/>
  <c r="AT139" i="20"/>
  <c r="AS139" i="20"/>
  <c r="AS146" i="20" s="1"/>
  <c r="AR139" i="20"/>
  <c r="AT136" i="20"/>
  <c r="AT152" i="20" s="1"/>
  <c r="AT135" i="20"/>
  <c r="AT151" i="20" s="1"/>
  <c r="AT134" i="20"/>
  <c r="AT150" i="20" s="1"/>
  <c r="AR134" i="20"/>
  <c r="AR150" i="20" s="1"/>
  <c r="AT128" i="20"/>
  <c r="AT130" i="20" s="1"/>
  <c r="AS128" i="20"/>
  <c r="AS160" i="20" s="1"/>
  <c r="AR128" i="20"/>
  <c r="AR160" i="20" s="1"/>
  <c r="AT127" i="20"/>
  <c r="AU127" i="20" s="1"/>
  <c r="AS127" i="20"/>
  <c r="AS159" i="20" s="1"/>
  <c r="AR127" i="20"/>
  <c r="AT126" i="20"/>
  <c r="AS126" i="20"/>
  <c r="AS158" i="20" s="1"/>
  <c r="AR126" i="20"/>
  <c r="AR158" i="20" s="1"/>
  <c r="AT125" i="20"/>
  <c r="AU125" i="20" s="1"/>
  <c r="AS125" i="20"/>
  <c r="AR125" i="20"/>
  <c r="AT124" i="20"/>
  <c r="AT156" i="20" s="1"/>
  <c r="AS124" i="20"/>
  <c r="AV124" i="20" s="1"/>
  <c r="AR124" i="20"/>
  <c r="AT123" i="20"/>
  <c r="AT155" i="20" s="1"/>
  <c r="AS123" i="20"/>
  <c r="AS155" i="20" s="1"/>
  <c r="AR123" i="20"/>
  <c r="AT120" i="20"/>
  <c r="AS120" i="20"/>
  <c r="AS136" i="20" s="1"/>
  <c r="AS152" i="20" s="1"/>
  <c r="AR120" i="20"/>
  <c r="AR136" i="20" s="1"/>
  <c r="AR152" i="20" s="1"/>
  <c r="AT119" i="20"/>
  <c r="AS119" i="20"/>
  <c r="AS135" i="20" s="1"/>
  <c r="AS151" i="20" s="1"/>
  <c r="AR119" i="20"/>
  <c r="AR135" i="20" s="1"/>
  <c r="AR151" i="20" s="1"/>
  <c r="AT118" i="20"/>
  <c r="AS118" i="20"/>
  <c r="AS134" i="20" s="1"/>
  <c r="AS150" i="20" s="1"/>
  <c r="AR118" i="20"/>
  <c r="AV94" i="20"/>
  <c r="AV93" i="20"/>
  <c r="AU93" i="20"/>
  <c r="AU92" i="20"/>
  <c r="AV92" i="20"/>
  <c r="AU91" i="20"/>
  <c r="AV91" i="20"/>
  <c r="AV90" i="20"/>
  <c r="AU90" i="20"/>
  <c r="AV84" i="20"/>
  <c r="AU84" i="20"/>
  <c r="AV83" i="20"/>
  <c r="AU83" i="20"/>
  <c r="AV82" i="20"/>
  <c r="AU82" i="20"/>
  <c r="AV81" i="20"/>
  <c r="AU81" i="20"/>
  <c r="AV80" i="20"/>
  <c r="AU80" i="20"/>
  <c r="AV79" i="20"/>
  <c r="AU79" i="20"/>
  <c r="AV74" i="20"/>
  <c r="AU74" i="20"/>
  <c r="AV73" i="20"/>
  <c r="AU73" i="20"/>
  <c r="AV72" i="20"/>
  <c r="AU72" i="20"/>
  <c r="AV71" i="20"/>
  <c r="AU71" i="20"/>
  <c r="AV70" i="20"/>
  <c r="AU70" i="20"/>
  <c r="AV69" i="20"/>
  <c r="AU69" i="20"/>
  <c r="AV64" i="20"/>
  <c r="AU64" i="20"/>
  <c r="AV63" i="20"/>
  <c r="AU63" i="20"/>
  <c r="AV62" i="20"/>
  <c r="AU62" i="20"/>
  <c r="AV61" i="20"/>
  <c r="AU61" i="20"/>
  <c r="AV60" i="20"/>
  <c r="AU60" i="20"/>
  <c r="AV59" i="20"/>
  <c r="AU59" i="20"/>
  <c r="AV54" i="20"/>
  <c r="AU54" i="20"/>
  <c r="AV53" i="20"/>
  <c r="AU53" i="20"/>
  <c r="AV52" i="20"/>
  <c r="AU52" i="20"/>
  <c r="AV51" i="20"/>
  <c r="AU51" i="20"/>
  <c r="AV50" i="20"/>
  <c r="AU50" i="20"/>
  <c r="AV49" i="20"/>
  <c r="AU49" i="20"/>
  <c r="AV44" i="20"/>
  <c r="AU44" i="20"/>
  <c r="AV43" i="20"/>
  <c r="AU43" i="20"/>
  <c r="AV42" i="20"/>
  <c r="AU42" i="20"/>
  <c r="AV41" i="20"/>
  <c r="AU41" i="20"/>
  <c r="AV40" i="20"/>
  <c r="AU40" i="20"/>
  <c r="AV39" i="20"/>
  <c r="AU39" i="20"/>
  <c r="AV34" i="20"/>
  <c r="AU34" i="20"/>
  <c r="AV33" i="20"/>
  <c r="AU33" i="20"/>
  <c r="AV32" i="20"/>
  <c r="AU32" i="20"/>
  <c r="AV31" i="20"/>
  <c r="AU31" i="20"/>
  <c r="AV30" i="20"/>
  <c r="AU30" i="20"/>
  <c r="AV29" i="20"/>
  <c r="AU29" i="20"/>
  <c r="AV24" i="20"/>
  <c r="AU24" i="20"/>
  <c r="AV23" i="20"/>
  <c r="AU23" i="20"/>
  <c r="AV22" i="20"/>
  <c r="AU22" i="20"/>
  <c r="AV21" i="20"/>
  <c r="AU21" i="20"/>
  <c r="AV20" i="20"/>
  <c r="AU20" i="20"/>
  <c r="AV19" i="20"/>
  <c r="AU19" i="20"/>
  <c r="AV14" i="20"/>
  <c r="AU14" i="20"/>
  <c r="AV13" i="20"/>
  <c r="AU13" i="20"/>
  <c r="AV12" i="20"/>
  <c r="AU12" i="20"/>
  <c r="AV11" i="20"/>
  <c r="AU11" i="20"/>
  <c r="AV10" i="20"/>
  <c r="AU10" i="20"/>
  <c r="AV9" i="20"/>
  <c r="AU9" i="20"/>
  <c r="AQ6" i="20"/>
  <c r="AN161" i="20"/>
  <c r="AM161" i="20"/>
  <c r="AK146" i="20"/>
  <c r="AL144" i="20"/>
  <c r="AK144" i="20"/>
  <c r="AJ144" i="20"/>
  <c r="AL143" i="20"/>
  <c r="AN143" i="20" s="1"/>
  <c r="AK143" i="20"/>
  <c r="AJ143" i="20"/>
  <c r="AL142" i="20"/>
  <c r="AN142" i="20" s="1"/>
  <c r="AK142" i="20"/>
  <c r="AJ142" i="20"/>
  <c r="AL141" i="20"/>
  <c r="AK141" i="20"/>
  <c r="AJ141" i="20"/>
  <c r="AL140" i="20"/>
  <c r="AN140" i="20" s="1"/>
  <c r="AK140" i="20"/>
  <c r="AJ140" i="20"/>
  <c r="AL139" i="20"/>
  <c r="AN139" i="20" s="1"/>
  <c r="AK139" i="20"/>
  <c r="AJ139" i="20"/>
  <c r="AL136" i="20"/>
  <c r="AL152" i="20" s="1"/>
  <c r="AJ136" i="20"/>
  <c r="AJ152" i="20" s="1"/>
  <c r="AJ134" i="20"/>
  <c r="AJ150" i="20" s="1"/>
  <c r="AL128" i="20"/>
  <c r="AK128" i="20"/>
  <c r="AK160" i="20" s="1"/>
  <c r="AJ128" i="20"/>
  <c r="AJ160" i="20" s="1"/>
  <c r="AL127" i="20"/>
  <c r="AK127" i="20"/>
  <c r="AK159" i="20" s="1"/>
  <c r="AJ127" i="20"/>
  <c r="AJ159" i="20" s="1"/>
  <c r="AL126" i="20"/>
  <c r="AM126" i="20" s="1"/>
  <c r="AK126" i="20"/>
  <c r="AN126" i="20" s="1"/>
  <c r="AJ126" i="20"/>
  <c r="AJ158" i="20" s="1"/>
  <c r="AL125" i="20"/>
  <c r="AL157" i="20" s="1"/>
  <c r="AK125" i="20"/>
  <c r="AN125" i="20" s="1"/>
  <c r="AJ125" i="20"/>
  <c r="AJ157" i="20" s="1"/>
  <c r="AL124" i="20"/>
  <c r="AM124" i="20" s="1"/>
  <c r="AK124" i="20"/>
  <c r="AN124" i="20" s="1"/>
  <c r="AJ124" i="20"/>
  <c r="AJ156" i="20" s="1"/>
  <c r="AL123" i="20"/>
  <c r="AL155" i="20" s="1"/>
  <c r="AK123" i="20"/>
  <c r="AK155" i="20" s="1"/>
  <c r="AJ123" i="20"/>
  <c r="AJ155" i="20" s="1"/>
  <c r="AL120" i="20"/>
  <c r="AK120" i="20"/>
  <c r="AK136" i="20" s="1"/>
  <c r="AK152" i="20" s="1"/>
  <c r="AJ120" i="20"/>
  <c r="AL119" i="20"/>
  <c r="AL135" i="20" s="1"/>
  <c r="AL151" i="20" s="1"/>
  <c r="AK119" i="20"/>
  <c r="AK135" i="20" s="1"/>
  <c r="AK151" i="20" s="1"/>
  <c r="AJ119" i="20"/>
  <c r="AJ135" i="20" s="1"/>
  <c r="AJ151" i="20" s="1"/>
  <c r="AL118" i="20"/>
  <c r="AL134" i="20" s="1"/>
  <c r="AL150" i="20" s="1"/>
  <c r="AK118" i="20"/>
  <c r="AK134" i="20" s="1"/>
  <c r="AK150" i="20" s="1"/>
  <c r="AJ118" i="20"/>
  <c r="AK94" i="20"/>
  <c r="AJ94" i="20"/>
  <c r="AM93" i="20"/>
  <c r="AK93" i="20"/>
  <c r="AJ93" i="20"/>
  <c r="AM92" i="20"/>
  <c r="AK92" i="20"/>
  <c r="AN92" i="20" s="1"/>
  <c r="AJ92" i="20"/>
  <c r="AK91" i="20"/>
  <c r="AJ91" i="20"/>
  <c r="AN90" i="20"/>
  <c r="AK90" i="20"/>
  <c r="AJ90" i="20"/>
  <c r="AM90" i="20" s="1"/>
  <c r="AN89" i="20"/>
  <c r="AK89" i="20"/>
  <c r="AJ89" i="20"/>
  <c r="AN84" i="20"/>
  <c r="AM84" i="20"/>
  <c r="AN83" i="20"/>
  <c r="AM83" i="20"/>
  <c r="AN82" i="20"/>
  <c r="AM82" i="20"/>
  <c r="AN81" i="20"/>
  <c r="AM81" i="20"/>
  <c r="AN80" i="20"/>
  <c r="AM80" i="20"/>
  <c r="AN79" i="20"/>
  <c r="AM79" i="20"/>
  <c r="AN74" i="20"/>
  <c r="AM74" i="20"/>
  <c r="AN73" i="20"/>
  <c r="AM73" i="20"/>
  <c r="AN72" i="20"/>
  <c r="AM72" i="20"/>
  <c r="AN71" i="20"/>
  <c r="AM71" i="20"/>
  <c r="AN70" i="20"/>
  <c r="AM70" i="20"/>
  <c r="AN69" i="20"/>
  <c r="AM69" i="20"/>
  <c r="AN64" i="20"/>
  <c r="AM64" i="20"/>
  <c r="AN63" i="20"/>
  <c r="AM63" i="20"/>
  <c r="AN62" i="20"/>
  <c r="AM62" i="20"/>
  <c r="AN61" i="20"/>
  <c r="AM61" i="20"/>
  <c r="AN60" i="20"/>
  <c r="AM60" i="20"/>
  <c r="AN59" i="20"/>
  <c r="AM59" i="20"/>
  <c r="AN54" i="20"/>
  <c r="AM54" i="20"/>
  <c r="AN53" i="20"/>
  <c r="AM53" i="20"/>
  <c r="AN52" i="20"/>
  <c r="AM52" i="20"/>
  <c r="AN51" i="20"/>
  <c r="AM51" i="20"/>
  <c r="AN50" i="20"/>
  <c r="AM50" i="20"/>
  <c r="AN49" i="20"/>
  <c r="AM49" i="20"/>
  <c r="AN44" i="20"/>
  <c r="AM44" i="20"/>
  <c r="AN43" i="20"/>
  <c r="AM43" i="20"/>
  <c r="AN42" i="20"/>
  <c r="AM42" i="20"/>
  <c r="AN41" i="20"/>
  <c r="AM41" i="20"/>
  <c r="AN40" i="20"/>
  <c r="AM40" i="20"/>
  <c r="AN39" i="20"/>
  <c r="AM39" i="20"/>
  <c r="AN34" i="20"/>
  <c r="AM34" i="20"/>
  <c r="AN33" i="20"/>
  <c r="AM33" i="20"/>
  <c r="AN32" i="20"/>
  <c r="AM32" i="20"/>
  <c r="AN31" i="20"/>
  <c r="AM31" i="20"/>
  <c r="AN30" i="20"/>
  <c r="AM30" i="20"/>
  <c r="AN29" i="20"/>
  <c r="AM29" i="20"/>
  <c r="AN24" i="20"/>
  <c r="AM24" i="20"/>
  <c r="AN23" i="20"/>
  <c r="AM23" i="20"/>
  <c r="AN22" i="20"/>
  <c r="AM22" i="20"/>
  <c r="AN21" i="20"/>
  <c r="AM21" i="20"/>
  <c r="AN20" i="20"/>
  <c r="AM20" i="20"/>
  <c r="AN19" i="20"/>
  <c r="AM19" i="20"/>
  <c r="AN14" i="20"/>
  <c r="AM14" i="20"/>
  <c r="AN13" i="20"/>
  <c r="AM13" i="20"/>
  <c r="AN12" i="20"/>
  <c r="AM12" i="20"/>
  <c r="AN11" i="20"/>
  <c r="AM11" i="20"/>
  <c r="AN10" i="20"/>
  <c r="AM10" i="20"/>
  <c r="AN9" i="20"/>
  <c r="AM9" i="20"/>
  <c r="AI6" i="20"/>
  <c r="AF161" i="20"/>
  <c r="AE161" i="20"/>
  <c r="AD144" i="20"/>
  <c r="AC144" i="20"/>
  <c r="AB144" i="20"/>
  <c r="AD143" i="20"/>
  <c r="AE143" i="20" s="1"/>
  <c r="AC143" i="20"/>
  <c r="AB143" i="20"/>
  <c r="AD142" i="20"/>
  <c r="AF142" i="20" s="1"/>
  <c r="AC142" i="20"/>
  <c r="AB142" i="20"/>
  <c r="AD141" i="20"/>
  <c r="AF141" i="20" s="1"/>
  <c r="AC141" i="20"/>
  <c r="AB141" i="20"/>
  <c r="AD140" i="20"/>
  <c r="AF140" i="20" s="1"/>
  <c r="AC140" i="20"/>
  <c r="AB140" i="20"/>
  <c r="AD139" i="20"/>
  <c r="AC139" i="20"/>
  <c r="AC146" i="20" s="1"/>
  <c r="AB139" i="20"/>
  <c r="AD136" i="20"/>
  <c r="AD152" i="20" s="1"/>
  <c r="AB134" i="20"/>
  <c r="AB150" i="20" s="1"/>
  <c r="AD128" i="20"/>
  <c r="AF128" i="20" s="1"/>
  <c r="AC128" i="20"/>
  <c r="AB128" i="20"/>
  <c r="AD127" i="20"/>
  <c r="AC127" i="20"/>
  <c r="AC159" i="20" s="1"/>
  <c r="AB127" i="20"/>
  <c r="AB159" i="20" s="1"/>
  <c r="AD126" i="20"/>
  <c r="AC126" i="20"/>
  <c r="AC158" i="20" s="1"/>
  <c r="AB126" i="20"/>
  <c r="AE125" i="20"/>
  <c r="AD125" i="20"/>
  <c r="AC125" i="20"/>
  <c r="AF125" i="20" s="1"/>
  <c r="AB125" i="20"/>
  <c r="AB157" i="20" s="1"/>
  <c r="AD124" i="20"/>
  <c r="AD156" i="20" s="1"/>
  <c r="AC124" i="20"/>
  <c r="AC156" i="20" s="1"/>
  <c r="AB124" i="20"/>
  <c r="AD123" i="20"/>
  <c r="AD155" i="20" s="1"/>
  <c r="AC123" i="20"/>
  <c r="AC155" i="20" s="1"/>
  <c r="AB123" i="20"/>
  <c r="AB155" i="20" s="1"/>
  <c r="AD120" i="20"/>
  <c r="AC120" i="20"/>
  <c r="AC136" i="20" s="1"/>
  <c r="AC152" i="20" s="1"/>
  <c r="AB120" i="20"/>
  <c r="AB136" i="20" s="1"/>
  <c r="AB152" i="20" s="1"/>
  <c r="AD119" i="20"/>
  <c r="AD135" i="20" s="1"/>
  <c r="AD151" i="20" s="1"/>
  <c r="AC119" i="20"/>
  <c r="AC135" i="20" s="1"/>
  <c r="AC151" i="20" s="1"/>
  <c r="AB119" i="20"/>
  <c r="AB135" i="20" s="1"/>
  <c r="AB151" i="20" s="1"/>
  <c r="AD118" i="20"/>
  <c r="AD134" i="20" s="1"/>
  <c r="AD150" i="20" s="1"/>
  <c r="AC118" i="20"/>
  <c r="AC134" i="20" s="1"/>
  <c r="AC150" i="20" s="1"/>
  <c r="AB118" i="20"/>
  <c r="AD94" i="20"/>
  <c r="AF94" i="20" s="1"/>
  <c r="AC94" i="20"/>
  <c r="AB94" i="20"/>
  <c r="AF93" i="20"/>
  <c r="AD93" i="20"/>
  <c r="AE93" i="20" s="1"/>
  <c r="AC93" i="20"/>
  <c r="AB93" i="20"/>
  <c r="AD92" i="20"/>
  <c r="AC92" i="20"/>
  <c r="AF92" i="20" s="1"/>
  <c r="AB92" i="20"/>
  <c r="AD91" i="20"/>
  <c r="AE91" i="20" s="1"/>
  <c r="AC91" i="20"/>
  <c r="AB91" i="20"/>
  <c r="AD90" i="20"/>
  <c r="AF90" i="20" s="1"/>
  <c r="AC90" i="20"/>
  <c r="AB90" i="20"/>
  <c r="AE90" i="20" s="1"/>
  <c r="AD89" i="20"/>
  <c r="AD96" i="20" s="1"/>
  <c r="AC89" i="20"/>
  <c r="AB89" i="20"/>
  <c r="AF84" i="20"/>
  <c r="AE84" i="20"/>
  <c r="AF83" i="20"/>
  <c r="AE83" i="20"/>
  <c r="AF82" i="20"/>
  <c r="AE82" i="20"/>
  <c r="AF81" i="20"/>
  <c r="AE81" i="20"/>
  <c r="AF80" i="20"/>
  <c r="AE80" i="20"/>
  <c r="AF79" i="20"/>
  <c r="AE79" i="20"/>
  <c r="AF74" i="20"/>
  <c r="AE74" i="20"/>
  <c r="AF73" i="20"/>
  <c r="AE73" i="20"/>
  <c r="AF72" i="20"/>
  <c r="AE72" i="20"/>
  <c r="AF71" i="20"/>
  <c r="AE71" i="20"/>
  <c r="AF70" i="20"/>
  <c r="AE70" i="20"/>
  <c r="AF69" i="20"/>
  <c r="AE69" i="20"/>
  <c r="AF64" i="20"/>
  <c r="AE64" i="20"/>
  <c r="AF63" i="20"/>
  <c r="AE63" i="20"/>
  <c r="AF62" i="20"/>
  <c r="AE62" i="20"/>
  <c r="AF61" i="20"/>
  <c r="AE61" i="20"/>
  <c r="AF60" i="20"/>
  <c r="AE60" i="20"/>
  <c r="AF59" i="20"/>
  <c r="AE59" i="20"/>
  <c r="AF54" i="20"/>
  <c r="AE54" i="20"/>
  <c r="AF53" i="20"/>
  <c r="AE53" i="20"/>
  <c r="AF52" i="20"/>
  <c r="AE52" i="20"/>
  <c r="AF51" i="20"/>
  <c r="AE51" i="20"/>
  <c r="AF50" i="20"/>
  <c r="AE50" i="20"/>
  <c r="AF49" i="20"/>
  <c r="AE49" i="20"/>
  <c r="AF44" i="20"/>
  <c r="AE44" i="20"/>
  <c r="AF43" i="20"/>
  <c r="AE43" i="20"/>
  <c r="AF42" i="20"/>
  <c r="AE42" i="20"/>
  <c r="AF41" i="20"/>
  <c r="AE41" i="20"/>
  <c r="AF40" i="20"/>
  <c r="AE40" i="20"/>
  <c r="AF39" i="20"/>
  <c r="AE39" i="20"/>
  <c r="AF34" i="20"/>
  <c r="AE34" i="20"/>
  <c r="AF33" i="20"/>
  <c r="AE33" i="20"/>
  <c r="AF32" i="20"/>
  <c r="AE32" i="20"/>
  <c r="AF31" i="20"/>
  <c r="AE31" i="20"/>
  <c r="AF30" i="20"/>
  <c r="AE30" i="20"/>
  <c r="AF29" i="20"/>
  <c r="AE29" i="20"/>
  <c r="AF24" i="20"/>
  <c r="AE24" i="20"/>
  <c r="AF23" i="20"/>
  <c r="AE23" i="20"/>
  <c r="AF22" i="20"/>
  <c r="AE22" i="20"/>
  <c r="AF21" i="20"/>
  <c r="AE21" i="20"/>
  <c r="AF20" i="20"/>
  <c r="AE20" i="20"/>
  <c r="AF19" i="20"/>
  <c r="AE19" i="20"/>
  <c r="AF14" i="20"/>
  <c r="AE14" i="20"/>
  <c r="AF13" i="20"/>
  <c r="AE13" i="20"/>
  <c r="AF12" i="20"/>
  <c r="AE12" i="20"/>
  <c r="AF11" i="20"/>
  <c r="AE11" i="20"/>
  <c r="AF10" i="20"/>
  <c r="AE10" i="20"/>
  <c r="AF9" i="20"/>
  <c r="AE9" i="20"/>
  <c r="AA6" i="20"/>
  <c r="X161" i="20"/>
  <c r="W161" i="20"/>
  <c r="V144" i="20"/>
  <c r="U144" i="20"/>
  <c r="X144" i="20" s="1"/>
  <c r="T144" i="20"/>
  <c r="V143" i="20"/>
  <c r="X143" i="20" s="1"/>
  <c r="U143" i="20"/>
  <c r="T143" i="20"/>
  <c r="V142" i="20"/>
  <c r="U142" i="20"/>
  <c r="T142" i="20"/>
  <c r="V141" i="20"/>
  <c r="U141" i="20"/>
  <c r="T141" i="20"/>
  <c r="W141" i="20" s="1"/>
  <c r="V140" i="20"/>
  <c r="X140" i="20" s="1"/>
  <c r="U140" i="20"/>
  <c r="T140" i="20"/>
  <c r="V139" i="20"/>
  <c r="X139" i="20" s="1"/>
  <c r="U139" i="20"/>
  <c r="U146" i="20" s="1"/>
  <c r="T139" i="20"/>
  <c r="V136" i="20"/>
  <c r="V152" i="20" s="1"/>
  <c r="T134" i="20"/>
  <c r="T150" i="20" s="1"/>
  <c r="V128" i="20"/>
  <c r="X128" i="20" s="1"/>
  <c r="U128" i="20"/>
  <c r="T128" i="20"/>
  <c r="T160" i="20" s="1"/>
  <c r="V127" i="20"/>
  <c r="X127" i="20" s="1"/>
  <c r="U127" i="20"/>
  <c r="U159" i="20" s="1"/>
  <c r="T127" i="20"/>
  <c r="T159" i="20" s="1"/>
  <c r="V126" i="20"/>
  <c r="V158" i="20" s="1"/>
  <c r="U126" i="20"/>
  <c r="U158" i="20" s="1"/>
  <c r="T126" i="20"/>
  <c r="V125" i="20"/>
  <c r="U125" i="20"/>
  <c r="X125" i="20" s="1"/>
  <c r="T125" i="20"/>
  <c r="T157" i="20" s="1"/>
  <c r="V124" i="20"/>
  <c r="W124" i="20" s="1"/>
  <c r="U124" i="20"/>
  <c r="T124" i="20"/>
  <c r="W123" i="20"/>
  <c r="V123" i="20"/>
  <c r="U123" i="20"/>
  <c r="U155" i="20" s="1"/>
  <c r="T123" i="20"/>
  <c r="V120" i="20"/>
  <c r="U120" i="20"/>
  <c r="U136" i="20" s="1"/>
  <c r="U152" i="20" s="1"/>
  <c r="T120" i="20"/>
  <c r="T136" i="20" s="1"/>
  <c r="T152" i="20" s="1"/>
  <c r="V119" i="20"/>
  <c r="V135" i="20" s="1"/>
  <c r="V151" i="20" s="1"/>
  <c r="U119" i="20"/>
  <c r="U135" i="20" s="1"/>
  <c r="U151" i="20" s="1"/>
  <c r="T119" i="20"/>
  <c r="T135" i="20" s="1"/>
  <c r="T151" i="20" s="1"/>
  <c r="V118" i="20"/>
  <c r="V134" i="20" s="1"/>
  <c r="V150" i="20" s="1"/>
  <c r="U118" i="20"/>
  <c r="U134" i="20" s="1"/>
  <c r="U150" i="20" s="1"/>
  <c r="T118" i="20"/>
  <c r="V94" i="20"/>
  <c r="X94" i="20" s="1"/>
  <c r="U94" i="20"/>
  <c r="T94" i="20"/>
  <c r="V93" i="20"/>
  <c r="U93" i="20"/>
  <c r="T93" i="20"/>
  <c r="W93" i="20" s="1"/>
  <c r="V92" i="20"/>
  <c r="U92" i="20"/>
  <c r="X92" i="20" s="1"/>
  <c r="T92" i="20"/>
  <c r="W92" i="20" s="1"/>
  <c r="V91" i="20"/>
  <c r="W91" i="20" s="1"/>
  <c r="U91" i="20"/>
  <c r="T91" i="20"/>
  <c r="V90" i="20"/>
  <c r="W90" i="20" s="1"/>
  <c r="U90" i="20"/>
  <c r="T90" i="20"/>
  <c r="V89" i="20"/>
  <c r="U89" i="20"/>
  <c r="T89" i="20"/>
  <c r="X84" i="20"/>
  <c r="W84" i="20"/>
  <c r="X83" i="20"/>
  <c r="W83" i="20"/>
  <c r="X82" i="20"/>
  <c r="W82" i="20"/>
  <c r="X81" i="20"/>
  <c r="W81" i="20"/>
  <c r="X80" i="20"/>
  <c r="W80" i="20"/>
  <c r="X79" i="20"/>
  <c r="W79" i="20"/>
  <c r="X74" i="20"/>
  <c r="W74" i="20"/>
  <c r="X73" i="20"/>
  <c r="W73" i="20"/>
  <c r="X72" i="20"/>
  <c r="W72" i="20"/>
  <c r="X71" i="20"/>
  <c r="W71" i="20"/>
  <c r="X70" i="20"/>
  <c r="W70" i="20"/>
  <c r="X69" i="20"/>
  <c r="W69" i="20"/>
  <c r="X64" i="20"/>
  <c r="W64" i="20"/>
  <c r="X63" i="20"/>
  <c r="W63" i="20"/>
  <c r="X62" i="20"/>
  <c r="W62" i="20"/>
  <c r="X61" i="20"/>
  <c r="W61" i="20"/>
  <c r="X60" i="20"/>
  <c r="W60" i="20"/>
  <c r="X59" i="20"/>
  <c r="W59" i="20"/>
  <c r="X54" i="20"/>
  <c r="W54" i="20"/>
  <c r="X53" i="20"/>
  <c r="W53" i="20"/>
  <c r="X52" i="20"/>
  <c r="W52" i="20"/>
  <c r="X51" i="20"/>
  <c r="W51" i="20"/>
  <c r="X50" i="20"/>
  <c r="W50" i="20"/>
  <c r="X49" i="20"/>
  <c r="W49" i="20"/>
  <c r="X44" i="20"/>
  <c r="W44" i="20"/>
  <c r="X43" i="20"/>
  <c r="W43" i="20"/>
  <c r="X42" i="20"/>
  <c r="W42" i="20"/>
  <c r="X41" i="20"/>
  <c r="X46" i="20" s="1"/>
  <c r="W41" i="20"/>
  <c r="X40" i="20"/>
  <c r="W40" i="20"/>
  <c r="X39" i="20"/>
  <c r="W39" i="20"/>
  <c r="X34" i="20"/>
  <c r="W34" i="20"/>
  <c r="X33" i="20"/>
  <c r="W33" i="20"/>
  <c r="X32" i="20"/>
  <c r="W32" i="20"/>
  <c r="X31" i="20"/>
  <c r="W31" i="20"/>
  <c r="X30" i="20"/>
  <c r="W30" i="20"/>
  <c r="X29" i="20"/>
  <c r="W29" i="20"/>
  <c r="X24" i="20"/>
  <c r="W24" i="20"/>
  <c r="X23" i="20"/>
  <c r="W23" i="20"/>
  <c r="X22" i="20"/>
  <c r="W22" i="20"/>
  <c r="X21" i="20"/>
  <c r="W21" i="20"/>
  <c r="X20" i="20"/>
  <c r="W20" i="20"/>
  <c r="X19" i="20"/>
  <c r="W19" i="20"/>
  <c r="X14" i="20"/>
  <c r="W14" i="20"/>
  <c r="X13" i="20"/>
  <c r="W13" i="20"/>
  <c r="X12" i="20"/>
  <c r="W12" i="20"/>
  <c r="X11" i="20"/>
  <c r="W11" i="20"/>
  <c r="X10" i="20"/>
  <c r="W10" i="20"/>
  <c r="X9" i="20"/>
  <c r="W9" i="20"/>
  <c r="W16" i="20" s="1"/>
  <c r="S6" i="20"/>
  <c r="R2" i="20"/>
  <c r="P161" i="20"/>
  <c r="O161" i="20"/>
  <c r="N144" i="20"/>
  <c r="P144" i="20" s="1"/>
  <c r="M144" i="20"/>
  <c r="L144" i="20"/>
  <c r="N143" i="20"/>
  <c r="P143" i="20" s="1"/>
  <c r="M143" i="20"/>
  <c r="L143" i="20"/>
  <c r="N142" i="20"/>
  <c r="M142" i="20"/>
  <c r="L142" i="20"/>
  <c r="N141" i="20"/>
  <c r="M141" i="20"/>
  <c r="P141" i="20" s="1"/>
  <c r="L141" i="20"/>
  <c r="O141" i="20" s="1"/>
  <c r="N140" i="20"/>
  <c r="M140" i="20"/>
  <c r="M146" i="20" s="1"/>
  <c r="L140" i="20"/>
  <c r="N139" i="20"/>
  <c r="P139" i="20" s="1"/>
  <c r="M139" i="20"/>
  <c r="L139" i="20"/>
  <c r="N136" i="20"/>
  <c r="N152" i="20" s="1"/>
  <c r="L136" i="20"/>
  <c r="L152" i="20" s="1"/>
  <c r="L134" i="20"/>
  <c r="L150" i="20" s="1"/>
  <c r="N128" i="20"/>
  <c r="M128" i="20"/>
  <c r="M160" i="20" s="1"/>
  <c r="L128" i="20"/>
  <c r="L160" i="20" s="1"/>
  <c r="N127" i="20"/>
  <c r="M127" i="20"/>
  <c r="M159" i="20" s="1"/>
  <c r="L127" i="20"/>
  <c r="N126" i="20"/>
  <c r="M126" i="20"/>
  <c r="L126" i="20"/>
  <c r="N125" i="20"/>
  <c r="N157" i="20" s="1"/>
  <c r="M125" i="20"/>
  <c r="P125" i="20" s="1"/>
  <c r="L125" i="20"/>
  <c r="L157" i="20" s="1"/>
  <c r="N124" i="20"/>
  <c r="M124" i="20"/>
  <c r="M156" i="20" s="1"/>
  <c r="L124" i="20"/>
  <c r="N123" i="20"/>
  <c r="M123" i="20"/>
  <c r="M155" i="20" s="1"/>
  <c r="L123" i="20"/>
  <c r="L155" i="20" s="1"/>
  <c r="N120" i="20"/>
  <c r="M120" i="20"/>
  <c r="M136" i="20" s="1"/>
  <c r="M152" i="20" s="1"/>
  <c r="L120" i="20"/>
  <c r="N119" i="20"/>
  <c r="N135" i="20" s="1"/>
  <c r="N151" i="20" s="1"/>
  <c r="M119" i="20"/>
  <c r="M135" i="20" s="1"/>
  <c r="M151" i="20" s="1"/>
  <c r="L119" i="20"/>
  <c r="L135" i="20" s="1"/>
  <c r="L151" i="20" s="1"/>
  <c r="N118" i="20"/>
  <c r="N134" i="20" s="1"/>
  <c r="N150" i="20" s="1"/>
  <c r="M118" i="20"/>
  <c r="M134" i="20" s="1"/>
  <c r="M150" i="20" s="1"/>
  <c r="L118" i="20"/>
  <c r="N94" i="20"/>
  <c r="M94" i="20"/>
  <c r="L94" i="20"/>
  <c r="N93" i="20"/>
  <c r="M93" i="20"/>
  <c r="L93" i="20"/>
  <c r="N92" i="20"/>
  <c r="M92" i="20"/>
  <c r="P92" i="20" s="1"/>
  <c r="L92" i="20"/>
  <c r="N91" i="20"/>
  <c r="M91" i="20"/>
  <c r="P91" i="20" s="1"/>
  <c r="L91" i="20"/>
  <c r="N90" i="20"/>
  <c r="M90" i="20"/>
  <c r="L90" i="20"/>
  <c r="N89" i="20"/>
  <c r="M89" i="20"/>
  <c r="L89" i="20"/>
  <c r="P84" i="20"/>
  <c r="O84" i="20"/>
  <c r="P83" i="20"/>
  <c r="O83" i="20"/>
  <c r="P82" i="20"/>
  <c r="O82" i="20"/>
  <c r="P81" i="20"/>
  <c r="O81" i="20"/>
  <c r="P80" i="20"/>
  <c r="O80" i="20"/>
  <c r="P79" i="20"/>
  <c r="O79" i="20"/>
  <c r="P74" i="20"/>
  <c r="O74" i="20"/>
  <c r="P73" i="20"/>
  <c r="O73" i="20"/>
  <c r="P72" i="20"/>
  <c r="O72" i="20"/>
  <c r="P71" i="20"/>
  <c r="O71" i="20"/>
  <c r="P70" i="20"/>
  <c r="O70" i="20"/>
  <c r="P69" i="20"/>
  <c r="O69" i="20"/>
  <c r="P64" i="20"/>
  <c r="O64" i="20"/>
  <c r="P63" i="20"/>
  <c r="O63" i="20"/>
  <c r="P62" i="20"/>
  <c r="O62" i="20"/>
  <c r="P61" i="20"/>
  <c r="O61" i="20"/>
  <c r="P60" i="20"/>
  <c r="O60" i="20"/>
  <c r="P59" i="20"/>
  <c r="O59" i="20"/>
  <c r="P54" i="20"/>
  <c r="O54" i="20"/>
  <c r="P53" i="20"/>
  <c r="O53" i="20"/>
  <c r="P52" i="20"/>
  <c r="O52" i="20"/>
  <c r="P51" i="20"/>
  <c r="O51" i="20"/>
  <c r="P50" i="20"/>
  <c r="O50" i="20"/>
  <c r="P49" i="20"/>
  <c r="O49" i="20"/>
  <c r="P44" i="20"/>
  <c r="O44" i="20"/>
  <c r="P43" i="20"/>
  <c r="O43" i="20"/>
  <c r="P42" i="20"/>
  <c r="O42" i="20"/>
  <c r="P41" i="20"/>
  <c r="O41" i="20"/>
  <c r="P40" i="20"/>
  <c r="O40" i="20"/>
  <c r="P39" i="20"/>
  <c r="O39" i="20"/>
  <c r="P34" i="20"/>
  <c r="O34" i="20"/>
  <c r="P33" i="20"/>
  <c r="O33" i="20"/>
  <c r="P32" i="20"/>
  <c r="O32" i="20"/>
  <c r="P31" i="20"/>
  <c r="O31" i="20"/>
  <c r="P30" i="20"/>
  <c r="O30" i="20"/>
  <c r="P29" i="20"/>
  <c r="O29" i="20"/>
  <c r="P24" i="20"/>
  <c r="O24" i="20"/>
  <c r="P23" i="20"/>
  <c r="O23" i="20"/>
  <c r="P22" i="20"/>
  <c r="O22" i="20"/>
  <c r="P21" i="20"/>
  <c r="O21" i="20"/>
  <c r="P20" i="20"/>
  <c r="O20" i="20"/>
  <c r="P19" i="20"/>
  <c r="O19" i="20"/>
  <c r="P14" i="20"/>
  <c r="O14" i="20"/>
  <c r="P13" i="20"/>
  <c r="O13" i="20"/>
  <c r="P12" i="20"/>
  <c r="O12" i="20"/>
  <c r="P11" i="20"/>
  <c r="O11" i="20"/>
  <c r="P10" i="20"/>
  <c r="O10" i="20"/>
  <c r="P9" i="20"/>
  <c r="O9" i="20"/>
  <c r="K6" i="20"/>
  <c r="F152" i="20"/>
  <c r="E152" i="20"/>
  <c r="D152" i="20"/>
  <c r="F151" i="20"/>
  <c r="E151" i="20"/>
  <c r="D151" i="20"/>
  <c r="F150" i="20"/>
  <c r="E150" i="20"/>
  <c r="D150" i="20"/>
  <c r="F136" i="20"/>
  <c r="E136" i="20"/>
  <c r="D136" i="20"/>
  <c r="F135" i="20"/>
  <c r="E135" i="20"/>
  <c r="D135" i="20"/>
  <c r="F134" i="20"/>
  <c r="E134" i="20"/>
  <c r="D134" i="20"/>
  <c r="F120" i="20"/>
  <c r="E120" i="20"/>
  <c r="D120" i="20"/>
  <c r="F119" i="20"/>
  <c r="E119" i="20"/>
  <c r="D119" i="20"/>
  <c r="F118" i="20"/>
  <c r="E118" i="20"/>
  <c r="D118" i="20"/>
  <c r="H72" i="20"/>
  <c r="H44" i="20"/>
  <c r="F84" i="19"/>
  <c r="E84" i="19"/>
  <c r="D84" i="19"/>
  <c r="F83" i="19"/>
  <c r="E83" i="19"/>
  <c r="H83" i="19" s="1"/>
  <c r="D83" i="19"/>
  <c r="F82" i="19"/>
  <c r="E82" i="19"/>
  <c r="D82" i="19"/>
  <c r="F81" i="19"/>
  <c r="E81" i="19"/>
  <c r="D81" i="19"/>
  <c r="F80" i="19"/>
  <c r="E80" i="19"/>
  <c r="D80" i="19"/>
  <c r="F79" i="19"/>
  <c r="E79" i="19"/>
  <c r="D79" i="19"/>
  <c r="F78" i="19"/>
  <c r="E78" i="19"/>
  <c r="D78" i="19"/>
  <c r="F74" i="19"/>
  <c r="E74" i="19"/>
  <c r="D74" i="19"/>
  <c r="F73" i="19"/>
  <c r="E73" i="19"/>
  <c r="D73" i="19"/>
  <c r="F72" i="19"/>
  <c r="E72" i="19"/>
  <c r="D72" i="19"/>
  <c r="F71" i="19"/>
  <c r="E71" i="19"/>
  <c r="D71" i="19"/>
  <c r="F70" i="19"/>
  <c r="E70" i="19"/>
  <c r="D70" i="19"/>
  <c r="F69" i="19"/>
  <c r="E69" i="19"/>
  <c r="D69" i="19"/>
  <c r="F68" i="19"/>
  <c r="E68" i="19"/>
  <c r="D68" i="19"/>
  <c r="F64" i="19"/>
  <c r="E64" i="19"/>
  <c r="D64" i="19"/>
  <c r="F63" i="19"/>
  <c r="E63" i="19"/>
  <c r="D63" i="19"/>
  <c r="F62" i="19"/>
  <c r="E62" i="19"/>
  <c r="D62" i="19"/>
  <c r="F61" i="19"/>
  <c r="E61" i="19"/>
  <c r="D61" i="19"/>
  <c r="F60" i="19"/>
  <c r="E60" i="19"/>
  <c r="D60" i="19"/>
  <c r="F59" i="19"/>
  <c r="E59" i="19"/>
  <c r="D59" i="19"/>
  <c r="F58" i="19"/>
  <c r="E58" i="19"/>
  <c r="D58" i="19"/>
  <c r="F54" i="19"/>
  <c r="E54" i="19"/>
  <c r="D54" i="19"/>
  <c r="F53" i="19"/>
  <c r="E53" i="19"/>
  <c r="D53" i="19"/>
  <c r="F52" i="19"/>
  <c r="E52" i="19"/>
  <c r="D52" i="19"/>
  <c r="F51" i="19"/>
  <c r="E51" i="19"/>
  <c r="D51" i="19"/>
  <c r="F50" i="19"/>
  <c r="E50" i="19"/>
  <c r="D50" i="19"/>
  <c r="F49" i="19"/>
  <c r="E49" i="19"/>
  <c r="D49" i="19"/>
  <c r="F48" i="19"/>
  <c r="E48" i="19"/>
  <c r="D48" i="19"/>
  <c r="F44" i="19"/>
  <c r="E44" i="19"/>
  <c r="D44" i="19"/>
  <c r="F43" i="19"/>
  <c r="E43" i="19"/>
  <c r="D43" i="19"/>
  <c r="F42" i="19"/>
  <c r="D42" i="19"/>
  <c r="F41" i="19"/>
  <c r="D41" i="19"/>
  <c r="F40" i="19"/>
  <c r="E40" i="19"/>
  <c r="F39" i="19"/>
  <c r="E39" i="19"/>
  <c r="D39" i="19"/>
  <c r="F38" i="19"/>
  <c r="E38" i="19"/>
  <c r="D38" i="19"/>
  <c r="F34" i="19"/>
  <c r="E34" i="19"/>
  <c r="D34" i="19"/>
  <c r="F33" i="19"/>
  <c r="E33" i="19"/>
  <c r="D33" i="19"/>
  <c r="F32" i="19"/>
  <c r="E32" i="19"/>
  <c r="D32" i="19"/>
  <c r="F31" i="19"/>
  <c r="E31" i="19"/>
  <c r="D31" i="19"/>
  <c r="F30" i="19"/>
  <c r="E30" i="19"/>
  <c r="D30" i="19"/>
  <c r="F29" i="19"/>
  <c r="E29" i="19"/>
  <c r="F28" i="19"/>
  <c r="E28" i="19"/>
  <c r="D28" i="19"/>
  <c r="F24" i="19"/>
  <c r="E24" i="19"/>
  <c r="D24" i="19"/>
  <c r="D140" i="19" s="1"/>
  <c r="F23" i="19"/>
  <c r="E23" i="19"/>
  <c r="D23" i="19"/>
  <c r="F22" i="19"/>
  <c r="E22" i="19"/>
  <c r="E138" i="19" s="1"/>
  <c r="D22" i="19"/>
  <c r="F21" i="19"/>
  <c r="E21" i="19"/>
  <c r="E137" i="19" s="1"/>
  <c r="D21" i="19"/>
  <c r="F20" i="19"/>
  <c r="E20" i="19"/>
  <c r="D20" i="19"/>
  <c r="F19" i="19"/>
  <c r="E19" i="19"/>
  <c r="D19" i="19"/>
  <c r="F18" i="19"/>
  <c r="E18" i="19"/>
  <c r="D18" i="19"/>
  <c r="E8" i="19"/>
  <c r="F8" i="19"/>
  <c r="E9" i="19"/>
  <c r="F9" i="19"/>
  <c r="E10" i="19"/>
  <c r="F10" i="19"/>
  <c r="F9" i="4" s="1"/>
  <c r="E11" i="19"/>
  <c r="E10" i="4" s="1"/>
  <c r="F11" i="19"/>
  <c r="F10" i="4" s="1"/>
  <c r="E12" i="19"/>
  <c r="F12" i="19"/>
  <c r="F11" i="4" s="1"/>
  <c r="E13" i="19"/>
  <c r="F13" i="19"/>
  <c r="E14" i="19"/>
  <c r="E13" i="4" s="1"/>
  <c r="F14" i="19"/>
  <c r="D9" i="19"/>
  <c r="D10" i="19"/>
  <c r="D11" i="19"/>
  <c r="D12" i="19"/>
  <c r="D13" i="19"/>
  <c r="D12" i="4" s="1"/>
  <c r="D14" i="19"/>
  <c r="D8" i="19"/>
  <c r="BR94" i="19"/>
  <c r="BQ94" i="19"/>
  <c r="BT94" i="19" s="1"/>
  <c r="BP94" i="19"/>
  <c r="BS94" i="19" s="1"/>
  <c r="BR93" i="19"/>
  <c r="BT93" i="19" s="1"/>
  <c r="BQ93" i="19"/>
  <c r="BP93" i="19"/>
  <c r="BR92" i="19"/>
  <c r="BT92" i="19" s="1"/>
  <c r="BQ92" i="19"/>
  <c r="BP92" i="19"/>
  <c r="BR91" i="19"/>
  <c r="BT91" i="19" s="1"/>
  <c r="BQ91" i="19"/>
  <c r="BP91" i="19"/>
  <c r="BR90" i="19"/>
  <c r="BQ90" i="19"/>
  <c r="BP90" i="19"/>
  <c r="BP96" i="19" s="1"/>
  <c r="BR89" i="19"/>
  <c r="BQ89" i="19"/>
  <c r="BP89" i="19"/>
  <c r="BS88" i="19"/>
  <c r="BR88" i="19"/>
  <c r="BQ88" i="19"/>
  <c r="BP88" i="19"/>
  <c r="BT84" i="19"/>
  <c r="BS84" i="19"/>
  <c r="BT83" i="19"/>
  <c r="BS83" i="19"/>
  <c r="BT82" i="19"/>
  <c r="BS82" i="19"/>
  <c r="BT81" i="19"/>
  <c r="BS81" i="19"/>
  <c r="BT80" i="19"/>
  <c r="BS80" i="19"/>
  <c r="BT79" i="19"/>
  <c r="BS79" i="19"/>
  <c r="BS86" i="19" s="1"/>
  <c r="BT78" i="19"/>
  <c r="BS78" i="19"/>
  <c r="BT74" i="19"/>
  <c r="BS74" i="19"/>
  <c r="BT73" i="19"/>
  <c r="BS73" i="19"/>
  <c r="BT72" i="19"/>
  <c r="BS72" i="19"/>
  <c r="BT71" i="19"/>
  <c r="BS71" i="19"/>
  <c r="BT70" i="19"/>
  <c r="BS70" i="19"/>
  <c r="BT69" i="19"/>
  <c r="BS69" i="19"/>
  <c r="BT68" i="19"/>
  <c r="BS68" i="19"/>
  <c r="BS76" i="19" s="1"/>
  <c r="BT64" i="19"/>
  <c r="BS64" i="19"/>
  <c r="BT63" i="19"/>
  <c r="BS63" i="19"/>
  <c r="BT62" i="19"/>
  <c r="BS62" i="19"/>
  <c r="BT61" i="19"/>
  <c r="BS61" i="19"/>
  <c r="BT60" i="19"/>
  <c r="BS60" i="19"/>
  <c r="BT59" i="19"/>
  <c r="BS59" i="19"/>
  <c r="BT58" i="19"/>
  <c r="BS58" i="19"/>
  <c r="BT54" i="19"/>
  <c r="BS54" i="19"/>
  <c r="BT53" i="19"/>
  <c r="BS53" i="19"/>
  <c r="BT52" i="19"/>
  <c r="BS52" i="19"/>
  <c r="BT51" i="19"/>
  <c r="BS51" i="19"/>
  <c r="BT50" i="19"/>
  <c r="BS50" i="19"/>
  <c r="BT49" i="19"/>
  <c r="BS49" i="19"/>
  <c r="BT48" i="19"/>
  <c r="BS48" i="19"/>
  <c r="BT44" i="19"/>
  <c r="BS44" i="19"/>
  <c r="BT43" i="19"/>
  <c r="BS43" i="19"/>
  <c r="BT42" i="19"/>
  <c r="BS42" i="19"/>
  <c r="BT41" i="19"/>
  <c r="BS41" i="19"/>
  <c r="BT40" i="19"/>
  <c r="BS40" i="19"/>
  <c r="BT39" i="19"/>
  <c r="BS39" i="19"/>
  <c r="BT38" i="19"/>
  <c r="BS38" i="19"/>
  <c r="BT34" i="19"/>
  <c r="BS34" i="19"/>
  <c r="BT33" i="19"/>
  <c r="BS33" i="19"/>
  <c r="BT32" i="19"/>
  <c r="BS32" i="19"/>
  <c r="BT31" i="19"/>
  <c r="BS31" i="19"/>
  <c r="BT30" i="19"/>
  <c r="BS30" i="19"/>
  <c r="BT29" i="19"/>
  <c r="BS29" i="19"/>
  <c r="BT28" i="19"/>
  <c r="BS28" i="19"/>
  <c r="BT24" i="19"/>
  <c r="BS24" i="19"/>
  <c r="BT23" i="19"/>
  <c r="BS23" i="19"/>
  <c r="BT22" i="19"/>
  <c r="BS22" i="19"/>
  <c r="BT21" i="19"/>
  <c r="BS21" i="19"/>
  <c r="BT20" i="19"/>
  <c r="BS20" i="19"/>
  <c r="BT19" i="19"/>
  <c r="BS19" i="19"/>
  <c r="BT18" i="19"/>
  <c r="BS18" i="19"/>
  <c r="BT14" i="19"/>
  <c r="BS14" i="19"/>
  <c r="BT13" i="19"/>
  <c r="BS13" i="19"/>
  <c r="BT12" i="19"/>
  <c r="BS12" i="19"/>
  <c r="BT11" i="19"/>
  <c r="BS11" i="19"/>
  <c r="BT10" i="19"/>
  <c r="BS10" i="19"/>
  <c r="BT9" i="19"/>
  <c r="BS9" i="19"/>
  <c r="BT8" i="19"/>
  <c r="BS8" i="19"/>
  <c r="BO6" i="19"/>
  <c r="BN2" i="19"/>
  <c r="BN116" i="19" s="1"/>
  <c r="BK93" i="19"/>
  <c r="BL93" i="19"/>
  <c r="BK91" i="19"/>
  <c r="BK89" i="19"/>
  <c r="BK88" i="19"/>
  <c r="BL84" i="19"/>
  <c r="BK84" i="19"/>
  <c r="BL83" i="19"/>
  <c r="BK83" i="19"/>
  <c r="BL82" i="19"/>
  <c r="BK82" i="19"/>
  <c r="BL81" i="19"/>
  <c r="BK81" i="19"/>
  <c r="BL80" i="19"/>
  <c r="BK80" i="19"/>
  <c r="BL79" i="19"/>
  <c r="BK79" i="19"/>
  <c r="BL78" i="19"/>
  <c r="BK78" i="19"/>
  <c r="BL74" i="19"/>
  <c r="BK74" i="19"/>
  <c r="BL73" i="19"/>
  <c r="BK73" i="19"/>
  <c r="BL72" i="19"/>
  <c r="BK72" i="19"/>
  <c r="BL71" i="19"/>
  <c r="BK71" i="19"/>
  <c r="BL70" i="19"/>
  <c r="BK70" i="19"/>
  <c r="BL69" i="19"/>
  <c r="BK69" i="19"/>
  <c r="BL68" i="19"/>
  <c r="BK68" i="19"/>
  <c r="BL64" i="19"/>
  <c r="BK64" i="19"/>
  <c r="BL63" i="19"/>
  <c r="BK63" i="19"/>
  <c r="BL62" i="19"/>
  <c r="BK62" i="19"/>
  <c r="BL61" i="19"/>
  <c r="BK61" i="19"/>
  <c r="BL60" i="19"/>
  <c r="BK60" i="19"/>
  <c r="BL59" i="19"/>
  <c r="BK59" i="19"/>
  <c r="BL58" i="19"/>
  <c r="BK58" i="19"/>
  <c r="BL54" i="19"/>
  <c r="BK54" i="19"/>
  <c r="BL53" i="19"/>
  <c r="BK53" i="19"/>
  <c r="BL52" i="19"/>
  <c r="BK52" i="19"/>
  <c r="BL51" i="19"/>
  <c r="BK51" i="19"/>
  <c r="BL50" i="19"/>
  <c r="BK50" i="19"/>
  <c r="BL49" i="19"/>
  <c r="BK49" i="19"/>
  <c r="BL48" i="19"/>
  <c r="BK48" i="19"/>
  <c r="BL44" i="19"/>
  <c r="BK44" i="19"/>
  <c r="BL43" i="19"/>
  <c r="BK43" i="19"/>
  <c r="BL42" i="19"/>
  <c r="BK42" i="19"/>
  <c r="BL41" i="19"/>
  <c r="BK41" i="19"/>
  <c r="BL40" i="19"/>
  <c r="BK40" i="19"/>
  <c r="BL39" i="19"/>
  <c r="BK39" i="19"/>
  <c r="BL38" i="19"/>
  <c r="BK38" i="19"/>
  <c r="BL34" i="19"/>
  <c r="BK34" i="19"/>
  <c r="BL33" i="19"/>
  <c r="BK33" i="19"/>
  <c r="BL32" i="19"/>
  <c r="BK32" i="19"/>
  <c r="BL31" i="19"/>
  <c r="BK31" i="19"/>
  <c r="BL30" i="19"/>
  <c r="BK30" i="19"/>
  <c r="BL29" i="19"/>
  <c r="BK29" i="19"/>
  <c r="BL28" i="19"/>
  <c r="BK28" i="19"/>
  <c r="BL24" i="19"/>
  <c r="BK24" i="19"/>
  <c r="BL23" i="19"/>
  <c r="BK23" i="19"/>
  <c r="BL22" i="19"/>
  <c r="BK22" i="19"/>
  <c r="BL21" i="19"/>
  <c r="BK21" i="19"/>
  <c r="BL20" i="19"/>
  <c r="BK20" i="19"/>
  <c r="BL19" i="19"/>
  <c r="BK19" i="19"/>
  <c r="BL18" i="19"/>
  <c r="BK18" i="19"/>
  <c r="BL14" i="19"/>
  <c r="BK14" i="19"/>
  <c r="BL13" i="19"/>
  <c r="BK13" i="19"/>
  <c r="BL12" i="19"/>
  <c r="BK12" i="19"/>
  <c r="BL11" i="19"/>
  <c r="BK11" i="19"/>
  <c r="BL10" i="19"/>
  <c r="BK10" i="19"/>
  <c r="BL9" i="19"/>
  <c r="BK9" i="19"/>
  <c r="BL8" i="19"/>
  <c r="BK8" i="19"/>
  <c r="BG6" i="19"/>
  <c r="BF2" i="19"/>
  <c r="BF116" i="19" s="1"/>
  <c r="BD94" i="19"/>
  <c r="BD92" i="19"/>
  <c r="BC92" i="19"/>
  <c r="BC91" i="19"/>
  <c r="BC88" i="19"/>
  <c r="BD84" i="19"/>
  <c r="BC84" i="19"/>
  <c r="BD83" i="19"/>
  <c r="BC83" i="19"/>
  <c r="BD82" i="19"/>
  <c r="BC82" i="19"/>
  <c r="BD81" i="19"/>
  <c r="BC81" i="19"/>
  <c r="BD80" i="19"/>
  <c r="BC80" i="19"/>
  <c r="BD79" i="19"/>
  <c r="BC79" i="19"/>
  <c r="BD78" i="19"/>
  <c r="BC78" i="19"/>
  <c r="BD74" i="19"/>
  <c r="BC74" i="19"/>
  <c r="BD73" i="19"/>
  <c r="BC73" i="19"/>
  <c r="BD72" i="19"/>
  <c r="BC72" i="19"/>
  <c r="BD71" i="19"/>
  <c r="BC71" i="19"/>
  <c r="BD70" i="19"/>
  <c r="BC70" i="19"/>
  <c r="BD69" i="19"/>
  <c r="BC69" i="19"/>
  <c r="BD68" i="19"/>
  <c r="BC68" i="19"/>
  <c r="BD64" i="19"/>
  <c r="BC64" i="19"/>
  <c r="BD63" i="19"/>
  <c r="BC63" i="19"/>
  <c r="BD62" i="19"/>
  <c r="BC62" i="19"/>
  <c r="BD61" i="19"/>
  <c r="BC61" i="19"/>
  <c r="BD60" i="19"/>
  <c r="BC60" i="19"/>
  <c r="BD59" i="19"/>
  <c r="BC59" i="19"/>
  <c r="BD58" i="19"/>
  <c r="BC58" i="19"/>
  <c r="BD54" i="19"/>
  <c r="BC54" i="19"/>
  <c r="BD53" i="19"/>
  <c r="BC53" i="19"/>
  <c r="BD52" i="19"/>
  <c r="BC52" i="19"/>
  <c r="BD51" i="19"/>
  <c r="BC51" i="19"/>
  <c r="BD50" i="19"/>
  <c r="BC50" i="19"/>
  <c r="BD49" i="19"/>
  <c r="BC49" i="19"/>
  <c r="BD48" i="19"/>
  <c r="BC48" i="19"/>
  <c r="BD44" i="19"/>
  <c r="BC44" i="19"/>
  <c r="BD43" i="19"/>
  <c r="BC43" i="19"/>
  <c r="BD42" i="19"/>
  <c r="BC42" i="19"/>
  <c r="BD41" i="19"/>
  <c r="BC41" i="19"/>
  <c r="BD40" i="19"/>
  <c r="BC40" i="19"/>
  <c r="BD39" i="19"/>
  <c r="BC39" i="19"/>
  <c r="BD38" i="19"/>
  <c r="BC38" i="19"/>
  <c r="BD34" i="19"/>
  <c r="BC34" i="19"/>
  <c r="BD33" i="19"/>
  <c r="BC33" i="19"/>
  <c r="BD32" i="19"/>
  <c r="BC32" i="19"/>
  <c r="BD31" i="19"/>
  <c r="BC31" i="19"/>
  <c r="BD30" i="19"/>
  <c r="BC30" i="19"/>
  <c r="BD29" i="19"/>
  <c r="BC29" i="19"/>
  <c r="BD28" i="19"/>
  <c r="BC28" i="19"/>
  <c r="BD24" i="19"/>
  <c r="BC24" i="19"/>
  <c r="BD23" i="19"/>
  <c r="BC23" i="19"/>
  <c r="BD22" i="19"/>
  <c r="BC22" i="19"/>
  <c r="BD21" i="19"/>
  <c r="BC21" i="19"/>
  <c r="BD20" i="19"/>
  <c r="BC20" i="19"/>
  <c r="BD19" i="19"/>
  <c r="BC19" i="19"/>
  <c r="BD18" i="19"/>
  <c r="BC18" i="19"/>
  <c r="BD14" i="19"/>
  <c r="BC14" i="19"/>
  <c r="BD13" i="19"/>
  <c r="BC13" i="19"/>
  <c r="BD12" i="19"/>
  <c r="BC12" i="19"/>
  <c r="BD11" i="19"/>
  <c r="BC11" i="19"/>
  <c r="BD10" i="19"/>
  <c r="BC10" i="19"/>
  <c r="BD9" i="19"/>
  <c r="BC9" i="19"/>
  <c r="BD8" i="19"/>
  <c r="BC8" i="19"/>
  <c r="AY6" i="19"/>
  <c r="AX2" i="19"/>
  <c r="AX2" i="20" s="1"/>
  <c r="AU94" i="19"/>
  <c r="AV91" i="19"/>
  <c r="AU90" i="19"/>
  <c r="AV84" i="19"/>
  <c r="AU84" i="19"/>
  <c r="AV83" i="19"/>
  <c r="AU83" i="19"/>
  <c r="AV82" i="19"/>
  <c r="AU82" i="19"/>
  <c r="AV81" i="19"/>
  <c r="AU81" i="19"/>
  <c r="AV80" i="19"/>
  <c r="AU80" i="19"/>
  <c r="AV79" i="19"/>
  <c r="AU79" i="19"/>
  <c r="AV78" i="19"/>
  <c r="AV86" i="19" s="1"/>
  <c r="AU78" i="19"/>
  <c r="AU86" i="19" s="1"/>
  <c r="AV74" i="19"/>
  <c r="AU74" i="19"/>
  <c r="AV73" i="19"/>
  <c r="AU73" i="19"/>
  <c r="AV72" i="19"/>
  <c r="AU72" i="19"/>
  <c r="AV71" i="19"/>
  <c r="AU71" i="19"/>
  <c r="AV70" i="19"/>
  <c r="AU70" i="19"/>
  <c r="AV69" i="19"/>
  <c r="AU69" i="19"/>
  <c r="AV68" i="19"/>
  <c r="AU68" i="19"/>
  <c r="AV64" i="19"/>
  <c r="AU64" i="19"/>
  <c r="AV63" i="19"/>
  <c r="AU63" i="19"/>
  <c r="AV62" i="19"/>
  <c r="AU62" i="19"/>
  <c r="AV61" i="19"/>
  <c r="AU61" i="19"/>
  <c r="AV60" i="19"/>
  <c r="AU60" i="19"/>
  <c r="AV59" i="19"/>
  <c r="AU59" i="19"/>
  <c r="AV58" i="19"/>
  <c r="AU58" i="19"/>
  <c r="AV54" i="19"/>
  <c r="AU54" i="19"/>
  <c r="AV53" i="19"/>
  <c r="AU53" i="19"/>
  <c r="AV52" i="19"/>
  <c r="AU52" i="19"/>
  <c r="AV51" i="19"/>
  <c r="AU51" i="19"/>
  <c r="AV50" i="19"/>
  <c r="AU50" i="19"/>
  <c r="AV49" i="19"/>
  <c r="AU49" i="19"/>
  <c r="AV48" i="19"/>
  <c r="AU48" i="19"/>
  <c r="AV44" i="19"/>
  <c r="AU44" i="19"/>
  <c r="AV43" i="19"/>
  <c r="AU43" i="19"/>
  <c r="AV42" i="19"/>
  <c r="AU42" i="19"/>
  <c r="AV41" i="19"/>
  <c r="AU41" i="19"/>
  <c r="AV40" i="19"/>
  <c r="AU40" i="19"/>
  <c r="AV39" i="19"/>
  <c r="AU39" i="19"/>
  <c r="AV38" i="19"/>
  <c r="AV46" i="19" s="1"/>
  <c r="AU38" i="19"/>
  <c r="AV34" i="19"/>
  <c r="AU34" i="19"/>
  <c r="AV33" i="19"/>
  <c r="AU33" i="19"/>
  <c r="AV32" i="19"/>
  <c r="AU32" i="19"/>
  <c r="AV31" i="19"/>
  <c r="AU31" i="19"/>
  <c r="AV30" i="19"/>
  <c r="AU30" i="19"/>
  <c r="AV29" i="19"/>
  <c r="AU29" i="19"/>
  <c r="AV28" i="19"/>
  <c r="AU28" i="19"/>
  <c r="AV24" i="19"/>
  <c r="AU24" i="19"/>
  <c r="AV23" i="19"/>
  <c r="AU23" i="19"/>
  <c r="AV22" i="19"/>
  <c r="AU22" i="19"/>
  <c r="AV21" i="19"/>
  <c r="AU21" i="19"/>
  <c r="AV20" i="19"/>
  <c r="AU20" i="19"/>
  <c r="AV19" i="19"/>
  <c r="AU19" i="19"/>
  <c r="AV18" i="19"/>
  <c r="AU18" i="19"/>
  <c r="AV14" i="19"/>
  <c r="AU14" i="19"/>
  <c r="AV13" i="19"/>
  <c r="AU13" i="19"/>
  <c r="AV12" i="19"/>
  <c r="AU12" i="19"/>
  <c r="AV11" i="19"/>
  <c r="AU11" i="19"/>
  <c r="AV10" i="19"/>
  <c r="AU10" i="19"/>
  <c r="AV9" i="19"/>
  <c r="AU9" i="19"/>
  <c r="AV8" i="19"/>
  <c r="AU8" i="19"/>
  <c r="AQ6" i="19"/>
  <c r="AP2" i="19"/>
  <c r="AP116" i="19" s="1"/>
  <c r="AK94" i="19"/>
  <c r="AJ94" i="19"/>
  <c r="AM94" i="19" s="1"/>
  <c r="AN93" i="19"/>
  <c r="AK93" i="19"/>
  <c r="AJ93" i="19"/>
  <c r="AN92" i="19"/>
  <c r="AK92" i="19"/>
  <c r="AJ92" i="19"/>
  <c r="AK91" i="19"/>
  <c r="AJ91" i="19"/>
  <c r="AK90" i="19"/>
  <c r="AJ90" i="19"/>
  <c r="AM90" i="19" s="1"/>
  <c r="AK89" i="19"/>
  <c r="AN88" i="19"/>
  <c r="AK88" i="19"/>
  <c r="AJ88" i="19"/>
  <c r="AN84" i="19"/>
  <c r="AM84" i="19"/>
  <c r="AN83" i="19"/>
  <c r="AM83" i="19"/>
  <c r="AN82" i="19"/>
  <c r="AM82" i="19"/>
  <c r="AN81" i="19"/>
  <c r="AM81" i="19"/>
  <c r="AN80" i="19"/>
  <c r="AM80" i="19"/>
  <c r="AN79" i="19"/>
  <c r="AM79" i="19"/>
  <c r="AN78" i="19"/>
  <c r="AM78" i="19"/>
  <c r="AN74" i="19"/>
  <c r="AM74" i="19"/>
  <c r="AN73" i="19"/>
  <c r="AM73" i="19"/>
  <c r="AN72" i="19"/>
  <c r="AM72" i="19"/>
  <c r="AN71" i="19"/>
  <c r="AM71" i="19"/>
  <c r="AN70" i="19"/>
  <c r="AM70" i="19"/>
  <c r="AN69" i="19"/>
  <c r="AM69" i="19"/>
  <c r="AN68" i="19"/>
  <c r="AM68" i="19"/>
  <c r="AM76" i="19" s="1"/>
  <c r="AN64" i="19"/>
  <c r="AM64" i="19"/>
  <c r="AN63" i="19"/>
  <c r="AM63" i="19"/>
  <c r="AN62" i="19"/>
  <c r="AM62" i="19"/>
  <c r="AN61" i="19"/>
  <c r="AM61" i="19"/>
  <c r="AN60" i="19"/>
  <c r="AM60" i="19"/>
  <c r="AN59" i="19"/>
  <c r="AM59" i="19"/>
  <c r="AN58" i="19"/>
  <c r="AM58" i="19"/>
  <c r="AN54" i="19"/>
  <c r="AM54" i="19"/>
  <c r="AN53" i="19"/>
  <c r="AM53" i="19"/>
  <c r="AN52" i="19"/>
  <c r="AM52" i="19"/>
  <c r="AN51" i="19"/>
  <c r="AM51" i="19"/>
  <c r="AN50" i="19"/>
  <c r="AM50" i="19"/>
  <c r="AN49" i="19"/>
  <c r="AM49" i="19"/>
  <c r="AN48" i="19"/>
  <c r="AM48" i="19"/>
  <c r="AN44" i="19"/>
  <c r="AM44" i="19"/>
  <c r="AN43" i="19"/>
  <c r="AM43" i="19"/>
  <c r="AN42" i="19"/>
  <c r="AM42" i="19"/>
  <c r="AN41" i="19"/>
  <c r="AM41" i="19"/>
  <c r="AN40" i="19"/>
  <c r="AM40" i="19"/>
  <c r="AN39" i="19"/>
  <c r="AM39" i="19"/>
  <c r="AN38" i="19"/>
  <c r="AM38" i="19"/>
  <c r="AN34" i="19"/>
  <c r="AM34" i="19"/>
  <c r="AN33" i="19"/>
  <c r="AM33" i="19"/>
  <c r="AN32" i="19"/>
  <c r="AM32" i="19"/>
  <c r="AN31" i="19"/>
  <c r="AM31" i="19"/>
  <c r="AN30" i="19"/>
  <c r="AM30" i="19"/>
  <c r="AN29" i="19"/>
  <c r="AN28" i="19"/>
  <c r="AM28" i="19"/>
  <c r="AN24" i="19"/>
  <c r="AM24" i="19"/>
  <c r="AN23" i="19"/>
  <c r="AM23" i="19"/>
  <c r="AN22" i="19"/>
  <c r="AM22" i="19"/>
  <c r="AN21" i="19"/>
  <c r="AM21" i="19"/>
  <c r="AN20" i="19"/>
  <c r="AM20" i="19"/>
  <c r="AN19" i="19"/>
  <c r="AM19" i="19"/>
  <c r="AN18" i="19"/>
  <c r="AM18" i="19"/>
  <c r="AN14" i="19"/>
  <c r="AM14" i="19"/>
  <c r="AN13" i="19"/>
  <c r="AM13" i="19"/>
  <c r="AN12" i="19"/>
  <c r="AM12" i="19"/>
  <c r="AN11" i="19"/>
  <c r="AM11" i="19"/>
  <c r="AN10" i="19"/>
  <c r="AM10" i="19"/>
  <c r="AN9" i="19"/>
  <c r="AM9" i="19"/>
  <c r="AN8" i="19"/>
  <c r="AM8" i="19"/>
  <c r="AI6" i="19"/>
  <c r="AH2" i="19"/>
  <c r="AD94" i="19"/>
  <c r="AC94" i="19"/>
  <c r="AB94" i="19"/>
  <c r="AD93" i="19"/>
  <c r="AC93" i="19"/>
  <c r="AB93" i="19"/>
  <c r="AD92" i="19"/>
  <c r="AE92" i="19" s="1"/>
  <c r="AB92" i="19"/>
  <c r="AD91" i="19"/>
  <c r="AB91" i="19"/>
  <c r="AD90" i="19"/>
  <c r="AC90" i="19"/>
  <c r="AF90" i="19" s="1"/>
  <c r="AD89" i="19"/>
  <c r="AC89" i="19"/>
  <c r="AB89" i="19"/>
  <c r="AE88" i="19"/>
  <c r="AD88" i="19"/>
  <c r="AC88" i="19"/>
  <c r="AF88" i="19" s="1"/>
  <c r="AB88" i="19"/>
  <c r="AB96" i="19" s="1"/>
  <c r="AF84" i="19"/>
  <c r="AE84" i="19"/>
  <c r="AF83" i="19"/>
  <c r="AE83" i="19"/>
  <c r="AF82" i="19"/>
  <c r="AE82" i="19"/>
  <c r="AF81" i="19"/>
  <c r="AE81" i="19"/>
  <c r="AF80" i="19"/>
  <c r="AE80" i="19"/>
  <c r="AF79" i="19"/>
  <c r="AE79" i="19"/>
  <c r="AF78" i="19"/>
  <c r="AF86" i="19" s="1"/>
  <c r="AE78" i="19"/>
  <c r="AF74" i="19"/>
  <c r="AE74" i="19"/>
  <c r="AF73" i="19"/>
  <c r="AE73" i="19"/>
  <c r="AF72" i="19"/>
  <c r="AE72" i="19"/>
  <c r="AF71" i="19"/>
  <c r="AE71" i="19"/>
  <c r="AF70" i="19"/>
  <c r="AE70" i="19"/>
  <c r="AF69" i="19"/>
  <c r="AE69" i="19"/>
  <c r="AF68" i="19"/>
  <c r="AE68" i="19"/>
  <c r="AF64" i="19"/>
  <c r="AE64" i="19"/>
  <c r="AF63" i="19"/>
  <c r="AE63" i="19"/>
  <c r="AF62" i="19"/>
  <c r="AE62" i="19"/>
  <c r="AF61" i="19"/>
  <c r="AE61" i="19"/>
  <c r="AF60" i="19"/>
  <c r="AE60" i="19"/>
  <c r="AF59" i="19"/>
  <c r="AE59" i="19"/>
  <c r="AF58" i="19"/>
  <c r="AE58" i="19"/>
  <c r="AF54" i="19"/>
  <c r="AE54" i="19"/>
  <c r="AF53" i="19"/>
  <c r="AE53" i="19"/>
  <c r="AF52" i="19"/>
  <c r="AE52" i="19"/>
  <c r="AF51" i="19"/>
  <c r="AE51" i="19"/>
  <c r="AF50" i="19"/>
  <c r="AE50" i="19"/>
  <c r="AF49" i="19"/>
  <c r="AE49" i="19"/>
  <c r="AF48" i="19"/>
  <c r="AE48" i="19"/>
  <c r="AF44" i="19"/>
  <c r="AE44" i="19"/>
  <c r="AF43" i="19"/>
  <c r="AE43" i="19"/>
  <c r="AE42" i="19"/>
  <c r="AE41" i="19"/>
  <c r="AF40" i="19"/>
  <c r="AE40" i="19"/>
  <c r="AF39" i="19"/>
  <c r="AE39" i="19"/>
  <c r="AF38" i="19"/>
  <c r="AE38" i="19"/>
  <c r="AF34" i="19"/>
  <c r="AE34" i="19"/>
  <c r="AF33" i="19"/>
  <c r="AE33" i="19"/>
  <c r="AF32" i="19"/>
  <c r="AE32" i="19"/>
  <c r="AF31" i="19"/>
  <c r="AE31" i="19"/>
  <c r="AF30" i="19"/>
  <c r="AE30" i="19"/>
  <c r="AF29" i="19"/>
  <c r="AE29" i="19"/>
  <c r="AF28" i="19"/>
  <c r="AE28" i="19"/>
  <c r="AF24" i="19"/>
  <c r="AE24" i="19"/>
  <c r="AF23" i="19"/>
  <c r="AE23" i="19"/>
  <c r="AF22" i="19"/>
  <c r="AE22" i="19"/>
  <c r="AF21" i="19"/>
  <c r="AE21" i="19"/>
  <c r="AF20" i="19"/>
  <c r="AE20" i="19"/>
  <c r="AF19" i="19"/>
  <c r="AE19" i="19"/>
  <c r="AF18" i="19"/>
  <c r="AE18" i="19"/>
  <c r="AF14" i="19"/>
  <c r="AE14" i="19"/>
  <c r="AF13" i="19"/>
  <c r="AE13" i="19"/>
  <c r="AF12" i="19"/>
  <c r="AE12" i="19"/>
  <c r="AF11" i="19"/>
  <c r="AE11" i="19"/>
  <c r="AF10" i="19"/>
  <c r="AE10" i="19"/>
  <c r="AF9" i="19"/>
  <c r="AE9" i="19"/>
  <c r="AF8" i="19"/>
  <c r="AE8" i="19"/>
  <c r="AA6" i="19"/>
  <c r="Z2" i="19"/>
  <c r="Z116" i="19" s="1"/>
  <c r="V94" i="19"/>
  <c r="X94" i="19" s="1"/>
  <c r="U94" i="19"/>
  <c r="T94" i="19"/>
  <c r="W94" i="19" s="1"/>
  <c r="V93" i="19"/>
  <c r="X93" i="19" s="1"/>
  <c r="U93" i="19"/>
  <c r="T93" i="19"/>
  <c r="V92" i="19"/>
  <c r="U92" i="19"/>
  <c r="T92" i="19"/>
  <c r="V91" i="19"/>
  <c r="U91" i="19"/>
  <c r="T91" i="19"/>
  <c r="V90" i="19"/>
  <c r="U90" i="19"/>
  <c r="T90" i="19"/>
  <c r="V89" i="19"/>
  <c r="X89" i="19" s="1"/>
  <c r="U89" i="19"/>
  <c r="T89" i="19"/>
  <c r="W89" i="19" s="1"/>
  <c r="V88" i="19"/>
  <c r="X88" i="19" s="1"/>
  <c r="U88" i="19"/>
  <c r="T88" i="19"/>
  <c r="X84" i="19"/>
  <c r="W84" i="19"/>
  <c r="X83" i="19"/>
  <c r="W83" i="19"/>
  <c r="X82" i="19"/>
  <c r="W82" i="19"/>
  <c r="X81" i="19"/>
  <c r="W81" i="19"/>
  <c r="X80" i="19"/>
  <c r="W80" i="19"/>
  <c r="X79" i="19"/>
  <c r="W79" i="19"/>
  <c r="X78" i="19"/>
  <c r="W78" i="19"/>
  <c r="X74" i="19"/>
  <c r="W74" i="19"/>
  <c r="X73" i="19"/>
  <c r="W73" i="19"/>
  <c r="X72" i="19"/>
  <c r="W72" i="19"/>
  <c r="X71" i="19"/>
  <c r="W71" i="19"/>
  <c r="X70" i="19"/>
  <c r="W70" i="19"/>
  <c r="X69" i="19"/>
  <c r="W69" i="19"/>
  <c r="X68" i="19"/>
  <c r="W68" i="19"/>
  <c r="X64" i="19"/>
  <c r="W64" i="19"/>
  <c r="X63" i="19"/>
  <c r="W63" i="19"/>
  <c r="X62" i="19"/>
  <c r="W62" i="19"/>
  <c r="X61" i="19"/>
  <c r="W61" i="19"/>
  <c r="X60" i="19"/>
  <c r="W60" i="19"/>
  <c r="X59" i="19"/>
  <c r="W59" i="19"/>
  <c r="X58" i="19"/>
  <c r="W58" i="19"/>
  <c r="X54" i="19"/>
  <c r="W54" i="19"/>
  <c r="X53" i="19"/>
  <c r="W53" i="19"/>
  <c r="X52" i="19"/>
  <c r="W52" i="19"/>
  <c r="X51" i="19"/>
  <c r="W51" i="19"/>
  <c r="X50" i="19"/>
  <c r="W50" i="19"/>
  <c r="X49" i="19"/>
  <c r="W49" i="19"/>
  <c r="X48" i="19"/>
  <c r="W48" i="19"/>
  <c r="X44" i="19"/>
  <c r="W44" i="19"/>
  <c r="X43" i="19"/>
  <c r="W43" i="19"/>
  <c r="X42" i="19"/>
  <c r="W42" i="19"/>
  <c r="X41" i="19"/>
  <c r="W41" i="19"/>
  <c r="X40" i="19"/>
  <c r="W40" i="19"/>
  <c r="X39" i="19"/>
  <c r="W39" i="19"/>
  <c r="X38" i="19"/>
  <c r="W38" i="19"/>
  <c r="X34" i="19"/>
  <c r="W34" i="19"/>
  <c r="X33" i="19"/>
  <c r="W33" i="19"/>
  <c r="X32" i="19"/>
  <c r="W32" i="19"/>
  <c r="X31" i="19"/>
  <c r="W31" i="19"/>
  <c r="X30" i="19"/>
  <c r="W30" i="19"/>
  <c r="X29" i="19"/>
  <c r="W29" i="19"/>
  <c r="X28" i="19"/>
  <c r="W28" i="19"/>
  <c r="X24" i="19"/>
  <c r="W24" i="19"/>
  <c r="X23" i="19"/>
  <c r="W23" i="19"/>
  <c r="X22" i="19"/>
  <c r="W22" i="19"/>
  <c r="X21" i="19"/>
  <c r="W21" i="19"/>
  <c r="X20" i="19"/>
  <c r="W20" i="19"/>
  <c r="X19" i="19"/>
  <c r="W19" i="19"/>
  <c r="X18" i="19"/>
  <c r="W18" i="19"/>
  <c r="X14" i="19"/>
  <c r="W14" i="19"/>
  <c r="X13" i="19"/>
  <c r="W13" i="19"/>
  <c r="X12" i="19"/>
  <c r="W12" i="19"/>
  <c r="X11" i="19"/>
  <c r="W11" i="19"/>
  <c r="X10" i="19"/>
  <c r="W10" i="19"/>
  <c r="X9" i="19"/>
  <c r="W9" i="19"/>
  <c r="X8" i="19"/>
  <c r="W8" i="19"/>
  <c r="S6" i="19"/>
  <c r="R2" i="19"/>
  <c r="R116" i="19" s="1"/>
  <c r="N94" i="19"/>
  <c r="M94" i="19"/>
  <c r="P94" i="19" s="1"/>
  <c r="L94" i="19"/>
  <c r="O94" i="19" s="1"/>
  <c r="N93" i="19"/>
  <c r="M93" i="19"/>
  <c r="L93" i="19"/>
  <c r="N92" i="19"/>
  <c r="P92" i="19" s="1"/>
  <c r="M92" i="19"/>
  <c r="L92" i="19"/>
  <c r="N91" i="19"/>
  <c r="P91" i="19" s="1"/>
  <c r="M91" i="19"/>
  <c r="L91" i="19"/>
  <c r="N90" i="19"/>
  <c r="M90" i="19"/>
  <c r="L90" i="19"/>
  <c r="N89" i="19"/>
  <c r="M89" i="19"/>
  <c r="L89" i="19"/>
  <c r="N88" i="19"/>
  <c r="M88" i="19"/>
  <c r="L88" i="19"/>
  <c r="P84" i="19"/>
  <c r="O84" i="19"/>
  <c r="P83" i="19"/>
  <c r="O83" i="19"/>
  <c r="P82" i="19"/>
  <c r="O82" i="19"/>
  <c r="P81" i="19"/>
  <c r="O81" i="19"/>
  <c r="P80" i="19"/>
  <c r="O80" i="19"/>
  <c r="P79" i="19"/>
  <c r="O79" i="19"/>
  <c r="O86" i="19" s="1"/>
  <c r="P78" i="19"/>
  <c r="O78" i="19"/>
  <c r="P74" i="19"/>
  <c r="O74" i="19"/>
  <c r="P73" i="19"/>
  <c r="O73" i="19"/>
  <c r="P72" i="19"/>
  <c r="O72" i="19"/>
  <c r="P71" i="19"/>
  <c r="O71" i="19"/>
  <c r="P70" i="19"/>
  <c r="O70" i="19"/>
  <c r="P69" i="19"/>
  <c r="O69" i="19"/>
  <c r="P68" i="19"/>
  <c r="O68" i="19"/>
  <c r="O76" i="19" s="1"/>
  <c r="P64" i="19"/>
  <c r="O64" i="19"/>
  <c r="P63" i="19"/>
  <c r="O63" i="19"/>
  <c r="P62" i="19"/>
  <c r="O62" i="19"/>
  <c r="P61" i="19"/>
  <c r="O61" i="19"/>
  <c r="P60" i="19"/>
  <c r="O60" i="19"/>
  <c r="P59" i="19"/>
  <c r="O59" i="19"/>
  <c r="P58" i="19"/>
  <c r="O58" i="19"/>
  <c r="P54" i="19"/>
  <c r="O54" i="19"/>
  <c r="P53" i="19"/>
  <c r="O53" i="19"/>
  <c r="P52" i="19"/>
  <c r="O52" i="19"/>
  <c r="P51" i="19"/>
  <c r="O51" i="19"/>
  <c r="P50" i="19"/>
  <c r="O50" i="19"/>
  <c r="P49" i="19"/>
  <c r="P56" i="19" s="1"/>
  <c r="O49" i="19"/>
  <c r="P48" i="19"/>
  <c r="O48" i="19"/>
  <c r="P44" i="19"/>
  <c r="O44" i="19"/>
  <c r="P43" i="19"/>
  <c r="O43" i="19"/>
  <c r="P42" i="19"/>
  <c r="O42" i="19"/>
  <c r="P41" i="19"/>
  <c r="O41" i="19"/>
  <c r="P40" i="19"/>
  <c r="O40" i="19"/>
  <c r="P39" i="19"/>
  <c r="O39" i="19"/>
  <c r="P38" i="19"/>
  <c r="O38" i="19"/>
  <c r="P34" i="19"/>
  <c r="O34" i="19"/>
  <c r="P33" i="19"/>
  <c r="O33" i="19"/>
  <c r="P32" i="19"/>
  <c r="O32" i="19"/>
  <c r="P31" i="19"/>
  <c r="O31" i="19"/>
  <c r="P30" i="19"/>
  <c r="O30" i="19"/>
  <c r="P29" i="19"/>
  <c r="O29" i="19"/>
  <c r="P28" i="19"/>
  <c r="O28" i="19"/>
  <c r="O36" i="19" s="1"/>
  <c r="P24" i="19"/>
  <c r="O24" i="19"/>
  <c r="P23" i="19"/>
  <c r="O23" i="19"/>
  <c r="P22" i="19"/>
  <c r="O22" i="19"/>
  <c r="P21" i="19"/>
  <c r="O21" i="19"/>
  <c r="P20" i="19"/>
  <c r="O20" i="19"/>
  <c r="P19" i="19"/>
  <c r="O19" i="19"/>
  <c r="P18" i="19"/>
  <c r="O18" i="19"/>
  <c r="L16" i="19"/>
  <c r="P14" i="19"/>
  <c r="O14" i="19"/>
  <c r="P13" i="19"/>
  <c r="O13" i="19"/>
  <c r="P12" i="19"/>
  <c r="O12" i="19"/>
  <c r="P11" i="19"/>
  <c r="O11" i="19"/>
  <c r="P10" i="19"/>
  <c r="O10" i="19"/>
  <c r="P9" i="19"/>
  <c r="P8" i="19"/>
  <c r="O8" i="19"/>
  <c r="K6" i="19"/>
  <c r="J2" i="19"/>
  <c r="J116" i="19" s="1"/>
  <c r="AA17" i="18" l="1"/>
  <c r="BR179" i="23"/>
  <c r="AA92" i="18"/>
  <c r="AA88" i="18"/>
  <c r="AD181" i="23"/>
  <c r="AJ182" i="23"/>
  <c r="AT179" i="23"/>
  <c r="BR182" i="23"/>
  <c r="BP186" i="23"/>
  <c r="BP181" i="23"/>
  <c r="AA91" i="18"/>
  <c r="AA87" i="18"/>
  <c r="AD182" i="23"/>
  <c r="AJ179" i="23"/>
  <c r="AJ183" i="23"/>
  <c r="U183" i="23"/>
  <c r="AT186" i="23"/>
  <c r="BP179" i="23"/>
  <c r="AA90" i="18"/>
  <c r="AA86" i="18"/>
  <c r="T180" i="23"/>
  <c r="AD179" i="23"/>
  <c r="AC180" i="23"/>
  <c r="AC184" i="23"/>
  <c r="AT180" i="23"/>
  <c r="BA179" i="23"/>
  <c r="AZ180" i="23"/>
  <c r="AZ181" i="23"/>
  <c r="AA85" i="18"/>
  <c r="Z17" i="18"/>
  <c r="T181" i="23"/>
  <c r="T185" i="23"/>
  <c r="AD184" i="23"/>
  <c r="AJ185" i="23"/>
  <c r="BH90" i="22"/>
  <c r="BK14" i="22"/>
  <c r="BI90" i="22"/>
  <c r="BL80" i="22"/>
  <c r="BH81" i="22"/>
  <c r="BH71" i="22"/>
  <c r="BI81" i="22"/>
  <c r="G28" i="22"/>
  <c r="G30" i="22" s="1"/>
  <c r="BL292" i="21"/>
  <c r="BH307" i="21"/>
  <c r="D21" i="6"/>
  <c r="G177" i="21"/>
  <c r="G185" i="21"/>
  <c r="BL290" i="21"/>
  <c r="F13" i="6"/>
  <c r="F21" i="6"/>
  <c r="H69" i="21"/>
  <c r="H81" i="21"/>
  <c r="H157" i="21"/>
  <c r="H177" i="21"/>
  <c r="H185" i="21"/>
  <c r="E10" i="6"/>
  <c r="G20" i="21"/>
  <c r="BK78" i="21"/>
  <c r="BK102" i="21"/>
  <c r="BK150" i="21"/>
  <c r="BK198" i="21"/>
  <c r="BL285" i="21"/>
  <c r="H72" i="21"/>
  <c r="H92" i="21"/>
  <c r="H112" i="21"/>
  <c r="H120" i="21"/>
  <c r="H168" i="21"/>
  <c r="H180" i="21"/>
  <c r="H188" i="21"/>
  <c r="H196" i="21"/>
  <c r="H10" i="21"/>
  <c r="BL30" i="21"/>
  <c r="BL78" i="21"/>
  <c r="BL126" i="21"/>
  <c r="BL150" i="21"/>
  <c r="BL174" i="21"/>
  <c r="BK268" i="21"/>
  <c r="BK288" i="21"/>
  <c r="BK296" i="21"/>
  <c r="E15" i="6"/>
  <c r="E23" i="6"/>
  <c r="D10" i="6"/>
  <c r="D18" i="6"/>
  <c r="D26" i="6"/>
  <c r="F15" i="6"/>
  <c r="F23" i="6"/>
  <c r="BK262" i="21"/>
  <c r="E18" i="6"/>
  <c r="D11" i="6"/>
  <c r="D19" i="6"/>
  <c r="D27" i="6"/>
  <c r="E16" i="6"/>
  <c r="E24" i="6"/>
  <c r="H156" i="21"/>
  <c r="BI159" i="20"/>
  <c r="H10" i="20"/>
  <c r="E10" i="5"/>
  <c r="H34" i="20"/>
  <c r="F10" i="5"/>
  <c r="E13" i="5"/>
  <c r="BI160" i="20"/>
  <c r="BL139" i="20"/>
  <c r="BI155" i="20"/>
  <c r="BH158" i="20"/>
  <c r="D11" i="4"/>
  <c r="D9" i="4"/>
  <c r="F13" i="4"/>
  <c r="E123" i="19"/>
  <c r="E9" i="4"/>
  <c r="E140" i="19"/>
  <c r="D127" i="19"/>
  <c r="D13" i="4"/>
  <c r="F12" i="4"/>
  <c r="D138" i="19"/>
  <c r="E126" i="19"/>
  <c r="E12" i="4"/>
  <c r="F8" i="4"/>
  <c r="D10" i="4"/>
  <c r="E11" i="4"/>
  <c r="E8" i="4"/>
  <c r="H31" i="19"/>
  <c r="BH183" i="23"/>
  <c r="Z89" i="18"/>
  <c r="BH184" i="23"/>
  <c r="BK30" i="21"/>
  <c r="BL279" i="21"/>
  <c r="BL287" i="21"/>
  <c r="BL295" i="21"/>
  <c r="BJ297" i="21"/>
  <c r="BL297" i="21" s="1"/>
  <c r="BL283" i="21"/>
  <c r="BL198" i="21"/>
  <c r="BK278" i="21"/>
  <c r="BK174" i="21"/>
  <c r="H163" i="21"/>
  <c r="BK254" i="21"/>
  <c r="BK252" i="21"/>
  <c r="BL291" i="21"/>
  <c r="BL289" i="21"/>
  <c r="BH297" i="21"/>
  <c r="BI297" i="21"/>
  <c r="BL102" i="21"/>
  <c r="BK282" i="21"/>
  <c r="BK54" i="21"/>
  <c r="BL293" i="21"/>
  <c r="BL54" i="21"/>
  <c r="BK286" i="21"/>
  <c r="BL252" i="21"/>
  <c r="BK265" i="21"/>
  <c r="BL265" i="21"/>
  <c r="BL256" i="21"/>
  <c r="BH325" i="21"/>
  <c r="BL249" i="21"/>
  <c r="BL282" i="21"/>
  <c r="BL284" i="21"/>
  <c r="BL278" i="21"/>
  <c r="BK280" i="21"/>
  <c r="BK295" i="21"/>
  <c r="BK291" i="21"/>
  <c r="BK287" i="21"/>
  <c r="BK261" i="21"/>
  <c r="BL281" i="21"/>
  <c r="BK283" i="21"/>
  <c r="BK294" i="21"/>
  <c r="H14" i="21"/>
  <c r="H18" i="21"/>
  <c r="H26" i="21"/>
  <c r="BK257" i="21"/>
  <c r="BL261" i="21"/>
  <c r="BK279" i="21"/>
  <c r="BK290" i="21"/>
  <c r="BK126" i="21"/>
  <c r="BK253" i="21"/>
  <c r="BL257" i="21"/>
  <c r="BL268" i="21"/>
  <c r="BK249" i="21"/>
  <c r="BL253" i="21"/>
  <c r="BK260" i="21"/>
  <c r="BL264" i="21"/>
  <c r="BL286" i="21"/>
  <c r="P296" i="21"/>
  <c r="P54" i="21"/>
  <c r="N305" i="21"/>
  <c r="M308" i="21"/>
  <c r="N313" i="21"/>
  <c r="M316" i="21"/>
  <c r="M324" i="21"/>
  <c r="P288" i="21"/>
  <c r="N308" i="21"/>
  <c r="M311" i="21"/>
  <c r="N316" i="21"/>
  <c r="M319" i="21"/>
  <c r="N324" i="21"/>
  <c r="O292" i="21"/>
  <c r="H39" i="21"/>
  <c r="P280" i="21"/>
  <c r="O277" i="21"/>
  <c r="O285" i="21"/>
  <c r="O54" i="21"/>
  <c r="G193" i="21"/>
  <c r="P198" i="21"/>
  <c r="H193" i="21"/>
  <c r="P283" i="21"/>
  <c r="P285" i="21"/>
  <c r="P265" i="21"/>
  <c r="G163" i="21"/>
  <c r="P203" i="21"/>
  <c r="P216" i="21"/>
  <c r="P174" i="21"/>
  <c r="M321" i="21"/>
  <c r="N307" i="21"/>
  <c r="M310" i="21"/>
  <c r="N315" i="21"/>
  <c r="M318" i="21"/>
  <c r="N323" i="21"/>
  <c r="N297" i="21"/>
  <c r="P291" i="21"/>
  <c r="P281" i="21"/>
  <c r="P289" i="21"/>
  <c r="N306" i="21"/>
  <c r="M317" i="21"/>
  <c r="M297" i="21"/>
  <c r="P282" i="21"/>
  <c r="P290" i="21"/>
  <c r="P277" i="21"/>
  <c r="O288" i="21"/>
  <c r="P292" i="21"/>
  <c r="O293" i="21"/>
  <c r="O126" i="21"/>
  <c r="O296" i="21"/>
  <c r="P279" i="21"/>
  <c r="O280" i="21"/>
  <c r="P284" i="21"/>
  <c r="N321" i="21"/>
  <c r="P102" i="21"/>
  <c r="P209" i="21"/>
  <c r="O259" i="21"/>
  <c r="P257" i="21"/>
  <c r="P211" i="21"/>
  <c r="P204" i="21"/>
  <c r="H100" i="21"/>
  <c r="P202" i="21"/>
  <c r="P210" i="21"/>
  <c r="P218" i="21"/>
  <c r="P217" i="21"/>
  <c r="P262" i="21"/>
  <c r="P78" i="21"/>
  <c r="P205" i="21"/>
  <c r="H59" i="21"/>
  <c r="H67" i="21"/>
  <c r="H75" i="21"/>
  <c r="O251" i="21"/>
  <c r="P213" i="21"/>
  <c r="H60" i="21"/>
  <c r="N222" i="21"/>
  <c r="P251" i="21"/>
  <c r="G66" i="21"/>
  <c r="P207" i="21"/>
  <c r="P212" i="21"/>
  <c r="P219" i="21"/>
  <c r="P254" i="21"/>
  <c r="P252" i="21"/>
  <c r="P259" i="21"/>
  <c r="M313" i="21"/>
  <c r="M222" i="21"/>
  <c r="P208" i="21"/>
  <c r="P215" i="21"/>
  <c r="P220" i="21"/>
  <c r="P268" i="21"/>
  <c r="P260" i="21"/>
  <c r="P267" i="21"/>
  <c r="P249" i="21"/>
  <c r="M269" i="21"/>
  <c r="L314" i="21"/>
  <c r="O198" i="21"/>
  <c r="L323" i="21"/>
  <c r="O174" i="21"/>
  <c r="O265" i="21"/>
  <c r="G131" i="21"/>
  <c r="G132" i="21"/>
  <c r="G148" i="21"/>
  <c r="O150" i="21"/>
  <c r="L312" i="21"/>
  <c r="O312" i="21" s="1"/>
  <c r="O283" i="21"/>
  <c r="G83" i="21"/>
  <c r="G99" i="21"/>
  <c r="O267" i="21"/>
  <c r="O78" i="21"/>
  <c r="G64" i="21"/>
  <c r="O257" i="21"/>
  <c r="G65" i="21"/>
  <c r="L308" i="21"/>
  <c r="L297" i="21"/>
  <c r="L305" i="21"/>
  <c r="L319" i="21"/>
  <c r="O319" i="21" s="1"/>
  <c r="O291" i="21"/>
  <c r="L310" i="21"/>
  <c r="L317" i="21"/>
  <c r="O317" i="21" s="1"/>
  <c r="O262" i="21"/>
  <c r="L315" i="21"/>
  <c r="O30" i="21"/>
  <c r="O254" i="21"/>
  <c r="L222" i="21"/>
  <c r="L307" i="21"/>
  <c r="O249" i="21"/>
  <c r="H182" i="21"/>
  <c r="H190" i="21"/>
  <c r="G182" i="21"/>
  <c r="G190" i="21"/>
  <c r="BD293" i="21"/>
  <c r="BD295" i="21"/>
  <c r="G84" i="21"/>
  <c r="AZ306" i="21"/>
  <c r="BB308" i="21"/>
  <c r="BA311" i="21"/>
  <c r="AZ314" i="21"/>
  <c r="BA319" i="21"/>
  <c r="AZ322" i="21"/>
  <c r="H33" i="21"/>
  <c r="H41" i="21"/>
  <c r="H49" i="21"/>
  <c r="BA306" i="21"/>
  <c r="AZ309" i="21"/>
  <c r="BC309" i="21" s="1"/>
  <c r="BB311" i="21"/>
  <c r="BA314" i="21"/>
  <c r="AZ317" i="21"/>
  <c r="BB319" i="21"/>
  <c r="BA322" i="21"/>
  <c r="H36" i="21"/>
  <c r="BC281" i="21"/>
  <c r="BD252" i="21"/>
  <c r="G36" i="21"/>
  <c r="H64" i="21"/>
  <c r="G100" i="21"/>
  <c r="G188" i="21"/>
  <c r="BD30" i="21"/>
  <c r="BD126" i="21"/>
  <c r="BD150" i="21"/>
  <c r="BD174" i="21"/>
  <c r="BD198" i="21"/>
  <c r="BC286" i="21"/>
  <c r="G14" i="21"/>
  <c r="G22" i="21"/>
  <c r="G44" i="21"/>
  <c r="G52" i="21"/>
  <c r="G140" i="21"/>
  <c r="G160" i="21"/>
  <c r="G168" i="21"/>
  <c r="H44" i="21"/>
  <c r="H52" i="21"/>
  <c r="H140" i="21"/>
  <c r="H160" i="21"/>
  <c r="G180" i="21"/>
  <c r="G196" i="21"/>
  <c r="BA309" i="21"/>
  <c r="AZ312" i="21"/>
  <c r="BC312" i="21" s="1"/>
  <c r="BB314" i="21"/>
  <c r="BA317" i="21"/>
  <c r="AZ320" i="21"/>
  <c r="BC320" i="21" s="1"/>
  <c r="BB322" i="21"/>
  <c r="H87" i="21"/>
  <c r="G72" i="21"/>
  <c r="G92" i="21"/>
  <c r="G18" i="21"/>
  <c r="G70" i="21"/>
  <c r="H158" i="21"/>
  <c r="G73" i="21"/>
  <c r="G105" i="21"/>
  <c r="G113" i="21"/>
  <c r="G161" i="21"/>
  <c r="BD282" i="21"/>
  <c r="F216" i="21"/>
  <c r="BA316" i="21"/>
  <c r="AZ319" i="21"/>
  <c r="BA324" i="21"/>
  <c r="BC260" i="21"/>
  <c r="BD268" i="21"/>
  <c r="BD291" i="21"/>
  <c r="BD278" i="21"/>
  <c r="H186" i="21"/>
  <c r="BC30" i="21"/>
  <c r="BC54" i="21"/>
  <c r="BC78" i="21"/>
  <c r="BC102" i="21"/>
  <c r="BA308" i="21"/>
  <c r="BD308" i="21" s="1"/>
  <c r="BC254" i="21"/>
  <c r="BC259" i="21"/>
  <c r="BA297" i="21"/>
  <c r="G45" i="21"/>
  <c r="G91" i="21"/>
  <c r="G121" i="21"/>
  <c r="AZ311" i="21"/>
  <c r="BB313" i="21"/>
  <c r="BD313" i="21" s="1"/>
  <c r="BD259" i="21"/>
  <c r="BD290" i="21"/>
  <c r="G172" i="21"/>
  <c r="BD260" i="21"/>
  <c r="BC267" i="21"/>
  <c r="BC252" i="21"/>
  <c r="BD254" i="21"/>
  <c r="BD265" i="21"/>
  <c r="BD267" i="21"/>
  <c r="BC278" i="21"/>
  <c r="BD280" i="21"/>
  <c r="BD289" i="21"/>
  <c r="BD296" i="21"/>
  <c r="BB324" i="21"/>
  <c r="AZ297" i="21"/>
  <c r="BC285" i="21"/>
  <c r="BD287" i="21"/>
  <c r="BD292" i="21"/>
  <c r="BD294" i="21"/>
  <c r="H165" i="21"/>
  <c r="BD257" i="21"/>
  <c r="BD263" i="21"/>
  <c r="BB297" i="21"/>
  <c r="BD283" i="21"/>
  <c r="BB316" i="21"/>
  <c r="BC126" i="21"/>
  <c r="BC251" i="21"/>
  <c r="BD78" i="21"/>
  <c r="BD102" i="21"/>
  <c r="BC150" i="21"/>
  <c r="BC198" i="21"/>
  <c r="BD249" i="21"/>
  <c r="BD251" i="21"/>
  <c r="BD255" i="21"/>
  <c r="BC268" i="21"/>
  <c r="BD277" i="21"/>
  <c r="BD279" i="21"/>
  <c r="BD281" i="21"/>
  <c r="H50" i="21"/>
  <c r="G82" i="21"/>
  <c r="G90" i="21"/>
  <c r="H110" i="21"/>
  <c r="H166" i="21"/>
  <c r="BD54" i="21"/>
  <c r="BC262" i="21"/>
  <c r="BD284" i="21"/>
  <c r="BD286" i="21"/>
  <c r="BD288" i="21"/>
  <c r="BC293" i="21"/>
  <c r="G133" i="21"/>
  <c r="BC174" i="21"/>
  <c r="BD262" i="21"/>
  <c r="BB321" i="21"/>
  <c r="BD321" i="21" s="1"/>
  <c r="E127" i="19"/>
  <c r="E153" i="19" s="1"/>
  <c r="G61" i="19"/>
  <c r="D136" i="19"/>
  <c r="BH130" i="20"/>
  <c r="BH160" i="20"/>
  <c r="BK125" i="20"/>
  <c r="BJ155" i="20"/>
  <c r="H23" i="20"/>
  <c r="H51" i="20"/>
  <c r="H63" i="20"/>
  <c r="BL123" i="20"/>
  <c r="BI146" i="20"/>
  <c r="BL140" i="20"/>
  <c r="H50" i="19"/>
  <c r="G72" i="19"/>
  <c r="D153" i="19"/>
  <c r="E122" i="19"/>
  <c r="E136" i="19"/>
  <c r="E149" i="19" s="1"/>
  <c r="D139" i="19"/>
  <c r="F124" i="19"/>
  <c r="G44" i="19"/>
  <c r="G69" i="19"/>
  <c r="BJ184" i="23"/>
  <c r="BJ186" i="23"/>
  <c r="AE198" i="21"/>
  <c r="G187" i="21"/>
  <c r="G195" i="21"/>
  <c r="H179" i="21"/>
  <c r="H187" i="21"/>
  <c r="H195" i="21"/>
  <c r="H154" i="21"/>
  <c r="H162" i="21"/>
  <c r="H170" i="21"/>
  <c r="AE174" i="21"/>
  <c r="AF257" i="21"/>
  <c r="AF265" i="21"/>
  <c r="G154" i="21"/>
  <c r="G162" i="21"/>
  <c r="G170" i="21"/>
  <c r="AE150" i="21"/>
  <c r="H136" i="21"/>
  <c r="G139" i="21"/>
  <c r="H131" i="21"/>
  <c r="H139" i="21"/>
  <c r="H147" i="21"/>
  <c r="G111" i="21"/>
  <c r="G119" i="21"/>
  <c r="H111" i="21"/>
  <c r="H119" i="21"/>
  <c r="E206" i="21"/>
  <c r="AF102" i="21"/>
  <c r="AF78" i="21"/>
  <c r="G57" i="21"/>
  <c r="G58" i="21"/>
  <c r="AB307" i="21"/>
  <c r="AD309" i="21"/>
  <c r="AE309" i="21" s="1"/>
  <c r="AC312" i="21"/>
  <c r="AB315" i="21"/>
  <c r="AB323" i="21"/>
  <c r="AF290" i="21"/>
  <c r="AC307" i="21"/>
  <c r="AB310" i="21"/>
  <c r="AD312" i="21"/>
  <c r="AF312" i="21" s="1"/>
  <c r="AB318" i="21"/>
  <c r="AD320" i="21"/>
  <c r="AC323" i="21"/>
  <c r="AF295" i="21"/>
  <c r="AE54" i="21"/>
  <c r="AB305" i="21"/>
  <c r="AD307" i="21"/>
  <c r="AD315" i="21"/>
  <c r="AC318" i="21"/>
  <c r="AB321" i="21"/>
  <c r="AD323" i="21"/>
  <c r="AE288" i="21"/>
  <c r="AE296" i="21"/>
  <c r="AC305" i="21"/>
  <c r="AC313" i="21"/>
  <c r="AB316" i="21"/>
  <c r="AC321" i="21"/>
  <c r="AB324" i="21"/>
  <c r="AF278" i="21"/>
  <c r="AF286" i="21"/>
  <c r="AF294" i="21"/>
  <c r="F220" i="21"/>
  <c r="H35" i="21"/>
  <c r="G38" i="21"/>
  <c r="H43" i="21"/>
  <c r="G46" i="21"/>
  <c r="AC269" i="21"/>
  <c r="AE280" i="21"/>
  <c r="AF285" i="21"/>
  <c r="D201" i="21"/>
  <c r="G147" i="21"/>
  <c r="AE30" i="21"/>
  <c r="AF280" i="21"/>
  <c r="AF30" i="21"/>
  <c r="AF54" i="21"/>
  <c r="AE102" i="21"/>
  <c r="AE126" i="21"/>
  <c r="AF293" i="21"/>
  <c r="AD316" i="21"/>
  <c r="AF316" i="21" s="1"/>
  <c r="AE251" i="21"/>
  <c r="AC310" i="21"/>
  <c r="AC315" i="21"/>
  <c r="AD317" i="21"/>
  <c r="AD322" i="21"/>
  <c r="AE322" i="21" s="1"/>
  <c r="AF288" i="21"/>
  <c r="AE293" i="21"/>
  <c r="AE78" i="21"/>
  <c r="AF150" i="21"/>
  <c r="AF174" i="21"/>
  <c r="AF198" i="21"/>
  <c r="AB308" i="21"/>
  <c r="AB313" i="21"/>
  <c r="AC320" i="21"/>
  <c r="AB297" i="21"/>
  <c r="AF254" i="21"/>
  <c r="AE259" i="21"/>
  <c r="AC297" i="21"/>
  <c r="AF279" i="21"/>
  <c r="AF284" i="21"/>
  <c r="AF296" i="21"/>
  <c r="AD324" i="21"/>
  <c r="H34" i="21"/>
  <c r="H42" i="21"/>
  <c r="H65" i="21"/>
  <c r="H93" i="21"/>
  <c r="H153" i="21"/>
  <c r="H161" i="21"/>
  <c r="H169" i="21"/>
  <c r="H181" i="21"/>
  <c r="H189" i="21"/>
  <c r="AD297" i="21"/>
  <c r="AF297" i="21" s="1"/>
  <c r="AF262" i="21"/>
  <c r="AE267" i="21"/>
  <c r="AE277" i="21"/>
  <c r="AF282" i="21"/>
  <c r="AF287" i="21"/>
  <c r="AF292" i="21"/>
  <c r="AD308" i="21"/>
  <c r="AF308" i="21" s="1"/>
  <c r="G16" i="21"/>
  <c r="H76" i="21"/>
  <c r="H144" i="21"/>
  <c r="E207" i="21"/>
  <c r="H164" i="21"/>
  <c r="H184" i="21"/>
  <c r="H192" i="21"/>
  <c r="AU10" i="22"/>
  <c r="AU26" i="22"/>
  <c r="AV10" i="22"/>
  <c r="D14" i="22"/>
  <c r="D80" i="22"/>
  <c r="AV14" i="22"/>
  <c r="AV30" i="22"/>
  <c r="AV38" i="22"/>
  <c r="AU284" i="21"/>
  <c r="AV198" i="21"/>
  <c r="AU174" i="21"/>
  <c r="AV292" i="21"/>
  <c r="AV288" i="21"/>
  <c r="H141" i="21"/>
  <c r="AV290" i="21"/>
  <c r="H118" i="21"/>
  <c r="AU291" i="21"/>
  <c r="AV291" i="21"/>
  <c r="AV126" i="21"/>
  <c r="AR297" i="21"/>
  <c r="AU283" i="21"/>
  <c r="AV278" i="21"/>
  <c r="G81" i="21"/>
  <c r="AU292" i="21"/>
  <c r="AV289" i="21"/>
  <c r="E215" i="21"/>
  <c r="G33" i="21"/>
  <c r="AU285" i="21"/>
  <c r="AV280" i="21"/>
  <c r="AU265" i="21"/>
  <c r="AV252" i="21"/>
  <c r="AV265" i="21"/>
  <c r="AU30" i="21"/>
  <c r="H12" i="21"/>
  <c r="H20" i="21"/>
  <c r="AT308" i="21"/>
  <c r="AU150" i="21"/>
  <c r="AV254" i="21"/>
  <c r="AS319" i="21"/>
  <c r="AV319" i="21" s="1"/>
  <c r="AU267" i="21"/>
  <c r="AU279" i="21"/>
  <c r="G37" i="21"/>
  <c r="H108" i="21"/>
  <c r="H116" i="21"/>
  <c r="H124" i="21"/>
  <c r="AS307" i="21"/>
  <c r="AV307" i="21" s="1"/>
  <c r="AS309" i="21"/>
  <c r="AV309" i="21" s="1"/>
  <c r="AU257" i="21"/>
  <c r="AU259" i="21"/>
  <c r="AS297" i="21"/>
  <c r="AV281" i="21"/>
  <c r="AV286" i="21"/>
  <c r="AU288" i="21"/>
  <c r="H38" i="21"/>
  <c r="D209" i="21"/>
  <c r="H46" i="21"/>
  <c r="D217" i="21"/>
  <c r="H51" i="21"/>
  <c r="AV257" i="21"/>
  <c r="AU268" i="21"/>
  <c r="AT297" i="21"/>
  <c r="AU286" i="21"/>
  <c r="H28" i="21"/>
  <c r="H172" i="21"/>
  <c r="AU249" i="21"/>
  <c r="AU251" i="21"/>
  <c r="AR314" i="21"/>
  <c r="AT318" i="21"/>
  <c r="AV268" i="21"/>
  <c r="AU277" i="21"/>
  <c r="AV284" i="21"/>
  <c r="AU287" i="21"/>
  <c r="AU293" i="21"/>
  <c r="H129" i="21"/>
  <c r="H137" i="21"/>
  <c r="H145" i="21"/>
  <c r="AV54" i="21"/>
  <c r="AU78" i="21"/>
  <c r="AU102" i="21"/>
  <c r="AV249" i="21"/>
  <c r="AR308" i="21"/>
  <c r="AS312" i="21"/>
  <c r="AV312" i="21" s="1"/>
  <c r="AU260" i="21"/>
  <c r="AU262" i="21"/>
  <c r="AR321" i="21"/>
  <c r="AV282" i="21"/>
  <c r="AV287" i="21"/>
  <c r="AU296" i="21"/>
  <c r="AT314" i="21"/>
  <c r="AV314" i="21" s="1"/>
  <c r="AV260" i="21"/>
  <c r="AV262" i="21"/>
  <c r="AS323" i="21"/>
  <c r="AV323" i="21" s="1"/>
  <c r="AV296" i="21"/>
  <c r="AV30" i="21"/>
  <c r="AU126" i="21"/>
  <c r="AV150" i="21"/>
  <c r="AV174" i="21"/>
  <c r="AU252" i="21"/>
  <c r="AU254" i="21"/>
  <c r="AT321" i="21"/>
  <c r="AV321" i="21" s="1"/>
  <c r="AU278" i="21"/>
  <c r="AV285" i="21"/>
  <c r="AU294" i="21"/>
  <c r="AT324" i="21"/>
  <c r="AU324" i="21" s="1"/>
  <c r="D202" i="21"/>
  <c r="D218" i="21"/>
  <c r="G11" i="21"/>
  <c r="G15" i="21"/>
  <c r="G60" i="21"/>
  <c r="G76" i="21"/>
  <c r="E102" i="21"/>
  <c r="G88" i="21"/>
  <c r="G96" i="21"/>
  <c r="G108" i="21"/>
  <c r="G116" i="21"/>
  <c r="G124" i="21"/>
  <c r="G144" i="21"/>
  <c r="G156" i="21"/>
  <c r="G164" i="21"/>
  <c r="G184" i="21"/>
  <c r="G192" i="21"/>
  <c r="AU126" i="20"/>
  <c r="H50" i="20"/>
  <c r="H74" i="20"/>
  <c r="AU46" i="20"/>
  <c r="AR159" i="20"/>
  <c r="G41" i="20"/>
  <c r="AV141" i="20"/>
  <c r="H11" i="20"/>
  <c r="H39" i="20"/>
  <c r="D126" i="19"/>
  <c r="D125" i="19"/>
  <c r="D151" i="19" s="1"/>
  <c r="F125" i="19"/>
  <c r="H28" i="19"/>
  <c r="D135" i="19"/>
  <c r="F136" i="19"/>
  <c r="E139" i="19"/>
  <c r="E152" i="19" s="1"/>
  <c r="D137" i="19"/>
  <c r="F139" i="19"/>
  <c r="G41" i="21"/>
  <c r="G35" i="21"/>
  <c r="G43" i="21"/>
  <c r="G51" i="21"/>
  <c r="V306" i="21"/>
  <c r="U309" i="21"/>
  <c r="T312" i="21"/>
  <c r="T320" i="21"/>
  <c r="W320" i="21" s="1"/>
  <c r="X54" i="21"/>
  <c r="T323" i="21"/>
  <c r="W295" i="21"/>
  <c r="E214" i="21"/>
  <c r="U307" i="21"/>
  <c r="X282" i="21"/>
  <c r="X293" i="21"/>
  <c r="T305" i="21"/>
  <c r="U310" i="21"/>
  <c r="T313" i="21"/>
  <c r="V315" i="21"/>
  <c r="U318" i="21"/>
  <c r="T321" i="21"/>
  <c r="V323" i="21"/>
  <c r="W285" i="21"/>
  <c r="F211" i="21"/>
  <c r="G48" i="21"/>
  <c r="F212" i="21"/>
  <c r="G12" i="21"/>
  <c r="F208" i="21"/>
  <c r="X257" i="21"/>
  <c r="H16" i="21"/>
  <c r="H24" i="21"/>
  <c r="G28" i="21"/>
  <c r="G24" i="21"/>
  <c r="F204" i="21"/>
  <c r="X281" i="21"/>
  <c r="W174" i="21"/>
  <c r="W198" i="21"/>
  <c r="G165" i="21"/>
  <c r="X78" i="21"/>
  <c r="X126" i="21"/>
  <c r="X198" i="21"/>
  <c r="X290" i="21"/>
  <c r="W293" i="21"/>
  <c r="H183" i="21"/>
  <c r="X283" i="21"/>
  <c r="G23" i="21"/>
  <c r="G27" i="21"/>
  <c r="X206" i="21"/>
  <c r="X268" i="21"/>
  <c r="X286" i="21"/>
  <c r="V313" i="21"/>
  <c r="X212" i="21"/>
  <c r="V322" i="21"/>
  <c r="W30" i="21"/>
  <c r="W102" i="21"/>
  <c r="W215" i="21"/>
  <c r="W220" i="21"/>
  <c r="T307" i="21"/>
  <c r="T315" i="21"/>
  <c r="W261" i="21"/>
  <c r="U320" i="21"/>
  <c r="W279" i="21"/>
  <c r="H70" i="21"/>
  <c r="X215" i="21"/>
  <c r="G114" i="21"/>
  <c r="X208" i="21"/>
  <c r="X211" i="21"/>
  <c r="W288" i="21"/>
  <c r="W294" i="21"/>
  <c r="X30" i="21"/>
  <c r="W78" i="21"/>
  <c r="W126" i="21"/>
  <c r="W150" i="21"/>
  <c r="W262" i="21"/>
  <c r="X264" i="21"/>
  <c r="W218" i="21"/>
  <c r="V269" i="21"/>
  <c r="U312" i="21"/>
  <c r="X260" i="21"/>
  <c r="U319" i="21"/>
  <c r="X319" i="21" s="1"/>
  <c r="X267" i="21"/>
  <c r="V297" i="21"/>
  <c r="X284" i="21"/>
  <c r="X289" i="21"/>
  <c r="X291" i="21"/>
  <c r="E208" i="21"/>
  <c r="E216" i="21"/>
  <c r="X102" i="21"/>
  <c r="X174" i="21"/>
  <c r="W204" i="21"/>
  <c r="X218" i="21"/>
  <c r="V307" i="21"/>
  <c r="V314" i="21"/>
  <c r="X265" i="21"/>
  <c r="X277" i="21"/>
  <c r="W282" i="21"/>
  <c r="V305" i="21"/>
  <c r="X150" i="21"/>
  <c r="W202" i="21"/>
  <c r="X209" i="21"/>
  <c r="W214" i="21"/>
  <c r="X216" i="21"/>
  <c r="W219" i="21"/>
  <c r="U305" i="21"/>
  <c r="X305" i="21" s="1"/>
  <c r="X251" i="21"/>
  <c r="W256" i="21"/>
  <c r="U317" i="21"/>
  <c r="U324" i="21"/>
  <c r="W280" i="21"/>
  <c r="W287" i="21"/>
  <c r="X202" i="21"/>
  <c r="W254" i="21"/>
  <c r="X256" i="21"/>
  <c r="T297" i="21"/>
  <c r="X292" i="21"/>
  <c r="V318" i="21"/>
  <c r="X318" i="21" s="1"/>
  <c r="X278" i="21"/>
  <c r="U297" i="21"/>
  <c r="X285" i="21"/>
  <c r="W290" i="21"/>
  <c r="W54" i="21"/>
  <c r="W210" i="21"/>
  <c r="X217" i="21"/>
  <c r="X252" i="21"/>
  <c r="X259" i="21"/>
  <c r="W264" i="21"/>
  <c r="V310" i="21"/>
  <c r="V321" i="21"/>
  <c r="W321" i="21" s="1"/>
  <c r="AM34" i="22"/>
  <c r="F14" i="22"/>
  <c r="AM14" i="22"/>
  <c r="H25" i="22"/>
  <c r="AN174" i="21"/>
  <c r="AM261" i="21"/>
  <c r="AM174" i="21"/>
  <c r="F214" i="21"/>
  <c r="H148" i="21"/>
  <c r="G138" i="21"/>
  <c r="AM283" i="21"/>
  <c r="H105" i="21"/>
  <c r="H113" i="21"/>
  <c r="H121" i="21"/>
  <c r="AN289" i="21"/>
  <c r="G120" i="21"/>
  <c r="G98" i="21"/>
  <c r="AN257" i="21"/>
  <c r="AM260" i="21"/>
  <c r="H95" i="21"/>
  <c r="AL324" i="21"/>
  <c r="AN324" i="21" s="1"/>
  <c r="H40" i="21"/>
  <c r="AK320" i="21"/>
  <c r="AN320" i="21" s="1"/>
  <c r="AJ323" i="21"/>
  <c r="AM323" i="21" s="1"/>
  <c r="AN281" i="21"/>
  <c r="AM286" i="21"/>
  <c r="AM294" i="21"/>
  <c r="H45" i="21"/>
  <c r="E201" i="21"/>
  <c r="D204" i="21"/>
  <c r="F206" i="21"/>
  <c r="E209" i="21"/>
  <c r="D212" i="21"/>
  <c r="E217" i="21"/>
  <c r="D220" i="21"/>
  <c r="D211" i="21"/>
  <c r="D219" i="21"/>
  <c r="AM279" i="21"/>
  <c r="D203" i="21"/>
  <c r="AM287" i="21"/>
  <c r="AM295" i="21"/>
  <c r="H48" i="21"/>
  <c r="AL306" i="21"/>
  <c r="AK309" i="21"/>
  <c r="AN309" i="21" s="1"/>
  <c r="AN285" i="21"/>
  <c r="AM54" i="21"/>
  <c r="AK312" i="21"/>
  <c r="AN312" i="21" s="1"/>
  <c r="AM296" i="21"/>
  <c r="AK307" i="21"/>
  <c r="AJ310" i="21"/>
  <c r="AJ315" i="21"/>
  <c r="AL317" i="21"/>
  <c r="AN317" i="21" s="1"/>
  <c r="AN283" i="21"/>
  <c r="AN291" i="21"/>
  <c r="F219" i="21"/>
  <c r="AM268" i="21"/>
  <c r="H15" i="21"/>
  <c r="F203" i="21"/>
  <c r="AN249" i="21"/>
  <c r="G26" i="21"/>
  <c r="G10" i="21"/>
  <c r="H85" i="21"/>
  <c r="G118" i="21"/>
  <c r="G158" i="21"/>
  <c r="AJ306" i="21"/>
  <c r="AK310" i="21"/>
  <c r="AL314" i="21"/>
  <c r="AM314" i="21" s="1"/>
  <c r="AN260" i="21"/>
  <c r="AN262" i="21"/>
  <c r="AN282" i="21"/>
  <c r="AN284" i="21"/>
  <c r="AN286" i="21"/>
  <c r="AN288" i="21"/>
  <c r="H19" i="21"/>
  <c r="F78" i="21"/>
  <c r="D210" i="21"/>
  <c r="AM126" i="21"/>
  <c r="AN150" i="21"/>
  <c r="AK306" i="21"/>
  <c r="AM252" i="21"/>
  <c r="AM254" i="21"/>
  <c r="AJ319" i="21"/>
  <c r="AM319" i="21" s="1"/>
  <c r="AM278" i="21"/>
  <c r="AM280" i="21"/>
  <c r="AN293" i="21"/>
  <c r="AL308" i="21"/>
  <c r="H83" i="21"/>
  <c r="H88" i="21"/>
  <c r="H91" i="21"/>
  <c r="H96" i="21"/>
  <c r="H99" i="21"/>
  <c r="G19" i="21"/>
  <c r="G62" i="21"/>
  <c r="AN252" i="21"/>
  <c r="AN254" i="21"/>
  <c r="AK319" i="21"/>
  <c r="AM265" i="21"/>
  <c r="AM267" i="21"/>
  <c r="AN278" i="21"/>
  <c r="AN280" i="21"/>
  <c r="AN287" i="21"/>
  <c r="AM291" i="21"/>
  <c r="AM293" i="21"/>
  <c r="E174" i="21"/>
  <c r="H23" i="21"/>
  <c r="H57" i="21"/>
  <c r="H62" i="21"/>
  <c r="G68" i="21"/>
  <c r="H73" i="21"/>
  <c r="G110" i="21"/>
  <c r="AN265" i="21"/>
  <c r="AJ297" i="21"/>
  <c r="AM297" i="21" s="1"/>
  <c r="H13" i="21"/>
  <c r="F126" i="21"/>
  <c r="E126" i="21"/>
  <c r="H117" i="21"/>
  <c r="AM30" i="21"/>
  <c r="AN198" i="21"/>
  <c r="AM257" i="21"/>
  <c r="AM259" i="21"/>
  <c r="AK297" i="21"/>
  <c r="AN279" i="21"/>
  <c r="AM285" i="21"/>
  <c r="AL316" i="21"/>
  <c r="AM316" i="21" s="1"/>
  <c r="E204" i="21"/>
  <c r="G135" i="21"/>
  <c r="G143" i="21"/>
  <c r="H27" i="21"/>
  <c r="H11" i="21"/>
  <c r="G166" i="21"/>
  <c r="AN30" i="21"/>
  <c r="AN54" i="21"/>
  <c r="AM78" i="21"/>
  <c r="AL297" i="21"/>
  <c r="AM249" i="21"/>
  <c r="AM251" i="21"/>
  <c r="AM253" i="21"/>
  <c r="AN268" i="21"/>
  <c r="AM277" i="21"/>
  <c r="AN290" i="21"/>
  <c r="AN292" i="21"/>
  <c r="AN294" i="21"/>
  <c r="AN296" i="21"/>
  <c r="H82" i="21"/>
  <c r="H90" i="21"/>
  <c r="G93" i="21"/>
  <c r="H98" i="21"/>
  <c r="E198" i="21"/>
  <c r="G189" i="21"/>
  <c r="G10" i="20"/>
  <c r="H19" i="20"/>
  <c r="H31" i="20"/>
  <c r="G34" i="20"/>
  <c r="H43" i="20"/>
  <c r="G50" i="20"/>
  <c r="G62" i="20"/>
  <c r="G74" i="20"/>
  <c r="AN141" i="20"/>
  <c r="H81" i="20"/>
  <c r="AN16" i="20"/>
  <c r="AN56" i="20"/>
  <c r="AN76" i="19"/>
  <c r="F127" i="19"/>
  <c r="F123" i="19"/>
  <c r="F149" i="19" s="1"/>
  <c r="F137" i="19"/>
  <c r="F150" i="19" s="1"/>
  <c r="F126" i="19"/>
  <c r="F152" i="19" s="1"/>
  <c r="F140" i="19"/>
  <c r="F122" i="19"/>
  <c r="F138" i="19"/>
  <c r="H138" i="19" s="1"/>
  <c r="AL182" i="23"/>
  <c r="Z92" i="18"/>
  <c r="H167" i="21"/>
  <c r="D215" i="21"/>
  <c r="BT280" i="21"/>
  <c r="BT288" i="21"/>
  <c r="G137" i="21"/>
  <c r="D207" i="21"/>
  <c r="E220" i="21"/>
  <c r="H132" i="21"/>
  <c r="BS278" i="21"/>
  <c r="E212" i="21"/>
  <c r="F150" i="21"/>
  <c r="E150" i="21"/>
  <c r="G146" i="21"/>
  <c r="G129" i="21"/>
  <c r="G145" i="21"/>
  <c r="BP297" i="21"/>
  <c r="BS293" i="21"/>
  <c r="BS291" i="21"/>
  <c r="BS294" i="21"/>
  <c r="BS287" i="21"/>
  <c r="E78" i="21"/>
  <c r="BT292" i="21"/>
  <c r="BT294" i="21"/>
  <c r="BT296" i="21"/>
  <c r="BT282" i="21"/>
  <c r="BT290" i="21"/>
  <c r="BS280" i="21"/>
  <c r="G50" i="21"/>
  <c r="BS283" i="21"/>
  <c r="BT291" i="21"/>
  <c r="BS254" i="21"/>
  <c r="BS252" i="21"/>
  <c r="BT265" i="21"/>
  <c r="BT30" i="21"/>
  <c r="BT54" i="21"/>
  <c r="BS78" i="21"/>
  <c r="BR311" i="21"/>
  <c r="BS311" i="21" s="1"/>
  <c r="BT257" i="21"/>
  <c r="BS268" i="21"/>
  <c r="BR297" i="21"/>
  <c r="BT297" i="21" s="1"/>
  <c r="BT283" i="21"/>
  <c r="G9" i="21"/>
  <c r="G17" i="21"/>
  <c r="H25" i="21"/>
  <c r="D126" i="21"/>
  <c r="G122" i="21"/>
  <c r="BS249" i="21"/>
  <c r="BS251" i="21"/>
  <c r="BS253" i="21"/>
  <c r="BS277" i="21"/>
  <c r="BT102" i="21"/>
  <c r="BT249" i="21"/>
  <c r="BQ314" i="21"/>
  <c r="BS260" i="21"/>
  <c r="BS262" i="21"/>
  <c r="BS286" i="21"/>
  <c r="BS288" i="21"/>
  <c r="BR324" i="21"/>
  <c r="BT324" i="21" s="1"/>
  <c r="BS150" i="21"/>
  <c r="BS174" i="21"/>
  <c r="BT260" i="21"/>
  <c r="BT262" i="21"/>
  <c r="D102" i="21"/>
  <c r="D198" i="21"/>
  <c r="H191" i="21"/>
  <c r="BS126" i="21"/>
  <c r="BT150" i="21"/>
  <c r="BT293" i="21"/>
  <c r="BR308" i="21"/>
  <c r="BT308" i="21" s="1"/>
  <c r="E54" i="21"/>
  <c r="D54" i="21"/>
  <c r="D150" i="21"/>
  <c r="H178" i="21"/>
  <c r="BT252" i="21"/>
  <c r="BT254" i="21"/>
  <c r="BS265" i="21"/>
  <c r="BS267" i="21"/>
  <c r="BT278" i="21"/>
  <c r="BT287" i="21"/>
  <c r="G86" i="21"/>
  <c r="G94" i="21"/>
  <c r="BS30" i="21"/>
  <c r="BT198" i="21"/>
  <c r="BQ269" i="21"/>
  <c r="BS257" i="21"/>
  <c r="BS259" i="21"/>
  <c r="BS261" i="21"/>
  <c r="BQ297" i="21"/>
  <c r="BT279" i="21"/>
  <c r="BS285" i="21"/>
  <c r="BR316" i="21"/>
  <c r="D78" i="21"/>
  <c r="H71" i="21"/>
  <c r="D174" i="21"/>
  <c r="F174" i="21"/>
  <c r="BR42" i="22"/>
  <c r="F22" i="22"/>
  <c r="BS41" i="22"/>
  <c r="BS18" i="22"/>
  <c r="BS26" i="22"/>
  <c r="BS40" i="22"/>
  <c r="BS42" i="22" s="1"/>
  <c r="BS69" i="22"/>
  <c r="BT40" i="22"/>
  <c r="BT42" i="22" s="1"/>
  <c r="BR81" i="22"/>
  <c r="BT70" i="22"/>
  <c r="BT26" i="22"/>
  <c r="BT34" i="22"/>
  <c r="BT22" i="22"/>
  <c r="BT30" i="22"/>
  <c r="BQ89" i="22"/>
  <c r="BQ91" i="22" s="1"/>
  <c r="BT18" i="22"/>
  <c r="BT38" i="22"/>
  <c r="BQ81" i="22"/>
  <c r="BS30" i="22"/>
  <c r="BS22" i="22"/>
  <c r="BS38" i="22"/>
  <c r="BS10" i="22"/>
  <c r="BS34" i="22"/>
  <c r="BP90" i="22"/>
  <c r="BL30" i="22"/>
  <c r="BK18" i="22"/>
  <c r="BK26" i="22"/>
  <c r="BK40" i="22"/>
  <c r="BK42" i="22" s="1"/>
  <c r="F30" i="22"/>
  <c r="BK38" i="22"/>
  <c r="BI71" i="22"/>
  <c r="BL18" i="22"/>
  <c r="BL38" i="22"/>
  <c r="BL14" i="22"/>
  <c r="BL26" i="22"/>
  <c r="BL41" i="22"/>
  <c r="BL70" i="22"/>
  <c r="BK22" i="22"/>
  <c r="BK10" i="22"/>
  <c r="BK30" i="22"/>
  <c r="BC26" i="22"/>
  <c r="AZ91" i="22"/>
  <c r="D22" i="22"/>
  <c r="F18" i="22"/>
  <c r="F34" i="22"/>
  <c r="F26" i="22"/>
  <c r="BC41" i="22"/>
  <c r="H9" i="22"/>
  <c r="BC18" i="22"/>
  <c r="BC30" i="22"/>
  <c r="BD14" i="22"/>
  <c r="BD22" i="22"/>
  <c r="BD38" i="22"/>
  <c r="E14" i="22"/>
  <c r="BA42" i="22"/>
  <c r="BD26" i="22"/>
  <c r="AV22" i="22"/>
  <c r="AU41" i="22"/>
  <c r="AV18" i="22"/>
  <c r="AV26" i="22"/>
  <c r="AU34" i="22"/>
  <c r="AU40" i="22"/>
  <c r="AU42" i="22" s="1"/>
  <c r="AT81" i="22"/>
  <c r="AT71" i="22"/>
  <c r="AU71" i="22" s="1"/>
  <c r="AU22" i="22"/>
  <c r="AV70" i="22"/>
  <c r="AV34" i="22"/>
  <c r="H8" i="22"/>
  <c r="AS71" i="22"/>
  <c r="E26" i="22"/>
  <c r="AU30" i="22"/>
  <c r="AR71" i="22"/>
  <c r="AU18" i="22"/>
  <c r="AU38" i="22"/>
  <c r="AM79" i="22"/>
  <c r="AM18" i="22"/>
  <c r="AN40" i="22"/>
  <c r="AN42" i="22" s="1"/>
  <c r="AM69" i="22"/>
  <c r="F79" i="22"/>
  <c r="AM22" i="22"/>
  <c r="AM38" i="22"/>
  <c r="AM80" i="22"/>
  <c r="AN30" i="22"/>
  <c r="AM10" i="22"/>
  <c r="AN10" i="22"/>
  <c r="AN22" i="22"/>
  <c r="AN18" i="22"/>
  <c r="AK89" i="22"/>
  <c r="AK81" i="22"/>
  <c r="AK90" i="22"/>
  <c r="AN80" i="22"/>
  <c r="AN26" i="22"/>
  <c r="AN34" i="22"/>
  <c r="AN70" i="22"/>
  <c r="D70" i="22"/>
  <c r="G21" i="22"/>
  <c r="AJ90" i="22"/>
  <c r="AM26" i="22"/>
  <c r="AJ89" i="22"/>
  <c r="AJ91" i="22" s="1"/>
  <c r="G20" i="22"/>
  <c r="AJ42" i="22"/>
  <c r="G25" i="22"/>
  <c r="AE14" i="22"/>
  <c r="AE22" i="22"/>
  <c r="AE30" i="22"/>
  <c r="AE41" i="22"/>
  <c r="G33" i="22"/>
  <c r="H17" i="22"/>
  <c r="H33" i="22"/>
  <c r="H20" i="22"/>
  <c r="H36" i="22"/>
  <c r="AF18" i="22"/>
  <c r="AF26" i="22"/>
  <c r="F38" i="22"/>
  <c r="AD71" i="22"/>
  <c r="AD81" i="22"/>
  <c r="AF70" i="22"/>
  <c r="AF80" i="22"/>
  <c r="AF41" i="22"/>
  <c r="AC71" i="22"/>
  <c r="AC81" i="22"/>
  <c r="AF22" i="22"/>
  <c r="AF30" i="22"/>
  <c r="D38" i="22"/>
  <c r="AE18" i="22"/>
  <c r="AB42" i="22"/>
  <c r="AB91" i="22"/>
  <c r="AE10" i="22"/>
  <c r="AE34" i="22"/>
  <c r="G24" i="22"/>
  <c r="W10" i="22"/>
  <c r="H28" i="22"/>
  <c r="F80" i="22"/>
  <c r="F90" i="22" s="1"/>
  <c r="H24" i="22"/>
  <c r="W34" i="22"/>
  <c r="G36" i="22"/>
  <c r="F69" i="22"/>
  <c r="V81" i="22"/>
  <c r="X26" i="22"/>
  <c r="V42" i="22"/>
  <c r="F10" i="22"/>
  <c r="F40" i="22"/>
  <c r="X14" i="22"/>
  <c r="W22" i="22"/>
  <c r="W41" i="22"/>
  <c r="U81" i="22"/>
  <c r="H12" i="22"/>
  <c r="X22" i="22"/>
  <c r="X30" i="22"/>
  <c r="U71" i="22"/>
  <c r="X38" i="22"/>
  <c r="U42" i="22"/>
  <c r="X70" i="22"/>
  <c r="E18" i="22"/>
  <c r="G17" i="22"/>
  <c r="W18" i="22"/>
  <c r="T89" i="22"/>
  <c r="T81" i="22"/>
  <c r="D34" i="22"/>
  <c r="G37" i="22"/>
  <c r="G70" i="22"/>
  <c r="P26" i="22"/>
  <c r="O40" i="22"/>
  <c r="H37" i="22"/>
  <c r="F41" i="22"/>
  <c r="H13" i="22"/>
  <c r="H29" i="22"/>
  <c r="O41" i="22"/>
  <c r="G16" i="22"/>
  <c r="P10" i="22"/>
  <c r="D30" i="22"/>
  <c r="O18" i="22"/>
  <c r="O30" i="22"/>
  <c r="G12" i="22"/>
  <c r="G14" i="22" s="1"/>
  <c r="O10" i="22"/>
  <c r="O22" i="22"/>
  <c r="O34" i="22"/>
  <c r="E30" i="22"/>
  <c r="E80" i="22"/>
  <c r="M71" i="22"/>
  <c r="H16" i="22"/>
  <c r="H21" i="22"/>
  <c r="P18" i="22"/>
  <c r="P38" i="22"/>
  <c r="E70" i="22"/>
  <c r="H70" i="22" s="1"/>
  <c r="P70" i="22"/>
  <c r="E38" i="22"/>
  <c r="P30" i="22"/>
  <c r="E41" i="22"/>
  <c r="E69" i="22"/>
  <c r="BS92" i="20"/>
  <c r="BS26" i="20"/>
  <c r="BS86" i="20"/>
  <c r="BT92" i="20"/>
  <c r="BS46" i="20"/>
  <c r="BT141" i="20"/>
  <c r="BT36" i="20"/>
  <c r="BT91" i="20"/>
  <c r="BR157" i="20"/>
  <c r="BT144" i="20"/>
  <c r="BT143" i="20"/>
  <c r="BQ157" i="20"/>
  <c r="BQ159" i="20"/>
  <c r="BT46" i="20"/>
  <c r="BT66" i="20"/>
  <c r="BT94" i="20"/>
  <c r="BT96" i="20" s="1"/>
  <c r="BQ156" i="20"/>
  <c r="BQ158" i="20"/>
  <c r="BT128" i="20"/>
  <c r="BT140" i="20"/>
  <c r="BT142" i="20"/>
  <c r="H29" i="20"/>
  <c r="H69" i="20"/>
  <c r="BT26" i="20"/>
  <c r="BT56" i="20"/>
  <c r="BT86" i="20"/>
  <c r="BQ96" i="20"/>
  <c r="BS36" i="20"/>
  <c r="BS56" i="20"/>
  <c r="BP96" i="20"/>
  <c r="BS91" i="20"/>
  <c r="BS93" i="20"/>
  <c r="BP160" i="20"/>
  <c r="BP146" i="20"/>
  <c r="BS66" i="20"/>
  <c r="BS144" i="20"/>
  <c r="BS124" i="20"/>
  <c r="BS126" i="20"/>
  <c r="BL143" i="20"/>
  <c r="H33" i="20"/>
  <c r="BK66" i="20"/>
  <c r="BL90" i="20"/>
  <c r="BL93" i="20"/>
  <c r="BL125" i="20"/>
  <c r="G84" i="20"/>
  <c r="BK16" i="20"/>
  <c r="BK26" i="20"/>
  <c r="BL16" i="20"/>
  <c r="BL36" i="20"/>
  <c r="BK123" i="20"/>
  <c r="E46" i="20"/>
  <c r="BL127" i="20"/>
  <c r="BL141" i="20"/>
  <c r="BL89" i="20"/>
  <c r="BL91" i="20"/>
  <c r="BL46" i="20"/>
  <c r="BL86" i="20"/>
  <c r="BI158" i="20"/>
  <c r="BL128" i="20"/>
  <c r="BL144" i="20"/>
  <c r="BL56" i="20"/>
  <c r="BL94" i="20"/>
  <c r="BL126" i="20"/>
  <c r="BI157" i="20"/>
  <c r="BL26" i="20"/>
  <c r="BL66" i="20"/>
  <c r="BL142" i="20"/>
  <c r="BL76" i="20"/>
  <c r="BL124" i="20"/>
  <c r="BK36" i="20"/>
  <c r="BK46" i="20"/>
  <c r="BK86" i="20"/>
  <c r="BH146" i="20"/>
  <c r="BK56" i="20"/>
  <c r="BK76" i="20"/>
  <c r="BK92" i="20"/>
  <c r="BH159" i="20"/>
  <c r="BH155" i="20"/>
  <c r="BK155" i="20" s="1"/>
  <c r="AZ155" i="20"/>
  <c r="BC86" i="20"/>
  <c r="BC124" i="20"/>
  <c r="BC36" i="20"/>
  <c r="BD36" i="20"/>
  <c r="BD56" i="20"/>
  <c r="BC143" i="20"/>
  <c r="H59" i="20"/>
  <c r="BC125" i="20"/>
  <c r="BC46" i="20"/>
  <c r="BC56" i="20"/>
  <c r="G69" i="20"/>
  <c r="G81" i="20"/>
  <c r="BB155" i="20"/>
  <c r="BC155" i="20" s="1"/>
  <c r="BC26" i="20"/>
  <c r="BD16" i="20"/>
  <c r="BD26" i="20"/>
  <c r="BD66" i="20"/>
  <c r="BD76" i="20"/>
  <c r="BD86" i="20"/>
  <c r="BD125" i="20"/>
  <c r="BD89" i="20"/>
  <c r="BA156" i="20"/>
  <c r="BA158" i="20"/>
  <c r="BD128" i="20"/>
  <c r="BD140" i="20"/>
  <c r="BD142" i="20"/>
  <c r="BD94" i="20"/>
  <c r="BD90" i="20"/>
  <c r="BD143" i="20"/>
  <c r="BA159" i="20"/>
  <c r="BA96" i="20"/>
  <c r="BC126" i="20"/>
  <c r="AZ96" i="20"/>
  <c r="BC91" i="20"/>
  <c r="BC93" i="20"/>
  <c r="BC16" i="20"/>
  <c r="BC76" i="20"/>
  <c r="BC123" i="20"/>
  <c r="BC66" i="20"/>
  <c r="AZ130" i="20"/>
  <c r="BC144" i="20"/>
  <c r="AU36" i="20"/>
  <c r="AU124" i="20"/>
  <c r="AV126" i="20"/>
  <c r="H71" i="20"/>
  <c r="AV16" i="20"/>
  <c r="G13" i="20"/>
  <c r="AU26" i="20"/>
  <c r="AU56" i="20"/>
  <c r="AU123" i="20"/>
  <c r="AV139" i="20"/>
  <c r="AV89" i="20"/>
  <c r="AV46" i="20"/>
  <c r="AV66" i="20"/>
  <c r="AV86" i="20"/>
  <c r="AV127" i="20"/>
  <c r="AV36" i="20"/>
  <c r="AV56" i="20"/>
  <c r="AV26" i="20"/>
  <c r="AV140" i="20"/>
  <c r="AV125" i="20"/>
  <c r="AV76" i="20"/>
  <c r="AV144" i="20"/>
  <c r="AU86" i="20"/>
  <c r="AR155" i="20"/>
  <c r="AR157" i="20"/>
  <c r="AR162" i="20" s="1"/>
  <c r="AR165" i="20" s="1"/>
  <c r="G14" i="20"/>
  <c r="G30" i="20"/>
  <c r="D46" i="20"/>
  <c r="G42" i="20"/>
  <c r="G54" i="20"/>
  <c r="D86" i="20"/>
  <c r="AR146" i="20"/>
  <c r="AU16" i="20"/>
  <c r="AU66" i="20"/>
  <c r="AU76" i="20"/>
  <c r="AU94" i="20"/>
  <c r="AR156" i="20"/>
  <c r="AU156" i="20" s="1"/>
  <c r="AU139" i="20"/>
  <c r="AL158" i="20"/>
  <c r="G31" i="20"/>
  <c r="G43" i="20"/>
  <c r="G71" i="20"/>
  <c r="G83" i="20"/>
  <c r="AM143" i="20"/>
  <c r="AM26" i="20"/>
  <c r="AM142" i="20"/>
  <c r="AN66" i="20"/>
  <c r="AN93" i="20"/>
  <c r="AN144" i="20"/>
  <c r="AN36" i="20"/>
  <c r="AN94" i="20"/>
  <c r="AK157" i="20"/>
  <c r="AN46" i="20"/>
  <c r="AN86" i="20"/>
  <c r="E86" i="20"/>
  <c r="AN26" i="20"/>
  <c r="AN127" i="20"/>
  <c r="AN76" i="20"/>
  <c r="AK96" i="20"/>
  <c r="AK158" i="20"/>
  <c r="AN128" i="20"/>
  <c r="AM56" i="20"/>
  <c r="AJ146" i="20"/>
  <c r="G82" i="20"/>
  <c r="AM36" i="20"/>
  <c r="AM76" i="20"/>
  <c r="D76" i="20"/>
  <c r="AM16" i="20"/>
  <c r="AM66" i="20"/>
  <c r="AJ96" i="20"/>
  <c r="AM91" i="20"/>
  <c r="AM46" i="20"/>
  <c r="AM86" i="20"/>
  <c r="AM123" i="20"/>
  <c r="AM144" i="20"/>
  <c r="AF16" i="20"/>
  <c r="AF36" i="20"/>
  <c r="AF76" i="20"/>
  <c r="AE92" i="20"/>
  <c r="AE124" i="20"/>
  <c r="H14" i="20"/>
  <c r="G21" i="20"/>
  <c r="H30" i="20"/>
  <c r="G33" i="20"/>
  <c r="H54" i="20"/>
  <c r="G61" i="20"/>
  <c r="F86" i="20"/>
  <c r="H82" i="20"/>
  <c r="AE26" i="20"/>
  <c r="AE46" i="20"/>
  <c r="AE86" i="20"/>
  <c r="AE141" i="20"/>
  <c r="H83" i="20"/>
  <c r="AD157" i="20"/>
  <c r="AF144" i="20"/>
  <c r="AF91" i="20"/>
  <c r="AE16" i="20"/>
  <c r="AE76" i="20"/>
  <c r="AE123" i="20"/>
  <c r="AF127" i="20"/>
  <c r="AF139" i="20"/>
  <c r="AF46" i="20"/>
  <c r="AF66" i="20"/>
  <c r="H61" i="20"/>
  <c r="AF89" i="20"/>
  <c r="AF96" i="20" s="1"/>
  <c r="AC160" i="20"/>
  <c r="AC162" i="20" s="1"/>
  <c r="H12" i="20"/>
  <c r="H52" i="20"/>
  <c r="H64" i="20"/>
  <c r="H80" i="20"/>
  <c r="AF26" i="20"/>
  <c r="AF56" i="20"/>
  <c r="AF86" i="20"/>
  <c r="AC96" i="20"/>
  <c r="AF124" i="20"/>
  <c r="AF126" i="20"/>
  <c r="AC157" i="20"/>
  <c r="E26" i="20"/>
  <c r="AF143" i="20"/>
  <c r="AB146" i="20"/>
  <c r="AE66" i="20"/>
  <c r="AB158" i="20"/>
  <c r="AE144" i="20"/>
  <c r="AB160" i="20"/>
  <c r="AE126" i="20"/>
  <c r="D36" i="20"/>
  <c r="AE36" i="20"/>
  <c r="AE56" i="20"/>
  <c r="AB96" i="20"/>
  <c r="G23" i="20"/>
  <c r="X124" i="20"/>
  <c r="X126" i="20"/>
  <c r="X141" i="20"/>
  <c r="W143" i="20"/>
  <c r="W26" i="20"/>
  <c r="W66" i="20"/>
  <c r="V96" i="20"/>
  <c r="F91" i="20"/>
  <c r="X16" i="20"/>
  <c r="X86" i="20"/>
  <c r="G51" i="20"/>
  <c r="F94" i="20"/>
  <c r="F46" i="20"/>
  <c r="G79" i="20"/>
  <c r="X93" i="20"/>
  <c r="V157" i="20"/>
  <c r="H84" i="20"/>
  <c r="F16" i="20"/>
  <c r="V155" i="20"/>
  <c r="X36" i="20"/>
  <c r="H20" i="20"/>
  <c r="X56" i="20"/>
  <c r="X90" i="20"/>
  <c r="H73" i="20"/>
  <c r="X26" i="20"/>
  <c r="X76" i="20"/>
  <c r="U96" i="20"/>
  <c r="U160" i="20"/>
  <c r="X142" i="20"/>
  <c r="X66" i="20"/>
  <c r="X89" i="20"/>
  <c r="D66" i="20"/>
  <c r="G73" i="20"/>
  <c r="T155" i="20"/>
  <c r="W155" i="20" s="1"/>
  <c r="T96" i="20"/>
  <c r="T158" i="20"/>
  <c r="T146" i="20"/>
  <c r="W144" i="20"/>
  <c r="W86" i="20"/>
  <c r="T130" i="20"/>
  <c r="W46" i="20"/>
  <c r="W36" i="20"/>
  <c r="W56" i="20"/>
  <c r="W76" i="20"/>
  <c r="W126" i="20"/>
  <c r="O90" i="20"/>
  <c r="G24" i="20"/>
  <c r="G52" i="20"/>
  <c r="H79" i="20"/>
  <c r="H24" i="20"/>
  <c r="P16" i="20"/>
  <c r="P76" i="20"/>
  <c r="O92" i="20"/>
  <c r="F56" i="20"/>
  <c r="H62" i="20"/>
  <c r="O125" i="20"/>
  <c r="P56" i="20"/>
  <c r="P36" i="20"/>
  <c r="N155" i="20"/>
  <c r="O143" i="20"/>
  <c r="G11" i="20"/>
  <c r="P86" i="20"/>
  <c r="M96" i="20"/>
  <c r="P26" i="20"/>
  <c r="P90" i="20"/>
  <c r="P127" i="20"/>
  <c r="H70" i="20"/>
  <c r="E16" i="20"/>
  <c r="E56" i="20"/>
  <c r="M158" i="20"/>
  <c r="P128" i="20"/>
  <c r="P142" i="20"/>
  <c r="P46" i="20"/>
  <c r="P66" i="20"/>
  <c r="P140" i="20"/>
  <c r="H22" i="20"/>
  <c r="P89" i="20"/>
  <c r="P96" i="20" s="1"/>
  <c r="P94" i="20"/>
  <c r="P124" i="20"/>
  <c r="P126" i="20"/>
  <c r="E36" i="20"/>
  <c r="E76" i="20"/>
  <c r="H60" i="20"/>
  <c r="L130" i="20"/>
  <c r="L158" i="20"/>
  <c r="G59" i="20"/>
  <c r="O26" i="20"/>
  <c r="O36" i="20"/>
  <c r="O76" i="20"/>
  <c r="L159" i="20"/>
  <c r="O93" i="20"/>
  <c r="L146" i="20"/>
  <c r="O91" i="20"/>
  <c r="O86" i="20"/>
  <c r="G80" i="20"/>
  <c r="L96" i="20"/>
  <c r="O123" i="20"/>
  <c r="G63" i="20"/>
  <c r="G64" i="20"/>
  <c r="O144" i="20"/>
  <c r="O16" i="20"/>
  <c r="O46" i="20"/>
  <c r="O124" i="20"/>
  <c r="O126" i="20"/>
  <c r="G12" i="20"/>
  <c r="D56" i="20"/>
  <c r="O66" i="20"/>
  <c r="D26" i="20"/>
  <c r="O56" i="20"/>
  <c r="G32" i="20"/>
  <c r="BT90" i="19"/>
  <c r="BT16" i="19"/>
  <c r="BR96" i="19"/>
  <c r="BT46" i="19"/>
  <c r="BT26" i="19"/>
  <c r="BT56" i="19"/>
  <c r="BQ96" i="19"/>
  <c r="BT66" i="19"/>
  <c r="BT86" i="19"/>
  <c r="BT76" i="19"/>
  <c r="H30" i="19"/>
  <c r="BT36" i="19"/>
  <c r="BT89" i="19"/>
  <c r="BS16" i="19"/>
  <c r="BS91" i="19"/>
  <c r="BS26" i="19"/>
  <c r="BS36" i="19"/>
  <c r="BS46" i="19"/>
  <c r="BS56" i="19"/>
  <c r="BS66" i="19"/>
  <c r="BS90" i="19"/>
  <c r="H74" i="19"/>
  <c r="BL76" i="19"/>
  <c r="BK26" i="19"/>
  <c r="BK46" i="19"/>
  <c r="BL88" i="19"/>
  <c r="BL92" i="19"/>
  <c r="BL94" i="19"/>
  <c r="BI156" i="19"/>
  <c r="BL86" i="19"/>
  <c r="BL16" i="19"/>
  <c r="BL36" i="19"/>
  <c r="BL56" i="19"/>
  <c r="BL91" i="19"/>
  <c r="BL46" i="19"/>
  <c r="BL66" i="19"/>
  <c r="BL89" i="19"/>
  <c r="BL26" i="19"/>
  <c r="BK66" i="19"/>
  <c r="BK16" i="19"/>
  <c r="BK36" i="19"/>
  <c r="BK56" i="19"/>
  <c r="BK76" i="19"/>
  <c r="BK86" i="19"/>
  <c r="BD91" i="19"/>
  <c r="G14" i="19"/>
  <c r="BC76" i="19"/>
  <c r="BD89" i="19"/>
  <c r="H62" i="19"/>
  <c r="G63" i="19"/>
  <c r="G74" i="19"/>
  <c r="BC89" i="19"/>
  <c r="H38" i="19"/>
  <c r="Z85" i="18"/>
  <c r="AA89" i="18"/>
  <c r="BB183" i="23"/>
  <c r="Z86" i="18"/>
  <c r="Z90" i="18"/>
  <c r="Z87" i="18"/>
  <c r="Z91" i="18"/>
  <c r="Z88" i="18"/>
  <c r="BB180" i="23"/>
  <c r="BB181" i="23"/>
  <c r="BC46" i="19"/>
  <c r="G28" i="19"/>
  <c r="BD46" i="19"/>
  <c r="H60" i="19"/>
  <c r="H71" i="19"/>
  <c r="BD86" i="19"/>
  <c r="BC26" i="19"/>
  <c r="BD66" i="19"/>
  <c r="BC16" i="19"/>
  <c r="BD90" i="19"/>
  <c r="BD36" i="19"/>
  <c r="BD76" i="19"/>
  <c r="BD93" i="19"/>
  <c r="H52" i="19"/>
  <c r="H63" i="19"/>
  <c r="BD26" i="19"/>
  <c r="BD56" i="19"/>
  <c r="BD16" i="19"/>
  <c r="BC56" i="19"/>
  <c r="BC36" i="19"/>
  <c r="BC86" i="19"/>
  <c r="BC66" i="19"/>
  <c r="AU76" i="19"/>
  <c r="AV89" i="19"/>
  <c r="AV94" i="19"/>
  <c r="AV66" i="19"/>
  <c r="AV26" i="19"/>
  <c r="AV90" i="19"/>
  <c r="AU16" i="19"/>
  <c r="AU56" i="19"/>
  <c r="AV16" i="19"/>
  <c r="AV56" i="19"/>
  <c r="AV88" i="19"/>
  <c r="H33" i="19"/>
  <c r="H70" i="19"/>
  <c r="H81" i="19"/>
  <c r="AV76" i="19"/>
  <c r="AV93" i="19"/>
  <c r="AV36" i="19"/>
  <c r="AV92" i="19"/>
  <c r="AU66" i="19"/>
  <c r="AU89" i="19"/>
  <c r="AU91" i="19"/>
  <c r="AU26" i="19"/>
  <c r="AU88" i="19"/>
  <c r="AU36" i="19"/>
  <c r="AU46" i="19"/>
  <c r="AN90" i="19"/>
  <c r="AN26" i="19"/>
  <c r="AM88" i="19"/>
  <c r="AM16" i="19"/>
  <c r="AN46" i="19"/>
  <c r="AN91" i="19"/>
  <c r="AM46" i="19"/>
  <c r="AN94" i="19"/>
  <c r="AM26" i="19"/>
  <c r="AN66" i="19"/>
  <c r="AN86" i="19"/>
  <c r="AN89" i="19"/>
  <c r="G33" i="19"/>
  <c r="AN56" i="19"/>
  <c r="H20" i="19"/>
  <c r="H34" i="19"/>
  <c r="AN16" i="19"/>
  <c r="AN36" i="19"/>
  <c r="AK96" i="19"/>
  <c r="AJ36" i="19"/>
  <c r="AJ89" i="19"/>
  <c r="AM89" i="19" s="1"/>
  <c r="AM56" i="19"/>
  <c r="AJ96" i="19"/>
  <c r="D29" i="19"/>
  <c r="G29" i="19" s="1"/>
  <c r="AM91" i="19"/>
  <c r="G49" i="19"/>
  <c r="AM36" i="19"/>
  <c r="AM66" i="19"/>
  <c r="AM86" i="19"/>
  <c r="G24" i="19"/>
  <c r="AE76" i="19"/>
  <c r="G20" i="19"/>
  <c r="G31" i="19"/>
  <c r="G41" i="19"/>
  <c r="G83" i="19"/>
  <c r="G8" i="19"/>
  <c r="H24" i="19"/>
  <c r="G53" i="19"/>
  <c r="H61" i="19"/>
  <c r="G64" i="19"/>
  <c r="H72" i="19"/>
  <c r="G78" i="19"/>
  <c r="AD96" i="19"/>
  <c r="F88" i="19"/>
  <c r="G42" i="19"/>
  <c r="H64" i="19"/>
  <c r="H78" i="19"/>
  <c r="H54" i="19"/>
  <c r="AF41" i="19"/>
  <c r="AF56" i="19"/>
  <c r="AF76" i="19"/>
  <c r="AC91" i="19"/>
  <c r="AF91" i="19" s="1"/>
  <c r="AF93" i="19"/>
  <c r="H21" i="19"/>
  <c r="E41" i="19"/>
  <c r="H41" i="19" s="1"/>
  <c r="AC46" i="19"/>
  <c r="AF66" i="19"/>
  <c r="H68" i="19"/>
  <c r="AF42" i="19"/>
  <c r="H19" i="19"/>
  <c r="AF36" i="19"/>
  <c r="AF94" i="19"/>
  <c r="E42" i="19"/>
  <c r="H42" i="19" s="1"/>
  <c r="AF26" i="19"/>
  <c r="AF89" i="19"/>
  <c r="AC92" i="19"/>
  <c r="AF16" i="19"/>
  <c r="D40" i="19"/>
  <c r="D46" i="19" s="1"/>
  <c r="AB46" i="19"/>
  <c r="AE16" i="19"/>
  <c r="AE26" i="19"/>
  <c r="AE36" i="19"/>
  <c r="AE46" i="19"/>
  <c r="AE86" i="19"/>
  <c r="AE91" i="19"/>
  <c r="AE56" i="19"/>
  <c r="AE66" i="19"/>
  <c r="G43" i="19"/>
  <c r="AE90" i="19"/>
  <c r="G9" i="19"/>
  <c r="G71" i="19"/>
  <c r="X46" i="19"/>
  <c r="G12" i="19"/>
  <c r="X26" i="19"/>
  <c r="X66" i="19"/>
  <c r="W90" i="19"/>
  <c r="H12" i="19"/>
  <c r="H8" i="19"/>
  <c r="W88" i="19"/>
  <c r="X90" i="19"/>
  <c r="X16" i="19"/>
  <c r="G79" i="19"/>
  <c r="G38" i="19"/>
  <c r="H43" i="19"/>
  <c r="X92" i="19"/>
  <c r="E66" i="19"/>
  <c r="U96" i="19"/>
  <c r="E36" i="19"/>
  <c r="X76" i="19"/>
  <c r="X86" i="19"/>
  <c r="X56" i="19"/>
  <c r="X36" i="19"/>
  <c r="H18" i="19"/>
  <c r="H29" i="19"/>
  <c r="H40" i="19"/>
  <c r="H51" i="19"/>
  <c r="H73" i="19"/>
  <c r="E86" i="19"/>
  <c r="H84" i="19"/>
  <c r="G50" i="19"/>
  <c r="W76" i="19"/>
  <c r="D66" i="19"/>
  <c r="D86" i="19"/>
  <c r="W56" i="19"/>
  <c r="W16" i="19"/>
  <c r="G34" i="19"/>
  <c r="W36" i="19"/>
  <c r="W46" i="19"/>
  <c r="W66" i="19"/>
  <c r="W91" i="19"/>
  <c r="W86" i="19"/>
  <c r="T96" i="19"/>
  <c r="D76" i="19"/>
  <c r="W26" i="19"/>
  <c r="G10" i="19"/>
  <c r="G60" i="19"/>
  <c r="F66" i="19"/>
  <c r="G58" i="19"/>
  <c r="F94" i="19"/>
  <c r="G81" i="19"/>
  <c r="H14" i="19"/>
  <c r="F36" i="19"/>
  <c r="G54" i="19"/>
  <c r="P90" i="19"/>
  <c r="G13" i="19"/>
  <c r="H13" i="19"/>
  <c r="H9" i="19"/>
  <c r="G39" i="19"/>
  <c r="H44" i="19"/>
  <c r="H80" i="19"/>
  <c r="G70" i="19"/>
  <c r="F56" i="19"/>
  <c r="G21" i="19"/>
  <c r="F76" i="19"/>
  <c r="H10" i="19"/>
  <c r="G68" i="19"/>
  <c r="G84" i="19"/>
  <c r="P46" i="19"/>
  <c r="P66" i="19"/>
  <c r="G23" i="19"/>
  <c r="F46" i="19"/>
  <c r="G48" i="19"/>
  <c r="H53" i="19"/>
  <c r="O46" i="19"/>
  <c r="N96" i="19"/>
  <c r="H23" i="19"/>
  <c r="H48" i="19"/>
  <c r="G51" i="19"/>
  <c r="F93" i="19"/>
  <c r="G62" i="19"/>
  <c r="G73" i="19"/>
  <c r="O66" i="19"/>
  <c r="O56" i="19"/>
  <c r="L96" i="19"/>
  <c r="O90" i="19"/>
  <c r="D26" i="19"/>
  <c r="O26" i="19"/>
  <c r="O91" i="19"/>
  <c r="O88" i="19"/>
  <c r="O16" i="19"/>
  <c r="P93" i="19"/>
  <c r="H58" i="19"/>
  <c r="H82" i="19"/>
  <c r="H22" i="19"/>
  <c r="P16" i="19"/>
  <c r="P26" i="19"/>
  <c r="P36" i="19"/>
  <c r="E26" i="19"/>
  <c r="P76" i="19"/>
  <c r="H11" i="19"/>
  <c r="P89" i="19"/>
  <c r="H79" i="19"/>
  <c r="P86" i="19"/>
  <c r="M96" i="19"/>
  <c r="BT246" i="23"/>
  <c r="BS246" i="23"/>
  <c r="BS204" i="23"/>
  <c r="BS210" i="23" s="1"/>
  <c r="BR210" i="23"/>
  <c r="BT204" i="23"/>
  <c r="BP250" i="23"/>
  <c r="BP256" i="23" s="1"/>
  <c r="BP258" i="23" s="1"/>
  <c r="BS247" i="23"/>
  <c r="BT247" i="23"/>
  <c r="BT252" i="23"/>
  <c r="BS252" i="23"/>
  <c r="BS243" i="23"/>
  <c r="BT243" i="23"/>
  <c r="BT248" i="23"/>
  <c r="BS253" i="23"/>
  <c r="BT253" i="23"/>
  <c r="BR233" i="23"/>
  <c r="BS227" i="23"/>
  <c r="BS233" i="23" s="1"/>
  <c r="BT227" i="23"/>
  <c r="BT233" i="23" s="1"/>
  <c r="BT254" i="23"/>
  <c r="BT196" i="23"/>
  <c r="BS201" i="23"/>
  <c r="BT206" i="23"/>
  <c r="BS223" i="23"/>
  <c r="BR242" i="23"/>
  <c r="BQ242" i="23"/>
  <c r="BQ250" i="23" s="1"/>
  <c r="BQ256" i="23" s="1"/>
  <c r="BQ258" i="23" s="1"/>
  <c r="BR245" i="23"/>
  <c r="BT201" i="23"/>
  <c r="BQ244" i="23"/>
  <c r="BT244" i="23" s="1"/>
  <c r="BQ254" i="23"/>
  <c r="BS200" i="23"/>
  <c r="BS222" i="23"/>
  <c r="BS244" i="23"/>
  <c r="BS254" i="23"/>
  <c r="BS197" i="23"/>
  <c r="BT200" i="23"/>
  <c r="BS207" i="23"/>
  <c r="BS219" i="23"/>
  <c r="BS229" i="23"/>
  <c r="BT197" i="23"/>
  <c r="BT207" i="23"/>
  <c r="BT219" i="23"/>
  <c r="BK243" i="23"/>
  <c r="BL243" i="23"/>
  <c r="BK248" i="23"/>
  <c r="BL248" i="23"/>
  <c r="BL245" i="23"/>
  <c r="BH250" i="23"/>
  <c r="BH256" i="23" s="1"/>
  <c r="BH258" i="23" s="1"/>
  <c r="BK253" i="23"/>
  <c r="BL253" i="23"/>
  <c r="BL246" i="23"/>
  <c r="BK246" i="23"/>
  <c r="BL244" i="23"/>
  <c r="BK244" i="23"/>
  <c r="BL254" i="23"/>
  <c r="BK254" i="23"/>
  <c r="BK250" i="23"/>
  <c r="BK256" i="23" s="1"/>
  <c r="BK258" i="23" s="1"/>
  <c r="BJ256" i="23"/>
  <c r="BJ258" i="23" s="1"/>
  <c r="BL247" i="23"/>
  <c r="BK247" i="23"/>
  <c r="BJ233" i="23"/>
  <c r="BL227" i="23"/>
  <c r="BL233" i="23" s="1"/>
  <c r="BK227" i="23"/>
  <c r="BI250" i="23"/>
  <c r="BI256" i="23" s="1"/>
  <c r="BI258" i="23" s="1"/>
  <c r="BK201" i="23"/>
  <c r="BI204" i="23"/>
  <c r="BI210" i="23" s="1"/>
  <c r="BK223" i="23"/>
  <c r="BK245" i="23"/>
  <c r="BK198" i="23"/>
  <c r="BL201" i="23"/>
  <c r="BJ204" i="23"/>
  <c r="BK208" i="23"/>
  <c r="BK220" i="23"/>
  <c r="BK230" i="23"/>
  <c r="BK242" i="23"/>
  <c r="BK252" i="23"/>
  <c r="BL198" i="23"/>
  <c r="BL208" i="23"/>
  <c r="BL242" i="23"/>
  <c r="BK200" i="23"/>
  <c r="BK222" i="23"/>
  <c r="BK197" i="23"/>
  <c r="BL200" i="23"/>
  <c r="BK207" i="23"/>
  <c r="BK219" i="23"/>
  <c r="BK229" i="23"/>
  <c r="BL197" i="23"/>
  <c r="BK202" i="23"/>
  <c r="BL207" i="23"/>
  <c r="BL219" i="23"/>
  <c r="BK224" i="23"/>
  <c r="BL202" i="23"/>
  <c r="BC227" i="23"/>
  <c r="BB233" i="23"/>
  <c r="BD227" i="23"/>
  <c r="BD233" i="23" s="1"/>
  <c r="BC204" i="23"/>
  <c r="BC210" i="23" s="1"/>
  <c r="BB210" i="23"/>
  <c r="BD204" i="23"/>
  <c r="BD210" i="23" s="1"/>
  <c r="BD244" i="23"/>
  <c r="BC244" i="23"/>
  <c r="BC253" i="23"/>
  <c r="BD253" i="23"/>
  <c r="BD252" i="23"/>
  <c r="BC252" i="23"/>
  <c r="BD254" i="23"/>
  <c r="BC254" i="23"/>
  <c r="BC247" i="23"/>
  <c r="BD247" i="23"/>
  <c r="BD246" i="23"/>
  <c r="BC246" i="23"/>
  <c r="BC243" i="23"/>
  <c r="BD243" i="23"/>
  <c r="BC248" i="23"/>
  <c r="BD248" i="23"/>
  <c r="BC223" i="23"/>
  <c r="BB242" i="23"/>
  <c r="BC245" i="23"/>
  <c r="BC201" i="23"/>
  <c r="BA204" i="23"/>
  <c r="BA210" i="23" s="1"/>
  <c r="BC198" i="23"/>
  <c r="BD201" i="23"/>
  <c r="BC208" i="23"/>
  <c r="BA244" i="23"/>
  <c r="BA250" i="23" s="1"/>
  <c r="BA256" i="23" s="1"/>
  <c r="BA258" i="23" s="1"/>
  <c r="BC200" i="23"/>
  <c r="BC222" i="23"/>
  <c r="BD208" i="23"/>
  <c r="BC197" i="23"/>
  <c r="BD200" i="23"/>
  <c r="BC207" i="23"/>
  <c r="BC219" i="23"/>
  <c r="BC229" i="23"/>
  <c r="BD197" i="23"/>
  <c r="BC202" i="23"/>
  <c r="BD207" i="23"/>
  <c r="BD219" i="23"/>
  <c r="BC224" i="23"/>
  <c r="BD202" i="23"/>
  <c r="AV254" i="23"/>
  <c r="AU254" i="23"/>
  <c r="AT250" i="23"/>
  <c r="AV246" i="23"/>
  <c r="AU246" i="23"/>
  <c r="AV227" i="23"/>
  <c r="AV233" i="23" s="1"/>
  <c r="AT233" i="23"/>
  <c r="AS250" i="23"/>
  <c r="AS256" i="23" s="1"/>
  <c r="AS258" i="23" s="1"/>
  <c r="AV244" i="23"/>
  <c r="AU244" i="23"/>
  <c r="AU253" i="23"/>
  <c r="AV253" i="23"/>
  <c r="AV248" i="23"/>
  <c r="AU248" i="23"/>
  <c r="AV199" i="23"/>
  <c r="AV221" i="23"/>
  <c r="AV231" i="23"/>
  <c r="AT245" i="23"/>
  <c r="AU198" i="23"/>
  <c r="AT204" i="23"/>
  <c r="AU208" i="23"/>
  <c r="AU220" i="23"/>
  <c r="AU230" i="23"/>
  <c r="AU242" i="23"/>
  <c r="AU252" i="23"/>
  <c r="AV198" i="23"/>
  <c r="AV208" i="23"/>
  <c r="AV220" i="23"/>
  <c r="AU225" i="23"/>
  <c r="AV230" i="23"/>
  <c r="AV242" i="23"/>
  <c r="AR246" i="23"/>
  <c r="AR250" i="23" s="1"/>
  <c r="AR256" i="23" s="1"/>
  <c r="AR258" i="23" s="1"/>
  <c r="AU247" i="23"/>
  <c r="AU222" i="23"/>
  <c r="AV225" i="23"/>
  <c r="AV200" i="23"/>
  <c r="AR227" i="23"/>
  <c r="AR233" i="23" s="1"/>
  <c r="AS227" i="23"/>
  <c r="AS233" i="23" s="1"/>
  <c r="AT243" i="23"/>
  <c r="AN252" i="23"/>
  <c r="AM252" i="23"/>
  <c r="AN247" i="23"/>
  <c r="AM247" i="23"/>
  <c r="AM243" i="23"/>
  <c r="AN243" i="23"/>
  <c r="AL233" i="23"/>
  <c r="AN227" i="23"/>
  <c r="AN233" i="23" s="1"/>
  <c r="AM227" i="23"/>
  <c r="AM248" i="23"/>
  <c r="AM253" i="23"/>
  <c r="AN253" i="23"/>
  <c r="AN246" i="23"/>
  <c r="AM246" i="23"/>
  <c r="AN245" i="23"/>
  <c r="AM244" i="23"/>
  <c r="AL210" i="23"/>
  <c r="AN204" i="23"/>
  <c r="AM204" i="23"/>
  <c r="AN254" i="23"/>
  <c r="AM254" i="23"/>
  <c r="AN196" i="23"/>
  <c r="AM201" i="23"/>
  <c r="AN206" i="23"/>
  <c r="AM223" i="23"/>
  <c r="AL242" i="23"/>
  <c r="AM198" i="23"/>
  <c r="AN201" i="23"/>
  <c r="AM208" i="23"/>
  <c r="AK244" i="23"/>
  <c r="AN244" i="23" s="1"/>
  <c r="AK254" i="23"/>
  <c r="AM197" i="23"/>
  <c r="AN200" i="23"/>
  <c r="AM207" i="23"/>
  <c r="AM219" i="23"/>
  <c r="AM229" i="23"/>
  <c r="AN197" i="23"/>
  <c r="AM202" i="23"/>
  <c r="AN207" i="23"/>
  <c r="AN219" i="23"/>
  <c r="AJ245" i="23"/>
  <c r="AJ250" i="23" s="1"/>
  <c r="AJ256" i="23" s="1"/>
  <c r="AJ258" i="23" s="1"/>
  <c r="AK248" i="23"/>
  <c r="AN248" i="23" s="1"/>
  <c r="AD210" i="23"/>
  <c r="AF204" i="23"/>
  <c r="AF244" i="23"/>
  <c r="AE244" i="23"/>
  <c r="AF247" i="23"/>
  <c r="AE247" i="23"/>
  <c r="AF254" i="23"/>
  <c r="AE254" i="23"/>
  <c r="AB250" i="23"/>
  <c r="AB256" i="23" s="1"/>
  <c r="AB258" i="23" s="1"/>
  <c r="AF227" i="23"/>
  <c r="AD233" i="23"/>
  <c r="AE227" i="23"/>
  <c r="AC250" i="23"/>
  <c r="AC256" i="23" s="1"/>
  <c r="AC258" i="23" s="1"/>
  <c r="AF246" i="23"/>
  <c r="AE246" i="23"/>
  <c r="AF248" i="23"/>
  <c r="AE248" i="23"/>
  <c r="AE253" i="23"/>
  <c r="AE196" i="23"/>
  <c r="AF199" i="23"/>
  <c r="AB204" i="23"/>
  <c r="AB210" i="23" s="1"/>
  <c r="AF221" i="23"/>
  <c r="AF231" i="23"/>
  <c r="AD245" i="23"/>
  <c r="AE198" i="23"/>
  <c r="AE208" i="23"/>
  <c r="AE220" i="23"/>
  <c r="AE230" i="23"/>
  <c r="AE242" i="23"/>
  <c r="AE252" i="23"/>
  <c r="AF198" i="23"/>
  <c r="AF208" i="23"/>
  <c r="AF220" i="23"/>
  <c r="AF230" i="23"/>
  <c r="AF242" i="23"/>
  <c r="AE200" i="23"/>
  <c r="AE222" i="23"/>
  <c r="AC253" i="23"/>
  <c r="AF253" i="23" s="1"/>
  <c r="AE202" i="23"/>
  <c r="AF219" i="23"/>
  <c r="AE224" i="23"/>
  <c r="AD243" i="23"/>
  <c r="AF202" i="23"/>
  <c r="X254" i="23"/>
  <c r="W254" i="23"/>
  <c r="X246" i="23"/>
  <c r="W246" i="23"/>
  <c r="V233" i="23"/>
  <c r="W227" i="23"/>
  <c r="W233" i="23" s="1"/>
  <c r="U250" i="23"/>
  <c r="U256" i="23" s="1"/>
  <c r="U258" i="23" s="1"/>
  <c r="X244" i="23"/>
  <c r="W244" i="23"/>
  <c r="T250" i="23"/>
  <c r="T256" i="23" s="1"/>
  <c r="T258" i="23" s="1"/>
  <c r="W253" i="23"/>
  <c r="X253" i="23"/>
  <c r="X248" i="23"/>
  <c r="W248" i="23"/>
  <c r="X252" i="23"/>
  <c r="X199" i="23"/>
  <c r="X221" i="23"/>
  <c r="X231" i="23"/>
  <c r="V245" i="23"/>
  <c r="W198" i="23"/>
  <c r="V204" i="23"/>
  <c r="W208" i="23"/>
  <c r="W220" i="23"/>
  <c r="W230" i="23"/>
  <c r="W242" i="23"/>
  <c r="W252" i="23"/>
  <c r="X198" i="23"/>
  <c r="X208" i="23"/>
  <c r="X220" i="23"/>
  <c r="W225" i="23"/>
  <c r="X230" i="23"/>
  <c r="X242" i="23"/>
  <c r="W247" i="23"/>
  <c r="W200" i="23"/>
  <c r="W222" i="23"/>
  <c r="X225" i="23"/>
  <c r="X200" i="23"/>
  <c r="T227" i="23"/>
  <c r="T233" i="23" s="1"/>
  <c r="U227" i="23"/>
  <c r="U233" i="23" s="1"/>
  <c r="V243" i="23"/>
  <c r="V250" i="23" s="1"/>
  <c r="N233" i="23"/>
  <c r="P227" i="23"/>
  <c r="P233" i="23" s="1"/>
  <c r="O227" i="23"/>
  <c r="P247" i="23"/>
  <c r="O247" i="23"/>
  <c r="N250" i="23"/>
  <c r="N210" i="23"/>
  <c r="O204" i="23"/>
  <c r="O243" i="23"/>
  <c r="P243" i="23"/>
  <c r="P248" i="23"/>
  <c r="O248" i="23"/>
  <c r="L250" i="23"/>
  <c r="L256" i="23" s="1"/>
  <c r="L258" i="23" s="1"/>
  <c r="O253" i="23"/>
  <c r="P253" i="23"/>
  <c r="P245" i="23"/>
  <c r="P246" i="23"/>
  <c r="O246" i="23"/>
  <c r="O201" i="23"/>
  <c r="M204" i="23"/>
  <c r="M210" i="23" s="1"/>
  <c r="O223" i="23"/>
  <c r="O245" i="23"/>
  <c r="P201" i="23"/>
  <c r="O242" i="23"/>
  <c r="M244" i="23"/>
  <c r="M250" i="23" s="1"/>
  <c r="M256" i="23" s="1"/>
  <c r="M258" i="23" s="1"/>
  <c r="M254" i="23"/>
  <c r="P254" i="23" s="1"/>
  <c r="P242" i="23"/>
  <c r="O200" i="23"/>
  <c r="O222" i="23"/>
  <c r="O244" i="23"/>
  <c r="O254" i="23"/>
  <c r="O197" i="23"/>
  <c r="P200" i="23"/>
  <c r="O207" i="23"/>
  <c r="O219" i="23"/>
  <c r="O229" i="23"/>
  <c r="P197" i="23"/>
  <c r="O202" i="23"/>
  <c r="P207" i="23"/>
  <c r="P219" i="23"/>
  <c r="O224" i="23"/>
  <c r="P202" i="23"/>
  <c r="BS161" i="23"/>
  <c r="BS168" i="23" s="1"/>
  <c r="BT161" i="23"/>
  <c r="BT168" i="23" s="1"/>
  <c r="H146" i="23"/>
  <c r="BS17" i="23"/>
  <c r="BS24" i="23" s="1"/>
  <c r="BT17" i="23"/>
  <c r="BT24" i="23" s="1"/>
  <c r="H46" i="23"/>
  <c r="BL155" i="23"/>
  <c r="BL161" i="23" s="1"/>
  <c r="BL168" i="23" s="1"/>
  <c r="BK17" i="23"/>
  <c r="BK24" i="23" s="1"/>
  <c r="BD168" i="23"/>
  <c r="BA186" i="23"/>
  <c r="H83" i="23"/>
  <c r="G135" i="23"/>
  <c r="BD17" i="23"/>
  <c r="BD24" i="23" s="1"/>
  <c r="H30" i="23"/>
  <c r="BC153" i="23"/>
  <c r="BC161" i="23" s="1"/>
  <c r="BC168" i="23" s="1"/>
  <c r="AV161" i="23"/>
  <c r="AV168" i="23" s="1"/>
  <c r="AU161" i="23"/>
  <c r="AU168" i="23" s="1"/>
  <c r="H50" i="23"/>
  <c r="H93" i="23"/>
  <c r="H63" i="23"/>
  <c r="G121" i="23"/>
  <c r="G140" i="23"/>
  <c r="AV17" i="23"/>
  <c r="AV24" i="23" s="1"/>
  <c r="AN161" i="23"/>
  <c r="AN168" i="23" s="1"/>
  <c r="AL161" i="23"/>
  <c r="AL168" i="23" s="1"/>
  <c r="H87" i="23"/>
  <c r="G145" i="23"/>
  <c r="G13" i="23"/>
  <c r="H112" i="23"/>
  <c r="H145" i="23"/>
  <c r="H13" i="23"/>
  <c r="AM17" i="23"/>
  <c r="AM24" i="23" s="1"/>
  <c r="H94" i="23"/>
  <c r="AN17" i="23"/>
  <c r="AN24" i="23" s="1"/>
  <c r="AE161" i="23"/>
  <c r="AE168" i="23" s="1"/>
  <c r="AF161" i="23"/>
  <c r="AF168" i="23" s="1"/>
  <c r="G40" i="23"/>
  <c r="G58" i="23"/>
  <c r="G81" i="23"/>
  <c r="E196" i="23"/>
  <c r="G37" i="23"/>
  <c r="D220" i="23"/>
  <c r="H73" i="23"/>
  <c r="H123" i="23"/>
  <c r="AE17" i="23"/>
  <c r="AE24" i="23" s="1"/>
  <c r="AF17" i="23"/>
  <c r="AF24" i="23" s="1"/>
  <c r="W161" i="23"/>
  <c r="W168" i="23" s="1"/>
  <c r="X161" i="23"/>
  <c r="X168" i="23" s="1"/>
  <c r="E208" i="23"/>
  <c r="E223" i="23"/>
  <c r="G68" i="23"/>
  <c r="G119" i="23"/>
  <c r="H141" i="23"/>
  <c r="U186" i="23"/>
  <c r="E201" i="23"/>
  <c r="F207" i="23"/>
  <c r="H51" i="23"/>
  <c r="E219" i="23"/>
  <c r="G83" i="23"/>
  <c r="G91" i="23"/>
  <c r="G104" i="23"/>
  <c r="H105" i="23"/>
  <c r="G111" i="23"/>
  <c r="H129" i="23"/>
  <c r="E206" i="23"/>
  <c r="H130" i="23"/>
  <c r="G49" i="23"/>
  <c r="W17" i="23"/>
  <c r="W24" i="23" s="1"/>
  <c r="D231" i="23"/>
  <c r="X17" i="23"/>
  <c r="X24" i="23" s="1"/>
  <c r="E225" i="23"/>
  <c r="D230" i="23"/>
  <c r="H109" i="23"/>
  <c r="G122" i="23"/>
  <c r="D202" i="23"/>
  <c r="E230" i="23"/>
  <c r="H102" i="23"/>
  <c r="H140" i="23"/>
  <c r="D229" i="23"/>
  <c r="G141" i="23"/>
  <c r="M186" i="23"/>
  <c r="E224" i="23"/>
  <c r="F224" i="23"/>
  <c r="E231" i="23"/>
  <c r="G146" i="23"/>
  <c r="E197" i="23"/>
  <c r="H119" i="23"/>
  <c r="H120" i="23"/>
  <c r="G130" i="23"/>
  <c r="G102" i="23"/>
  <c r="H104" i="23"/>
  <c r="D224" i="23"/>
  <c r="G101" i="23"/>
  <c r="M184" i="23"/>
  <c r="G84" i="23"/>
  <c r="F220" i="23"/>
  <c r="D89" i="23"/>
  <c r="D96" i="23" s="1"/>
  <c r="H91" i="23"/>
  <c r="E221" i="23"/>
  <c r="D222" i="23"/>
  <c r="H67" i="23"/>
  <c r="E199" i="23"/>
  <c r="F199" i="23"/>
  <c r="D206" i="23"/>
  <c r="D201" i="23"/>
  <c r="L182" i="23"/>
  <c r="G50" i="23"/>
  <c r="G57" i="23"/>
  <c r="F197" i="23"/>
  <c r="H56" i="23"/>
  <c r="L181" i="23"/>
  <c r="E53" i="23"/>
  <c r="E60" i="23" s="1"/>
  <c r="G46" i="23"/>
  <c r="M181" i="23"/>
  <c r="H19" i="23"/>
  <c r="G22" i="23"/>
  <c r="L179" i="23"/>
  <c r="P156" i="23"/>
  <c r="D196" i="23"/>
  <c r="D153" i="23"/>
  <c r="H33" i="23"/>
  <c r="F225" i="23"/>
  <c r="H48" i="23"/>
  <c r="H57" i="23"/>
  <c r="G94" i="23"/>
  <c r="P21" i="23"/>
  <c r="P110" i="23"/>
  <c r="H38" i="23"/>
  <c r="F230" i="23"/>
  <c r="F196" i="23"/>
  <c r="D154" i="23"/>
  <c r="D197" i="23"/>
  <c r="F14" i="23"/>
  <c r="F158" i="23" s="1"/>
  <c r="G29" i="23"/>
  <c r="F231" i="23"/>
  <c r="H49" i="23"/>
  <c r="N182" i="23"/>
  <c r="F137" i="23"/>
  <c r="F143" i="23" s="1"/>
  <c r="F150" i="23" s="1"/>
  <c r="P137" i="23"/>
  <c r="P143" i="23" s="1"/>
  <c r="P150" i="23" s="1"/>
  <c r="O137" i="23"/>
  <c r="M185" i="23"/>
  <c r="H9" i="23"/>
  <c r="D198" i="23"/>
  <c r="E202" i="23"/>
  <c r="F206" i="23"/>
  <c r="D207" i="23"/>
  <c r="D253" i="23" s="1"/>
  <c r="H29" i="23"/>
  <c r="E222" i="23"/>
  <c r="G39" i="23"/>
  <c r="H68" i="23"/>
  <c r="L157" i="23"/>
  <c r="L164" i="23"/>
  <c r="F103" i="23"/>
  <c r="F157" i="23" s="1"/>
  <c r="P103" i="23"/>
  <c r="P107" i="23" s="1"/>
  <c r="P114" i="23" s="1"/>
  <c r="O103" i="23"/>
  <c r="P147" i="23"/>
  <c r="O147" i="23"/>
  <c r="N181" i="23"/>
  <c r="N183" i="23"/>
  <c r="N185" i="23"/>
  <c r="E11" i="23"/>
  <c r="E198" i="23" s="1"/>
  <c r="D199" i="23"/>
  <c r="F202" i="23"/>
  <c r="E207" i="23"/>
  <c r="D208" i="23"/>
  <c r="D219" i="23"/>
  <c r="F222" i="23"/>
  <c r="D223" i="23"/>
  <c r="H39" i="23"/>
  <c r="G56" i="23"/>
  <c r="G73" i="23"/>
  <c r="M164" i="23"/>
  <c r="P82" i="23"/>
  <c r="O82" i="23"/>
  <c r="P92" i="23"/>
  <c r="O92" i="23"/>
  <c r="P14" i="23"/>
  <c r="O14" i="23"/>
  <c r="G11" i="23"/>
  <c r="F198" i="23"/>
  <c r="D157" i="23"/>
  <c r="D200" i="23"/>
  <c r="L180" i="23"/>
  <c r="L184" i="23"/>
  <c r="L186" i="23"/>
  <c r="E157" i="23"/>
  <c r="E200" i="23"/>
  <c r="G21" i="23"/>
  <c r="F208" i="23"/>
  <c r="F35" i="23"/>
  <c r="F42" i="23" s="1"/>
  <c r="F219" i="23"/>
  <c r="G31" i="23"/>
  <c r="G33" i="23"/>
  <c r="D225" i="23"/>
  <c r="E229" i="23"/>
  <c r="H40" i="23"/>
  <c r="H47" i="23"/>
  <c r="G51" i="23"/>
  <c r="H64" i="23"/>
  <c r="H74" i="23"/>
  <c r="H84" i="23"/>
  <c r="G93" i="23"/>
  <c r="P11" i="23"/>
  <c r="L185" i="23"/>
  <c r="F200" i="23"/>
  <c r="G27" i="23"/>
  <c r="E220" i="23"/>
  <c r="D221" i="23"/>
  <c r="F229" i="23"/>
  <c r="G47" i="23"/>
  <c r="E71" i="23"/>
  <c r="E78" i="23" s="1"/>
  <c r="G67" i="23"/>
  <c r="E89" i="23"/>
  <c r="E96" i="23" s="1"/>
  <c r="H85" i="23"/>
  <c r="N180" i="23"/>
  <c r="P27" i="23"/>
  <c r="O27" i="23"/>
  <c r="P37" i="23"/>
  <c r="O37" i="23"/>
  <c r="P48" i="23"/>
  <c r="O48" i="23"/>
  <c r="P58" i="23"/>
  <c r="P166" i="23" s="1"/>
  <c r="O58" i="23"/>
  <c r="P69" i="23"/>
  <c r="O69" i="23"/>
  <c r="N186" i="23"/>
  <c r="O12" i="23"/>
  <c r="P15" i="23"/>
  <c r="P28" i="23"/>
  <c r="O33" i="23"/>
  <c r="P38" i="23"/>
  <c r="P164" i="23" s="1"/>
  <c r="P49" i="23"/>
  <c r="P83" i="23"/>
  <c r="P93" i="23"/>
  <c r="P104" i="23"/>
  <c r="N184" i="23"/>
  <c r="P117" i="23"/>
  <c r="P125" i="23" s="1"/>
  <c r="P127" i="23"/>
  <c r="P138" i="23"/>
  <c r="P148" i="23"/>
  <c r="N153" i="23"/>
  <c r="L155" i="23"/>
  <c r="M158" i="23"/>
  <c r="M161" i="23" s="1"/>
  <c r="N163" i="23"/>
  <c r="L165" i="23"/>
  <c r="P9" i="23"/>
  <c r="M17" i="23"/>
  <c r="M24" i="23" s="1"/>
  <c r="M179" i="23" s="1"/>
  <c r="N155" i="23"/>
  <c r="N165" i="23"/>
  <c r="H111" i="23"/>
  <c r="H122" i="23"/>
  <c r="G136" i="23"/>
  <c r="O11" i="23"/>
  <c r="N17" i="23"/>
  <c r="N24" i="23" s="1"/>
  <c r="N179" i="23" s="1"/>
  <c r="O21" i="23"/>
  <c r="O32" i="23"/>
  <c r="M180" i="23"/>
  <c r="O45" i="23"/>
  <c r="O53" i="23" s="1"/>
  <c r="O60" i="23" s="1"/>
  <c r="O55" i="23"/>
  <c r="O66" i="23"/>
  <c r="O76" i="23"/>
  <c r="O87" i="23"/>
  <c r="O100" i="23"/>
  <c r="O110" i="23"/>
  <c r="O121" i="23"/>
  <c r="H136" i="23"/>
  <c r="O29" i="23"/>
  <c r="P32" i="23"/>
  <c r="O39" i="23"/>
  <c r="P45" i="23"/>
  <c r="P53" i="23" s="1"/>
  <c r="O50" i="23"/>
  <c r="O63" i="23"/>
  <c r="O73" i="23"/>
  <c r="O84" i="23"/>
  <c r="O94" i="23"/>
  <c r="O105" i="23"/>
  <c r="O118" i="23"/>
  <c r="O128" i="23"/>
  <c r="O139" i="23"/>
  <c r="N157" i="23"/>
  <c r="P29" i="23"/>
  <c r="P39" i="23"/>
  <c r="O47" i="23"/>
  <c r="O57" i="23"/>
  <c r="P63" i="23"/>
  <c r="O68" i="23"/>
  <c r="O81" i="23"/>
  <c r="O91" i="23"/>
  <c r="O102" i="23"/>
  <c r="O112" i="23"/>
  <c r="O123" i="23"/>
  <c r="O136" i="23"/>
  <c r="O146" i="23"/>
  <c r="N154" i="23"/>
  <c r="N164" i="23"/>
  <c r="G129" i="23"/>
  <c r="O20" i="23"/>
  <c r="O31" i="23"/>
  <c r="O65" i="23"/>
  <c r="O75" i="23"/>
  <c r="P81" i="23"/>
  <c r="O86" i="23"/>
  <c r="O99" i="23"/>
  <c r="O109" i="23"/>
  <c r="O120" i="23"/>
  <c r="O125" i="23" s="1"/>
  <c r="O130" i="23"/>
  <c r="O141" i="23"/>
  <c r="N159" i="23"/>
  <c r="H100" i="23"/>
  <c r="G109" i="23"/>
  <c r="G120" i="23"/>
  <c r="D35" i="23"/>
  <c r="D42" i="23" s="1"/>
  <c r="D71" i="23"/>
  <c r="D78" i="23" s="1"/>
  <c r="G63" i="23"/>
  <c r="H82" i="23"/>
  <c r="G82" i="23"/>
  <c r="D164" i="23"/>
  <c r="H27" i="23"/>
  <c r="G32" i="23"/>
  <c r="E35" i="23"/>
  <c r="E42" i="23" s="1"/>
  <c r="H37" i="23"/>
  <c r="H58" i="23"/>
  <c r="H69" i="23"/>
  <c r="G69" i="23"/>
  <c r="G74" i="23"/>
  <c r="H117" i="23"/>
  <c r="G117" i="23"/>
  <c r="F125" i="23"/>
  <c r="F132" i="23" s="1"/>
  <c r="E143" i="23"/>
  <c r="E150" i="23" s="1"/>
  <c r="H135" i="23"/>
  <c r="D159" i="23"/>
  <c r="F165" i="23"/>
  <c r="H86" i="23"/>
  <c r="G86" i="23"/>
  <c r="H99" i="23"/>
  <c r="G99" i="23"/>
  <c r="E164" i="23"/>
  <c r="E154" i="23"/>
  <c r="H21" i="23"/>
  <c r="H32" i="23"/>
  <c r="F53" i="23"/>
  <c r="F60" i="23" s="1"/>
  <c r="F71" i="23"/>
  <c r="F78" i="23" s="1"/>
  <c r="H65" i="23"/>
  <c r="G65" i="23"/>
  <c r="E107" i="23"/>
  <c r="E114" i="23" s="1"/>
  <c r="F154" i="23"/>
  <c r="E159" i="23"/>
  <c r="H92" i="23"/>
  <c r="G92" i="23"/>
  <c r="H147" i="23"/>
  <c r="G147" i="23"/>
  <c r="F159" i="23"/>
  <c r="G48" i="23"/>
  <c r="H75" i="23"/>
  <c r="G75" i="23"/>
  <c r="F89" i="23"/>
  <c r="F96" i="23" s="1"/>
  <c r="H118" i="23"/>
  <c r="G118" i="23"/>
  <c r="F164" i="23"/>
  <c r="E156" i="23"/>
  <c r="D163" i="23"/>
  <c r="G20" i="23"/>
  <c r="E153" i="23"/>
  <c r="H10" i="23"/>
  <c r="F156" i="23"/>
  <c r="D158" i="23"/>
  <c r="G15" i="23"/>
  <c r="E163" i="23"/>
  <c r="H20" i="23"/>
  <c r="G28" i="23"/>
  <c r="H31" i="23"/>
  <c r="G38" i="23"/>
  <c r="D53" i="23"/>
  <c r="D60" i="23" s="1"/>
  <c r="H55" i="23"/>
  <c r="G55" i="23"/>
  <c r="H66" i="23"/>
  <c r="G85" i="23"/>
  <c r="D156" i="23"/>
  <c r="F153" i="23"/>
  <c r="D155" i="23"/>
  <c r="G12" i="23"/>
  <c r="E158" i="23"/>
  <c r="H15" i="23"/>
  <c r="F163" i="23"/>
  <c r="D165" i="23"/>
  <c r="H28" i="23"/>
  <c r="D107" i="23"/>
  <c r="D114" i="23" s="1"/>
  <c r="AC179" i="23"/>
  <c r="AS179" i="23"/>
  <c r="BI179" i="23"/>
  <c r="U180" i="23"/>
  <c r="AK180" i="23"/>
  <c r="BA180" i="23"/>
  <c r="BQ180" i="23"/>
  <c r="AC181" i="23"/>
  <c r="AS181" i="23"/>
  <c r="BI181" i="23"/>
  <c r="U182" i="23"/>
  <c r="AK182" i="23"/>
  <c r="BA182" i="23"/>
  <c r="BQ182" i="23"/>
  <c r="AC183" i="23"/>
  <c r="AS183" i="23"/>
  <c r="BI183" i="23"/>
  <c r="U184" i="23"/>
  <c r="BA184" i="23"/>
  <c r="AC185" i="23"/>
  <c r="AS185" i="23"/>
  <c r="BI185" i="23"/>
  <c r="BQ186" i="23"/>
  <c r="G10" i="23"/>
  <c r="G9" i="23"/>
  <c r="H12" i="23"/>
  <c r="D17" i="23"/>
  <c r="D24" i="23" s="1"/>
  <c r="G19" i="23"/>
  <c r="E165" i="23"/>
  <c r="H22" i="23"/>
  <c r="G30" i="23"/>
  <c r="H45" i="23"/>
  <c r="G45" i="23"/>
  <c r="G64" i="23"/>
  <c r="H76" i="23"/>
  <c r="G105" i="23"/>
  <c r="H139" i="23"/>
  <c r="G139" i="23"/>
  <c r="H81" i="23"/>
  <c r="H128" i="23"/>
  <c r="G128" i="23"/>
  <c r="H138" i="23"/>
  <c r="G138" i="23"/>
  <c r="H148" i="23"/>
  <c r="G148" i="23"/>
  <c r="BJ179" i="23"/>
  <c r="V180" i="23"/>
  <c r="AL180" i="23"/>
  <c r="BR180" i="23"/>
  <c r="AT181" i="23"/>
  <c r="BJ181" i="23"/>
  <c r="V182" i="23"/>
  <c r="BB182" i="23"/>
  <c r="D143" i="23"/>
  <c r="D150" i="23" s="1"/>
  <c r="H110" i="23"/>
  <c r="G112" i="23"/>
  <c r="V179" i="23"/>
  <c r="BB179" i="23"/>
  <c r="BJ180" i="23"/>
  <c r="V181" i="23"/>
  <c r="AL181" i="23"/>
  <c r="BR181" i="23"/>
  <c r="AT182" i="23"/>
  <c r="BJ182" i="23"/>
  <c r="V183" i="23"/>
  <c r="AL183" i="23"/>
  <c r="BR183" i="23"/>
  <c r="AT184" i="23"/>
  <c r="V185" i="23"/>
  <c r="AL185" i="23"/>
  <c r="BB185" i="23"/>
  <c r="BR185" i="23"/>
  <c r="AD186" i="23"/>
  <c r="G66" i="23"/>
  <c r="G76" i="23"/>
  <c r="G87" i="23"/>
  <c r="G100" i="23"/>
  <c r="G110" i="23"/>
  <c r="D125" i="23"/>
  <c r="D132" i="23" s="1"/>
  <c r="H127" i="23"/>
  <c r="G127" i="23"/>
  <c r="E125" i="23"/>
  <c r="E132" i="23" s="1"/>
  <c r="H121" i="23"/>
  <c r="G123" i="23"/>
  <c r="AB179" i="23"/>
  <c r="AR179" i="23"/>
  <c r="BH179" i="23"/>
  <c r="AJ180" i="23"/>
  <c r="BP180" i="23"/>
  <c r="AB181" i="23"/>
  <c r="AR181" i="23"/>
  <c r="BH181" i="23"/>
  <c r="T182" i="23"/>
  <c r="AZ182" i="23"/>
  <c r="BP182" i="23"/>
  <c r="AB183" i="23"/>
  <c r="T184" i="23"/>
  <c r="AJ184" i="23"/>
  <c r="AZ184" i="23"/>
  <c r="BP184" i="23"/>
  <c r="AB185" i="23"/>
  <c r="BH185" i="23"/>
  <c r="T186" i="23"/>
  <c r="AJ186" i="23"/>
  <c r="AZ186" i="23"/>
  <c r="T179" i="23"/>
  <c r="AZ179" i="23"/>
  <c r="AB180" i="23"/>
  <c r="AR180" i="23"/>
  <c r="BH180" i="23"/>
  <c r="AJ181" i="23"/>
  <c r="AB182" i="23"/>
  <c r="AR182" i="23"/>
  <c r="BH182" i="23"/>
  <c r="T183" i="23"/>
  <c r="AZ183" i="23"/>
  <c r="BP183" i="23"/>
  <c r="AB184" i="23"/>
  <c r="AR184" i="23"/>
  <c r="AZ185" i="23"/>
  <c r="BP185" i="23"/>
  <c r="AB186" i="23"/>
  <c r="BH186" i="23"/>
  <c r="U179" i="23"/>
  <c r="BQ179" i="23"/>
  <c r="AS180" i="23"/>
  <c r="BI180" i="23"/>
  <c r="U181" i="23"/>
  <c r="BA181" i="23"/>
  <c r="AC182" i="23"/>
  <c r="AS182" i="23"/>
  <c r="BI182" i="23"/>
  <c r="BA183" i="23"/>
  <c r="BQ183" i="23"/>
  <c r="AS184" i="23"/>
  <c r="BI184" i="23"/>
  <c r="U185" i="23"/>
  <c r="BA185" i="23"/>
  <c r="AC186" i="23"/>
  <c r="AS186" i="23"/>
  <c r="BI186" i="23"/>
  <c r="AD183" i="23"/>
  <c r="AT183" i="23"/>
  <c r="BJ183" i="23"/>
  <c r="V184" i="23"/>
  <c r="AL184" i="23"/>
  <c r="BB184" i="23"/>
  <c r="BR184" i="23"/>
  <c r="AD185" i="23"/>
  <c r="AT185" i="23"/>
  <c r="BJ185" i="23"/>
  <c r="V186" i="23"/>
  <c r="AL186" i="23"/>
  <c r="BB186" i="23"/>
  <c r="BR186" i="23"/>
  <c r="AK179" i="23"/>
  <c r="AL179" i="23"/>
  <c r="AX116" i="20"/>
  <c r="AX2" i="21"/>
  <c r="R116" i="20"/>
  <c r="R2" i="21"/>
  <c r="AX116" i="19"/>
  <c r="BN116" i="20"/>
  <c r="BN2" i="21"/>
  <c r="AH116" i="19"/>
  <c r="AH2" i="20"/>
  <c r="AP2" i="20"/>
  <c r="Z2" i="20"/>
  <c r="BF2" i="20"/>
  <c r="J2" i="20"/>
  <c r="G32" i="22"/>
  <c r="H32" i="22"/>
  <c r="H34" i="22" s="1"/>
  <c r="E34" i="22"/>
  <c r="E79" i="22"/>
  <c r="D18" i="22"/>
  <c r="D69" i="22"/>
  <c r="D79" i="22"/>
  <c r="G8" i="22"/>
  <c r="G10" i="22" s="1"/>
  <c r="BT81" i="22"/>
  <c r="BP91" i="22"/>
  <c r="BS70" i="22"/>
  <c r="BR90" i="22"/>
  <c r="BP42" i="22"/>
  <c r="BT80" i="22"/>
  <c r="BQ42" i="22"/>
  <c r="BP71" i="22"/>
  <c r="BS71" i="22" s="1"/>
  <c r="BP81" i="22"/>
  <c r="BS81" i="22" s="1"/>
  <c r="BR89" i="22"/>
  <c r="BQ71" i="22"/>
  <c r="BT71" i="22" s="1"/>
  <c r="BT69" i="22"/>
  <c r="BT79" i="22"/>
  <c r="BL81" i="22"/>
  <c r="BK81" i="22"/>
  <c r="BL71" i="22"/>
  <c r="BK71" i="22"/>
  <c r="BJ90" i="22"/>
  <c r="BK70" i="22"/>
  <c r="BK80" i="22"/>
  <c r="BH89" i="22"/>
  <c r="BH91" i="22" s="1"/>
  <c r="BH93" i="22" s="1"/>
  <c r="BI89" i="22"/>
  <c r="BI91" i="22" s="1"/>
  <c r="BI93" i="22" s="1"/>
  <c r="BJ89" i="22"/>
  <c r="BL40" i="22"/>
  <c r="BK69" i="22"/>
  <c r="BK79" i="22"/>
  <c r="BL69" i="22"/>
  <c r="BL79" i="22"/>
  <c r="BD71" i="22"/>
  <c r="BD81" i="22"/>
  <c r="BC81" i="22"/>
  <c r="BB90" i="22"/>
  <c r="BC70" i="22"/>
  <c r="BC80" i="22"/>
  <c r="BA89" i="22"/>
  <c r="BA91" i="22" s="1"/>
  <c r="BC40" i="22"/>
  <c r="BC42" i="22" s="1"/>
  <c r="AZ71" i="22"/>
  <c r="BC71" i="22" s="1"/>
  <c r="BB89" i="22"/>
  <c r="BD40" i="22"/>
  <c r="BD42" i="22" s="1"/>
  <c r="BC69" i="22"/>
  <c r="BC79" i="22"/>
  <c r="BD69" i="22"/>
  <c r="BD79" i="22"/>
  <c r="AV81" i="22"/>
  <c r="AU81" i="22"/>
  <c r="AT90" i="22"/>
  <c r="AU70" i="22"/>
  <c r="AU80" i="22"/>
  <c r="AR89" i="22"/>
  <c r="AR91" i="22" s="1"/>
  <c r="AR93" i="22" s="1"/>
  <c r="AS89" i="22"/>
  <c r="AS91" i="22" s="1"/>
  <c r="AS93" i="22" s="1"/>
  <c r="AT89" i="22"/>
  <c r="AV40" i="22"/>
  <c r="AV42" i="22" s="1"/>
  <c r="AU69" i="22"/>
  <c r="AU79" i="22"/>
  <c r="AV69" i="22"/>
  <c r="AV79" i="22"/>
  <c r="AN81" i="22"/>
  <c r="AM41" i="22"/>
  <c r="AM42" i="22" s="1"/>
  <c r="AL90" i="22"/>
  <c r="AK42" i="22"/>
  <c r="AJ71" i="22"/>
  <c r="AM71" i="22" s="1"/>
  <c r="AJ81" i="22"/>
  <c r="AM81" i="22" s="1"/>
  <c r="AL89" i="22"/>
  <c r="AK71" i="22"/>
  <c r="AN71" i="22" s="1"/>
  <c r="AN69" i="22"/>
  <c r="AN79" i="22"/>
  <c r="AF71" i="22"/>
  <c r="AF81" i="22"/>
  <c r="AE81" i="22"/>
  <c r="AD90" i="22"/>
  <c r="AE70" i="22"/>
  <c r="AE80" i="22"/>
  <c r="AC89" i="22"/>
  <c r="AC91" i="22" s="1"/>
  <c r="AE40" i="22"/>
  <c r="AE42" i="22" s="1"/>
  <c r="AB71" i="22"/>
  <c r="AE71" i="22" s="1"/>
  <c r="AD89" i="22"/>
  <c r="AF40" i="22"/>
  <c r="AF42" i="22" s="1"/>
  <c r="AE69" i="22"/>
  <c r="AE79" i="22"/>
  <c r="AF69" i="22"/>
  <c r="AF79" i="22"/>
  <c r="T91" i="22"/>
  <c r="X81" i="22"/>
  <c r="W81" i="22"/>
  <c r="X71" i="22"/>
  <c r="V90" i="22"/>
  <c r="W70" i="22"/>
  <c r="W80" i="22"/>
  <c r="U89" i="22"/>
  <c r="U91" i="22" s="1"/>
  <c r="W40" i="22"/>
  <c r="W42" i="22" s="1"/>
  <c r="T71" i="22"/>
  <c r="W71" i="22" s="1"/>
  <c r="V89" i="22"/>
  <c r="X40" i="22"/>
  <c r="X42" i="22" s="1"/>
  <c r="W69" i="22"/>
  <c r="W79" i="22"/>
  <c r="X69" i="22"/>
  <c r="X79" i="22"/>
  <c r="P81" i="22"/>
  <c r="O81" i="22"/>
  <c r="P71" i="22"/>
  <c r="O71" i="22"/>
  <c r="N90" i="22"/>
  <c r="O70" i="22"/>
  <c r="O80" i="22"/>
  <c r="L89" i="22"/>
  <c r="L91" i="22" s="1"/>
  <c r="L42" i="22"/>
  <c r="M89" i="22"/>
  <c r="M91" i="22" s="1"/>
  <c r="N89" i="22"/>
  <c r="P40" i="22"/>
  <c r="P42" i="22" s="1"/>
  <c r="O69" i="22"/>
  <c r="O79" i="22"/>
  <c r="P69" i="22"/>
  <c r="P79" i="22"/>
  <c r="D90" i="22"/>
  <c r="F76" i="20"/>
  <c r="G70" i="20"/>
  <c r="G60" i="20"/>
  <c r="F93" i="20"/>
  <c r="E66" i="20"/>
  <c r="F66" i="20"/>
  <c r="F90" i="20"/>
  <c r="G49" i="20"/>
  <c r="H49" i="20"/>
  <c r="H42" i="20"/>
  <c r="G39" i="20"/>
  <c r="G40" i="20"/>
  <c r="H40" i="20"/>
  <c r="F36" i="20"/>
  <c r="H32" i="20"/>
  <c r="F89" i="20"/>
  <c r="G29" i="20"/>
  <c r="G22" i="20"/>
  <c r="F26" i="20"/>
  <c r="G9" i="20"/>
  <c r="H9" i="20"/>
  <c r="H13" i="20"/>
  <c r="F92" i="20"/>
  <c r="G181" i="21"/>
  <c r="G178" i="21"/>
  <c r="G186" i="21"/>
  <c r="G194" i="21"/>
  <c r="F198" i="21"/>
  <c r="G159" i="21"/>
  <c r="G167" i="21"/>
  <c r="H159" i="21"/>
  <c r="G157" i="21"/>
  <c r="H130" i="21"/>
  <c r="H138" i="21"/>
  <c r="H146" i="21"/>
  <c r="G136" i="21"/>
  <c r="F218" i="21"/>
  <c r="H133" i="21"/>
  <c r="G130" i="21"/>
  <c r="G106" i="21"/>
  <c r="G112" i="21"/>
  <c r="F202" i="21"/>
  <c r="F210" i="21"/>
  <c r="H109" i="21"/>
  <c r="G85" i="21"/>
  <c r="D206" i="21"/>
  <c r="D214" i="21"/>
  <c r="F102" i="21"/>
  <c r="D205" i="21"/>
  <c r="D213" i="21"/>
  <c r="F207" i="21"/>
  <c r="E210" i="21"/>
  <c r="E218" i="21"/>
  <c r="E203" i="21"/>
  <c r="E211" i="21"/>
  <c r="G87" i="21"/>
  <c r="G95" i="21"/>
  <c r="E219" i="21"/>
  <c r="H58" i="21"/>
  <c r="H66" i="21"/>
  <c r="H74" i="21"/>
  <c r="F215" i="21"/>
  <c r="F213" i="21"/>
  <c r="G63" i="21"/>
  <c r="G71" i="21"/>
  <c r="H63" i="21"/>
  <c r="E202" i="21"/>
  <c r="G61" i="21"/>
  <c r="G34" i="21"/>
  <c r="G42" i="21"/>
  <c r="F54" i="21"/>
  <c r="D216" i="21"/>
  <c r="E213" i="21"/>
  <c r="G40" i="21"/>
  <c r="D208" i="21"/>
  <c r="E205" i="21"/>
  <c r="H37" i="21"/>
  <c r="H9" i="21"/>
  <c r="G25" i="21"/>
  <c r="F205" i="21"/>
  <c r="F217" i="21"/>
  <c r="F209" i="21"/>
  <c r="F201" i="21"/>
  <c r="F30" i="21"/>
  <c r="H17" i="21"/>
  <c r="H21" i="21"/>
  <c r="G21" i="21"/>
  <c r="G13" i="21"/>
  <c r="D41" i="22"/>
  <c r="D40" i="22"/>
  <c r="E40" i="22"/>
  <c r="D10" i="22"/>
  <c r="E10" i="22"/>
  <c r="BT312" i="21"/>
  <c r="BS312" i="21"/>
  <c r="BS314" i="21"/>
  <c r="BT314" i="21"/>
  <c r="BS306" i="21"/>
  <c r="BT306" i="21"/>
  <c r="BP325" i="21"/>
  <c r="BT313" i="21"/>
  <c r="BS313" i="21"/>
  <c r="BT315" i="21"/>
  <c r="BS315" i="21"/>
  <c r="BT317" i="21"/>
  <c r="BS317" i="21"/>
  <c r="BS319" i="21"/>
  <c r="BT319" i="21"/>
  <c r="BT316" i="21"/>
  <c r="BT305" i="21"/>
  <c r="BS305" i="21"/>
  <c r="BT307" i="21"/>
  <c r="BS307" i="21"/>
  <c r="BS309" i="21"/>
  <c r="BT311" i="21"/>
  <c r="BT321" i="21"/>
  <c r="BS321" i="21"/>
  <c r="BT320" i="21"/>
  <c r="BS320" i="21"/>
  <c r="BS322" i="21"/>
  <c r="BT322" i="21"/>
  <c r="BT323" i="21"/>
  <c r="BS323" i="21"/>
  <c r="BS207" i="21"/>
  <c r="BS215" i="21"/>
  <c r="BT251" i="21"/>
  <c r="BS256" i="21"/>
  <c r="BT259" i="21"/>
  <c r="BS264" i="21"/>
  <c r="BT267" i="21"/>
  <c r="BR269" i="21"/>
  <c r="BT277" i="21"/>
  <c r="BS282" i="21"/>
  <c r="BS290" i="21"/>
  <c r="BS308" i="21"/>
  <c r="BS316" i="21"/>
  <c r="BS324" i="21"/>
  <c r="BT256" i="21"/>
  <c r="BT264" i="21"/>
  <c r="BR310" i="21"/>
  <c r="BR318" i="21"/>
  <c r="BS201" i="21"/>
  <c r="BS209" i="21"/>
  <c r="BS217" i="21"/>
  <c r="BS250" i="21"/>
  <c r="BT253" i="21"/>
  <c r="BS258" i="21"/>
  <c r="BT261" i="21"/>
  <c r="BS266" i="21"/>
  <c r="BS284" i="21"/>
  <c r="BS292" i="21"/>
  <c r="BT201" i="21"/>
  <c r="BT222" i="21" s="1"/>
  <c r="BS206" i="21"/>
  <c r="BS214" i="21"/>
  <c r="BT250" i="21"/>
  <c r="BS255" i="21"/>
  <c r="BT258" i="21"/>
  <c r="BS263" i="21"/>
  <c r="BT266" i="21"/>
  <c r="BS281" i="21"/>
  <c r="BS289" i="21"/>
  <c r="BQ309" i="21"/>
  <c r="BT309" i="21" s="1"/>
  <c r="BT255" i="21"/>
  <c r="BT263" i="21"/>
  <c r="BP269" i="21"/>
  <c r="BL305" i="21"/>
  <c r="BK305" i="21"/>
  <c r="BL307" i="21"/>
  <c r="BK307" i="21"/>
  <c r="BL320" i="21"/>
  <c r="BK320" i="21"/>
  <c r="BK322" i="21"/>
  <c r="BL322" i="21"/>
  <c r="BL312" i="21"/>
  <c r="BK312" i="21"/>
  <c r="BK314" i="21"/>
  <c r="BL314" i="21"/>
  <c r="BL321" i="21"/>
  <c r="BK321" i="21"/>
  <c r="BL323" i="21"/>
  <c r="BK323" i="21"/>
  <c r="BK306" i="21"/>
  <c r="BL306" i="21"/>
  <c r="BL317" i="21"/>
  <c r="BK317" i="21"/>
  <c r="BL319" i="21"/>
  <c r="BK319" i="21"/>
  <c r="BL313" i="21"/>
  <c r="BK313" i="21"/>
  <c r="BL315" i="21"/>
  <c r="BK315" i="21"/>
  <c r="BI325" i="21"/>
  <c r="BL309" i="21"/>
  <c r="BK309" i="21"/>
  <c r="BL311" i="21"/>
  <c r="BK311" i="21"/>
  <c r="BK202" i="21"/>
  <c r="BL205" i="21"/>
  <c r="BK210" i="21"/>
  <c r="BL213" i="21"/>
  <c r="BK218" i="21"/>
  <c r="BK251" i="21"/>
  <c r="BL254" i="21"/>
  <c r="BK259" i="21"/>
  <c r="BL262" i="21"/>
  <c r="BK267" i="21"/>
  <c r="BI269" i="21"/>
  <c r="BK277" i="21"/>
  <c r="BL280" i="21"/>
  <c r="BK285" i="21"/>
  <c r="BL288" i="21"/>
  <c r="BK293" i="21"/>
  <c r="BL296" i="21"/>
  <c r="BJ308" i="21"/>
  <c r="BJ316" i="21"/>
  <c r="BJ324" i="21"/>
  <c r="BL251" i="21"/>
  <c r="BK256" i="21"/>
  <c r="BL259" i="21"/>
  <c r="BK264" i="21"/>
  <c r="BL267" i="21"/>
  <c r="BJ269" i="21"/>
  <c r="BL277" i="21"/>
  <c r="BJ310" i="21"/>
  <c r="BJ318" i="21"/>
  <c r="BK201" i="21"/>
  <c r="BK209" i="21"/>
  <c r="BK217" i="21"/>
  <c r="BK250" i="21"/>
  <c r="BK258" i="21"/>
  <c r="BK266" i="21"/>
  <c r="BK284" i="21"/>
  <c r="BK292" i="21"/>
  <c r="BL201" i="21"/>
  <c r="BK206" i="21"/>
  <c r="BK214" i="21"/>
  <c r="BL250" i="21"/>
  <c r="BK255" i="21"/>
  <c r="BL258" i="21"/>
  <c r="BK263" i="21"/>
  <c r="BL266" i="21"/>
  <c r="BK281" i="21"/>
  <c r="BK289" i="21"/>
  <c r="BL255" i="21"/>
  <c r="BL263" i="21"/>
  <c r="BH269" i="21"/>
  <c r="BD307" i="21"/>
  <c r="BC307" i="21"/>
  <c r="BD317" i="21"/>
  <c r="BC317" i="21"/>
  <c r="BC297" i="21"/>
  <c r="BD309" i="21"/>
  <c r="BD314" i="21"/>
  <c r="BD320" i="21"/>
  <c r="BD323" i="21"/>
  <c r="BC323" i="21"/>
  <c r="BC306" i="21"/>
  <c r="BD306" i="21"/>
  <c r="BD312" i="21"/>
  <c r="BD315" i="21"/>
  <c r="BC315" i="21"/>
  <c r="BC207" i="21"/>
  <c r="BC215" i="21"/>
  <c r="BC256" i="21"/>
  <c r="BC264" i="21"/>
  <c r="BB269" i="21"/>
  <c r="BC282" i="21"/>
  <c r="BC290" i="21"/>
  <c r="BC308" i="21"/>
  <c r="BC324" i="21"/>
  <c r="BC204" i="21"/>
  <c r="BC212" i="21"/>
  <c r="BC220" i="21"/>
  <c r="BC253" i="21"/>
  <c r="BD256" i="21"/>
  <c r="BC261" i="21"/>
  <c r="BD264" i="21"/>
  <c r="BC279" i="21"/>
  <c r="BC287" i="21"/>
  <c r="BC295" i="21"/>
  <c r="BC305" i="21"/>
  <c r="BB310" i="21"/>
  <c r="BB318" i="21"/>
  <c r="BC201" i="21"/>
  <c r="BC209" i="21"/>
  <c r="BC217" i="21"/>
  <c r="BC250" i="21"/>
  <c r="BD253" i="21"/>
  <c r="BC258" i="21"/>
  <c r="BD261" i="21"/>
  <c r="BC266" i="21"/>
  <c r="BC284" i="21"/>
  <c r="BC292" i="21"/>
  <c r="BD305" i="21"/>
  <c r="BA269" i="21"/>
  <c r="BD201" i="21"/>
  <c r="BD222" i="21" s="1"/>
  <c r="BD250" i="21"/>
  <c r="BC255" i="21"/>
  <c r="BD258" i="21"/>
  <c r="BC263" i="21"/>
  <c r="BD266" i="21"/>
  <c r="BC289" i="21"/>
  <c r="BC294" i="21"/>
  <c r="BC208" i="21"/>
  <c r="BC216" i="21"/>
  <c r="BC249" i="21"/>
  <c r="BC257" i="21"/>
  <c r="BC265" i="21"/>
  <c r="BC283" i="21"/>
  <c r="BC291" i="21"/>
  <c r="AZ269" i="21"/>
  <c r="AU306" i="21"/>
  <c r="AV306" i="21"/>
  <c r="AV313" i="21"/>
  <c r="AU313" i="21"/>
  <c r="AV315" i="21"/>
  <c r="AU315" i="21"/>
  <c r="AV317" i="21"/>
  <c r="AU317" i="21"/>
  <c r="AU319" i="21"/>
  <c r="AV308" i="21"/>
  <c r="AV305" i="21"/>
  <c r="AU305" i="21"/>
  <c r="AU307" i="21"/>
  <c r="AU309" i="21"/>
  <c r="AU311" i="21"/>
  <c r="AV311" i="21"/>
  <c r="AU297" i="21"/>
  <c r="AV320" i="21"/>
  <c r="AU320" i="21"/>
  <c r="AU322" i="21"/>
  <c r="AV322" i="21"/>
  <c r="AV316" i="21"/>
  <c r="AV310" i="21"/>
  <c r="AU310" i="21"/>
  <c r="AU312" i="21"/>
  <c r="AU323" i="21"/>
  <c r="AU207" i="21"/>
  <c r="AU215" i="21"/>
  <c r="AV251" i="21"/>
  <c r="AU256" i="21"/>
  <c r="AV259" i="21"/>
  <c r="AU264" i="21"/>
  <c r="AV267" i="21"/>
  <c r="AT269" i="21"/>
  <c r="AV277" i="21"/>
  <c r="AU282" i="21"/>
  <c r="AU290" i="21"/>
  <c r="AU316" i="21"/>
  <c r="AU253" i="21"/>
  <c r="AV256" i="21"/>
  <c r="AU261" i="21"/>
  <c r="AV264" i="21"/>
  <c r="AS269" i="21"/>
  <c r="AU201" i="21"/>
  <c r="AU250" i="21"/>
  <c r="AV253" i="21"/>
  <c r="AU258" i="21"/>
  <c r="AV261" i="21"/>
  <c r="AU266" i="21"/>
  <c r="AV201" i="21"/>
  <c r="AV222" i="21" s="1"/>
  <c r="AU206" i="21"/>
  <c r="AU214" i="21"/>
  <c r="AV250" i="21"/>
  <c r="AU255" i="21"/>
  <c r="AV258" i="21"/>
  <c r="AU263" i="21"/>
  <c r="AV266" i="21"/>
  <c r="AU281" i="21"/>
  <c r="AU289" i="21"/>
  <c r="AV255" i="21"/>
  <c r="AV263" i="21"/>
  <c r="AR269" i="21"/>
  <c r="AM312" i="21"/>
  <c r="AN321" i="21"/>
  <c r="AM321" i="21"/>
  <c r="AN323" i="21"/>
  <c r="AN308" i="21"/>
  <c r="AM306" i="21"/>
  <c r="AN313" i="21"/>
  <c r="AM313" i="21"/>
  <c r="AN315" i="21"/>
  <c r="AM315" i="21"/>
  <c r="AN305" i="21"/>
  <c r="AM305" i="21"/>
  <c r="AN307" i="21"/>
  <c r="AM307" i="21"/>
  <c r="AM309" i="21"/>
  <c r="AM311" i="21"/>
  <c r="AN311" i="21"/>
  <c r="AN297" i="21"/>
  <c r="AM320" i="21"/>
  <c r="AM322" i="21"/>
  <c r="AN322" i="21"/>
  <c r="AM207" i="21"/>
  <c r="AM215" i="21"/>
  <c r="AN251" i="21"/>
  <c r="AM256" i="21"/>
  <c r="AN259" i="21"/>
  <c r="AM264" i="21"/>
  <c r="AN267" i="21"/>
  <c r="AL269" i="21"/>
  <c r="AN277" i="21"/>
  <c r="AM282" i="21"/>
  <c r="AM290" i="21"/>
  <c r="AM308" i="21"/>
  <c r="AK269" i="21"/>
  <c r="AN256" i="21"/>
  <c r="AN264" i="21"/>
  <c r="AL310" i="21"/>
  <c r="AL318" i="21"/>
  <c r="AM201" i="21"/>
  <c r="AM209" i="21"/>
  <c r="AM217" i="21"/>
  <c r="AM250" i="21"/>
  <c r="AN253" i="21"/>
  <c r="AM258" i="21"/>
  <c r="AN261" i="21"/>
  <c r="AM266" i="21"/>
  <c r="AM284" i="21"/>
  <c r="AM292" i="21"/>
  <c r="AN201" i="21"/>
  <c r="AN222" i="21" s="1"/>
  <c r="AM206" i="21"/>
  <c r="AM214" i="21"/>
  <c r="AN250" i="21"/>
  <c r="AM255" i="21"/>
  <c r="AN258" i="21"/>
  <c r="AM263" i="21"/>
  <c r="AN266" i="21"/>
  <c r="AM281" i="21"/>
  <c r="AM289" i="21"/>
  <c r="AN255" i="21"/>
  <c r="AN263" i="21"/>
  <c r="AJ269" i="21"/>
  <c r="AF323" i="21"/>
  <c r="AF311" i="21"/>
  <c r="AE311" i="21"/>
  <c r="AE314" i="21"/>
  <c r="AF314" i="21"/>
  <c r="AE319" i="21"/>
  <c r="AF319" i="21"/>
  <c r="AE306" i="21"/>
  <c r="AF306" i="21"/>
  <c r="AF317" i="21"/>
  <c r="AE317" i="21"/>
  <c r="AF320" i="21"/>
  <c r="AE320" i="21"/>
  <c r="AF324" i="21"/>
  <c r="AE207" i="21"/>
  <c r="AE215" i="21"/>
  <c r="AF251" i="21"/>
  <c r="AE256" i="21"/>
  <c r="AF259" i="21"/>
  <c r="AE264" i="21"/>
  <c r="AF267" i="21"/>
  <c r="AD269" i="21"/>
  <c r="AF277" i="21"/>
  <c r="AE282" i="21"/>
  <c r="AE290" i="21"/>
  <c r="AD305" i="21"/>
  <c r="AD313" i="21"/>
  <c r="AD321" i="21"/>
  <c r="AE324" i="21"/>
  <c r="AE204" i="21"/>
  <c r="AE212" i="21"/>
  <c r="AE220" i="21"/>
  <c r="AE253" i="21"/>
  <c r="AF256" i="21"/>
  <c r="AE261" i="21"/>
  <c r="AF264" i="21"/>
  <c r="AE279" i="21"/>
  <c r="AE287" i="21"/>
  <c r="AE295" i="21"/>
  <c r="AD310" i="21"/>
  <c r="AD318" i="21"/>
  <c r="AE201" i="21"/>
  <c r="AE209" i="21"/>
  <c r="AE250" i="21"/>
  <c r="AF253" i="21"/>
  <c r="AE258" i="21"/>
  <c r="AF261" i="21"/>
  <c r="AE266" i="21"/>
  <c r="AE284" i="21"/>
  <c r="AE292" i="21"/>
  <c r="AF201" i="21"/>
  <c r="AF222" i="21" s="1"/>
  <c r="AF250" i="21"/>
  <c r="AE255" i="21"/>
  <c r="AF258" i="21"/>
  <c r="AE263" i="21"/>
  <c r="AF266" i="21"/>
  <c r="AE281" i="21"/>
  <c r="AE289" i="21"/>
  <c r="AC309" i="21"/>
  <c r="AE252" i="21"/>
  <c r="AF255" i="21"/>
  <c r="AE260" i="21"/>
  <c r="AF263" i="21"/>
  <c r="AE268" i="21"/>
  <c r="AE278" i="21"/>
  <c r="AE286" i="21"/>
  <c r="AE294" i="21"/>
  <c r="AE208" i="21"/>
  <c r="AE216" i="21"/>
  <c r="AE249" i="21"/>
  <c r="AE257" i="21"/>
  <c r="AE265" i="21"/>
  <c r="AE283" i="21"/>
  <c r="AE291" i="21"/>
  <c r="AB269" i="21"/>
  <c r="X297" i="21"/>
  <c r="W297" i="21"/>
  <c r="X307" i="21"/>
  <c r="W307" i="21"/>
  <c r="X312" i="21"/>
  <c r="W312" i="21"/>
  <c r="W314" i="21"/>
  <c r="X314" i="21"/>
  <c r="W319" i="21"/>
  <c r="X315" i="21"/>
  <c r="W315" i="21"/>
  <c r="X320" i="21"/>
  <c r="W322" i="21"/>
  <c r="X322" i="21"/>
  <c r="W306" i="21"/>
  <c r="X306" i="21"/>
  <c r="X311" i="21"/>
  <c r="W311" i="21"/>
  <c r="X323" i="21"/>
  <c r="W323" i="21"/>
  <c r="W313" i="21"/>
  <c r="X205" i="21"/>
  <c r="X213" i="21"/>
  <c r="W251" i="21"/>
  <c r="X254" i="21"/>
  <c r="W259" i="21"/>
  <c r="X262" i="21"/>
  <c r="W267" i="21"/>
  <c r="U269" i="21"/>
  <c r="X269" i="21" s="1"/>
  <c r="W277" i="21"/>
  <c r="X280" i="21"/>
  <c r="X288" i="21"/>
  <c r="X296" i="21"/>
  <c r="V308" i="21"/>
  <c r="V316" i="21"/>
  <c r="V324" i="21"/>
  <c r="W212" i="21"/>
  <c r="W201" i="21"/>
  <c r="X204" i="21"/>
  <c r="W209" i="21"/>
  <c r="W217" i="21"/>
  <c r="X220" i="21"/>
  <c r="W250" i="21"/>
  <c r="X253" i="21"/>
  <c r="W258" i="21"/>
  <c r="X261" i="21"/>
  <c r="W266" i="21"/>
  <c r="X279" i="21"/>
  <c r="W284" i="21"/>
  <c r="X287" i="21"/>
  <c r="W292" i="21"/>
  <c r="X295" i="21"/>
  <c r="W310" i="21"/>
  <c r="X313" i="21"/>
  <c r="W318" i="21"/>
  <c r="X321" i="21"/>
  <c r="W253" i="21"/>
  <c r="X201" i="21"/>
  <c r="W206" i="21"/>
  <c r="X250" i="21"/>
  <c r="W255" i="21"/>
  <c r="X258" i="21"/>
  <c r="W263" i="21"/>
  <c r="X266" i="21"/>
  <c r="W281" i="21"/>
  <c r="W289" i="21"/>
  <c r="W252" i="21"/>
  <c r="X255" i="21"/>
  <c r="W260" i="21"/>
  <c r="X263" i="21"/>
  <c r="W268" i="21"/>
  <c r="W278" i="21"/>
  <c r="W286" i="21"/>
  <c r="V309" i="21"/>
  <c r="V317" i="21"/>
  <c r="W208" i="21"/>
  <c r="W216" i="21"/>
  <c r="W249" i="21"/>
  <c r="W257" i="21"/>
  <c r="W265" i="21"/>
  <c r="W283" i="21"/>
  <c r="W291" i="21"/>
  <c r="T269" i="21"/>
  <c r="W269" i="21" s="1"/>
  <c r="P297" i="21"/>
  <c r="O297" i="21"/>
  <c r="O306" i="21"/>
  <c r="P306" i="21"/>
  <c r="P315" i="21"/>
  <c r="O315" i="21"/>
  <c r="P317" i="21"/>
  <c r="P319" i="21"/>
  <c r="P316" i="21"/>
  <c r="O322" i="21"/>
  <c r="P322" i="21"/>
  <c r="P308" i="21"/>
  <c r="O309" i="21"/>
  <c r="O311" i="21"/>
  <c r="P311" i="21"/>
  <c r="P318" i="21"/>
  <c r="O318" i="21"/>
  <c r="P320" i="21"/>
  <c r="O320" i="21"/>
  <c r="O314" i="21"/>
  <c r="P314" i="21"/>
  <c r="P323" i="21"/>
  <c r="O323" i="21"/>
  <c r="P310" i="21"/>
  <c r="P312" i="21"/>
  <c r="P324" i="21"/>
  <c r="O256" i="21"/>
  <c r="O264" i="21"/>
  <c r="N269" i="21"/>
  <c r="O282" i="21"/>
  <c r="O290" i="21"/>
  <c r="O316" i="21"/>
  <c r="O324" i="21"/>
  <c r="O253" i="21"/>
  <c r="P256" i="21"/>
  <c r="O261" i="21"/>
  <c r="P264" i="21"/>
  <c r="O279" i="21"/>
  <c r="O287" i="21"/>
  <c r="O295" i="21"/>
  <c r="O305" i="21"/>
  <c r="O313" i="21"/>
  <c r="O321" i="21"/>
  <c r="O250" i="21"/>
  <c r="P253" i="21"/>
  <c r="O258" i="21"/>
  <c r="P261" i="21"/>
  <c r="O266" i="21"/>
  <c r="P305" i="21"/>
  <c r="P201" i="21"/>
  <c r="P250" i="21"/>
  <c r="O255" i="21"/>
  <c r="P258" i="21"/>
  <c r="O263" i="21"/>
  <c r="P266" i="21"/>
  <c r="O281" i="21"/>
  <c r="O289" i="21"/>
  <c r="M309" i="21"/>
  <c r="O252" i="21"/>
  <c r="P255" i="21"/>
  <c r="O260" i="21"/>
  <c r="P263" i="21"/>
  <c r="O268" i="21"/>
  <c r="O278" i="21"/>
  <c r="O286" i="21"/>
  <c r="O294" i="21"/>
  <c r="L269" i="21"/>
  <c r="BS155" i="20"/>
  <c r="BT155" i="20"/>
  <c r="BT157" i="20"/>
  <c r="BS157" i="20"/>
  <c r="BQ162" i="20"/>
  <c r="BR160" i="20"/>
  <c r="BT123" i="20"/>
  <c r="BS128" i="20"/>
  <c r="BS140" i="20"/>
  <c r="BR146" i="20"/>
  <c r="BP156" i="20"/>
  <c r="BP162" i="20" s="1"/>
  <c r="BS89" i="20"/>
  <c r="BS142" i="20"/>
  <c r="BR159" i="20"/>
  <c r="BS94" i="20"/>
  <c r="BS127" i="20"/>
  <c r="BQ130" i="20"/>
  <c r="BS139" i="20"/>
  <c r="BR156" i="20"/>
  <c r="BR130" i="20"/>
  <c r="BR158" i="20"/>
  <c r="BL155" i="20"/>
  <c r="BK128" i="20"/>
  <c r="BK140" i="20"/>
  <c r="BJ146" i="20"/>
  <c r="BJ157" i="20"/>
  <c r="BJ160" i="20"/>
  <c r="BK89" i="20"/>
  <c r="BJ159" i="20"/>
  <c r="BK94" i="20"/>
  <c r="BK127" i="20"/>
  <c r="BI130" i="20"/>
  <c r="BK139" i="20"/>
  <c r="BJ156" i="20"/>
  <c r="BK91" i="20"/>
  <c r="BK124" i="20"/>
  <c r="BJ130" i="20"/>
  <c r="BK144" i="20"/>
  <c r="BK141" i="20"/>
  <c r="BJ158" i="20"/>
  <c r="BC157" i="20"/>
  <c r="BB160" i="20"/>
  <c r="BD123" i="20"/>
  <c r="BC128" i="20"/>
  <c r="BC140" i="20"/>
  <c r="BB146" i="20"/>
  <c r="AZ156" i="20"/>
  <c r="AZ162" i="20" s="1"/>
  <c r="BA157" i="20"/>
  <c r="BC89" i="20"/>
  <c r="BC142" i="20"/>
  <c r="BB159" i="20"/>
  <c r="BC94" i="20"/>
  <c r="BC127" i="20"/>
  <c r="BA130" i="20"/>
  <c r="BC139" i="20"/>
  <c r="BB156" i="20"/>
  <c r="BB130" i="20"/>
  <c r="BB158" i="20"/>
  <c r="AV96" i="20"/>
  <c r="AV164" i="20" s="1"/>
  <c r="AV155" i="20"/>
  <c r="AU155" i="20"/>
  <c r="AT160" i="20"/>
  <c r="AV123" i="20"/>
  <c r="AU128" i="20"/>
  <c r="AU140" i="20"/>
  <c r="AT146" i="20"/>
  <c r="AT157" i="20"/>
  <c r="AV128" i="20"/>
  <c r="AU89" i="20"/>
  <c r="AU96" i="20" s="1"/>
  <c r="AU164" i="20" s="1"/>
  <c r="AR130" i="20"/>
  <c r="AU130" i="20" s="1"/>
  <c r="AU142" i="20"/>
  <c r="AS156" i="20"/>
  <c r="AV156" i="20" s="1"/>
  <c r="AT159" i="20"/>
  <c r="AS130" i="20"/>
  <c r="AV130" i="20" s="1"/>
  <c r="AU144" i="20"/>
  <c r="AU141" i="20"/>
  <c r="AT158" i="20"/>
  <c r="AJ162" i="20"/>
  <c r="AN157" i="20"/>
  <c r="AM157" i="20"/>
  <c r="AM155" i="20"/>
  <c r="AN155" i="20"/>
  <c r="AM158" i="20"/>
  <c r="AN158" i="20"/>
  <c r="AL160" i="20"/>
  <c r="AN123" i="20"/>
  <c r="AM128" i="20"/>
  <c r="AM140" i="20"/>
  <c r="AL146" i="20"/>
  <c r="AM125" i="20"/>
  <c r="AM89" i="20"/>
  <c r="AJ130" i="20"/>
  <c r="AK156" i="20"/>
  <c r="AK162" i="20" s="1"/>
  <c r="AL159" i="20"/>
  <c r="AM94" i="20"/>
  <c r="AM127" i="20"/>
  <c r="AK130" i="20"/>
  <c r="AM139" i="20"/>
  <c r="AL156" i="20"/>
  <c r="AL130" i="20"/>
  <c r="AN91" i="20"/>
  <c r="AN96" i="20" s="1"/>
  <c r="AN164" i="20" s="1"/>
  <c r="AM141" i="20"/>
  <c r="AE155" i="20"/>
  <c r="AF155" i="20"/>
  <c r="AF157" i="20"/>
  <c r="AE157" i="20"/>
  <c r="AF156" i="20"/>
  <c r="AD160" i="20"/>
  <c r="AF123" i="20"/>
  <c r="AE128" i="20"/>
  <c r="AE140" i="20"/>
  <c r="AD146" i="20"/>
  <c r="AB156" i="20"/>
  <c r="AE89" i="20"/>
  <c r="AB130" i="20"/>
  <c r="AE142" i="20"/>
  <c r="AD159" i="20"/>
  <c r="AE94" i="20"/>
  <c r="AE127" i="20"/>
  <c r="AC130" i="20"/>
  <c r="AE139" i="20"/>
  <c r="AD130" i="20"/>
  <c r="AD158" i="20"/>
  <c r="W157" i="20"/>
  <c r="X155" i="20"/>
  <c r="X96" i="20"/>
  <c r="W158" i="20"/>
  <c r="X158" i="20"/>
  <c r="U157" i="20"/>
  <c r="X157" i="20" s="1"/>
  <c r="V160" i="20"/>
  <c r="X123" i="20"/>
  <c r="W128" i="20"/>
  <c r="W140" i="20"/>
  <c r="V146" i="20"/>
  <c r="W125" i="20"/>
  <c r="T156" i="20"/>
  <c r="W89" i="20"/>
  <c r="W142" i="20"/>
  <c r="U156" i="20"/>
  <c r="V159" i="20"/>
  <c r="W94" i="20"/>
  <c r="W127" i="20"/>
  <c r="U130" i="20"/>
  <c r="W139" i="20"/>
  <c r="V156" i="20"/>
  <c r="V130" i="20"/>
  <c r="X91" i="20"/>
  <c r="P155" i="20"/>
  <c r="O155" i="20"/>
  <c r="O157" i="20"/>
  <c r="P93" i="20"/>
  <c r="N96" i="20"/>
  <c r="M157" i="20"/>
  <c r="P157" i="20" s="1"/>
  <c r="N160" i="20"/>
  <c r="P123" i="20"/>
  <c r="O128" i="20"/>
  <c r="O140" i="20"/>
  <c r="N146" i="20"/>
  <c r="L156" i="20"/>
  <c r="O89" i="20"/>
  <c r="O142" i="20"/>
  <c r="N159" i="20"/>
  <c r="O94" i="20"/>
  <c r="O127" i="20"/>
  <c r="M130" i="20"/>
  <c r="O139" i="20"/>
  <c r="N156" i="20"/>
  <c r="N130" i="20"/>
  <c r="N158" i="20"/>
  <c r="G80" i="19"/>
  <c r="G82" i="19"/>
  <c r="F86" i="19"/>
  <c r="H69" i="19"/>
  <c r="E76" i="19"/>
  <c r="G59" i="19"/>
  <c r="H59" i="19"/>
  <c r="H49" i="19"/>
  <c r="D56" i="19"/>
  <c r="E56" i="19"/>
  <c r="G52" i="19"/>
  <c r="F90" i="19"/>
  <c r="D88" i="19"/>
  <c r="H39" i="19"/>
  <c r="H32" i="19"/>
  <c r="G30" i="19"/>
  <c r="G32" i="19"/>
  <c r="F26" i="19"/>
  <c r="F92" i="19"/>
  <c r="F89" i="19"/>
  <c r="G18" i="19"/>
  <c r="G22" i="19"/>
  <c r="G19" i="19"/>
  <c r="E16" i="19"/>
  <c r="G11" i="19"/>
  <c r="F91" i="19"/>
  <c r="F16" i="19"/>
  <c r="BQ156" i="19"/>
  <c r="BT88" i="19"/>
  <c r="BT96" i="19" s="1"/>
  <c r="BS93" i="19"/>
  <c r="BP156" i="19"/>
  <c r="BS92" i="19"/>
  <c r="BS89" i="19"/>
  <c r="BH156" i="19"/>
  <c r="BJ156" i="19"/>
  <c r="BL90" i="19"/>
  <c r="BK90" i="19"/>
  <c r="BK92" i="19"/>
  <c r="BK94" i="19"/>
  <c r="BD88" i="19"/>
  <c r="BC93" i="19"/>
  <c r="BC90" i="19"/>
  <c r="BC94" i="19"/>
  <c r="AS156" i="19"/>
  <c r="AU93" i="19"/>
  <c r="AR156" i="19"/>
  <c r="AU92" i="19"/>
  <c r="AK156" i="19"/>
  <c r="AL156" i="19"/>
  <c r="AM93" i="19"/>
  <c r="AM92" i="19"/>
  <c r="AC156" i="19"/>
  <c r="AE93" i="19"/>
  <c r="AE89" i="19"/>
  <c r="AF92" i="19"/>
  <c r="AE94" i="19"/>
  <c r="U156" i="19"/>
  <c r="X91" i="19"/>
  <c r="W93" i="19"/>
  <c r="V96" i="19"/>
  <c r="W92" i="19"/>
  <c r="P88" i="19"/>
  <c r="P96" i="19" s="1"/>
  <c r="O93" i="19"/>
  <c r="O92" i="19"/>
  <c r="O89" i="19"/>
  <c r="F148" i="17"/>
  <c r="E148" i="17"/>
  <c r="D148" i="17"/>
  <c r="F147" i="17"/>
  <c r="E147" i="17"/>
  <c r="D147" i="17"/>
  <c r="F146" i="17"/>
  <c r="E146" i="17"/>
  <c r="D146" i="17"/>
  <c r="F145" i="17"/>
  <c r="E145" i="17"/>
  <c r="D145" i="17"/>
  <c r="F141" i="17"/>
  <c r="E141" i="17"/>
  <c r="D141" i="17"/>
  <c r="F140" i="17"/>
  <c r="E140" i="17"/>
  <c r="D140" i="17"/>
  <c r="F139" i="17"/>
  <c r="E139" i="17"/>
  <c r="D139" i="17"/>
  <c r="F138" i="17"/>
  <c r="E138" i="17"/>
  <c r="D138" i="17"/>
  <c r="F137" i="17"/>
  <c r="E137" i="17"/>
  <c r="D137" i="17"/>
  <c r="F136" i="17"/>
  <c r="E136" i="17"/>
  <c r="D136" i="17"/>
  <c r="F135" i="17"/>
  <c r="E135" i="17"/>
  <c r="D135" i="17"/>
  <c r="F130" i="17"/>
  <c r="E130" i="17"/>
  <c r="D130" i="17"/>
  <c r="F129" i="17"/>
  <c r="E129" i="17"/>
  <c r="D129" i="17"/>
  <c r="F128" i="17"/>
  <c r="E128" i="17"/>
  <c r="D128" i="17"/>
  <c r="F127" i="17"/>
  <c r="E127" i="17"/>
  <c r="D127" i="17"/>
  <c r="F123" i="17"/>
  <c r="E123" i="17"/>
  <c r="D123" i="17"/>
  <c r="F122" i="17"/>
  <c r="E122" i="17"/>
  <c r="D122" i="17"/>
  <c r="F121" i="17"/>
  <c r="E121" i="17"/>
  <c r="D121" i="17"/>
  <c r="F120" i="17"/>
  <c r="E120" i="17"/>
  <c r="D120" i="17"/>
  <c r="F119" i="17"/>
  <c r="E119" i="17"/>
  <c r="D119" i="17"/>
  <c r="F118" i="17"/>
  <c r="E118" i="17"/>
  <c r="D118" i="17"/>
  <c r="F117" i="17"/>
  <c r="E117" i="17"/>
  <c r="D117" i="17"/>
  <c r="F112" i="17"/>
  <c r="E112" i="17"/>
  <c r="D112" i="17"/>
  <c r="F111" i="17"/>
  <c r="E111" i="17"/>
  <c r="D111" i="17"/>
  <c r="F110" i="17"/>
  <c r="E110" i="17"/>
  <c r="D110" i="17"/>
  <c r="F109" i="17"/>
  <c r="E109" i="17"/>
  <c r="D109" i="17"/>
  <c r="F105" i="17"/>
  <c r="E105" i="17"/>
  <c r="D105" i="17"/>
  <c r="F104" i="17"/>
  <c r="E104" i="17"/>
  <c r="D104" i="17"/>
  <c r="F103" i="17"/>
  <c r="E103" i="17"/>
  <c r="D103" i="17"/>
  <c r="F102" i="17"/>
  <c r="E102" i="17"/>
  <c r="D102" i="17"/>
  <c r="F101" i="17"/>
  <c r="E101" i="17"/>
  <c r="D101" i="17"/>
  <c r="F100" i="17"/>
  <c r="E100" i="17"/>
  <c r="D100" i="17"/>
  <c r="F99" i="17"/>
  <c r="E99" i="17"/>
  <c r="D99" i="17"/>
  <c r="F94" i="17"/>
  <c r="E94" i="17"/>
  <c r="D94" i="17"/>
  <c r="F93" i="17"/>
  <c r="E93" i="17"/>
  <c r="D93" i="17"/>
  <c r="F92" i="17"/>
  <c r="E92" i="17"/>
  <c r="D92" i="17"/>
  <c r="F91" i="17"/>
  <c r="E91" i="17"/>
  <c r="D91" i="17"/>
  <c r="F87" i="17"/>
  <c r="E87" i="17"/>
  <c r="D87" i="17"/>
  <c r="F86" i="17"/>
  <c r="E86" i="17"/>
  <c r="D86" i="17"/>
  <c r="F85" i="17"/>
  <c r="E85" i="17"/>
  <c r="D85" i="17"/>
  <c r="F84" i="17"/>
  <c r="H84" i="17" s="1"/>
  <c r="E84" i="17"/>
  <c r="D84" i="17"/>
  <c r="F83" i="17"/>
  <c r="E83" i="17"/>
  <c r="D83" i="17"/>
  <c r="F82" i="17"/>
  <c r="E82" i="17"/>
  <c r="D82" i="17"/>
  <c r="F81" i="17"/>
  <c r="E81" i="17"/>
  <c r="D81" i="17"/>
  <c r="F76" i="17"/>
  <c r="E76" i="17"/>
  <c r="D76" i="17"/>
  <c r="F75" i="17"/>
  <c r="E75" i="17"/>
  <c r="D75" i="17"/>
  <c r="F74" i="17"/>
  <c r="E74" i="17"/>
  <c r="D74" i="17"/>
  <c r="F73" i="17"/>
  <c r="E73" i="17"/>
  <c r="D73" i="17"/>
  <c r="F69" i="17"/>
  <c r="G69" i="17" s="1"/>
  <c r="E69" i="17"/>
  <c r="D69" i="17"/>
  <c r="F68" i="17"/>
  <c r="E68" i="17"/>
  <c r="D68" i="17"/>
  <c r="F67" i="17"/>
  <c r="E67" i="17"/>
  <c r="D67" i="17"/>
  <c r="F66" i="17"/>
  <c r="E66" i="17"/>
  <c r="D66" i="17"/>
  <c r="F65" i="17"/>
  <c r="E65" i="17"/>
  <c r="D65" i="17"/>
  <c r="F64" i="17"/>
  <c r="E64" i="17"/>
  <c r="D64" i="17"/>
  <c r="F63" i="17"/>
  <c r="E63" i="17"/>
  <c r="D63" i="17"/>
  <c r="F58" i="17"/>
  <c r="E58" i="17"/>
  <c r="D58" i="17"/>
  <c r="F57" i="17"/>
  <c r="E57" i="17"/>
  <c r="D57" i="17"/>
  <c r="F56" i="17"/>
  <c r="E56" i="17"/>
  <c r="D56" i="17"/>
  <c r="F55" i="17"/>
  <c r="E55" i="17"/>
  <c r="D55" i="17"/>
  <c r="F51" i="17"/>
  <c r="E51" i="17"/>
  <c r="D51" i="17"/>
  <c r="F50" i="17"/>
  <c r="E50" i="17"/>
  <c r="D50" i="17"/>
  <c r="F49" i="17"/>
  <c r="E49" i="17"/>
  <c r="D49" i="17"/>
  <c r="F48" i="17"/>
  <c r="E48" i="17"/>
  <c r="D48" i="17"/>
  <c r="F47" i="17"/>
  <c r="E47" i="17"/>
  <c r="D47" i="17"/>
  <c r="F46" i="17"/>
  <c r="H46" i="17" s="1"/>
  <c r="E46" i="17"/>
  <c r="D46" i="17"/>
  <c r="F45" i="17"/>
  <c r="E45" i="17"/>
  <c r="D45" i="17"/>
  <c r="F40" i="17"/>
  <c r="E40" i="17"/>
  <c r="D40" i="17"/>
  <c r="F39" i="17"/>
  <c r="E39" i="17"/>
  <c r="D39" i="17"/>
  <c r="F38" i="17"/>
  <c r="E38" i="17"/>
  <c r="D38" i="17"/>
  <c r="F37" i="17"/>
  <c r="E37" i="17"/>
  <c r="D37" i="17"/>
  <c r="F33" i="17"/>
  <c r="E33" i="17"/>
  <c r="D33" i="17"/>
  <c r="F32" i="17"/>
  <c r="E32" i="17"/>
  <c r="D32" i="17"/>
  <c r="F31" i="17"/>
  <c r="G31" i="17" s="1"/>
  <c r="E31" i="17"/>
  <c r="D31" i="17"/>
  <c r="F30" i="17"/>
  <c r="E30" i="17"/>
  <c r="D30" i="17"/>
  <c r="F29" i="17"/>
  <c r="E29" i="17"/>
  <c r="D29" i="17"/>
  <c r="F28" i="17"/>
  <c r="E28" i="17"/>
  <c r="D28" i="17"/>
  <c r="F27" i="17"/>
  <c r="E27" i="17"/>
  <c r="D27" i="17"/>
  <c r="F22" i="17"/>
  <c r="E22" i="17"/>
  <c r="D22" i="17"/>
  <c r="F21" i="17"/>
  <c r="E21" i="17"/>
  <c r="D21" i="17"/>
  <c r="F20" i="17"/>
  <c r="E20" i="17"/>
  <c r="D20" i="17"/>
  <c r="F19" i="17"/>
  <c r="E19" i="17"/>
  <c r="D19" i="17"/>
  <c r="F15" i="17"/>
  <c r="E15" i="17"/>
  <c r="D15" i="17"/>
  <c r="F14" i="17"/>
  <c r="E14" i="17"/>
  <c r="D14" i="17"/>
  <c r="D200" i="17" s="1"/>
  <c r="D16" i="16" s="1"/>
  <c r="F13" i="17"/>
  <c r="E13" i="17"/>
  <c r="D13" i="17"/>
  <c r="F12" i="17"/>
  <c r="E12" i="17"/>
  <c r="D12" i="17"/>
  <c r="F11" i="17"/>
  <c r="E11" i="17"/>
  <c r="D11" i="17"/>
  <c r="F10" i="17"/>
  <c r="E10" i="17"/>
  <c r="D10" i="17"/>
  <c r="D199" i="17" s="1"/>
  <c r="D15" i="16" s="1"/>
  <c r="F9" i="17"/>
  <c r="E9" i="17"/>
  <c r="D9" i="17"/>
  <c r="D196" i="17" s="1"/>
  <c r="D12" i="16" s="1"/>
  <c r="BP170" i="17"/>
  <c r="BQ170" i="17"/>
  <c r="BR170" i="17"/>
  <c r="BP171" i="17"/>
  <c r="BQ171" i="17"/>
  <c r="BR171" i="17"/>
  <c r="BP172" i="17"/>
  <c r="BQ172" i="17"/>
  <c r="BR172" i="17"/>
  <c r="BP173" i="17"/>
  <c r="BP182" i="17" s="1"/>
  <c r="BQ173" i="17"/>
  <c r="BR173" i="17"/>
  <c r="BP174" i="17"/>
  <c r="BQ174" i="17"/>
  <c r="BR174" i="17"/>
  <c r="BP175" i="17"/>
  <c r="BQ175" i="17"/>
  <c r="BR175" i="17"/>
  <c r="BP176" i="17"/>
  <c r="BQ176" i="17"/>
  <c r="BR176" i="17"/>
  <c r="BP177" i="17"/>
  <c r="BQ177" i="17"/>
  <c r="BR177" i="17"/>
  <c r="BO171" i="17"/>
  <c r="BO172" i="17"/>
  <c r="BO181" i="17" s="1"/>
  <c r="BO173" i="17"/>
  <c r="BO182" i="17" s="1"/>
  <c r="BO174" i="17"/>
  <c r="BO175" i="17"/>
  <c r="BO176" i="17"/>
  <c r="BO185" i="17" s="1"/>
  <c r="BO177" i="17"/>
  <c r="BO170" i="17"/>
  <c r="BH170" i="17"/>
  <c r="BH179" i="17" s="1"/>
  <c r="BI170" i="17"/>
  <c r="BJ170" i="17"/>
  <c r="BJ179" i="17" s="1"/>
  <c r="BH171" i="17"/>
  <c r="BI171" i="17"/>
  <c r="BJ171" i="17"/>
  <c r="BH172" i="17"/>
  <c r="BI172" i="17"/>
  <c r="BJ172" i="17"/>
  <c r="BH173" i="17"/>
  <c r="BI173" i="17"/>
  <c r="BJ173" i="17"/>
  <c r="BH174" i="17"/>
  <c r="BI174" i="17"/>
  <c r="BJ174" i="17"/>
  <c r="BH175" i="17"/>
  <c r="BI175" i="17"/>
  <c r="BJ175" i="17"/>
  <c r="BH176" i="17"/>
  <c r="BH185" i="17" s="1"/>
  <c r="BI176" i="17"/>
  <c r="BJ176" i="17"/>
  <c r="BJ185" i="17" s="1"/>
  <c r="BH177" i="17"/>
  <c r="BI177" i="17"/>
  <c r="BJ177" i="17"/>
  <c r="BG171" i="17"/>
  <c r="BG172" i="17"/>
  <c r="BG173" i="17"/>
  <c r="BG182" i="17" s="1"/>
  <c r="BG174" i="17"/>
  <c r="BG175" i="17"/>
  <c r="BG176" i="17"/>
  <c r="BG185" i="17" s="1"/>
  <c r="BG177" i="17"/>
  <c r="BG170" i="17"/>
  <c r="AZ170" i="17"/>
  <c r="BA170" i="17"/>
  <c r="BB170" i="17"/>
  <c r="AZ171" i="17"/>
  <c r="BA171" i="17"/>
  <c r="BB171" i="17"/>
  <c r="AZ172" i="17"/>
  <c r="BA172" i="17"/>
  <c r="BB172" i="17"/>
  <c r="AZ173" i="17"/>
  <c r="BA173" i="17"/>
  <c r="BA182" i="17" s="1"/>
  <c r="BB173" i="17"/>
  <c r="AZ174" i="17"/>
  <c r="BA174" i="17"/>
  <c r="BB174" i="17"/>
  <c r="AZ175" i="17"/>
  <c r="BA175" i="17"/>
  <c r="BB175" i="17"/>
  <c r="AZ176" i="17"/>
  <c r="AZ185" i="17" s="1"/>
  <c r="BA176" i="17"/>
  <c r="BB176" i="17"/>
  <c r="AZ177" i="17"/>
  <c r="BA177" i="17"/>
  <c r="BB177" i="17"/>
  <c r="AY171" i="17"/>
  <c r="AY180" i="17" s="1"/>
  <c r="AY172" i="17"/>
  <c r="AY173" i="17"/>
  <c r="AY182" i="17" s="1"/>
  <c r="AY174" i="17"/>
  <c r="AY175" i="17"/>
  <c r="AY184" i="17" s="1"/>
  <c r="AY176" i="17"/>
  <c r="AY177" i="17"/>
  <c r="AY170" i="17"/>
  <c r="AR170" i="17"/>
  <c r="AR179" i="17" s="1"/>
  <c r="AS170" i="17"/>
  <c r="AT170" i="17"/>
  <c r="AR171" i="17"/>
  <c r="AS171" i="17"/>
  <c r="AS180" i="17" s="1"/>
  <c r="AT171" i="17"/>
  <c r="AR172" i="17"/>
  <c r="AS172" i="17"/>
  <c r="AT172" i="17"/>
  <c r="AR173" i="17"/>
  <c r="AR182" i="17" s="1"/>
  <c r="AS173" i="17"/>
  <c r="AS182" i="17" s="1"/>
  <c r="AT173" i="17"/>
  <c r="AR174" i="17"/>
  <c r="AS174" i="17"/>
  <c r="AT174" i="17"/>
  <c r="AR175" i="17"/>
  <c r="AS175" i="17"/>
  <c r="AS184" i="17" s="1"/>
  <c r="AT175" i="17"/>
  <c r="AR176" i="17"/>
  <c r="AS176" i="17"/>
  <c r="AT176" i="17"/>
  <c r="AR177" i="17"/>
  <c r="AS177" i="17"/>
  <c r="AT177" i="17"/>
  <c r="AQ171" i="17"/>
  <c r="AQ172" i="17"/>
  <c r="AQ181" i="17" s="1"/>
  <c r="AQ173" i="17"/>
  <c r="AQ182" i="17" s="1"/>
  <c r="AQ174" i="17"/>
  <c r="AQ175" i="17"/>
  <c r="AQ184" i="17" s="1"/>
  <c r="AQ176" i="17"/>
  <c r="AQ185" i="17" s="1"/>
  <c r="AQ177" i="17"/>
  <c r="AQ170" i="17"/>
  <c r="AQ179" i="17" s="1"/>
  <c r="AJ170" i="17"/>
  <c r="AK170" i="17"/>
  <c r="AL170" i="17"/>
  <c r="AJ171" i="17"/>
  <c r="AK171" i="17"/>
  <c r="AL171" i="17"/>
  <c r="AJ172" i="17"/>
  <c r="AK172" i="17"/>
  <c r="AL172" i="17"/>
  <c r="AJ173" i="17"/>
  <c r="AK173" i="17"/>
  <c r="AL173" i="17"/>
  <c r="AL182" i="17" s="1"/>
  <c r="AJ174" i="17"/>
  <c r="AK174" i="17"/>
  <c r="AL174" i="17"/>
  <c r="AJ175" i="17"/>
  <c r="AK175" i="17"/>
  <c r="AL175" i="17"/>
  <c r="AJ176" i="17"/>
  <c r="AJ185" i="17" s="1"/>
  <c r="AK176" i="17"/>
  <c r="AL176" i="17"/>
  <c r="AJ177" i="17"/>
  <c r="AJ186" i="17" s="1"/>
  <c r="AK177" i="17"/>
  <c r="AL177" i="17"/>
  <c r="AL186" i="17" s="1"/>
  <c r="AI171" i="17"/>
  <c r="AI172" i="17"/>
  <c r="AI173" i="17"/>
  <c r="AI182" i="17" s="1"/>
  <c r="AI174" i="17"/>
  <c r="AI175" i="17"/>
  <c r="AI184" i="17" s="1"/>
  <c r="AI176" i="17"/>
  <c r="AI177" i="17"/>
  <c r="AI170" i="17"/>
  <c r="AB170" i="17"/>
  <c r="AC170" i="17"/>
  <c r="AD170" i="17"/>
  <c r="AD179" i="17" s="1"/>
  <c r="AB171" i="17"/>
  <c r="AC171" i="17"/>
  <c r="AD171" i="17"/>
  <c r="AB172" i="17"/>
  <c r="AB181" i="17" s="1"/>
  <c r="AC172" i="17"/>
  <c r="AD172" i="17"/>
  <c r="AB173" i="17"/>
  <c r="AC173" i="17"/>
  <c r="AD173" i="17"/>
  <c r="AB174" i="17"/>
  <c r="AB183" i="17" s="1"/>
  <c r="AC174" i="17"/>
  <c r="AD174" i="17"/>
  <c r="AB175" i="17"/>
  <c r="AC175" i="17"/>
  <c r="AD175" i="17"/>
  <c r="AB176" i="17"/>
  <c r="AB185" i="17" s="1"/>
  <c r="AC176" i="17"/>
  <c r="AD176" i="17"/>
  <c r="AD185" i="17" s="1"/>
  <c r="AB177" i="17"/>
  <c r="AC177" i="17"/>
  <c r="AD177" i="17"/>
  <c r="AA171" i="17"/>
  <c r="AA172" i="17"/>
  <c r="AA181" i="17" s="1"/>
  <c r="AA173" i="17"/>
  <c r="AA182" i="17" s="1"/>
  <c r="AA174" i="17"/>
  <c r="AA175" i="17"/>
  <c r="AA184" i="17" s="1"/>
  <c r="AA176" i="17"/>
  <c r="AA177" i="17"/>
  <c r="AA170" i="17"/>
  <c r="AA179" i="17" s="1"/>
  <c r="T170" i="17"/>
  <c r="U170" i="17"/>
  <c r="V170" i="17"/>
  <c r="T171" i="17"/>
  <c r="U171" i="17"/>
  <c r="U180" i="17" s="1"/>
  <c r="V171" i="17"/>
  <c r="T172" i="17"/>
  <c r="U172" i="17"/>
  <c r="V172" i="17"/>
  <c r="T173" i="17"/>
  <c r="U173" i="17"/>
  <c r="U182" i="17" s="1"/>
  <c r="V173" i="17"/>
  <c r="T174" i="17"/>
  <c r="U174" i="17"/>
  <c r="V174" i="17"/>
  <c r="T175" i="17"/>
  <c r="U175" i="17"/>
  <c r="V175" i="17"/>
  <c r="T176" i="17"/>
  <c r="U176" i="17"/>
  <c r="V176" i="17"/>
  <c r="T177" i="17"/>
  <c r="U177" i="17"/>
  <c r="V177" i="17"/>
  <c r="S171" i="17"/>
  <c r="S172" i="17"/>
  <c r="S181" i="17" s="1"/>
  <c r="S173" i="17"/>
  <c r="S182" i="17" s="1"/>
  <c r="S174" i="17"/>
  <c r="S183" i="17" s="1"/>
  <c r="S175" i="17"/>
  <c r="S184" i="17" s="1"/>
  <c r="S176" i="17"/>
  <c r="S177" i="17"/>
  <c r="S170" i="17"/>
  <c r="BT148" i="17"/>
  <c r="BS148" i="17"/>
  <c r="BT147" i="17"/>
  <c r="BS147" i="17"/>
  <c r="BT146" i="17"/>
  <c r="BS146" i="17"/>
  <c r="BT145" i="17"/>
  <c r="BS145" i="17"/>
  <c r="BT141" i="17"/>
  <c r="BS141" i="17"/>
  <c r="BT140" i="17"/>
  <c r="BS140" i="17"/>
  <c r="BT139" i="17"/>
  <c r="BS139" i="17"/>
  <c r="BT138" i="17"/>
  <c r="BS138" i="17"/>
  <c r="BT137" i="17"/>
  <c r="BS137" i="17"/>
  <c r="BT136" i="17"/>
  <c r="BS136" i="17"/>
  <c r="BT135" i="17"/>
  <c r="BS135" i="17"/>
  <c r="BT130" i="17"/>
  <c r="BS130" i="17"/>
  <c r="BT129" i="17"/>
  <c r="BS129" i="17"/>
  <c r="BT128" i="17"/>
  <c r="BS128" i="17"/>
  <c r="BT127" i="17"/>
  <c r="BS127" i="17"/>
  <c r="BT123" i="17"/>
  <c r="BS123" i="17"/>
  <c r="BT122" i="17"/>
  <c r="BS122" i="17"/>
  <c r="BT121" i="17"/>
  <c r="BS121" i="17"/>
  <c r="BT120" i="17"/>
  <c r="BS120" i="17"/>
  <c r="BT119" i="17"/>
  <c r="BS119" i="17"/>
  <c r="BT118" i="17"/>
  <c r="BS118" i="17"/>
  <c r="BT117" i="17"/>
  <c r="BS117" i="17"/>
  <c r="BT112" i="17"/>
  <c r="BS112" i="17"/>
  <c r="BT111" i="17"/>
  <c r="BS111" i="17"/>
  <c r="BT110" i="17"/>
  <c r="BS110" i="17"/>
  <c r="BT109" i="17"/>
  <c r="BS109" i="17"/>
  <c r="BT105" i="17"/>
  <c r="BS105" i="17"/>
  <c r="BT104" i="17"/>
  <c r="BS104" i="17"/>
  <c r="BT103" i="17"/>
  <c r="BS103" i="17"/>
  <c r="BT102" i="17"/>
  <c r="BS102" i="17"/>
  <c r="BT101" i="17"/>
  <c r="BS101" i="17"/>
  <c r="BT100" i="17"/>
  <c r="BS100" i="17"/>
  <c r="BT99" i="17"/>
  <c r="BS99" i="17"/>
  <c r="BT94" i="17"/>
  <c r="BS94" i="17"/>
  <c r="BT93" i="17"/>
  <c r="BS93" i="17"/>
  <c r="BT92" i="17"/>
  <c r="BS92" i="17"/>
  <c r="BT91" i="17"/>
  <c r="BS91" i="17"/>
  <c r="BT87" i="17"/>
  <c r="BS87" i="17"/>
  <c r="BT86" i="17"/>
  <c r="BS86" i="17"/>
  <c r="BT85" i="17"/>
  <c r="BS85" i="17"/>
  <c r="BT84" i="17"/>
  <c r="BS84" i="17"/>
  <c r="BT83" i="17"/>
  <c r="BT155" i="17" s="1"/>
  <c r="BS83" i="17"/>
  <c r="BT82" i="17"/>
  <c r="BS82" i="17"/>
  <c r="BT81" i="17"/>
  <c r="BS81" i="17"/>
  <c r="BT76" i="17"/>
  <c r="BS76" i="17"/>
  <c r="BT75" i="17"/>
  <c r="BS75" i="17"/>
  <c r="BT74" i="17"/>
  <c r="BS74" i="17"/>
  <c r="BT73" i="17"/>
  <c r="BS73" i="17"/>
  <c r="BT69" i="17"/>
  <c r="BS69" i="17"/>
  <c r="BT68" i="17"/>
  <c r="BS68" i="17"/>
  <c r="BT67" i="17"/>
  <c r="BS67" i="17"/>
  <c r="BT66" i="17"/>
  <c r="BS66" i="17"/>
  <c r="BT65" i="17"/>
  <c r="BS65" i="17"/>
  <c r="BT64" i="17"/>
  <c r="BS64" i="17"/>
  <c r="BT63" i="17"/>
  <c r="BS63" i="17"/>
  <c r="BT58" i="17"/>
  <c r="BS58" i="17"/>
  <c r="BT57" i="17"/>
  <c r="BS57" i="17"/>
  <c r="BT56" i="17"/>
  <c r="BS56" i="17"/>
  <c r="BT55" i="17"/>
  <c r="BS55" i="17"/>
  <c r="BP181" i="17"/>
  <c r="BT51" i="17"/>
  <c r="BS51" i="17"/>
  <c r="BT50" i="17"/>
  <c r="BS50" i="17"/>
  <c r="BT49" i="17"/>
  <c r="BS49" i="17"/>
  <c r="BT48" i="17"/>
  <c r="BS48" i="17"/>
  <c r="BT47" i="17"/>
  <c r="BS47" i="17"/>
  <c r="BT46" i="17"/>
  <c r="BS46" i="17"/>
  <c r="BT45" i="17"/>
  <c r="BS45" i="17"/>
  <c r="BT40" i="17"/>
  <c r="BS40" i="17"/>
  <c r="BT39" i="17"/>
  <c r="BS39" i="17"/>
  <c r="BT38" i="17"/>
  <c r="BS38" i="17"/>
  <c r="BT37" i="17"/>
  <c r="BS37" i="17"/>
  <c r="BT33" i="17"/>
  <c r="BS33" i="17"/>
  <c r="BT32" i="17"/>
  <c r="BS32" i="17"/>
  <c r="BT31" i="17"/>
  <c r="BS31" i="17"/>
  <c r="BT30" i="17"/>
  <c r="BS30" i="17"/>
  <c r="BT29" i="17"/>
  <c r="BS29" i="17"/>
  <c r="BT28" i="17"/>
  <c r="BS28" i="17"/>
  <c r="BT27" i="17"/>
  <c r="BS27" i="17"/>
  <c r="BT22" i="17"/>
  <c r="BS22" i="17"/>
  <c r="BT21" i="17"/>
  <c r="BS21" i="17"/>
  <c r="BT20" i="17"/>
  <c r="BS20" i="17"/>
  <c r="BT19" i="17"/>
  <c r="BS19" i="17"/>
  <c r="BT15" i="17"/>
  <c r="BS15" i="17"/>
  <c r="BT14" i="17"/>
  <c r="BS14" i="17"/>
  <c r="BT13" i="17"/>
  <c r="BS13" i="17"/>
  <c r="BT12" i="17"/>
  <c r="BS12" i="17"/>
  <c r="BT11" i="17"/>
  <c r="BS11" i="17"/>
  <c r="BT10" i="17"/>
  <c r="BS10" i="17"/>
  <c r="BT9" i="17"/>
  <c r="BS9" i="17"/>
  <c r="BN7" i="17"/>
  <c r="BG186" i="17"/>
  <c r="BL148" i="17"/>
  <c r="BK148" i="17"/>
  <c r="BL147" i="17"/>
  <c r="BK147" i="17"/>
  <c r="BL146" i="17"/>
  <c r="BK146" i="17"/>
  <c r="BL145" i="17"/>
  <c r="BK145" i="17"/>
  <c r="BL141" i="17"/>
  <c r="BK141" i="17"/>
  <c r="BL140" i="17"/>
  <c r="BK140" i="17"/>
  <c r="BL139" i="17"/>
  <c r="BK139" i="17"/>
  <c r="BL138" i="17"/>
  <c r="BK138" i="17"/>
  <c r="BL137" i="17"/>
  <c r="BK137" i="17"/>
  <c r="BL136" i="17"/>
  <c r="BK136" i="17"/>
  <c r="BL135" i="17"/>
  <c r="BK135" i="17"/>
  <c r="BL130" i="17"/>
  <c r="BK130" i="17"/>
  <c r="BL129" i="17"/>
  <c r="BK129" i="17"/>
  <c r="BL128" i="17"/>
  <c r="BK128" i="17"/>
  <c r="BL127" i="17"/>
  <c r="BK127" i="17"/>
  <c r="BL123" i="17"/>
  <c r="BK123" i="17"/>
  <c r="BL122" i="17"/>
  <c r="BK122" i="17"/>
  <c r="BL121" i="17"/>
  <c r="BK121" i="17"/>
  <c r="BL120" i="17"/>
  <c r="BK120" i="17"/>
  <c r="BL119" i="17"/>
  <c r="BK119" i="17"/>
  <c r="BL118" i="17"/>
  <c r="BK118" i="17"/>
  <c r="BL117" i="17"/>
  <c r="BK117" i="17"/>
  <c r="BL112" i="17"/>
  <c r="BK112" i="17"/>
  <c r="BL111" i="17"/>
  <c r="BK111" i="17"/>
  <c r="BL110" i="17"/>
  <c r="BK110" i="17"/>
  <c r="BL109" i="17"/>
  <c r="BK109" i="17"/>
  <c r="BL105" i="17"/>
  <c r="BK105" i="17"/>
  <c r="BL104" i="17"/>
  <c r="BK104" i="17"/>
  <c r="BL103" i="17"/>
  <c r="BK103" i="17"/>
  <c r="BL102" i="17"/>
  <c r="BK102" i="17"/>
  <c r="BL101" i="17"/>
  <c r="BK101" i="17"/>
  <c r="BL100" i="17"/>
  <c r="BK100" i="17"/>
  <c r="BL99" i="17"/>
  <c r="BL107" i="17" s="1"/>
  <c r="BK99" i="17"/>
  <c r="BL94" i="17"/>
  <c r="BK94" i="17"/>
  <c r="BL93" i="17"/>
  <c r="BK93" i="17"/>
  <c r="BL92" i="17"/>
  <c r="BK92" i="17"/>
  <c r="BL91" i="17"/>
  <c r="BK91" i="17"/>
  <c r="BL87" i="17"/>
  <c r="BK87" i="17"/>
  <c r="BL86" i="17"/>
  <c r="BK86" i="17"/>
  <c r="BL85" i="17"/>
  <c r="BK85" i="17"/>
  <c r="BL84" i="17"/>
  <c r="BK84" i="17"/>
  <c r="BL83" i="17"/>
  <c r="BK83" i="17"/>
  <c r="BL82" i="17"/>
  <c r="BK82" i="17"/>
  <c r="BL81" i="17"/>
  <c r="BK81" i="17"/>
  <c r="BK89" i="17" s="1"/>
  <c r="BK96" i="17" s="1"/>
  <c r="BL76" i="17"/>
  <c r="BK76" i="17"/>
  <c r="BL75" i="17"/>
  <c r="BK75" i="17"/>
  <c r="BL74" i="17"/>
  <c r="BK74" i="17"/>
  <c r="BL73" i="17"/>
  <c r="BK73" i="17"/>
  <c r="BH182" i="17"/>
  <c r="BL69" i="17"/>
  <c r="BK69" i="17"/>
  <c r="BL68" i="17"/>
  <c r="BK68" i="17"/>
  <c r="BL67" i="17"/>
  <c r="BK67" i="17"/>
  <c r="BL66" i="17"/>
  <c r="BK66" i="17"/>
  <c r="BL65" i="17"/>
  <c r="BK65" i="17"/>
  <c r="BL64" i="17"/>
  <c r="BK64" i="17"/>
  <c r="BL63" i="17"/>
  <c r="BK63" i="17"/>
  <c r="BH181" i="17"/>
  <c r="BL58" i="17"/>
  <c r="BK58" i="17"/>
  <c r="BL57" i="17"/>
  <c r="BK57" i="17"/>
  <c r="BL56" i="17"/>
  <c r="BK56" i="17"/>
  <c r="BL55" i="17"/>
  <c r="BK55" i="17"/>
  <c r="BL51" i="17"/>
  <c r="BK51" i="17"/>
  <c r="BL50" i="17"/>
  <c r="BK50" i="17"/>
  <c r="BL49" i="17"/>
  <c r="BK49" i="17"/>
  <c r="BL48" i="17"/>
  <c r="BK48" i="17"/>
  <c r="BL47" i="17"/>
  <c r="BK47" i="17"/>
  <c r="BL46" i="17"/>
  <c r="BK46" i="17"/>
  <c r="BL45" i="17"/>
  <c r="BK45" i="17"/>
  <c r="BL40" i="17"/>
  <c r="BK40" i="17"/>
  <c r="BL39" i="17"/>
  <c r="BK39" i="17"/>
  <c r="BL38" i="17"/>
  <c r="BK38" i="17"/>
  <c r="BL37" i="17"/>
  <c r="BK37" i="17"/>
  <c r="BL33" i="17"/>
  <c r="BK33" i="17"/>
  <c r="BL32" i="17"/>
  <c r="BK32" i="17"/>
  <c r="BL31" i="17"/>
  <c r="BK31" i="17"/>
  <c r="BL30" i="17"/>
  <c r="BK30" i="17"/>
  <c r="BL29" i="17"/>
  <c r="BK29" i="17"/>
  <c r="BL28" i="17"/>
  <c r="BK28" i="17"/>
  <c r="BL27" i="17"/>
  <c r="BK27" i="17"/>
  <c r="BL22" i="17"/>
  <c r="BK22" i="17"/>
  <c r="BL21" i="17"/>
  <c r="BK21" i="17"/>
  <c r="BL20" i="17"/>
  <c r="BK20" i="17"/>
  <c r="BK164" i="17" s="1"/>
  <c r="BL19" i="17"/>
  <c r="BK19" i="17"/>
  <c r="BL15" i="17"/>
  <c r="BK15" i="17"/>
  <c r="BL14" i="17"/>
  <c r="BK14" i="17"/>
  <c r="BL13" i="17"/>
  <c r="BK13" i="17"/>
  <c r="BL12" i="17"/>
  <c r="BK12" i="17"/>
  <c r="BL11" i="17"/>
  <c r="BK11" i="17"/>
  <c r="BL10" i="17"/>
  <c r="BK10" i="17"/>
  <c r="BL9" i="17"/>
  <c r="BK9" i="17"/>
  <c r="BF7" i="17"/>
  <c r="AY185" i="17"/>
  <c r="BA180" i="17"/>
  <c r="BD148" i="17"/>
  <c r="BC148" i="17"/>
  <c r="BD147" i="17"/>
  <c r="BC147" i="17"/>
  <c r="BD146" i="17"/>
  <c r="BC146" i="17"/>
  <c r="BD145" i="17"/>
  <c r="BC145" i="17"/>
  <c r="BD141" i="17"/>
  <c r="BC141" i="17"/>
  <c r="BD140" i="17"/>
  <c r="BC140" i="17"/>
  <c r="BD139" i="17"/>
  <c r="BC139" i="17"/>
  <c r="BD138" i="17"/>
  <c r="BC138" i="17"/>
  <c r="BD137" i="17"/>
  <c r="BC137" i="17"/>
  <c r="BD136" i="17"/>
  <c r="BC136" i="17"/>
  <c r="BD135" i="17"/>
  <c r="BC135" i="17"/>
  <c r="BD130" i="17"/>
  <c r="BC130" i="17"/>
  <c r="BD129" i="17"/>
  <c r="BC129" i="17"/>
  <c r="BD128" i="17"/>
  <c r="BC128" i="17"/>
  <c r="BD127" i="17"/>
  <c r="BC127" i="17"/>
  <c r="BD123" i="17"/>
  <c r="BC123" i="17"/>
  <c r="BD122" i="17"/>
  <c r="BC122" i="17"/>
  <c r="BD121" i="17"/>
  <c r="BC121" i="17"/>
  <c r="BD120" i="17"/>
  <c r="BC120" i="17"/>
  <c r="BD119" i="17"/>
  <c r="BC119" i="17"/>
  <c r="BD118" i="17"/>
  <c r="BC118" i="17"/>
  <c r="BD117" i="17"/>
  <c r="BC117" i="17"/>
  <c r="BD112" i="17"/>
  <c r="BC112" i="17"/>
  <c r="BD111" i="17"/>
  <c r="BC111" i="17"/>
  <c r="BD110" i="17"/>
  <c r="BC110" i="17"/>
  <c r="BD109" i="17"/>
  <c r="BC109" i="17"/>
  <c r="BD105" i="17"/>
  <c r="BC105" i="17"/>
  <c r="BD104" i="17"/>
  <c r="BC104" i="17"/>
  <c r="BD103" i="17"/>
  <c r="BC103" i="17"/>
  <c r="BD102" i="17"/>
  <c r="BC102" i="17"/>
  <c r="BD101" i="17"/>
  <c r="BC101" i="17"/>
  <c r="BD100" i="17"/>
  <c r="BC100" i="17"/>
  <c r="BD99" i="17"/>
  <c r="BC99" i="17"/>
  <c r="BD94" i="17"/>
  <c r="BC94" i="17"/>
  <c r="BD93" i="17"/>
  <c r="BC93" i="17"/>
  <c r="BD92" i="17"/>
  <c r="BC92" i="17"/>
  <c r="BD91" i="17"/>
  <c r="BC91" i="17"/>
  <c r="BD87" i="17"/>
  <c r="BC87" i="17"/>
  <c r="BD86" i="17"/>
  <c r="BC86" i="17"/>
  <c r="BD85" i="17"/>
  <c r="BC85" i="17"/>
  <c r="BD84" i="17"/>
  <c r="BC84" i="17"/>
  <c r="BD83" i="17"/>
  <c r="BC83" i="17"/>
  <c r="BD82" i="17"/>
  <c r="BC82" i="17"/>
  <c r="BD81" i="17"/>
  <c r="BC81" i="17"/>
  <c r="BD76" i="17"/>
  <c r="BC76" i="17"/>
  <c r="BD75" i="17"/>
  <c r="BC75" i="17"/>
  <c r="BD74" i="17"/>
  <c r="BC74" i="17"/>
  <c r="BD73" i="17"/>
  <c r="BC73" i="17"/>
  <c r="BD69" i="17"/>
  <c r="BC69" i="17"/>
  <c r="BD68" i="17"/>
  <c r="BC68" i="17"/>
  <c r="BD67" i="17"/>
  <c r="BC67" i="17"/>
  <c r="BD66" i="17"/>
  <c r="BC66" i="17"/>
  <c r="BD65" i="17"/>
  <c r="BC65" i="17"/>
  <c r="BD64" i="17"/>
  <c r="BC64" i="17"/>
  <c r="BD63" i="17"/>
  <c r="BC63" i="17"/>
  <c r="BD58" i="17"/>
  <c r="BC58" i="17"/>
  <c r="BD57" i="17"/>
  <c r="BC57" i="17"/>
  <c r="BD56" i="17"/>
  <c r="BC56" i="17"/>
  <c r="BD55" i="17"/>
  <c r="BC55" i="17"/>
  <c r="AZ181" i="17"/>
  <c r="BD51" i="17"/>
  <c r="BC51" i="17"/>
  <c r="BD50" i="17"/>
  <c r="BC50" i="17"/>
  <c r="BD49" i="17"/>
  <c r="BC49" i="17"/>
  <c r="BD48" i="17"/>
  <c r="BC48" i="17"/>
  <c r="BD47" i="17"/>
  <c r="BC47" i="17"/>
  <c r="BD46" i="17"/>
  <c r="BC46" i="17"/>
  <c r="BD45" i="17"/>
  <c r="BC45" i="17"/>
  <c r="BD40" i="17"/>
  <c r="BC40" i="17"/>
  <c r="BD39" i="17"/>
  <c r="BC39" i="17"/>
  <c r="BD38" i="17"/>
  <c r="BC38" i="17"/>
  <c r="BD37" i="17"/>
  <c r="BC37" i="17"/>
  <c r="BD33" i="17"/>
  <c r="BC33" i="17"/>
  <c r="BD32" i="17"/>
  <c r="BC32" i="17"/>
  <c r="BD31" i="17"/>
  <c r="BC31" i="17"/>
  <c r="BD30" i="17"/>
  <c r="BC30" i="17"/>
  <c r="BD29" i="17"/>
  <c r="BC29" i="17"/>
  <c r="BD28" i="17"/>
  <c r="BC28" i="17"/>
  <c r="BD27" i="17"/>
  <c r="BC27" i="17"/>
  <c r="BD22" i="17"/>
  <c r="BC22" i="17"/>
  <c r="BD21" i="17"/>
  <c r="BC21" i="17"/>
  <c r="BD20" i="17"/>
  <c r="BC20" i="17"/>
  <c r="BD19" i="17"/>
  <c r="BC19" i="17"/>
  <c r="BD15" i="17"/>
  <c r="BC15" i="17"/>
  <c r="BC159" i="17" s="1"/>
  <c r="BD14" i="17"/>
  <c r="BC14" i="17"/>
  <c r="BD13" i="17"/>
  <c r="BD157" i="17" s="1"/>
  <c r="BC13" i="17"/>
  <c r="BD12" i="17"/>
  <c r="BC12" i="17"/>
  <c r="BD11" i="17"/>
  <c r="BC11" i="17"/>
  <c r="BD10" i="17"/>
  <c r="BC10" i="17"/>
  <c r="BD9" i="17"/>
  <c r="BC9" i="17"/>
  <c r="AX7" i="17"/>
  <c r="AQ186" i="17"/>
  <c r="AQ180" i="17"/>
  <c r="AV148" i="17"/>
  <c r="AU148" i="17"/>
  <c r="AV147" i="17"/>
  <c r="AU147" i="17"/>
  <c r="AV146" i="17"/>
  <c r="AU146" i="17"/>
  <c r="AV145" i="17"/>
  <c r="AU145" i="17"/>
  <c r="AV141" i="17"/>
  <c r="AU141" i="17"/>
  <c r="AV140" i="17"/>
  <c r="AU140" i="17"/>
  <c r="AV139" i="17"/>
  <c r="AU139" i="17"/>
  <c r="AV138" i="17"/>
  <c r="AU138" i="17"/>
  <c r="AV137" i="17"/>
  <c r="AU137" i="17"/>
  <c r="AV136" i="17"/>
  <c r="AU136" i="17"/>
  <c r="AV135" i="17"/>
  <c r="AU135" i="17"/>
  <c r="AV130" i="17"/>
  <c r="AU130" i="17"/>
  <c r="AV129" i="17"/>
  <c r="AU129" i="17"/>
  <c r="AV128" i="17"/>
  <c r="AU128" i="17"/>
  <c r="AV127" i="17"/>
  <c r="AU127" i="17"/>
  <c r="AV123" i="17"/>
  <c r="AU123" i="17"/>
  <c r="AV122" i="17"/>
  <c r="AU122" i="17"/>
  <c r="AV121" i="17"/>
  <c r="AU121" i="17"/>
  <c r="AV120" i="17"/>
  <c r="AU120" i="17"/>
  <c r="AV119" i="17"/>
  <c r="AU119" i="17"/>
  <c r="AV118" i="17"/>
  <c r="AU118" i="17"/>
  <c r="AV117" i="17"/>
  <c r="AU117" i="17"/>
  <c r="AV112" i="17"/>
  <c r="AU112" i="17"/>
  <c r="AV111" i="17"/>
  <c r="AU111" i="17"/>
  <c r="AV110" i="17"/>
  <c r="AU110" i="17"/>
  <c r="AV109" i="17"/>
  <c r="AU109" i="17"/>
  <c r="AV105" i="17"/>
  <c r="AU105" i="17"/>
  <c r="AV104" i="17"/>
  <c r="AU104" i="17"/>
  <c r="AV103" i="17"/>
  <c r="AU103" i="17"/>
  <c r="AV102" i="17"/>
  <c r="AU102" i="17"/>
  <c r="AV101" i="17"/>
  <c r="AU101" i="17"/>
  <c r="AV100" i="17"/>
  <c r="AU100" i="17"/>
  <c r="AV99" i="17"/>
  <c r="AU99" i="17"/>
  <c r="AV94" i="17"/>
  <c r="AU94" i="17"/>
  <c r="AV93" i="17"/>
  <c r="AU93" i="17"/>
  <c r="AV92" i="17"/>
  <c r="AU92" i="17"/>
  <c r="AV91" i="17"/>
  <c r="AU91" i="17"/>
  <c r="AV87" i="17"/>
  <c r="AU87" i="17"/>
  <c r="AV86" i="17"/>
  <c r="AU86" i="17"/>
  <c r="AV85" i="17"/>
  <c r="AU85" i="17"/>
  <c r="AV84" i="17"/>
  <c r="AU84" i="17"/>
  <c r="AV83" i="17"/>
  <c r="AU83" i="17"/>
  <c r="AV82" i="17"/>
  <c r="AU82" i="17"/>
  <c r="AV81" i="17"/>
  <c r="AU81" i="17"/>
  <c r="AV76" i="17"/>
  <c r="AU76" i="17"/>
  <c r="AV75" i="17"/>
  <c r="AU75" i="17"/>
  <c r="AV74" i="17"/>
  <c r="AU74" i="17"/>
  <c r="AV73" i="17"/>
  <c r="AU73" i="17"/>
  <c r="AV69" i="17"/>
  <c r="AU69" i="17"/>
  <c r="AV68" i="17"/>
  <c r="AU68" i="17"/>
  <c r="AV67" i="17"/>
  <c r="AU67" i="17"/>
  <c r="AV66" i="17"/>
  <c r="AU66" i="17"/>
  <c r="AV65" i="17"/>
  <c r="AU65" i="17"/>
  <c r="AV64" i="17"/>
  <c r="AU64" i="17"/>
  <c r="AV63" i="17"/>
  <c r="AU63" i="17"/>
  <c r="AV58" i="17"/>
  <c r="AU58" i="17"/>
  <c r="AV57" i="17"/>
  <c r="AU57" i="17"/>
  <c r="AV56" i="17"/>
  <c r="AU56" i="17"/>
  <c r="AV55" i="17"/>
  <c r="AU55" i="17"/>
  <c r="AV51" i="17"/>
  <c r="AU51" i="17"/>
  <c r="AV50" i="17"/>
  <c r="AU50" i="17"/>
  <c r="AV49" i="17"/>
  <c r="AU49" i="17"/>
  <c r="AV48" i="17"/>
  <c r="AU48" i="17"/>
  <c r="AV47" i="17"/>
  <c r="AU47" i="17"/>
  <c r="AV46" i="17"/>
  <c r="AU46" i="17"/>
  <c r="AV45" i="17"/>
  <c r="AU45" i="17"/>
  <c r="AV40" i="17"/>
  <c r="AU40" i="17"/>
  <c r="AV39" i="17"/>
  <c r="AU39" i="17"/>
  <c r="AV38" i="17"/>
  <c r="AU38" i="17"/>
  <c r="AV37" i="17"/>
  <c r="AU37" i="17"/>
  <c r="AT180" i="17"/>
  <c r="AV33" i="17"/>
  <c r="AU33" i="17"/>
  <c r="AV32" i="17"/>
  <c r="AU32" i="17"/>
  <c r="AV31" i="17"/>
  <c r="AU31" i="17"/>
  <c r="AV30" i="17"/>
  <c r="AU30" i="17"/>
  <c r="AV29" i="17"/>
  <c r="AU29" i="17"/>
  <c r="AV28" i="17"/>
  <c r="AU28" i="17"/>
  <c r="AV27" i="17"/>
  <c r="AU27" i="17"/>
  <c r="AV22" i="17"/>
  <c r="AU22" i="17"/>
  <c r="AV21" i="17"/>
  <c r="AU21" i="17"/>
  <c r="AV20" i="17"/>
  <c r="AU20" i="17"/>
  <c r="AV19" i="17"/>
  <c r="AU19" i="17"/>
  <c r="AV15" i="17"/>
  <c r="AU15" i="17"/>
  <c r="AV14" i="17"/>
  <c r="AU14" i="17"/>
  <c r="AV13" i="17"/>
  <c r="AU13" i="17"/>
  <c r="AV12" i="17"/>
  <c r="AU12" i="17"/>
  <c r="AV11" i="17"/>
  <c r="AU11" i="17"/>
  <c r="AV10" i="17"/>
  <c r="AU10" i="17"/>
  <c r="AV9" i="17"/>
  <c r="AU9" i="17"/>
  <c r="AP7" i="17"/>
  <c r="AI186" i="17"/>
  <c r="AI180" i="17"/>
  <c r="AN148" i="17"/>
  <c r="AM148" i="17"/>
  <c r="AN147" i="17"/>
  <c r="AM147" i="17"/>
  <c r="AN146" i="17"/>
  <c r="AM146" i="17"/>
  <c r="AN145" i="17"/>
  <c r="AM145" i="17"/>
  <c r="AN141" i="17"/>
  <c r="AM141" i="17"/>
  <c r="AN140" i="17"/>
  <c r="AM140" i="17"/>
  <c r="AN139" i="17"/>
  <c r="AM139" i="17"/>
  <c r="AN138" i="17"/>
  <c r="AM138" i="17"/>
  <c r="AN137" i="17"/>
  <c r="AM137" i="17"/>
  <c r="AN136" i="17"/>
  <c r="AM136" i="17"/>
  <c r="AN135" i="17"/>
  <c r="AM135" i="17"/>
  <c r="AM143" i="17" s="1"/>
  <c r="AN130" i="17"/>
  <c r="AM130" i="17"/>
  <c r="AN129" i="17"/>
  <c r="AM129" i="17"/>
  <c r="AN128" i="17"/>
  <c r="AM128" i="17"/>
  <c r="AN127" i="17"/>
  <c r="AM127" i="17"/>
  <c r="AN123" i="17"/>
  <c r="AM123" i="17"/>
  <c r="AN122" i="17"/>
  <c r="AM122" i="17"/>
  <c r="AN121" i="17"/>
  <c r="AM121" i="17"/>
  <c r="AN120" i="17"/>
  <c r="AM120" i="17"/>
  <c r="AN119" i="17"/>
  <c r="AM119" i="17"/>
  <c r="AN118" i="17"/>
  <c r="AM118" i="17"/>
  <c r="AN117" i="17"/>
  <c r="AM117" i="17"/>
  <c r="AN112" i="17"/>
  <c r="AM112" i="17"/>
  <c r="AN111" i="17"/>
  <c r="AM111" i="17"/>
  <c r="AN110" i="17"/>
  <c r="AM110" i="17"/>
  <c r="AN109" i="17"/>
  <c r="AM109" i="17"/>
  <c r="AN105" i="17"/>
  <c r="AM105" i="17"/>
  <c r="AN104" i="17"/>
  <c r="AM104" i="17"/>
  <c r="AN103" i="17"/>
  <c r="AM103" i="17"/>
  <c r="AN102" i="17"/>
  <c r="AM102" i="17"/>
  <c r="AN101" i="17"/>
  <c r="AM101" i="17"/>
  <c r="AN100" i="17"/>
  <c r="AM100" i="17"/>
  <c r="AN99" i="17"/>
  <c r="AM99" i="17"/>
  <c r="AN94" i="17"/>
  <c r="AM94" i="17"/>
  <c r="AN93" i="17"/>
  <c r="AM93" i="17"/>
  <c r="AN92" i="17"/>
  <c r="AM92" i="17"/>
  <c r="AN91" i="17"/>
  <c r="AM91" i="17"/>
  <c r="AN87" i="17"/>
  <c r="AM87" i="17"/>
  <c r="AN86" i="17"/>
  <c r="AM86" i="17"/>
  <c r="AN85" i="17"/>
  <c r="AM85" i="17"/>
  <c r="AN84" i="17"/>
  <c r="AM84" i="17"/>
  <c r="AN83" i="17"/>
  <c r="AM83" i="17"/>
  <c r="AN82" i="17"/>
  <c r="AM82" i="17"/>
  <c r="AN81" i="17"/>
  <c r="AM81" i="17"/>
  <c r="AN76" i="17"/>
  <c r="AM76" i="17"/>
  <c r="AN75" i="17"/>
  <c r="AM75" i="17"/>
  <c r="AN74" i="17"/>
  <c r="AM74" i="17"/>
  <c r="AN73" i="17"/>
  <c r="AM73" i="17"/>
  <c r="AN69" i="17"/>
  <c r="AM69" i="17"/>
  <c r="AN68" i="17"/>
  <c r="AM68" i="17"/>
  <c r="AN67" i="17"/>
  <c r="AM67" i="17"/>
  <c r="AN66" i="17"/>
  <c r="AM66" i="17"/>
  <c r="AN65" i="17"/>
  <c r="AM65" i="17"/>
  <c r="AN64" i="17"/>
  <c r="AM64" i="17"/>
  <c r="AN63" i="17"/>
  <c r="AM63" i="17"/>
  <c r="AN58" i="17"/>
  <c r="AM58" i="17"/>
  <c r="AN57" i="17"/>
  <c r="AM57" i="17"/>
  <c r="AN56" i="17"/>
  <c r="AM56" i="17"/>
  <c r="AN55" i="17"/>
  <c r="AM55" i="17"/>
  <c r="AJ181" i="17"/>
  <c r="AN51" i="17"/>
  <c r="AM51" i="17"/>
  <c r="AN50" i="17"/>
  <c r="AM50" i="17"/>
  <c r="AN49" i="17"/>
  <c r="AM49" i="17"/>
  <c r="AN48" i="17"/>
  <c r="AM48" i="17"/>
  <c r="AN47" i="17"/>
  <c r="AM47" i="17"/>
  <c r="AN46" i="17"/>
  <c r="AM46" i="17"/>
  <c r="AN45" i="17"/>
  <c r="AM45" i="17"/>
  <c r="AN40" i="17"/>
  <c r="AM40" i="17"/>
  <c r="AN39" i="17"/>
  <c r="AM39" i="17"/>
  <c r="AN38" i="17"/>
  <c r="AM38" i="17"/>
  <c r="AN37" i="17"/>
  <c r="AM37" i="17"/>
  <c r="AN33" i="17"/>
  <c r="AM33" i="17"/>
  <c r="AN32" i="17"/>
  <c r="AM32" i="17"/>
  <c r="AN31" i="17"/>
  <c r="AM31" i="17"/>
  <c r="AN30" i="17"/>
  <c r="AM30" i="17"/>
  <c r="AN29" i="17"/>
  <c r="AM29" i="17"/>
  <c r="AN28" i="17"/>
  <c r="AM28" i="17"/>
  <c r="AN27" i="17"/>
  <c r="AM27" i="17"/>
  <c r="AN22" i="17"/>
  <c r="AM22" i="17"/>
  <c r="AN21" i="17"/>
  <c r="AM21" i="17"/>
  <c r="AN20" i="17"/>
  <c r="AM20" i="17"/>
  <c r="AM164" i="17" s="1"/>
  <c r="AN19" i="17"/>
  <c r="AM19" i="17"/>
  <c r="AN15" i="17"/>
  <c r="AM15" i="17"/>
  <c r="AN14" i="17"/>
  <c r="AM14" i="17"/>
  <c r="AN13" i="17"/>
  <c r="AM13" i="17"/>
  <c r="AN12" i="17"/>
  <c r="AM12" i="17"/>
  <c r="AN11" i="17"/>
  <c r="AM11" i="17"/>
  <c r="AN10" i="17"/>
  <c r="AM10" i="17"/>
  <c r="AN9" i="17"/>
  <c r="AM9" i="17"/>
  <c r="AH7" i="17"/>
  <c r="AA186" i="17"/>
  <c r="AA185" i="17"/>
  <c r="AA180" i="17"/>
  <c r="AF148" i="17"/>
  <c r="AE148" i="17"/>
  <c r="AF147" i="17"/>
  <c r="AE147" i="17"/>
  <c r="AF146" i="17"/>
  <c r="AE146" i="17"/>
  <c r="AF145" i="17"/>
  <c r="AE145" i="17"/>
  <c r="AF141" i="17"/>
  <c r="AE141" i="17"/>
  <c r="AF140" i="17"/>
  <c r="AE140" i="17"/>
  <c r="AF139" i="17"/>
  <c r="AE139" i="17"/>
  <c r="AF138" i="17"/>
  <c r="AE138" i="17"/>
  <c r="AF137" i="17"/>
  <c r="AE137" i="17"/>
  <c r="AF136" i="17"/>
  <c r="AE136" i="17"/>
  <c r="AF135" i="17"/>
  <c r="AE135" i="17"/>
  <c r="AF130" i="17"/>
  <c r="AE130" i="17"/>
  <c r="AF129" i="17"/>
  <c r="AE129" i="17"/>
  <c r="AF128" i="17"/>
  <c r="AE128" i="17"/>
  <c r="AF127" i="17"/>
  <c r="AE127" i="17"/>
  <c r="AF123" i="17"/>
  <c r="AE123" i="17"/>
  <c r="AF122" i="17"/>
  <c r="AE122" i="17"/>
  <c r="AF121" i="17"/>
  <c r="AE121" i="17"/>
  <c r="AF120" i="17"/>
  <c r="AE120" i="17"/>
  <c r="AF119" i="17"/>
  <c r="AE119" i="17"/>
  <c r="AF118" i="17"/>
  <c r="AE118" i="17"/>
  <c r="AF117" i="17"/>
  <c r="AE117" i="17"/>
  <c r="AF112" i="17"/>
  <c r="AE112" i="17"/>
  <c r="AF111" i="17"/>
  <c r="AE111" i="17"/>
  <c r="AF110" i="17"/>
  <c r="AE110" i="17"/>
  <c r="AF109" i="17"/>
  <c r="AE109" i="17"/>
  <c r="AF105" i="17"/>
  <c r="AE105" i="17"/>
  <c r="AF104" i="17"/>
  <c r="AE104" i="17"/>
  <c r="AF103" i="17"/>
  <c r="AE103" i="17"/>
  <c r="AF102" i="17"/>
  <c r="AE102" i="17"/>
  <c r="AF101" i="17"/>
  <c r="AE101" i="17"/>
  <c r="AF100" i="17"/>
  <c r="AE100" i="17"/>
  <c r="AF99" i="17"/>
  <c r="AE99" i="17"/>
  <c r="AF94" i="17"/>
  <c r="AE94" i="17"/>
  <c r="AF93" i="17"/>
  <c r="AE93" i="17"/>
  <c r="AF92" i="17"/>
  <c r="AE92" i="17"/>
  <c r="AF91" i="17"/>
  <c r="AE91" i="17"/>
  <c r="AF87" i="17"/>
  <c r="AE87" i="17"/>
  <c r="AF86" i="17"/>
  <c r="AE86" i="17"/>
  <c r="AF85" i="17"/>
  <c r="AE85" i="17"/>
  <c r="AF84" i="17"/>
  <c r="AE84" i="17"/>
  <c r="AF83" i="17"/>
  <c r="AE83" i="17"/>
  <c r="AF82" i="17"/>
  <c r="AE82" i="17"/>
  <c r="AF81" i="17"/>
  <c r="AE81" i="17"/>
  <c r="AF76" i="17"/>
  <c r="AE76" i="17"/>
  <c r="AF75" i="17"/>
  <c r="AE75" i="17"/>
  <c r="AF74" i="17"/>
  <c r="AE74" i="17"/>
  <c r="AF73" i="17"/>
  <c r="AE73" i="17"/>
  <c r="AF69" i="17"/>
  <c r="AE69" i="17"/>
  <c r="AF68" i="17"/>
  <c r="AE68" i="17"/>
  <c r="AF67" i="17"/>
  <c r="AE67" i="17"/>
  <c r="AF66" i="17"/>
  <c r="AE66" i="17"/>
  <c r="AF65" i="17"/>
  <c r="AE65" i="17"/>
  <c r="AF64" i="17"/>
  <c r="AE64" i="17"/>
  <c r="AF63" i="17"/>
  <c r="AE63" i="17"/>
  <c r="AF58" i="17"/>
  <c r="AE58" i="17"/>
  <c r="AF57" i="17"/>
  <c r="AE57" i="17"/>
  <c r="AF56" i="17"/>
  <c r="AE56" i="17"/>
  <c r="AF55" i="17"/>
  <c r="AE55" i="17"/>
  <c r="AF51" i="17"/>
  <c r="AE51" i="17"/>
  <c r="AF50" i="17"/>
  <c r="AE50" i="17"/>
  <c r="AF49" i="17"/>
  <c r="AE49" i="17"/>
  <c r="AF48" i="17"/>
  <c r="AE48" i="17"/>
  <c r="AF47" i="17"/>
  <c r="AE47" i="17"/>
  <c r="AF46" i="17"/>
  <c r="AE46" i="17"/>
  <c r="AF45" i="17"/>
  <c r="AE45" i="17"/>
  <c r="AF40" i="17"/>
  <c r="AE40" i="17"/>
  <c r="AF39" i="17"/>
  <c r="AE39" i="17"/>
  <c r="AF38" i="17"/>
  <c r="AE38" i="17"/>
  <c r="AF37" i="17"/>
  <c r="AE37" i="17"/>
  <c r="AF33" i="17"/>
  <c r="AE33" i="17"/>
  <c r="AF32" i="17"/>
  <c r="AE32" i="17"/>
  <c r="AF31" i="17"/>
  <c r="AE31" i="17"/>
  <c r="AF30" i="17"/>
  <c r="AE30" i="17"/>
  <c r="AF29" i="17"/>
  <c r="AE29" i="17"/>
  <c r="AF28" i="17"/>
  <c r="AE28" i="17"/>
  <c r="AF27" i="17"/>
  <c r="AE27" i="17"/>
  <c r="AF22" i="17"/>
  <c r="AE22" i="17"/>
  <c r="AF21" i="17"/>
  <c r="AE21" i="17"/>
  <c r="AF20" i="17"/>
  <c r="AE20" i="17"/>
  <c r="AF19" i="17"/>
  <c r="AE19" i="17"/>
  <c r="AF15" i="17"/>
  <c r="AE15" i="17"/>
  <c r="AF14" i="17"/>
  <c r="AE14" i="17"/>
  <c r="AF13" i="17"/>
  <c r="AE13" i="17"/>
  <c r="AF12" i="17"/>
  <c r="AE12" i="17"/>
  <c r="AF11" i="17"/>
  <c r="AE11" i="17"/>
  <c r="AF10" i="17"/>
  <c r="AE10" i="17"/>
  <c r="AF9" i="17"/>
  <c r="AE9" i="17"/>
  <c r="Z7" i="17"/>
  <c r="S186" i="17"/>
  <c r="S185" i="17"/>
  <c r="S180" i="17"/>
  <c r="X148" i="17"/>
  <c r="W148" i="17"/>
  <c r="X147" i="17"/>
  <c r="W147" i="17"/>
  <c r="X146" i="17"/>
  <c r="W146" i="17"/>
  <c r="X145" i="17"/>
  <c r="W145" i="17"/>
  <c r="X141" i="17"/>
  <c r="W141" i="17"/>
  <c r="X140" i="17"/>
  <c r="W140" i="17"/>
  <c r="X139" i="17"/>
  <c r="W139" i="17"/>
  <c r="X138" i="17"/>
  <c r="W138" i="17"/>
  <c r="X137" i="17"/>
  <c r="W137" i="17"/>
  <c r="X136" i="17"/>
  <c r="W136" i="17"/>
  <c r="X135" i="17"/>
  <c r="W135" i="17"/>
  <c r="X130" i="17"/>
  <c r="W130" i="17"/>
  <c r="X129" i="17"/>
  <c r="W129" i="17"/>
  <c r="X128" i="17"/>
  <c r="W128" i="17"/>
  <c r="X127" i="17"/>
  <c r="W127" i="17"/>
  <c r="X123" i="17"/>
  <c r="W123" i="17"/>
  <c r="X122" i="17"/>
  <c r="W122" i="17"/>
  <c r="X121" i="17"/>
  <c r="W121" i="17"/>
  <c r="X120" i="17"/>
  <c r="W120" i="17"/>
  <c r="X119" i="17"/>
  <c r="W119" i="17"/>
  <c r="X118" i="17"/>
  <c r="W118" i="17"/>
  <c r="X117" i="17"/>
  <c r="W117" i="17"/>
  <c r="X112" i="17"/>
  <c r="W112" i="17"/>
  <c r="X111" i="17"/>
  <c r="W111" i="17"/>
  <c r="X110" i="17"/>
  <c r="W110" i="17"/>
  <c r="X109" i="17"/>
  <c r="W109" i="17"/>
  <c r="X105" i="17"/>
  <c r="W105" i="17"/>
  <c r="X104" i="17"/>
  <c r="W104" i="17"/>
  <c r="X103" i="17"/>
  <c r="W103" i="17"/>
  <c r="X102" i="17"/>
  <c r="W102" i="17"/>
  <c r="X101" i="17"/>
  <c r="W101" i="17"/>
  <c r="X100" i="17"/>
  <c r="W100" i="17"/>
  <c r="X99" i="17"/>
  <c r="W99" i="17"/>
  <c r="X94" i="17"/>
  <c r="W94" i="17"/>
  <c r="X93" i="17"/>
  <c r="W93" i="17"/>
  <c r="X92" i="17"/>
  <c r="W92" i="17"/>
  <c r="X91" i="17"/>
  <c r="W91" i="17"/>
  <c r="X87" i="17"/>
  <c r="W87" i="17"/>
  <c r="X86" i="17"/>
  <c r="W86" i="17"/>
  <c r="X85" i="17"/>
  <c r="W85" i="17"/>
  <c r="X84" i="17"/>
  <c r="W84" i="17"/>
  <c r="X83" i="17"/>
  <c r="W83" i="17"/>
  <c r="X82" i="17"/>
  <c r="W82" i="17"/>
  <c r="X81" i="17"/>
  <c r="W81" i="17"/>
  <c r="X76" i="17"/>
  <c r="W76" i="17"/>
  <c r="X75" i="17"/>
  <c r="W75" i="17"/>
  <c r="X74" i="17"/>
  <c r="W74" i="17"/>
  <c r="X73" i="17"/>
  <c r="W73" i="17"/>
  <c r="X69" i="17"/>
  <c r="W69" i="17"/>
  <c r="X68" i="17"/>
  <c r="W68" i="17"/>
  <c r="X67" i="17"/>
  <c r="W67" i="17"/>
  <c r="X66" i="17"/>
  <c r="W66" i="17"/>
  <c r="X65" i="17"/>
  <c r="W65" i="17"/>
  <c r="X64" i="17"/>
  <c r="W64" i="17"/>
  <c r="X63" i="17"/>
  <c r="W63" i="17"/>
  <c r="X58" i="17"/>
  <c r="W58" i="17"/>
  <c r="X57" i="17"/>
  <c r="W57" i="17"/>
  <c r="X56" i="17"/>
  <c r="W56" i="17"/>
  <c r="X55" i="17"/>
  <c r="W55" i="17"/>
  <c r="X51" i="17"/>
  <c r="W51" i="17"/>
  <c r="X50" i="17"/>
  <c r="W50" i="17"/>
  <c r="X49" i="17"/>
  <c r="W49" i="17"/>
  <c r="X48" i="17"/>
  <c r="W48" i="17"/>
  <c r="X47" i="17"/>
  <c r="W47" i="17"/>
  <c r="X46" i="17"/>
  <c r="W46" i="17"/>
  <c r="X45" i="17"/>
  <c r="W45" i="17"/>
  <c r="X40" i="17"/>
  <c r="W40" i="17"/>
  <c r="X39" i="17"/>
  <c r="W39" i="17"/>
  <c r="X38" i="17"/>
  <c r="W38" i="17"/>
  <c r="X37" i="17"/>
  <c r="W37" i="17"/>
  <c r="X33" i="17"/>
  <c r="W33" i="17"/>
  <c r="X32" i="17"/>
  <c r="W32" i="17"/>
  <c r="X31" i="17"/>
  <c r="W31" i="17"/>
  <c r="X30" i="17"/>
  <c r="W30" i="17"/>
  <c r="X29" i="17"/>
  <c r="W29" i="17"/>
  <c r="X28" i="17"/>
  <c r="W28" i="17"/>
  <c r="X27" i="17"/>
  <c r="W27" i="17"/>
  <c r="X22" i="17"/>
  <c r="W22" i="17"/>
  <c r="X21" i="17"/>
  <c r="W21" i="17"/>
  <c r="X20" i="17"/>
  <c r="W20" i="17"/>
  <c r="X19" i="17"/>
  <c r="W19" i="17"/>
  <c r="X15" i="17"/>
  <c r="W15" i="17"/>
  <c r="X14" i="17"/>
  <c r="W14" i="17"/>
  <c r="X13" i="17"/>
  <c r="W13" i="17"/>
  <c r="X12" i="17"/>
  <c r="W12" i="17"/>
  <c r="X11" i="17"/>
  <c r="W11" i="17"/>
  <c r="X10" i="17"/>
  <c r="W10" i="17"/>
  <c r="X9" i="17"/>
  <c r="W9" i="17"/>
  <c r="R7" i="17"/>
  <c r="L170" i="17"/>
  <c r="M170" i="17"/>
  <c r="N170" i="17"/>
  <c r="L171" i="17"/>
  <c r="M171" i="17"/>
  <c r="N171" i="17"/>
  <c r="L172" i="17"/>
  <c r="M172" i="17"/>
  <c r="N172" i="17"/>
  <c r="N181" i="17" s="1"/>
  <c r="L173" i="17"/>
  <c r="M173" i="17"/>
  <c r="M182" i="17" s="1"/>
  <c r="N173" i="17"/>
  <c r="L174" i="17"/>
  <c r="L183" i="17" s="1"/>
  <c r="M174" i="17"/>
  <c r="N174" i="17"/>
  <c r="N183" i="17" s="1"/>
  <c r="L175" i="17"/>
  <c r="M175" i="17"/>
  <c r="N175" i="17"/>
  <c r="N184" i="17" s="1"/>
  <c r="L176" i="17"/>
  <c r="L185" i="17" s="1"/>
  <c r="M176" i="17"/>
  <c r="N176" i="17"/>
  <c r="L177" i="17"/>
  <c r="M177" i="17"/>
  <c r="N177" i="17"/>
  <c r="K171" i="17"/>
  <c r="K172" i="17"/>
  <c r="K181" i="17" s="1"/>
  <c r="K173" i="17"/>
  <c r="K174" i="17"/>
  <c r="K175" i="17"/>
  <c r="K184" i="17" s="1"/>
  <c r="K176" i="17"/>
  <c r="K177" i="17"/>
  <c r="K186" i="17" s="1"/>
  <c r="K170" i="17"/>
  <c r="C171" i="17"/>
  <c r="C172" i="17"/>
  <c r="C181" i="17" s="1"/>
  <c r="C173" i="17"/>
  <c r="C174" i="17"/>
  <c r="C183" i="17" s="1"/>
  <c r="C175" i="17"/>
  <c r="C176" i="17"/>
  <c r="C177" i="17"/>
  <c r="C170" i="17"/>
  <c r="F19" i="24"/>
  <c r="F18" i="24"/>
  <c r="D18" i="24"/>
  <c r="D174" i="23"/>
  <c r="F12" i="24"/>
  <c r="D12" i="24"/>
  <c r="F20" i="24"/>
  <c r="D20" i="24"/>
  <c r="G20" i="24" s="1"/>
  <c r="I411" i="18"/>
  <c r="H411" i="18"/>
  <c r="G411" i="18"/>
  <c r="F411" i="18"/>
  <c r="E411" i="18"/>
  <c r="I409" i="18"/>
  <c r="H409" i="18"/>
  <c r="G409" i="18"/>
  <c r="F409" i="18"/>
  <c r="E409" i="18"/>
  <c r="I408" i="18"/>
  <c r="H408" i="18"/>
  <c r="G408" i="18"/>
  <c r="F408" i="18"/>
  <c r="E408" i="18"/>
  <c r="I407" i="18"/>
  <c r="H407" i="18"/>
  <c r="G407" i="18"/>
  <c r="F407" i="18"/>
  <c r="E407" i="18"/>
  <c r="I406" i="18"/>
  <c r="H406" i="18"/>
  <c r="G406" i="18"/>
  <c r="F406" i="18"/>
  <c r="E406" i="18"/>
  <c r="C406" i="18"/>
  <c r="B406" i="18"/>
  <c r="I400" i="18"/>
  <c r="H400" i="18"/>
  <c r="G400" i="18"/>
  <c r="F400" i="18"/>
  <c r="E400" i="18"/>
  <c r="I398" i="18"/>
  <c r="H398" i="18"/>
  <c r="G398" i="18"/>
  <c r="F398" i="18"/>
  <c r="E398" i="18"/>
  <c r="I397" i="18"/>
  <c r="H397" i="18"/>
  <c r="G397" i="18"/>
  <c r="F397" i="18"/>
  <c r="E397" i="18"/>
  <c r="I396" i="18"/>
  <c r="H396" i="18"/>
  <c r="G396" i="18"/>
  <c r="F396" i="18"/>
  <c r="E396" i="18"/>
  <c r="I395" i="18"/>
  <c r="H395" i="18"/>
  <c r="G395" i="18"/>
  <c r="F395" i="18"/>
  <c r="E395" i="18"/>
  <c r="C395" i="18"/>
  <c r="B395" i="18"/>
  <c r="I389" i="18"/>
  <c r="H389" i="18"/>
  <c r="G389" i="18"/>
  <c r="F389" i="18"/>
  <c r="E389" i="18"/>
  <c r="I387" i="18"/>
  <c r="H387" i="18"/>
  <c r="G387" i="18"/>
  <c r="F387" i="18"/>
  <c r="E387" i="18"/>
  <c r="I386" i="18"/>
  <c r="H386" i="18"/>
  <c r="G386" i="18"/>
  <c r="F386" i="18"/>
  <c r="E386" i="18"/>
  <c r="I385" i="18"/>
  <c r="H385" i="18"/>
  <c r="G385" i="18"/>
  <c r="F385" i="18"/>
  <c r="E385" i="18"/>
  <c r="I384" i="18"/>
  <c r="H384" i="18"/>
  <c r="G384" i="18"/>
  <c r="F384" i="18"/>
  <c r="E384" i="18"/>
  <c r="C384" i="18"/>
  <c r="B384" i="18"/>
  <c r="I378" i="18"/>
  <c r="H378" i="18"/>
  <c r="G378" i="18"/>
  <c r="F378" i="18"/>
  <c r="E378" i="18"/>
  <c r="I376" i="18"/>
  <c r="H376" i="18"/>
  <c r="G376" i="18"/>
  <c r="F376" i="18"/>
  <c r="E376" i="18"/>
  <c r="I375" i="18"/>
  <c r="H375" i="18"/>
  <c r="G375" i="18"/>
  <c r="F375" i="18"/>
  <c r="E375" i="18"/>
  <c r="I374" i="18"/>
  <c r="H374" i="18"/>
  <c r="G374" i="18"/>
  <c r="F374" i="18"/>
  <c r="E374" i="18"/>
  <c r="I373" i="18"/>
  <c r="H373" i="18"/>
  <c r="G373" i="18"/>
  <c r="F373" i="18"/>
  <c r="E373" i="18"/>
  <c r="C373" i="18"/>
  <c r="B373" i="18"/>
  <c r="I367" i="18"/>
  <c r="H367" i="18"/>
  <c r="G367" i="18"/>
  <c r="F367" i="18"/>
  <c r="E367" i="18"/>
  <c r="I365" i="18"/>
  <c r="H365" i="18"/>
  <c r="G365" i="18"/>
  <c r="F365" i="18"/>
  <c r="E365" i="18"/>
  <c r="I364" i="18"/>
  <c r="H364" i="18"/>
  <c r="G364" i="18"/>
  <c r="F364" i="18"/>
  <c r="E364" i="18"/>
  <c r="I363" i="18"/>
  <c r="H363" i="18"/>
  <c r="G363" i="18"/>
  <c r="F363" i="18"/>
  <c r="E363" i="18"/>
  <c r="I362" i="18"/>
  <c r="H362" i="18"/>
  <c r="G362" i="18"/>
  <c r="F362" i="18"/>
  <c r="E362" i="18"/>
  <c r="C362" i="18"/>
  <c r="B362" i="18"/>
  <c r="I356" i="18"/>
  <c r="H356" i="18"/>
  <c r="G356" i="18"/>
  <c r="F356" i="18"/>
  <c r="E356" i="18"/>
  <c r="I354" i="18"/>
  <c r="H354" i="18"/>
  <c r="G354" i="18"/>
  <c r="F354" i="18"/>
  <c r="E354" i="18"/>
  <c r="I353" i="18"/>
  <c r="H353" i="18"/>
  <c r="G353" i="18"/>
  <c r="F353" i="18"/>
  <c r="E353" i="18"/>
  <c r="I352" i="18"/>
  <c r="H352" i="18"/>
  <c r="G352" i="18"/>
  <c r="F352" i="18"/>
  <c r="E352" i="18"/>
  <c r="I351" i="18"/>
  <c r="H351" i="18"/>
  <c r="G351" i="18"/>
  <c r="F351" i="18"/>
  <c r="E351" i="18"/>
  <c r="C351" i="18"/>
  <c r="B351" i="18"/>
  <c r="I345" i="18"/>
  <c r="H345" i="18"/>
  <c r="I343" i="18"/>
  <c r="H343" i="18"/>
  <c r="F343" i="18"/>
  <c r="I342" i="18"/>
  <c r="H342" i="18"/>
  <c r="I341" i="18"/>
  <c r="H341" i="18"/>
  <c r="I340" i="18"/>
  <c r="H340" i="18"/>
  <c r="C340" i="18"/>
  <c r="B340" i="18"/>
  <c r="I306" i="18"/>
  <c r="I307" i="18" s="1"/>
  <c r="H306" i="18"/>
  <c r="G306" i="18"/>
  <c r="G307" i="18" s="1"/>
  <c r="F306" i="18"/>
  <c r="E306" i="18"/>
  <c r="I305" i="18"/>
  <c r="H305" i="18"/>
  <c r="G305" i="18"/>
  <c r="F305" i="18"/>
  <c r="F307" i="18" s="1"/>
  <c r="E305" i="18"/>
  <c r="I303" i="18"/>
  <c r="H303" i="18"/>
  <c r="G303" i="18"/>
  <c r="F303" i="18"/>
  <c r="E303" i="18"/>
  <c r="I302" i="18"/>
  <c r="H302" i="18"/>
  <c r="G302" i="18"/>
  <c r="F302" i="18"/>
  <c r="E302" i="18"/>
  <c r="I300" i="18"/>
  <c r="H300" i="18"/>
  <c r="G300" i="18"/>
  <c r="F300" i="18"/>
  <c r="E300" i="18"/>
  <c r="E301" i="18" s="1"/>
  <c r="I299" i="18"/>
  <c r="H299" i="18"/>
  <c r="H301" i="18" s="1"/>
  <c r="G299" i="18"/>
  <c r="F299" i="18"/>
  <c r="E299" i="18"/>
  <c r="I297" i="18"/>
  <c r="H297" i="18"/>
  <c r="G297" i="18"/>
  <c r="F297" i="18"/>
  <c r="E297" i="18"/>
  <c r="I296" i="18"/>
  <c r="H296" i="18"/>
  <c r="G296" i="18"/>
  <c r="F296" i="18"/>
  <c r="E296" i="18"/>
  <c r="I294" i="18"/>
  <c r="H294" i="18"/>
  <c r="G294" i="18"/>
  <c r="F294" i="18"/>
  <c r="E294" i="18"/>
  <c r="I293" i="18"/>
  <c r="H293" i="18"/>
  <c r="G293" i="18"/>
  <c r="F293" i="18"/>
  <c r="F295" i="18" s="1"/>
  <c r="E293" i="18"/>
  <c r="I291" i="18"/>
  <c r="H291" i="18"/>
  <c r="G291" i="18"/>
  <c r="F291" i="18"/>
  <c r="E291" i="18"/>
  <c r="I290" i="18"/>
  <c r="H290" i="18"/>
  <c r="H292" i="18" s="1"/>
  <c r="G290" i="18"/>
  <c r="F290" i="18"/>
  <c r="F292" i="18" s="1"/>
  <c r="E290" i="18"/>
  <c r="I288" i="18"/>
  <c r="H288" i="18"/>
  <c r="I287" i="18"/>
  <c r="H287" i="18"/>
  <c r="H289" i="18" s="1"/>
  <c r="I281" i="18"/>
  <c r="H281" i="18"/>
  <c r="F281" i="18"/>
  <c r="I280" i="18"/>
  <c r="H280" i="18"/>
  <c r="G280" i="18"/>
  <c r="I279" i="18"/>
  <c r="H279" i="18"/>
  <c r="I278" i="18"/>
  <c r="H278" i="18"/>
  <c r="F278" i="18"/>
  <c r="I277" i="18"/>
  <c r="H277" i="18"/>
  <c r="I276" i="18"/>
  <c r="H276" i="18"/>
  <c r="I275" i="18"/>
  <c r="H275" i="18"/>
  <c r="I274" i="18"/>
  <c r="H274" i="18"/>
  <c r="C190" i="18"/>
  <c r="I17" i="18"/>
  <c r="H17" i="18"/>
  <c r="U190" i="18"/>
  <c r="L190" i="18"/>
  <c r="R411" i="18"/>
  <c r="Q411" i="18"/>
  <c r="P411" i="18"/>
  <c r="O411" i="18"/>
  <c r="N411" i="18"/>
  <c r="R409" i="18"/>
  <c r="Q409" i="18"/>
  <c r="P409" i="18"/>
  <c r="O409" i="18"/>
  <c r="N409" i="18"/>
  <c r="R408" i="18"/>
  <c r="Q408" i="18"/>
  <c r="P408" i="18"/>
  <c r="O408" i="18"/>
  <c r="N408" i="18"/>
  <c r="R407" i="18"/>
  <c r="Q407" i="18"/>
  <c r="P407" i="18"/>
  <c r="O407" i="18"/>
  <c r="N407" i="18"/>
  <c r="R406" i="18"/>
  <c r="Q406" i="18"/>
  <c r="P406" i="18"/>
  <c r="O406" i="18"/>
  <c r="N406" i="18"/>
  <c r="L406" i="18"/>
  <c r="K406" i="18"/>
  <c r="R400" i="18"/>
  <c r="Q400" i="18"/>
  <c r="P400" i="18"/>
  <c r="O400" i="18"/>
  <c r="N400" i="18"/>
  <c r="R398" i="18"/>
  <c r="Q398" i="18"/>
  <c r="P398" i="18"/>
  <c r="O398" i="18"/>
  <c r="N398" i="18"/>
  <c r="R397" i="18"/>
  <c r="Q397" i="18"/>
  <c r="P397" i="18"/>
  <c r="O397" i="18"/>
  <c r="N397" i="18"/>
  <c r="R396" i="18"/>
  <c r="Q396" i="18"/>
  <c r="P396" i="18"/>
  <c r="O396" i="18"/>
  <c r="N396" i="18"/>
  <c r="R395" i="18"/>
  <c r="Q395" i="18"/>
  <c r="P395" i="18"/>
  <c r="O395" i="18"/>
  <c r="N395" i="18"/>
  <c r="L395" i="18"/>
  <c r="K395" i="18"/>
  <c r="R389" i="18"/>
  <c r="Q389" i="18"/>
  <c r="P389" i="18"/>
  <c r="O389" i="18"/>
  <c r="N389" i="18"/>
  <c r="R387" i="18"/>
  <c r="Q387" i="18"/>
  <c r="P387" i="18"/>
  <c r="O387" i="18"/>
  <c r="N387" i="18"/>
  <c r="R386" i="18"/>
  <c r="Q386" i="18"/>
  <c r="P386" i="18"/>
  <c r="O386" i="18"/>
  <c r="N386" i="18"/>
  <c r="R385" i="18"/>
  <c r="Q385" i="18"/>
  <c r="P385" i="18"/>
  <c r="O385" i="18"/>
  <c r="N385" i="18"/>
  <c r="R384" i="18"/>
  <c r="Q384" i="18"/>
  <c r="P384" i="18"/>
  <c r="O384" i="18"/>
  <c r="N384" i="18"/>
  <c r="L384" i="18"/>
  <c r="K384" i="18"/>
  <c r="R378" i="18"/>
  <c r="Q378" i="18"/>
  <c r="P378" i="18"/>
  <c r="O378" i="18"/>
  <c r="N378" i="18"/>
  <c r="R376" i="18"/>
  <c r="Q376" i="18"/>
  <c r="P376" i="18"/>
  <c r="O376" i="18"/>
  <c r="N376" i="18"/>
  <c r="R375" i="18"/>
  <c r="Q375" i="18"/>
  <c r="P375" i="18"/>
  <c r="O375" i="18"/>
  <c r="N375" i="18"/>
  <c r="R374" i="18"/>
  <c r="Q374" i="18"/>
  <c r="P374" i="18"/>
  <c r="O374" i="18"/>
  <c r="N374" i="18"/>
  <c r="R373" i="18"/>
  <c r="Q373" i="18"/>
  <c r="P373" i="18"/>
  <c r="O373" i="18"/>
  <c r="N373" i="18"/>
  <c r="L373" i="18"/>
  <c r="K373" i="18"/>
  <c r="R367" i="18"/>
  <c r="Q367" i="18"/>
  <c r="P367" i="18"/>
  <c r="O367" i="18"/>
  <c r="N367" i="18"/>
  <c r="R365" i="18"/>
  <c r="Q365" i="18"/>
  <c r="P365" i="18"/>
  <c r="O365" i="18"/>
  <c r="N365" i="18"/>
  <c r="R364" i="18"/>
  <c r="Q364" i="18"/>
  <c r="P364" i="18"/>
  <c r="O364" i="18"/>
  <c r="N364" i="18"/>
  <c r="R363" i="18"/>
  <c r="Q363" i="18"/>
  <c r="P363" i="18"/>
  <c r="O363" i="18"/>
  <c r="N363" i="18"/>
  <c r="R362" i="18"/>
  <c r="Q362" i="18"/>
  <c r="P362" i="18"/>
  <c r="O362" i="18"/>
  <c r="N362" i="18"/>
  <c r="L362" i="18"/>
  <c r="K362" i="18"/>
  <c r="R356" i="18"/>
  <c r="Q356" i="18"/>
  <c r="P356" i="18"/>
  <c r="O356" i="18"/>
  <c r="N356" i="18"/>
  <c r="R354" i="18"/>
  <c r="Q354" i="18"/>
  <c r="P354" i="18"/>
  <c r="O354" i="18"/>
  <c r="N354" i="18"/>
  <c r="R353" i="18"/>
  <c r="Q353" i="18"/>
  <c r="P353" i="18"/>
  <c r="O353" i="18"/>
  <c r="N353" i="18"/>
  <c r="R352" i="18"/>
  <c r="Q352" i="18"/>
  <c r="P352" i="18"/>
  <c r="O352" i="18"/>
  <c r="N352" i="18"/>
  <c r="R351" i="18"/>
  <c r="Q351" i="18"/>
  <c r="P351" i="18"/>
  <c r="O351" i="18"/>
  <c r="N351" i="18"/>
  <c r="L351" i="18"/>
  <c r="K351" i="18"/>
  <c r="R345" i="18"/>
  <c r="Q345" i="18"/>
  <c r="P345" i="18"/>
  <c r="O345" i="18"/>
  <c r="N345" i="18"/>
  <c r="R343" i="18"/>
  <c r="Q343" i="18"/>
  <c r="P343" i="18"/>
  <c r="O343" i="18"/>
  <c r="N343" i="18"/>
  <c r="R342" i="18"/>
  <c r="Q342" i="18"/>
  <c r="P342" i="18"/>
  <c r="O342" i="18"/>
  <c r="N342" i="18"/>
  <c r="R341" i="18"/>
  <c r="Q341" i="18"/>
  <c r="P341" i="18"/>
  <c r="O341" i="18"/>
  <c r="N341" i="18"/>
  <c r="R340" i="18"/>
  <c r="Q340" i="18"/>
  <c r="P340" i="18"/>
  <c r="O340" i="18"/>
  <c r="N340" i="18"/>
  <c r="L340" i="18"/>
  <c r="K340" i="18"/>
  <c r="R306" i="18"/>
  <c r="Q306" i="18"/>
  <c r="P306" i="18"/>
  <c r="O306" i="18"/>
  <c r="N306" i="18"/>
  <c r="R305" i="18"/>
  <c r="R307" i="18" s="1"/>
  <c r="Q305" i="18"/>
  <c r="P305" i="18"/>
  <c r="O305" i="18"/>
  <c r="N305" i="18"/>
  <c r="R303" i="18"/>
  <c r="Q303" i="18"/>
  <c r="P303" i="18"/>
  <c r="O303" i="18"/>
  <c r="N303" i="18"/>
  <c r="R302" i="18"/>
  <c r="Q302" i="18"/>
  <c r="P302" i="18"/>
  <c r="O302" i="18"/>
  <c r="N302" i="18"/>
  <c r="R300" i="18"/>
  <c r="Q300" i="18"/>
  <c r="P300" i="18"/>
  <c r="O300" i="18"/>
  <c r="N300" i="18"/>
  <c r="R299" i="18"/>
  <c r="Q299" i="18"/>
  <c r="P299" i="18"/>
  <c r="O299" i="18"/>
  <c r="N299" i="18"/>
  <c r="N301" i="18" s="1"/>
  <c r="R297" i="18"/>
  <c r="Q297" i="18"/>
  <c r="P297" i="18"/>
  <c r="O297" i="18"/>
  <c r="N297" i="18"/>
  <c r="R296" i="18"/>
  <c r="Q296" i="18"/>
  <c r="P296" i="18"/>
  <c r="P298" i="18" s="1"/>
  <c r="O296" i="18"/>
  <c r="N296" i="18"/>
  <c r="R294" i="18"/>
  <c r="Q294" i="18"/>
  <c r="P294" i="18"/>
  <c r="O294" i="18"/>
  <c r="N294" i="18"/>
  <c r="R293" i="18"/>
  <c r="Q293" i="18"/>
  <c r="P293" i="18"/>
  <c r="O293" i="18"/>
  <c r="N293" i="18"/>
  <c r="R291" i="18"/>
  <c r="Q291" i="18"/>
  <c r="P291" i="18"/>
  <c r="O291" i="18"/>
  <c r="N291" i="18"/>
  <c r="R290" i="18"/>
  <c r="Q290" i="18"/>
  <c r="P290" i="18"/>
  <c r="O290" i="18"/>
  <c r="N290" i="18"/>
  <c r="R288" i="18"/>
  <c r="Q288" i="18"/>
  <c r="P288" i="18"/>
  <c r="O288" i="18"/>
  <c r="N288" i="18"/>
  <c r="R287" i="18"/>
  <c r="Q287" i="18"/>
  <c r="P287" i="18"/>
  <c r="O287" i="18"/>
  <c r="N287" i="18"/>
  <c r="R281" i="18"/>
  <c r="Q281" i="18"/>
  <c r="P281" i="18"/>
  <c r="O281" i="18"/>
  <c r="N281" i="18"/>
  <c r="R280" i="18"/>
  <c r="Q280" i="18"/>
  <c r="P280" i="18"/>
  <c r="O280" i="18"/>
  <c r="N280" i="18"/>
  <c r="R279" i="18"/>
  <c r="Q279" i="18"/>
  <c r="P279" i="18"/>
  <c r="O279" i="18"/>
  <c r="N279" i="18"/>
  <c r="R278" i="18"/>
  <c r="Q278" i="18"/>
  <c r="P278" i="18"/>
  <c r="O278" i="18"/>
  <c r="N278" i="18"/>
  <c r="R277" i="18"/>
  <c r="Q277" i="18"/>
  <c r="P277" i="18"/>
  <c r="O277" i="18"/>
  <c r="N277" i="18"/>
  <c r="R276" i="18"/>
  <c r="Q276" i="18"/>
  <c r="P276" i="18"/>
  <c r="O276" i="18"/>
  <c r="N276" i="18"/>
  <c r="R275" i="18"/>
  <c r="Q275" i="18"/>
  <c r="P275" i="18"/>
  <c r="O275" i="18"/>
  <c r="N275" i="18"/>
  <c r="R274" i="18"/>
  <c r="Q274" i="18"/>
  <c r="P274" i="18"/>
  <c r="O274" i="18"/>
  <c r="N274" i="18"/>
  <c r="P196" i="18"/>
  <c r="O196" i="18"/>
  <c r="N196" i="18"/>
  <c r="P195" i="18"/>
  <c r="O195" i="18"/>
  <c r="N195" i="18"/>
  <c r="P194" i="18"/>
  <c r="O194" i="18"/>
  <c r="N194" i="18"/>
  <c r="P193" i="18"/>
  <c r="O193" i="18"/>
  <c r="N193" i="18"/>
  <c r="P192" i="18"/>
  <c r="O192" i="18"/>
  <c r="N192" i="18"/>
  <c r="P191" i="18"/>
  <c r="O191" i="18"/>
  <c r="N191" i="18"/>
  <c r="P190" i="18"/>
  <c r="O190" i="18"/>
  <c r="N190" i="18"/>
  <c r="R17" i="18"/>
  <c r="Q17" i="18"/>
  <c r="N17" i="18"/>
  <c r="AA94" i="18"/>
  <c r="Y94" i="18"/>
  <c r="X94" i="18"/>
  <c r="W94" i="18"/>
  <c r="N166" i="17"/>
  <c r="M166" i="17"/>
  <c r="L166" i="17"/>
  <c r="N165" i="17"/>
  <c r="M165" i="17"/>
  <c r="L165" i="17"/>
  <c r="N164" i="17"/>
  <c r="M164" i="17"/>
  <c r="L164" i="17"/>
  <c r="N163" i="17"/>
  <c r="M163" i="17"/>
  <c r="L163" i="17"/>
  <c r="N159" i="17"/>
  <c r="M159" i="17"/>
  <c r="L159" i="17"/>
  <c r="N158" i="17"/>
  <c r="M158" i="17"/>
  <c r="L158" i="17"/>
  <c r="N157" i="17"/>
  <c r="M157" i="17"/>
  <c r="L157" i="17"/>
  <c r="N156" i="17"/>
  <c r="M156" i="17"/>
  <c r="L156" i="17"/>
  <c r="N155" i="17"/>
  <c r="M155" i="17"/>
  <c r="L155" i="17"/>
  <c r="N154" i="17"/>
  <c r="M154" i="17"/>
  <c r="L154" i="17"/>
  <c r="N153" i="17"/>
  <c r="M153" i="17"/>
  <c r="L153" i="17"/>
  <c r="P148" i="17"/>
  <c r="O148" i="17"/>
  <c r="P147" i="17"/>
  <c r="O147" i="17"/>
  <c r="P146" i="17"/>
  <c r="O146" i="17"/>
  <c r="P145" i="17"/>
  <c r="O145" i="17"/>
  <c r="P141" i="17"/>
  <c r="O141" i="17"/>
  <c r="P140" i="17"/>
  <c r="O140" i="17"/>
  <c r="P139" i="17"/>
  <c r="O139" i="17"/>
  <c r="P138" i="17"/>
  <c r="O138" i="17"/>
  <c r="P137" i="17"/>
  <c r="O137" i="17"/>
  <c r="P136" i="17"/>
  <c r="O136" i="17"/>
  <c r="P135" i="17"/>
  <c r="O135" i="17"/>
  <c r="P130" i="17"/>
  <c r="O130" i="17"/>
  <c r="P129" i="17"/>
  <c r="O129" i="17"/>
  <c r="P128" i="17"/>
  <c r="O128" i="17"/>
  <c r="P127" i="17"/>
  <c r="O127" i="17"/>
  <c r="P123" i="17"/>
  <c r="O123" i="17"/>
  <c r="P122" i="17"/>
  <c r="O122" i="17"/>
  <c r="P121" i="17"/>
  <c r="O121" i="17"/>
  <c r="P120" i="17"/>
  <c r="O120" i="17"/>
  <c r="P119" i="17"/>
  <c r="O119" i="17"/>
  <c r="P118" i="17"/>
  <c r="O118" i="17"/>
  <c r="P117" i="17"/>
  <c r="O117" i="17"/>
  <c r="P112" i="17"/>
  <c r="O112" i="17"/>
  <c r="P110" i="17"/>
  <c r="P109" i="17"/>
  <c r="O109" i="17"/>
  <c r="P105" i="17"/>
  <c r="O105" i="17"/>
  <c r="P104" i="17"/>
  <c r="O104" i="17"/>
  <c r="P103" i="17"/>
  <c r="O103" i="17"/>
  <c r="P102" i="17"/>
  <c r="O102" i="17"/>
  <c r="P101" i="17"/>
  <c r="O101" i="17"/>
  <c r="P100" i="17"/>
  <c r="O100" i="17"/>
  <c r="P99" i="17"/>
  <c r="O99" i="17"/>
  <c r="P94" i="17"/>
  <c r="O94" i="17"/>
  <c r="P93" i="17"/>
  <c r="P92" i="17"/>
  <c r="P91" i="17"/>
  <c r="O91" i="17"/>
  <c r="P87" i="17"/>
  <c r="O87" i="17"/>
  <c r="P86" i="17"/>
  <c r="O86" i="17"/>
  <c r="P85" i="17"/>
  <c r="O85" i="17"/>
  <c r="P84" i="17"/>
  <c r="O84" i="17"/>
  <c r="P83" i="17"/>
  <c r="O83" i="17"/>
  <c r="P82" i="17"/>
  <c r="O82" i="17"/>
  <c r="P81" i="17"/>
  <c r="O81" i="17"/>
  <c r="P76" i="17"/>
  <c r="O76" i="17"/>
  <c r="P75" i="17"/>
  <c r="P74" i="17"/>
  <c r="P73" i="17"/>
  <c r="O73" i="17"/>
  <c r="L182" i="17"/>
  <c r="P69" i="17"/>
  <c r="O69" i="17"/>
  <c r="P68" i="17"/>
  <c r="O68" i="17"/>
  <c r="P67" i="17"/>
  <c r="O67" i="17"/>
  <c r="P66" i="17"/>
  <c r="O66" i="17"/>
  <c r="P65" i="17"/>
  <c r="O65" i="17"/>
  <c r="P64" i="17"/>
  <c r="O64" i="17"/>
  <c r="P63" i="17"/>
  <c r="O63" i="17"/>
  <c r="P58" i="17"/>
  <c r="O58" i="17"/>
  <c r="P57" i="17"/>
  <c r="P56" i="17"/>
  <c r="P55" i="17"/>
  <c r="O55" i="17"/>
  <c r="P51" i="17"/>
  <c r="O51" i="17"/>
  <c r="P50" i="17"/>
  <c r="O50" i="17"/>
  <c r="P49" i="17"/>
  <c r="O49" i="17"/>
  <c r="P48" i="17"/>
  <c r="O48" i="17"/>
  <c r="P47" i="17"/>
  <c r="O47" i="17"/>
  <c r="P46" i="17"/>
  <c r="O46" i="17"/>
  <c r="P45" i="17"/>
  <c r="O45" i="17"/>
  <c r="P40" i="17"/>
  <c r="O40" i="17"/>
  <c r="P39" i="17"/>
  <c r="P38" i="17"/>
  <c r="P37" i="17"/>
  <c r="O37" i="17"/>
  <c r="P33" i="17"/>
  <c r="O33" i="17"/>
  <c r="P32" i="17"/>
  <c r="O32" i="17"/>
  <c r="P31" i="17"/>
  <c r="O31" i="17"/>
  <c r="P30" i="17"/>
  <c r="O30" i="17"/>
  <c r="P29" i="17"/>
  <c r="O29" i="17"/>
  <c r="P28" i="17"/>
  <c r="O28" i="17"/>
  <c r="P27" i="17"/>
  <c r="O27" i="17"/>
  <c r="L24" i="17"/>
  <c r="P22" i="17"/>
  <c r="O22" i="17"/>
  <c r="P21" i="17"/>
  <c r="P20" i="17"/>
  <c r="P19" i="17"/>
  <c r="O19" i="17"/>
  <c r="P15" i="17"/>
  <c r="O15" i="17"/>
  <c r="P14" i="17"/>
  <c r="O14" i="17"/>
  <c r="P13" i="17"/>
  <c r="O13" i="17"/>
  <c r="P12" i="17"/>
  <c r="O12" i="17"/>
  <c r="P11" i="17"/>
  <c r="O11" i="17"/>
  <c r="P10" i="17"/>
  <c r="O10" i="17"/>
  <c r="P9" i="17"/>
  <c r="O9" i="17"/>
  <c r="J7" i="17"/>
  <c r="G99" i="17"/>
  <c r="G19" i="17"/>
  <c r="E277" i="21"/>
  <c r="F277" i="21"/>
  <c r="E278" i="21"/>
  <c r="F278" i="21"/>
  <c r="E279" i="21"/>
  <c r="F279" i="21"/>
  <c r="E280" i="21"/>
  <c r="F280" i="21"/>
  <c r="E281" i="21"/>
  <c r="F281" i="21"/>
  <c r="E282" i="21"/>
  <c r="F282" i="21"/>
  <c r="E283" i="21"/>
  <c r="F283" i="21"/>
  <c r="E284" i="21"/>
  <c r="F284" i="21"/>
  <c r="E285" i="21"/>
  <c r="F285" i="21"/>
  <c r="E286" i="21"/>
  <c r="F286" i="21"/>
  <c r="E287" i="21"/>
  <c r="F287" i="21"/>
  <c r="E288" i="21"/>
  <c r="F288" i="21"/>
  <c r="E289" i="21"/>
  <c r="F289" i="21"/>
  <c r="E290" i="21"/>
  <c r="F290" i="21"/>
  <c r="E291" i="21"/>
  <c r="F291" i="21"/>
  <c r="E292" i="21"/>
  <c r="F292" i="21"/>
  <c r="E293" i="21"/>
  <c r="F293" i="21"/>
  <c r="E294" i="21"/>
  <c r="F294" i="21"/>
  <c r="E295" i="21"/>
  <c r="F295" i="21"/>
  <c r="E296" i="21"/>
  <c r="F296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77" i="21"/>
  <c r="E249" i="21"/>
  <c r="F249" i="21"/>
  <c r="E250" i="21"/>
  <c r="F250" i="21"/>
  <c r="E251" i="21"/>
  <c r="F251" i="21"/>
  <c r="E252" i="21"/>
  <c r="F252" i="21"/>
  <c r="E253" i="21"/>
  <c r="F253" i="21"/>
  <c r="E254" i="21"/>
  <c r="F254" i="21"/>
  <c r="E255" i="21"/>
  <c r="F255" i="21"/>
  <c r="E256" i="21"/>
  <c r="F256" i="21"/>
  <c r="E257" i="21"/>
  <c r="F257" i="21"/>
  <c r="E258" i="21"/>
  <c r="F258" i="21"/>
  <c r="E259" i="21"/>
  <c r="F259" i="21"/>
  <c r="E260" i="21"/>
  <c r="F260" i="21"/>
  <c r="E261" i="21"/>
  <c r="F261" i="21"/>
  <c r="E262" i="21"/>
  <c r="F262" i="21"/>
  <c r="E263" i="21"/>
  <c r="F263" i="21"/>
  <c r="E264" i="21"/>
  <c r="F264" i="21"/>
  <c r="E265" i="21"/>
  <c r="F265" i="21"/>
  <c r="E266" i="21"/>
  <c r="F266" i="21"/>
  <c r="E267" i="21"/>
  <c r="F267" i="21"/>
  <c r="E268" i="21"/>
  <c r="F268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49" i="21"/>
  <c r="E30" i="21"/>
  <c r="D30" i="21"/>
  <c r="C6" i="21"/>
  <c r="I289" i="18" l="1"/>
  <c r="Q307" i="18"/>
  <c r="E292" i="18"/>
  <c r="I298" i="18"/>
  <c r="E304" i="18"/>
  <c r="F355" i="18"/>
  <c r="H366" i="18"/>
  <c r="O301" i="18"/>
  <c r="G292" i="18"/>
  <c r="E307" i="18"/>
  <c r="G355" i="18"/>
  <c r="F388" i="18"/>
  <c r="H307" i="18"/>
  <c r="Q289" i="18"/>
  <c r="Q301" i="18"/>
  <c r="N355" i="18"/>
  <c r="N366" i="18"/>
  <c r="P377" i="18"/>
  <c r="P410" i="18"/>
  <c r="I292" i="18"/>
  <c r="G295" i="18"/>
  <c r="H298" i="18"/>
  <c r="F301" i="18"/>
  <c r="I304" i="18"/>
  <c r="F366" i="18"/>
  <c r="H377" i="18"/>
  <c r="R289" i="18"/>
  <c r="N295" i="18"/>
  <c r="H295" i="18"/>
  <c r="G366" i="18"/>
  <c r="I377" i="18"/>
  <c r="F399" i="18"/>
  <c r="H410" i="18"/>
  <c r="O295" i="18"/>
  <c r="I295" i="18"/>
  <c r="G298" i="18"/>
  <c r="H344" i="18"/>
  <c r="H355" i="18"/>
  <c r="G399" i="18"/>
  <c r="E399" i="18"/>
  <c r="I410" i="18"/>
  <c r="I301" i="18"/>
  <c r="I344" i="18"/>
  <c r="I355" i="18"/>
  <c r="F377" i="18"/>
  <c r="H388" i="18"/>
  <c r="R355" i="18"/>
  <c r="N399" i="18"/>
  <c r="G377" i="18"/>
  <c r="I388" i="18"/>
  <c r="F410" i="18"/>
  <c r="I366" i="18"/>
  <c r="H399" i="18"/>
  <c r="N410" i="18"/>
  <c r="D10" i="24"/>
  <c r="D11" i="24" s="1"/>
  <c r="D13" i="24" s="1"/>
  <c r="N292" i="18"/>
  <c r="R298" i="18"/>
  <c r="P301" i="18"/>
  <c r="N304" i="18"/>
  <c r="F304" i="18"/>
  <c r="F275" i="18"/>
  <c r="E20" i="24"/>
  <c r="H20" i="24" s="1"/>
  <c r="E171" i="23"/>
  <c r="E298" i="18"/>
  <c r="G304" i="18"/>
  <c r="E366" i="18"/>
  <c r="G388" i="18"/>
  <c r="E388" i="18"/>
  <c r="G410" i="18"/>
  <c r="E410" i="18"/>
  <c r="E174" i="17"/>
  <c r="E102" i="19" s="1"/>
  <c r="E111" i="19" s="1"/>
  <c r="E174" i="23"/>
  <c r="E183" i="23" s="1"/>
  <c r="E281" i="18"/>
  <c r="D19" i="24"/>
  <c r="G19" i="24" s="1"/>
  <c r="F298" i="18"/>
  <c r="H304" i="18"/>
  <c r="I399" i="18"/>
  <c r="E177" i="17"/>
  <c r="E105" i="19" s="1"/>
  <c r="E114" i="19" s="1"/>
  <c r="E19" i="24"/>
  <c r="H19" i="24" s="1"/>
  <c r="E177" i="23"/>
  <c r="E186" i="23" s="1"/>
  <c r="Q196" i="18"/>
  <c r="F276" i="18"/>
  <c r="E172" i="23"/>
  <c r="E181" i="23" s="1"/>
  <c r="D17" i="24"/>
  <c r="R304" i="18"/>
  <c r="P366" i="18"/>
  <c r="Q410" i="18"/>
  <c r="E175" i="17"/>
  <c r="E18" i="24"/>
  <c r="E175" i="23"/>
  <c r="E184" i="23" s="1"/>
  <c r="P388" i="18"/>
  <c r="E355" i="18"/>
  <c r="E377" i="18"/>
  <c r="E170" i="17"/>
  <c r="E98" i="19" s="1"/>
  <c r="E107" i="19" s="1"/>
  <c r="E10" i="24"/>
  <c r="E16" i="4"/>
  <c r="E18" i="5" s="1"/>
  <c r="E32" i="6" s="1"/>
  <c r="E170" i="23"/>
  <c r="F17" i="24"/>
  <c r="F24" i="24" s="1"/>
  <c r="G18" i="24"/>
  <c r="E295" i="18"/>
  <c r="G301" i="18"/>
  <c r="F10" i="24"/>
  <c r="F16" i="4"/>
  <c r="F18" i="5" s="1"/>
  <c r="F32" i="6" s="1"/>
  <c r="F277" i="18"/>
  <c r="E12" i="24"/>
  <c r="E173" i="23"/>
  <c r="E182" i="23" s="1"/>
  <c r="N307" i="18"/>
  <c r="G12" i="24"/>
  <c r="F342" i="18"/>
  <c r="E176" i="23"/>
  <c r="E185" i="23" s="1"/>
  <c r="E180" i="23"/>
  <c r="BL42" i="22"/>
  <c r="BK297" i="21"/>
  <c r="D8" i="4"/>
  <c r="D170" i="17"/>
  <c r="D98" i="20" s="1"/>
  <c r="D224" i="21" s="1"/>
  <c r="D44" i="22" s="1"/>
  <c r="D53" i="22" s="1"/>
  <c r="D16" i="4"/>
  <c r="D18" i="5" s="1"/>
  <c r="D32" i="6" s="1"/>
  <c r="D170" i="23"/>
  <c r="D179" i="23" s="1"/>
  <c r="E280" i="18"/>
  <c r="D176" i="23"/>
  <c r="D185" i="23" s="1"/>
  <c r="E275" i="18"/>
  <c r="D171" i="23"/>
  <c r="D180" i="23" s="1"/>
  <c r="E279" i="18"/>
  <c r="D175" i="23"/>
  <c r="D184" i="23" s="1"/>
  <c r="D173" i="17"/>
  <c r="D173" i="23"/>
  <c r="D182" i="23" s="1"/>
  <c r="D177" i="17"/>
  <c r="D177" i="23"/>
  <c r="D186" i="23" s="1"/>
  <c r="E276" i="18"/>
  <c r="D172" i="23"/>
  <c r="D181" i="23" s="1"/>
  <c r="D183" i="23"/>
  <c r="G57" i="17"/>
  <c r="H32" i="17"/>
  <c r="BL222" i="21"/>
  <c r="O308" i="21"/>
  <c r="P313" i="21"/>
  <c r="N325" i="21"/>
  <c r="O307" i="21"/>
  <c r="P307" i="21"/>
  <c r="P321" i="21"/>
  <c r="P222" i="21"/>
  <c r="M325" i="21"/>
  <c r="P325" i="21" s="1"/>
  <c r="L325" i="21"/>
  <c r="O310" i="21"/>
  <c r="H206" i="21"/>
  <c r="BD297" i="21"/>
  <c r="BD311" i="21"/>
  <c r="BD322" i="21"/>
  <c r="BC314" i="21"/>
  <c r="G216" i="21"/>
  <c r="BC311" i="21"/>
  <c r="BC322" i="21"/>
  <c r="BC319" i="21"/>
  <c r="BD324" i="21"/>
  <c r="AZ325" i="21"/>
  <c r="H207" i="21"/>
  <c r="BC321" i="21"/>
  <c r="BD319" i="21"/>
  <c r="BD316" i="21"/>
  <c r="BA325" i="21"/>
  <c r="BC313" i="21"/>
  <c r="H216" i="21"/>
  <c r="BC316" i="21"/>
  <c r="BI162" i="20"/>
  <c r="BI165" i="20" s="1"/>
  <c r="D152" i="19"/>
  <c r="AE297" i="21"/>
  <c r="H198" i="21"/>
  <c r="AF322" i="21"/>
  <c r="AE316" i="21"/>
  <c r="AF315" i="21"/>
  <c r="AE307" i="21"/>
  <c r="AE312" i="21"/>
  <c r="AE315" i="21"/>
  <c r="AE323" i="21"/>
  <c r="AF307" i="21"/>
  <c r="AB325" i="21"/>
  <c r="H220" i="21"/>
  <c r="G220" i="21"/>
  <c r="AE308" i="21"/>
  <c r="H54" i="21"/>
  <c r="AC325" i="21"/>
  <c r="H26" i="22"/>
  <c r="AV71" i="22"/>
  <c r="AV297" i="21"/>
  <c r="H208" i="21"/>
  <c r="AV324" i="21"/>
  <c r="H174" i="21"/>
  <c r="G202" i="21"/>
  <c r="AR325" i="21"/>
  <c r="G204" i="21"/>
  <c r="AU308" i="21"/>
  <c r="AU314" i="21"/>
  <c r="AT325" i="21"/>
  <c r="G218" i="21"/>
  <c r="AS325" i="21"/>
  <c r="AU318" i="21"/>
  <c r="AV318" i="21"/>
  <c r="AU321" i="21"/>
  <c r="E124" i="19"/>
  <c r="E125" i="19"/>
  <c r="E151" i="19" s="1"/>
  <c r="D141" i="19"/>
  <c r="D122" i="19"/>
  <c r="D123" i="19"/>
  <c r="D149" i="19" s="1"/>
  <c r="F151" i="19"/>
  <c r="G110" i="17"/>
  <c r="G122" i="17"/>
  <c r="G137" i="17"/>
  <c r="G148" i="17"/>
  <c r="T325" i="21"/>
  <c r="H219" i="21"/>
  <c r="G206" i="21"/>
  <c r="G212" i="21"/>
  <c r="H214" i="21"/>
  <c r="H212" i="21"/>
  <c r="X310" i="21"/>
  <c r="U325" i="21"/>
  <c r="W305" i="21"/>
  <c r="G211" i="21"/>
  <c r="H211" i="21"/>
  <c r="G214" i="21"/>
  <c r="H209" i="21"/>
  <c r="H204" i="21"/>
  <c r="G46" i="17"/>
  <c r="H110" i="17"/>
  <c r="G84" i="17"/>
  <c r="W222" i="21"/>
  <c r="V325" i="21"/>
  <c r="H80" i="22"/>
  <c r="AN316" i="21"/>
  <c r="AM317" i="21"/>
  <c r="G210" i="21"/>
  <c r="AN306" i="21"/>
  <c r="G203" i="21"/>
  <c r="H217" i="21"/>
  <c r="G215" i="21"/>
  <c r="H203" i="21"/>
  <c r="H102" i="21"/>
  <c r="AM324" i="21"/>
  <c r="G219" i="21"/>
  <c r="E310" i="21"/>
  <c r="AL325" i="21"/>
  <c r="AJ325" i="21"/>
  <c r="H286" i="21"/>
  <c r="H262" i="21"/>
  <c r="AK325" i="21"/>
  <c r="AN319" i="21"/>
  <c r="H126" i="21"/>
  <c r="AN314" i="21"/>
  <c r="D320" i="21"/>
  <c r="E308" i="21"/>
  <c r="G296" i="21"/>
  <c r="D312" i="21"/>
  <c r="G126" i="21"/>
  <c r="H266" i="21"/>
  <c r="H258" i="21"/>
  <c r="H254" i="21"/>
  <c r="H250" i="21"/>
  <c r="H140" i="19"/>
  <c r="G140" i="19"/>
  <c r="AN96" i="19"/>
  <c r="F153" i="19"/>
  <c r="H127" i="19"/>
  <c r="G127" i="19"/>
  <c r="F128" i="19"/>
  <c r="Z94" i="18"/>
  <c r="F221" i="17"/>
  <c r="F37" i="16" s="1"/>
  <c r="D198" i="17"/>
  <c r="D14" i="16" s="1"/>
  <c r="D201" i="17"/>
  <c r="D17" i="16" s="1"/>
  <c r="E198" i="17"/>
  <c r="E14" i="16" s="1"/>
  <c r="D221" i="17"/>
  <c r="D37" i="16" s="1"/>
  <c r="F198" i="17"/>
  <c r="F14" i="16" s="1"/>
  <c r="E221" i="17"/>
  <c r="E37" i="16" s="1"/>
  <c r="G198" i="21"/>
  <c r="BS297" i="21"/>
  <c r="H293" i="21"/>
  <c r="G258" i="21"/>
  <c r="G250" i="21"/>
  <c r="H202" i="21"/>
  <c r="F314" i="21"/>
  <c r="G260" i="21"/>
  <c r="D309" i="21"/>
  <c r="F306" i="21"/>
  <c r="BQ325" i="21"/>
  <c r="G30" i="21"/>
  <c r="H78" i="21"/>
  <c r="G150" i="21"/>
  <c r="G174" i="21"/>
  <c r="F307" i="21"/>
  <c r="G54" i="21"/>
  <c r="G102" i="21"/>
  <c r="G78" i="21"/>
  <c r="BS155" i="17"/>
  <c r="BS159" i="17"/>
  <c r="BT71" i="17"/>
  <c r="BT78" i="17" s="1"/>
  <c r="BT53" i="17"/>
  <c r="BT60" i="17" s="1"/>
  <c r="BT35" i="17"/>
  <c r="BT42" i="17" s="1"/>
  <c r="BT153" i="17"/>
  <c r="BT157" i="17"/>
  <c r="BT159" i="17"/>
  <c r="BT143" i="17"/>
  <c r="BT150" i="17" s="1"/>
  <c r="BT125" i="17"/>
  <c r="BT132" i="17" s="1"/>
  <c r="BT107" i="17"/>
  <c r="BT114" i="17" s="1"/>
  <c r="BT166" i="17"/>
  <c r="BT89" i="17"/>
  <c r="BT96" i="17" s="1"/>
  <c r="BS53" i="17"/>
  <c r="BS125" i="17"/>
  <c r="BS132" i="17" s="1"/>
  <c r="H21" i="17"/>
  <c r="H33" i="17"/>
  <c r="H101" i="17"/>
  <c r="BK125" i="17"/>
  <c r="BK132" i="17" s="1"/>
  <c r="BL35" i="17"/>
  <c r="BL157" i="17"/>
  <c r="BL154" i="17"/>
  <c r="BL158" i="17"/>
  <c r="BK154" i="17"/>
  <c r="G14" i="17"/>
  <c r="H63" i="17"/>
  <c r="H74" i="17"/>
  <c r="H112" i="17"/>
  <c r="H127" i="17"/>
  <c r="BC164" i="17"/>
  <c r="G27" i="17"/>
  <c r="BD164" i="17"/>
  <c r="BD154" i="17"/>
  <c r="BD155" i="17"/>
  <c r="BD159" i="17"/>
  <c r="H39" i="17"/>
  <c r="H66" i="17"/>
  <c r="H81" i="17"/>
  <c r="H104" i="17"/>
  <c r="H130" i="17"/>
  <c r="BD89" i="17"/>
  <c r="BD96" i="17" s="1"/>
  <c r="BD35" i="17"/>
  <c r="BD42" i="17" s="1"/>
  <c r="BC165" i="17"/>
  <c r="BC53" i="17"/>
  <c r="BC107" i="17"/>
  <c r="BC114" i="17" s="1"/>
  <c r="G45" i="17"/>
  <c r="AU166" i="17"/>
  <c r="AU107" i="17"/>
  <c r="AU114" i="17" s="1"/>
  <c r="AV89" i="17"/>
  <c r="AV96" i="17" s="1"/>
  <c r="H93" i="17"/>
  <c r="H146" i="17"/>
  <c r="AV156" i="17"/>
  <c r="AV157" i="17"/>
  <c r="AV155" i="17"/>
  <c r="AU154" i="17"/>
  <c r="AU164" i="17"/>
  <c r="G12" i="17"/>
  <c r="G76" i="17"/>
  <c r="G129" i="17"/>
  <c r="G109" i="17"/>
  <c r="AU35" i="17"/>
  <c r="AU42" i="17" s="1"/>
  <c r="AU53" i="17"/>
  <c r="AN17" i="17"/>
  <c r="AM71" i="17"/>
  <c r="AM78" i="17" s="1"/>
  <c r="AN143" i="17"/>
  <c r="AN150" i="17" s="1"/>
  <c r="G81" i="17"/>
  <c r="G104" i="17"/>
  <c r="G119" i="17"/>
  <c r="G130" i="17"/>
  <c r="G145" i="17"/>
  <c r="AN24" i="17"/>
  <c r="AN158" i="17"/>
  <c r="H55" i="17"/>
  <c r="H105" i="17"/>
  <c r="H120" i="17"/>
  <c r="H123" i="17"/>
  <c r="H91" i="17"/>
  <c r="H51" i="17"/>
  <c r="AN71" i="17"/>
  <c r="AM154" i="17"/>
  <c r="H12" i="17"/>
  <c r="H27" i="17"/>
  <c r="H50" i="17"/>
  <c r="H76" i="17"/>
  <c r="H103" i="17"/>
  <c r="H118" i="17"/>
  <c r="H141" i="17"/>
  <c r="H19" i="17"/>
  <c r="H31" i="17"/>
  <c r="H69" i="17"/>
  <c r="H99" i="17"/>
  <c r="H122" i="17"/>
  <c r="H11" i="17"/>
  <c r="H22" i="17"/>
  <c r="H37" i="17"/>
  <c r="H64" i="17"/>
  <c r="H128" i="17"/>
  <c r="H140" i="17"/>
  <c r="AF35" i="17"/>
  <c r="G93" i="17"/>
  <c r="G146" i="17"/>
  <c r="G20" i="17"/>
  <c r="G47" i="17"/>
  <c r="G58" i="17"/>
  <c r="G85" i="17"/>
  <c r="G100" i="17"/>
  <c r="G138" i="17"/>
  <c r="AE155" i="17"/>
  <c r="AE159" i="17"/>
  <c r="G39" i="17"/>
  <c r="AE164" i="17"/>
  <c r="G63" i="17"/>
  <c r="G101" i="17"/>
  <c r="G127" i="17"/>
  <c r="AF164" i="17"/>
  <c r="G13" i="17"/>
  <c r="G51" i="17"/>
  <c r="G66" i="17"/>
  <c r="AF154" i="17"/>
  <c r="AF158" i="17"/>
  <c r="G128" i="17"/>
  <c r="AF71" i="17"/>
  <c r="AF78" i="17" s="1"/>
  <c r="H20" i="17"/>
  <c r="AE166" i="17"/>
  <c r="AF143" i="17"/>
  <c r="G32" i="17"/>
  <c r="G73" i="17"/>
  <c r="G123" i="17"/>
  <c r="AF156" i="17"/>
  <c r="H85" i="17"/>
  <c r="H100" i="17"/>
  <c r="H138" i="17"/>
  <c r="H49" i="17"/>
  <c r="H87" i="17"/>
  <c r="H14" i="17"/>
  <c r="H40" i="17"/>
  <c r="H67" i="17"/>
  <c r="AF157" i="17"/>
  <c r="G75" i="17"/>
  <c r="G102" i="17"/>
  <c r="AE53" i="17"/>
  <c r="AE60" i="17" s="1"/>
  <c r="AE125" i="17"/>
  <c r="AE132" i="17" s="1"/>
  <c r="G83" i="17"/>
  <c r="G94" i="17"/>
  <c r="BR156" i="19"/>
  <c r="BA156" i="19"/>
  <c r="AZ156" i="19"/>
  <c r="AT156" i="19"/>
  <c r="AB156" i="19"/>
  <c r="AD156" i="19"/>
  <c r="F81" i="22"/>
  <c r="H18" i="22"/>
  <c r="F89" i="22"/>
  <c r="H10" i="22"/>
  <c r="F71" i="22"/>
  <c r="G79" i="22"/>
  <c r="G69" i="22"/>
  <c r="G80" i="22"/>
  <c r="G22" i="22"/>
  <c r="H38" i="22"/>
  <c r="E42" i="22"/>
  <c r="G34" i="22"/>
  <c r="AK91" i="22"/>
  <c r="H22" i="22"/>
  <c r="E71" i="22"/>
  <c r="G26" i="22"/>
  <c r="G40" i="22"/>
  <c r="H30" i="22"/>
  <c r="F42" i="22"/>
  <c r="H14" i="22"/>
  <c r="G18" i="22"/>
  <c r="G38" i="22"/>
  <c r="G90" i="22"/>
  <c r="H69" i="22"/>
  <c r="F91" i="22"/>
  <c r="F93" i="22" s="1"/>
  <c r="E90" i="22"/>
  <c r="H90" i="22" s="1"/>
  <c r="E81" i="22"/>
  <c r="H79" i="22"/>
  <c r="H41" i="22"/>
  <c r="G41" i="22"/>
  <c r="O42" i="22"/>
  <c r="BH162" i="20"/>
  <c r="BH165" i="20" s="1"/>
  <c r="BD155" i="20"/>
  <c r="BA162" i="20"/>
  <c r="AL162" i="20"/>
  <c r="AB162" i="20"/>
  <c r="T162" i="20"/>
  <c r="U162" i="20"/>
  <c r="L162" i="20"/>
  <c r="M162" i="20"/>
  <c r="BL96" i="20"/>
  <c r="BL164" i="20" s="1"/>
  <c r="BD157" i="20"/>
  <c r="BD96" i="20"/>
  <c r="H56" i="20"/>
  <c r="H86" i="20"/>
  <c r="AM96" i="20"/>
  <c r="AM164" i="20" s="1"/>
  <c r="H36" i="20"/>
  <c r="G76" i="20"/>
  <c r="H26" i="20"/>
  <c r="H66" i="20"/>
  <c r="H76" i="20"/>
  <c r="AE96" i="20"/>
  <c r="G56" i="20"/>
  <c r="G86" i="20"/>
  <c r="V162" i="20"/>
  <c r="G26" i="20"/>
  <c r="G36" i="20"/>
  <c r="H16" i="20"/>
  <c r="H46" i="20"/>
  <c r="G16" i="20"/>
  <c r="G66" i="20"/>
  <c r="O96" i="20"/>
  <c r="G40" i="19"/>
  <c r="G46" i="19" s="1"/>
  <c r="BS96" i="19"/>
  <c r="BL96" i="19"/>
  <c r="BK96" i="19"/>
  <c r="G281" i="18"/>
  <c r="F177" i="23"/>
  <c r="F186" i="23" s="1"/>
  <c r="BB156" i="19"/>
  <c r="BD96" i="19"/>
  <c r="G276" i="18"/>
  <c r="F172" i="23"/>
  <c r="F181" i="23" s="1"/>
  <c r="F174" i="17"/>
  <c r="F102" i="19" s="1"/>
  <c r="F111" i="19" s="1"/>
  <c r="F174" i="23"/>
  <c r="F183" i="23" s="1"/>
  <c r="G279" i="18"/>
  <c r="F175" i="23"/>
  <c r="G274" i="18"/>
  <c r="F170" i="23"/>
  <c r="G340" i="18"/>
  <c r="F173" i="23"/>
  <c r="F182" i="23" s="1"/>
  <c r="G342" i="18"/>
  <c r="F176" i="23"/>
  <c r="F185" i="23" s="1"/>
  <c r="F171" i="17"/>
  <c r="F171" i="23"/>
  <c r="F180" i="23" s="1"/>
  <c r="BC96" i="19"/>
  <c r="G88" i="19"/>
  <c r="E46" i="19"/>
  <c r="AV96" i="19"/>
  <c r="AU96" i="19"/>
  <c r="AM96" i="19"/>
  <c r="H16" i="19"/>
  <c r="D36" i="19"/>
  <c r="AE96" i="19"/>
  <c r="AF96" i="19"/>
  <c r="AF46" i="19"/>
  <c r="H76" i="19"/>
  <c r="H86" i="19"/>
  <c r="AC96" i="19"/>
  <c r="V156" i="19"/>
  <c r="X96" i="19"/>
  <c r="H66" i="19"/>
  <c r="H26" i="19"/>
  <c r="H36" i="19"/>
  <c r="H46" i="19"/>
  <c r="T156" i="19"/>
  <c r="G66" i="19"/>
  <c r="W96" i="19"/>
  <c r="G16" i="19"/>
  <c r="G56" i="19"/>
  <c r="G76" i="19"/>
  <c r="H56" i="19"/>
  <c r="G36" i="19"/>
  <c r="G86" i="19"/>
  <c r="O96" i="19"/>
  <c r="BT210" i="23"/>
  <c r="BT245" i="23"/>
  <c r="BS245" i="23"/>
  <c r="BR250" i="23"/>
  <c r="BT242" i="23"/>
  <c r="BS242" i="23"/>
  <c r="BJ210" i="23"/>
  <c r="BL204" i="23"/>
  <c r="BL210" i="23" s="1"/>
  <c r="BK204" i="23"/>
  <c r="BK210" i="23" s="1"/>
  <c r="BK233" i="23"/>
  <c r="BL250" i="23"/>
  <c r="BL256" i="23" s="1"/>
  <c r="BL258" i="23" s="1"/>
  <c r="BB250" i="23"/>
  <c r="BD242" i="23"/>
  <c r="BC242" i="23"/>
  <c r="BC233" i="23"/>
  <c r="AU227" i="23"/>
  <c r="AU233" i="23" s="1"/>
  <c r="AV245" i="23"/>
  <c r="AU245" i="23"/>
  <c r="AV250" i="23"/>
  <c r="AV256" i="23" s="1"/>
  <c r="AV258" i="23" s="1"/>
  <c r="AU250" i="23"/>
  <c r="AU256" i="23" s="1"/>
  <c r="AU258" i="23" s="1"/>
  <c r="AT256" i="23"/>
  <c r="AT258" i="23" s="1"/>
  <c r="AT210" i="23"/>
  <c r="AV204" i="23"/>
  <c r="AV210" i="23" s="1"/>
  <c r="AU204" i="23"/>
  <c r="AU210" i="23" s="1"/>
  <c r="AU243" i="23"/>
  <c r="AV243" i="23"/>
  <c r="AM245" i="23"/>
  <c r="AM210" i="23"/>
  <c r="AL250" i="23"/>
  <c r="AN242" i="23"/>
  <c r="AM242" i="23"/>
  <c r="AN210" i="23"/>
  <c r="AK250" i="23"/>
  <c r="AK256" i="23" s="1"/>
  <c r="AK258" i="23" s="1"/>
  <c r="AM233" i="23"/>
  <c r="AE233" i="23"/>
  <c r="AE243" i="23"/>
  <c r="AF243" i="23"/>
  <c r="AF233" i="23"/>
  <c r="AE245" i="23"/>
  <c r="AF245" i="23"/>
  <c r="AE204" i="23"/>
  <c r="AE210" i="23" s="1"/>
  <c r="AD250" i="23"/>
  <c r="AF210" i="23"/>
  <c r="X250" i="23"/>
  <c r="X256" i="23" s="1"/>
  <c r="X258" i="23" s="1"/>
  <c r="W250" i="23"/>
  <c r="W256" i="23" s="1"/>
  <c r="W258" i="23" s="1"/>
  <c r="V256" i="23"/>
  <c r="V258" i="23" s="1"/>
  <c r="X227" i="23"/>
  <c r="X233" i="23" s="1"/>
  <c r="W245" i="23"/>
  <c r="X245" i="23"/>
  <c r="V210" i="23"/>
  <c r="X204" i="23"/>
  <c r="X210" i="23" s="1"/>
  <c r="W204" i="23"/>
  <c r="W210" i="23" s="1"/>
  <c r="W243" i="23"/>
  <c r="X243" i="23"/>
  <c r="P244" i="23"/>
  <c r="P250" i="23"/>
  <c r="P256" i="23" s="1"/>
  <c r="P258" i="23" s="1"/>
  <c r="O250" i="23"/>
  <c r="O256" i="23" s="1"/>
  <c r="O258" i="23" s="1"/>
  <c r="N256" i="23"/>
  <c r="N258" i="23" s="1"/>
  <c r="O233" i="23"/>
  <c r="O210" i="23"/>
  <c r="P204" i="23"/>
  <c r="P210" i="23" s="1"/>
  <c r="D252" i="23"/>
  <c r="D243" i="23"/>
  <c r="H103" i="23"/>
  <c r="F223" i="23"/>
  <c r="H223" i="23" s="1"/>
  <c r="G229" i="23"/>
  <c r="D254" i="23"/>
  <c r="E245" i="23"/>
  <c r="E254" i="23"/>
  <c r="E247" i="23"/>
  <c r="F107" i="23"/>
  <c r="F114" i="23" s="1"/>
  <c r="E252" i="23"/>
  <c r="E246" i="23"/>
  <c r="G220" i="23"/>
  <c r="G103" i="23"/>
  <c r="G107" i="23" s="1"/>
  <c r="G114" i="23" s="1"/>
  <c r="G137" i="23"/>
  <c r="G155" i="23" s="1"/>
  <c r="D248" i="23"/>
  <c r="H53" i="23"/>
  <c r="H60" i="23" s="1"/>
  <c r="H163" i="23"/>
  <c r="E253" i="23"/>
  <c r="F155" i="23"/>
  <c r="H137" i="23"/>
  <c r="F221" i="23"/>
  <c r="H221" i="23" s="1"/>
  <c r="H229" i="23"/>
  <c r="O143" i="23"/>
  <c r="O150" i="23" s="1"/>
  <c r="P163" i="23"/>
  <c r="O132" i="23"/>
  <c r="D246" i="23"/>
  <c r="O154" i="23"/>
  <c r="H220" i="23"/>
  <c r="P157" i="23"/>
  <c r="O157" i="23"/>
  <c r="D245" i="23"/>
  <c r="G89" i="23"/>
  <c r="G96" i="23" s="1"/>
  <c r="O159" i="23"/>
  <c r="P154" i="23"/>
  <c r="P159" i="23"/>
  <c r="O163" i="23"/>
  <c r="O153" i="23"/>
  <c r="H198" i="23"/>
  <c r="O155" i="23"/>
  <c r="E227" i="23"/>
  <c r="E233" i="23" s="1"/>
  <c r="E243" i="23"/>
  <c r="D244" i="23"/>
  <c r="M168" i="23"/>
  <c r="L161" i="23"/>
  <c r="L168" i="23" s="1"/>
  <c r="E155" i="23"/>
  <c r="E161" i="23" s="1"/>
  <c r="E168" i="23" s="1"/>
  <c r="G165" i="23"/>
  <c r="O35" i="23"/>
  <c r="O42" i="23" s="1"/>
  <c r="H14" i="23"/>
  <c r="H158" i="23" s="1"/>
  <c r="F201" i="23"/>
  <c r="H201" i="23" s="1"/>
  <c r="G14" i="23"/>
  <c r="G158" i="23" s="1"/>
  <c r="H71" i="23"/>
  <c r="H78" i="23" s="1"/>
  <c r="O89" i="23"/>
  <c r="O96" i="23" s="1"/>
  <c r="O165" i="23"/>
  <c r="O156" i="23"/>
  <c r="P35" i="23"/>
  <c r="P42" i="23" s="1"/>
  <c r="E17" i="23"/>
  <c r="E24" i="23" s="1"/>
  <c r="E179" i="23" s="1"/>
  <c r="O164" i="23"/>
  <c r="G198" i="23"/>
  <c r="H89" i="23"/>
  <c r="H96" i="23" s="1"/>
  <c r="H159" i="23"/>
  <c r="H11" i="23"/>
  <c r="H155" i="23" s="1"/>
  <c r="O71" i="23"/>
  <c r="O78" i="23" s="1"/>
  <c r="O17" i="23"/>
  <c r="O24" i="23" s="1"/>
  <c r="F17" i="23"/>
  <c r="F24" i="23" s="1"/>
  <c r="E244" i="23"/>
  <c r="H157" i="23"/>
  <c r="P71" i="23"/>
  <c r="P78" i="23" s="1"/>
  <c r="N161" i="23"/>
  <c r="N168" i="23" s="1"/>
  <c r="H156" i="23"/>
  <c r="F161" i="23"/>
  <c r="F168" i="23" s="1"/>
  <c r="O107" i="23"/>
  <c r="O114" i="23" s="1"/>
  <c r="P17" i="23"/>
  <c r="P24" i="23" s="1"/>
  <c r="P153" i="23"/>
  <c r="P165" i="23"/>
  <c r="H143" i="23"/>
  <c r="H150" i="23" s="1"/>
  <c r="P60" i="23"/>
  <c r="O158" i="23"/>
  <c r="D242" i="23"/>
  <c r="P89" i="23"/>
  <c r="P96" i="23" s="1"/>
  <c r="P132" i="23"/>
  <c r="P155" i="23"/>
  <c r="P158" i="23"/>
  <c r="H225" i="23"/>
  <c r="G225" i="23"/>
  <c r="H164" i="23"/>
  <c r="E248" i="23"/>
  <c r="F254" i="23"/>
  <c r="H208" i="23"/>
  <c r="G208" i="23"/>
  <c r="F243" i="23"/>
  <c r="G197" i="23"/>
  <c r="H197" i="23"/>
  <c r="H35" i="23"/>
  <c r="H42" i="23" s="1"/>
  <c r="F248" i="23"/>
  <c r="G202" i="23"/>
  <c r="H202" i="23"/>
  <c r="H107" i="23"/>
  <c r="H114" i="23" s="1"/>
  <c r="G219" i="23"/>
  <c r="H219" i="23"/>
  <c r="G153" i="23"/>
  <c r="G224" i="23"/>
  <c r="H224" i="23"/>
  <c r="H154" i="23"/>
  <c r="D161" i="23"/>
  <c r="D168" i="23" s="1"/>
  <c r="G53" i="23"/>
  <c r="G60" i="23" s="1"/>
  <c r="G156" i="23"/>
  <c r="F242" i="23"/>
  <c r="H196" i="23"/>
  <c r="G196" i="23"/>
  <c r="AK181" i="23"/>
  <c r="H222" i="23"/>
  <c r="G222" i="23"/>
  <c r="F245" i="23"/>
  <c r="H199" i="23"/>
  <c r="G199" i="23"/>
  <c r="G125" i="23"/>
  <c r="G132" i="23" s="1"/>
  <c r="H230" i="23"/>
  <c r="G230" i="23"/>
  <c r="F252" i="23"/>
  <c r="G206" i="23"/>
  <c r="H206" i="23"/>
  <c r="D204" i="23"/>
  <c r="D210" i="23" s="1"/>
  <c r="H231" i="23"/>
  <c r="G231" i="23"/>
  <c r="H166" i="23"/>
  <c r="G35" i="23"/>
  <c r="G42" i="23" s="1"/>
  <c r="H125" i="23"/>
  <c r="H132" i="23" s="1"/>
  <c r="G71" i="23"/>
  <c r="G78" i="23" s="1"/>
  <c r="G163" i="23"/>
  <c r="F246" i="23"/>
  <c r="H200" i="23"/>
  <c r="G200" i="23"/>
  <c r="D227" i="23"/>
  <c r="D233" i="23" s="1"/>
  <c r="E242" i="23"/>
  <c r="E204" i="23"/>
  <c r="E210" i="23" s="1"/>
  <c r="F253" i="23"/>
  <c r="G207" i="23"/>
  <c r="H207" i="23"/>
  <c r="H165" i="23"/>
  <c r="G154" i="23"/>
  <c r="D247" i="23"/>
  <c r="G159" i="23"/>
  <c r="G164" i="23"/>
  <c r="H153" i="23"/>
  <c r="G49" i="17"/>
  <c r="G67" i="17"/>
  <c r="G120" i="17"/>
  <c r="X143" i="17"/>
  <c r="X150" i="17" s="1"/>
  <c r="G33" i="17"/>
  <c r="H68" i="17"/>
  <c r="G139" i="17"/>
  <c r="H147" i="17"/>
  <c r="G40" i="17"/>
  <c r="W163" i="17"/>
  <c r="F159" i="17"/>
  <c r="G55" i="17"/>
  <c r="X125" i="17"/>
  <c r="G105" i="17"/>
  <c r="W164" i="17"/>
  <c r="G37" i="17"/>
  <c r="H57" i="17"/>
  <c r="H148" i="17"/>
  <c r="G64" i="17"/>
  <c r="X166" i="17"/>
  <c r="X107" i="17"/>
  <c r="X114" i="17" s="1"/>
  <c r="H30" i="17"/>
  <c r="H45" i="17"/>
  <c r="H56" i="17"/>
  <c r="H109" i="17"/>
  <c r="H121" i="17"/>
  <c r="H136" i="17"/>
  <c r="X156" i="17"/>
  <c r="X71" i="17"/>
  <c r="X78" i="17" s="1"/>
  <c r="X89" i="17"/>
  <c r="X96" i="17" s="1"/>
  <c r="H48" i="17"/>
  <c r="H139" i="17"/>
  <c r="X35" i="17"/>
  <c r="X42" i="17" s="1"/>
  <c r="X53" i="17"/>
  <c r="X60" i="17" s="1"/>
  <c r="X153" i="17"/>
  <c r="X157" i="17"/>
  <c r="X132" i="17"/>
  <c r="X164" i="17"/>
  <c r="H102" i="17"/>
  <c r="H117" i="17"/>
  <c r="X154" i="17"/>
  <c r="X158" i="17"/>
  <c r="E153" i="17"/>
  <c r="E163" i="17"/>
  <c r="G74" i="17"/>
  <c r="G86" i="17"/>
  <c r="G112" i="17"/>
  <c r="W35" i="17"/>
  <c r="W42" i="17" s="1"/>
  <c r="W107" i="17"/>
  <c r="W114" i="17" s="1"/>
  <c r="D156" i="17"/>
  <c r="W154" i="17"/>
  <c r="AI98" i="20"/>
  <c r="AI98" i="19"/>
  <c r="AI107" i="19" s="1"/>
  <c r="BG179" i="17"/>
  <c r="BG98" i="20"/>
  <c r="BG98" i="19"/>
  <c r="BG107" i="19" s="1"/>
  <c r="C101" i="19"/>
  <c r="C110" i="19" s="1"/>
  <c r="C101" i="20"/>
  <c r="K183" i="17"/>
  <c r="K102" i="20"/>
  <c r="K102" i="19"/>
  <c r="K111" i="19" s="1"/>
  <c r="AR183" i="17"/>
  <c r="BB184" i="17"/>
  <c r="S99" i="20"/>
  <c r="S99" i="19"/>
  <c r="S108" i="19" s="1"/>
  <c r="AA99" i="19"/>
  <c r="AA108" i="19" s="1"/>
  <c r="AA99" i="20"/>
  <c r="AI99" i="20"/>
  <c r="AI99" i="19"/>
  <c r="AI108" i="19" s="1"/>
  <c r="AQ99" i="20"/>
  <c r="AQ99" i="19"/>
  <c r="AQ108" i="19" s="1"/>
  <c r="AY99" i="19"/>
  <c r="AY108" i="19" s="1"/>
  <c r="AY99" i="20"/>
  <c r="BG180" i="17"/>
  <c r="BG99" i="20"/>
  <c r="BG99" i="19"/>
  <c r="BG108" i="19" s="1"/>
  <c r="BO180" i="17"/>
  <c r="BO99" i="19"/>
  <c r="BO108" i="19" s="1"/>
  <c r="BO99" i="20"/>
  <c r="Z116" i="20"/>
  <c r="Z2" i="21"/>
  <c r="K101" i="19"/>
  <c r="K110" i="19" s="1"/>
  <c r="K101" i="20"/>
  <c r="AY98" i="20"/>
  <c r="AY98" i="19"/>
  <c r="AY107" i="19" s="1"/>
  <c r="C99" i="19"/>
  <c r="C108" i="19" s="1"/>
  <c r="C99" i="20"/>
  <c r="K100" i="20"/>
  <c r="K100" i="19"/>
  <c r="K109" i="19" s="1"/>
  <c r="AB182" i="17"/>
  <c r="S105" i="19"/>
  <c r="S114" i="19" s="1"/>
  <c r="S105" i="20"/>
  <c r="AA105" i="19"/>
  <c r="AA114" i="19" s="1"/>
  <c r="AA105" i="20"/>
  <c r="AI105" i="20"/>
  <c r="AI105" i="19"/>
  <c r="AI114" i="19" s="1"/>
  <c r="AQ105" i="20"/>
  <c r="AQ105" i="19"/>
  <c r="AQ114" i="19" s="1"/>
  <c r="AY186" i="17"/>
  <c r="AY105" i="20"/>
  <c r="AY105" i="19"/>
  <c r="AY114" i="19" s="1"/>
  <c r="BG105" i="20"/>
  <c r="BG105" i="19"/>
  <c r="BG114" i="19" s="1"/>
  <c r="BO186" i="17"/>
  <c r="BO105" i="20"/>
  <c r="BO105" i="19"/>
  <c r="BO114" i="19" s="1"/>
  <c r="AH116" i="20"/>
  <c r="AH2" i="21"/>
  <c r="R242" i="21"/>
  <c r="R2" i="22"/>
  <c r="R62" i="22" s="1"/>
  <c r="C98" i="19"/>
  <c r="C107" i="19" s="1"/>
  <c r="C98" i="20"/>
  <c r="K180" i="17"/>
  <c r="K99" i="20"/>
  <c r="K99" i="19"/>
  <c r="K108" i="19" s="1"/>
  <c r="AS179" i="17"/>
  <c r="AT184" i="17"/>
  <c r="S104" i="19"/>
  <c r="S113" i="19" s="1"/>
  <c r="S104" i="20"/>
  <c r="AA104" i="20"/>
  <c r="AA104" i="19"/>
  <c r="AA113" i="19" s="1"/>
  <c r="AI185" i="17"/>
  <c r="AI104" i="20"/>
  <c r="AI104" i="19"/>
  <c r="AI113" i="19" s="1"/>
  <c r="AQ104" i="19"/>
  <c r="AQ113" i="19" s="1"/>
  <c r="AQ104" i="20"/>
  <c r="AY104" i="19"/>
  <c r="AY113" i="19" s="1"/>
  <c r="AY104" i="20"/>
  <c r="BG104" i="20"/>
  <c r="BG104" i="19"/>
  <c r="BG113" i="19" s="1"/>
  <c r="BO104" i="20"/>
  <c r="BO104" i="19"/>
  <c r="BO113" i="19" s="1"/>
  <c r="BN242" i="21"/>
  <c r="BN2" i="22"/>
  <c r="BN62" i="22" s="1"/>
  <c r="AQ98" i="20"/>
  <c r="AQ98" i="19"/>
  <c r="AQ107" i="19" s="1"/>
  <c r="C105" i="19"/>
  <c r="C114" i="19" s="1"/>
  <c r="C105" i="20"/>
  <c r="K179" i="17"/>
  <c r="K98" i="20"/>
  <c r="K98" i="19"/>
  <c r="K107" i="19" s="1"/>
  <c r="S103" i="19"/>
  <c r="S112" i="19" s="1"/>
  <c r="S103" i="20"/>
  <c r="AA103" i="20"/>
  <c r="AA103" i="19"/>
  <c r="AA112" i="19" s="1"/>
  <c r="AI103" i="20"/>
  <c r="AI103" i="19"/>
  <c r="AI112" i="19" s="1"/>
  <c r="AQ103" i="19"/>
  <c r="AQ112" i="19" s="1"/>
  <c r="AQ103" i="20"/>
  <c r="AY103" i="19"/>
  <c r="AY112" i="19" s="1"/>
  <c r="AY103" i="20"/>
  <c r="BG184" i="17"/>
  <c r="BG103" i="20"/>
  <c r="BG103" i="19"/>
  <c r="BG112" i="19" s="1"/>
  <c r="BO184" i="17"/>
  <c r="BO103" i="20"/>
  <c r="BO103" i="19"/>
  <c r="BO112" i="19" s="1"/>
  <c r="S98" i="19"/>
  <c r="S107" i="19" s="1"/>
  <c r="S98" i="20"/>
  <c r="C104" i="19"/>
  <c r="C113" i="19" s="1"/>
  <c r="C104" i="20"/>
  <c r="C185" i="17"/>
  <c r="K105" i="20"/>
  <c r="K105" i="19"/>
  <c r="K114" i="19" s="1"/>
  <c r="AJ182" i="17"/>
  <c r="AI179" i="17"/>
  <c r="AZ183" i="17"/>
  <c r="AY179" i="17"/>
  <c r="S102" i="20"/>
  <c r="S102" i="19"/>
  <c r="S111" i="19" s="1"/>
  <c r="AA183" i="17"/>
  <c r="AA102" i="19"/>
  <c r="AA111" i="19" s="1"/>
  <c r="AA102" i="20"/>
  <c r="AI183" i="17"/>
  <c r="AI102" i="20"/>
  <c r="AI102" i="19"/>
  <c r="AI111" i="19" s="1"/>
  <c r="AQ183" i="17"/>
  <c r="AQ102" i="19"/>
  <c r="AQ111" i="19" s="1"/>
  <c r="AQ102" i="20"/>
  <c r="AY183" i="17"/>
  <c r="AY102" i="19"/>
  <c r="AY111" i="19" s="1"/>
  <c r="AY102" i="20"/>
  <c r="BG183" i="17"/>
  <c r="BG102" i="19"/>
  <c r="BG111" i="19" s="1"/>
  <c r="BG102" i="20"/>
  <c r="BO183" i="17"/>
  <c r="BO102" i="19"/>
  <c r="BO111" i="19" s="1"/>
  <c r="BO102" i="20"/>
  <c r="AP116" i="20"/>
  <c r="AP2" i="21"/>
  <c r="C100" i="19"/>
  <c r="C109" i="19" s="1"/>
  <c r="C100" i="20"/>
  <c r="BO179" i="17"/>
  <c r="BO98" i="19"/>
  <c r="BO107" i="19" s="1"/>
  <c r="BO98" i="20"/>
  <c r="C103" i="19"/>
  <c r="C112" i="19" s="1"/>
  <c r="C103" i="20"/>
  <c r="C179" i="17"/>
  <c r="K185" i="17"/>
  <c r="K104" i="20"/>
  <c r="K104" i="19"/>
  <c r="K113" i="19" s="1"/>
  <c r="S179" i="17"/>
  <c r="S101" i="20"/>
  <c r="S101" i="19"/>
  <c r="S110" i="19" s="1"/>
  <c r="AA101" i="19"/>
  <c r="AA110" i="19" s="1"/>
  <c r="AA101" i="20"/>
  <c r="AI101" i="19"/>
  <c r="AI110" i="19" s="1"/>
  <c r="AI101" i="20"/>
  <c r="AQ101" i="19"/>
  <c r="AQ110" i="19" s="1"/>
  <c r="AQ101" i="20"/>
  <c r="AY101" i="19"/>
  <c r="AY110" i="19" s="1"/>
  <c r="AY101" i="20"/>
  <c r="BG101" i="19"/>
  <c r="BG110" i="19" s="1"/>
  <c r="BG101" i="20"/>
  <c r="BO101" i="19"/>
  <c r="BO110" i="19" s="1"/>
  <c r="BO101" i="20"/>
  <c r="AX2" i="22"/>
  <c r="AX62" i="22" s="1"/>
  <c r="AX242" i="21"/>
  <c r="AA98" i="19"/>
  <c r="AA107" i="19" s="1"/>
  <c r="AA98" i="20"/>
  <c r="C102" i="19"/>
  <c r="C111" i="19" s="1"/>
  <c r="C102" i="20"/>
  <c r="K182" i="17"/>
  <c r="K103" i="20"/>
  <c r="K103" i="19"/>
  <c r="K112" i="19" s="1"/>
  <c r="S100" i="20"/>
  <c r="S100" i="19"/>
  <c r="S109" i="19" s="1"/>
  <c r="AA100" i="19"/>
  <c r="AA109" i="19" s="1"/>
  <c r="AA100" i="20"/>
  <c r="AI181" i="17"/>
  <c r="AI100" i="19"/>
  <c r="AI109" i="19" s="1"/>
  <c r="AI100" i="20"/>
  <c r="AQ100" i="20"/>
  <c r="AQ100" i="19"/>
  <c r="AQ109" i="19" s="1"/>
  <c r="AY181" i="17"/>
  <c r="AY100" i="19"/>
  <c r="AY109" i="19" s="1"/>
  <c r="AY100" i="20"/>
  <c r="BG181" i="17"/>
  <c r="BG100" i="20"/>
  <c r="BG100" i="19"/>
  <c r="BG109" i="19" s="1"/>
  <c r="BO100" i="19"/>
  <c r="BO109" i="19" s="1"/>
  <c r="BO100" i="20"/>
  <c r="J116" i="20"/>
  <c r="J2" i="21"/>
  <c r="BF116" i="20"/>
  <c r="BF2" i="21"/>
  <c r="G111" i="17"/>
  <c r="R191" i="18"/>
  <c r="F71" i="17"/>
  <c r="F78" i="17" s="1"/>
  <c r="G15" i="17"/>
  <c r="H86" i="17"/>
  <c r="G21" i="17"/>
  <c r="F157" i="17"/>
  <c r="G22" i="17"/>
  <c r="G87" i="17"/>
  <c r="G140" i="17"/>
  <c r="F154" i="17"/>
  <c r="H83" i="17"/>
  <c r="G121" i="17"/>
  <c r="F53" i="17"/>
  <c r="F60" i="17" s="1"/>
  <c r="F107" i="17"/>
  <c r="F114" i="17" s="1"/>
  <c r="F163" i="17"/>
  <c r="G30" i="17"/>
  <c r="G48" i="17"/>
  <c r="H94" i="17"/>
  <c r="G117" i="17"/>
  <c r="F158" i="17"/>
  <c r="G38" i="17"/>
  <c r="H58" i="17"/>
  <c r="G65" i="17"/>
  <c r="G91" i="17"/>
  <c r="G103" i="17"/>
  <c r="G118" i="17"/>
  <c r="G141" i="17"/>
  <c r="F166" i="17"/>
  <c r="H15" i="17"/>
  <c r="F153" i="17"/>
  <c r="F164" i="17"/>
  <c r="H38" i="17"/>
  <c r="G56" i="17"/>
  <c r="H65" i="17"/>
  <c r="G68" i="17"/>
  <c r="H129" i="17"/>
  <c r="G136" i="17"/>
  <c r="D125" i="17"/>
  <c r="D132" i="17" s="1"/>
  <c r="D231" i="17"/>
  <c r="D47" i="16" s="1"/>
  <c r="D159" i="17"/>
  <c r="D155" i="17"/>
  <c r="D164" i="17"/>
  <c r="D157" i="17"/>
  <c r="D165" i="17"/>
  <c r="D166" i="17"/>
  <c r="O153" i="17"/>
  <c r="G11" i="17"/>
  <c r="D158" i="17"/>
  <c r="L161" i="17"/>
  <c r="L168" i="17" s="1"/>
  <c r="E156" i="17"/>
  <c r="E157" i="17"/>
  <c r="H73" i="17"/>
  <c r="E154" i="17"/>
  <c r="E165" i="17"/>
  <c r="E155" i="17"/>
  <c r="E166" i="17"/>
  <c r="G275" i="18"/>
  <c r="G343" i="18"/>
  <c r="F177" i="17"/>
  <c r="F105" i="20" s="1"/>
  <c r="AD181" i="17"/>
  <c r="BJ102" i="20"/>
  <c r="BJ102" i="19"/>
  <c r="BJ111" i="19" s="1"/>
  <c r="V100" i="19"/>
  <c r="V109" i="19" s="1"/>
  <c r="V100" i="20"/>
  <c r="AD100" i="19"/>
  <c r="AD109" i="19" s="1"/>
  <c r="AD100" i="20"/>
  <c r="AL100" i="20"/>
  <c r="AL100" i="19"/>
  <c r="AL109" i="19" s="1"/>
  <c r="AT100" i="20"/>
  <c r="AT100" i="19"/>
  <c r="AT109" i="19" s="1"/>
  <c r="BB100" i="20"/>
  <c r="BB100" i="19"/>
  <c r="BB109" i="19" s="1"/>
  <c r="BJ100" i="20"/>
  <c r="BJ100" i="19"/>
  <c r="BJ109" i="19" s="1"/>
  <c r="BR100" i="19"/>
  <c r="BR109" i="19" s="1"/>
  <c r="BR100" i="20"/>
  <c r="AD105" i="19"/>
  <c r="AD114" i="19" s="1"/>
  <c r="AD105" i="20"/>
  <c r="AT105" i="20"/>
  <c r="AT105" i="19"/>
  <c r="AT114" i="19" s="1"/>
  <c r="BR105" i="19"/>
  <c r="BR114" i="19" s="1"/>
  <c r="BR105" i="20"/>
  <c r="AT102" i="19"/>
  <c r="AT111" i="19" s="1"/>
  <c r="AT102" i="20"/>
  <c r="V99" i="19"/>
  <c r="V108" i="19" s="1"/>
  <c r="V99" i="20"/>
  <c r="AD99" i="20"/>
  <c r="AD99" i="19"/>
  <c r="AD108" i="19" s="1"/>
  <c r="AL99" i="20"/>
  <c r="AL99" i="19"/>
  <c r="AL108" i="19" s="1"/>
  <c r="AT99" i="19"/>
  <c r="AT108" i="19" s="1"/>
  <c r="AT99" i="20"/>
  <c r="BB99" i="19"/>
  <c r="BB108" i="19" s="1"/>
  <c r="BB99" i="20"/>
  <c r="BJ99" i="20"/>
  <c r="BJ99" i="19"/>
  <c r="BJ108" i="19" s="1"/>
  <c r="BR99" i="20"/>
  <c r="BR99" i="19"/>
  <c r="BR108" i="19" s="1"/>
  <c r="V105" i="19"/>
  <c r="V114" i="19" s="1"/>
  <c r="V105" i="20"/>
  <c r="AL105" i="19"/>
  <c r="AL114" i="19" s="1"/>
  <c r="AL105" i="20"/>
  <c r="BB105" i="19"/>
  <c r="BB114" i="19" s="1"/>
  <c r="BB105" i="20"/>
  <c r="BJ105" i="20"/>
  <c r="BJ105" i="19"/>
  <c r="BJ114" i="19" s="1"/>
  <c r="AD102" i="19"/>
  <c r="AD111" i="19" s="1"/>
  <c r="AD102" i="20"/>
  <c r="BB102" i="19"/>
  <c r="BB111" i="19" s="1"/>
  <c r="BB102" i="20"/>
  <c r="V104" i="19"/>
  <c r="V113" i="19" s="1"/>
  <c r="V104" i="20"/>
  <c r="AD104" i="19"/>
  <c r="AD113" i="19" s="1"/>
  <c r="AD104" i="20"/>
  <c r="AL104" i="20"/>
  <c r="AL104" i="19"/>
  <c r="AL113" i="19" s="1"/>
  <c r="AT104" i="20"/>
  <c r="AT104" i="19"/>
  <c r="AT113" i="19" s="1"/>
  <c r="BB104" i="20"/>
  <c r="BB104" i="19"/>
  <c r="BB113" i="19" s="1"/>
  <c r="BJ104" i="20"/>
  <c r="BJ104" i="19"/>
  <c r="BJ113" i="19" s="1"/>
  <c r="BR104" i="19"/>
  <c r="BR113" i="19" s="1"/>
  <c r="BR104" i="20"/>
  <c r="V101" i="19"/>
  <c r="V110" i="19" s="1"/>
  <c r="V101" i="20"/>
  <c r="AD101" i="19"/>
  <c r="AD110" i="19" s="1"/>
  <c r="AD101" i="20"/>
  <c r="AL101" i="19"/>
  <c r="AL110" i="19" s="1"/>
  <c r="AL101" i="20"/>
  <c r="AT182" i="17"/>
  <c r="AT101" i="20"/>
  <c r="AT101" i="19"/>
  <c r="AT110" i="19" s="1"/>
  <c r="BB182" i="17"/>
  <c r="BB101" i="19"/>
  <c r="BB110" i="19" s="1"/>
  <c r="BB101" i="20"/>
  <c r="BJ101" i="20"/>
  <c r="BJ101" i="19"/>
  <c r="BJ110" i="19" s="1"/>
  <c r="BR101" i="19"/>
  <c r="BR110" i="19" s="1"/>
  <c r="BR101" i="20"/>
  <c r="V186" i="17"/>
  <c r="V102" i="20"/>
  <c r="V102" i="19"/>
  <c r="V111" i="19" s="1"/>
  <c r="AL102" i="20"/>
  <c r="AL102" i="19"/>
  <c r="AL111" i="19" s="1"/>
  <c r="BR102" i="19"/>
  <c r="BR111" i="19" s="1"/>
  <c r="BR102" i="20"/>
  <c r="BJ181" i="17"/>
  <c r="V98" i="20"/>
  <c r="V98" i="19"/>
  <c r="V107" i="19" s="1"/>
  <c r="AD98" i="19"/>
  <c r="AD107" i="19" s="1"/>
  <c r="AD98" i="20"/>
  <c r="AL98" i="20"/>
  <c r="AL98" i="19"/>
  <c r="AL107" i="19" s="1"/>
  <c r="AT98" i="19"/>
  <c r="AT107" i="19" s="1"/>
  <c r="AT98" i="20"/>
  <c r="BB98" i="19"/>
  <c r="BB107" i="19" s="1"/>
  <c r="BB98" i="20"/>
  <c r="BB224" i="21" s="1"/>
  <c r="BJ98" i="20"/>
  <c r="BJ98" i="19"/>
  <c r="BJ107" i="19" s="1"/>
  <c r="BR98" i="19"/>
  <c r="BR107" i="19" s="1"/>
  <c r="BR98" i="20"/>
  <c r="V103" i="19"/>
  <c r="V112" i="19" s="1"/>
  <c r="V103" i="20"/>
  <c r="AD103" i="20"/>
  <c r="AD103" i="19"/>
  <c r="AD112" i="19" s="1"/>
  <c r="AL103" i="20"/>
  <c r="AL103" i="19"/>
  <c r="AL112" i="19" s="1"/>
  <c r="AT103" i="19"/>
  <c r="AT112" i="19" s="1"/>
  <c r="AT103" i="20"/>
  <c r="BB103" i="19"/>
  <c r="BB112" i="19" s="1"/>
  <c r="BB103" i="20"/>
  <c r="BJ103" i="20"/>
  <c r="BJ103" i="19"/>
  <c r="BJ112" i="19" s="1"/>
  <c r="BR103" i="20"/>
  <c r="BR103" i="19"/>
  <c r="BR112" i="19" s="1"/>
  <c r="AS183" i="17"/>
  <c r="U103" i="19"/>
  <c r="U112" i="19" s="1"/>
  <c r="U103" i="20"/>
  <c r="AC103" i="20"/>
  <c r="AC103" i="19"/>
  <c r="AC112" i="19" s="1"/>
  <c r="AK103" i="20"/>
  <c r="AK103" i="19"/>
  <c r="AK112" i="19" s="1"/>
  <c r="AS103" i="19"/>
  <c r="AS112" i="19" s="1"/>
  <c r="AS103" i="20"/>
  <c r="BA103" i="19"/>
  <c r="BA112" i="19" s="1"/>
  <c r="BA103" i="20"/>
  <c r="BI103" i="20"/>
  <c r="BI103" i="19"/>
  <c r="BI112" i="19" s="1"/>
  <c r="BQ103" i="19"/>
  <c r="BQ112" i="19" s="1"/>
  <c r="BQ103" i="20"/>
  <c r="BQ105" i="20"/>
  <c r="BQ105" i="19"/>
  <c r="BQ114" i="19" s="1"/>
  <c r="BI105" i="20"/>
  <c r="BI105" i="19"/>
  <c r="BI114" i="19" s="1"/>
  <c r="BA102" i="19"/>
  <c r="BA111" i="19" s="1"/>
  <c r="BA102" i="20"/>
  <c r="BI102" i="19"/>
  <c r="BI111" i="19" s="1"/>
  <c r="BI102" i="20"/>
  <c r="BQ102" i="20"/>
  <c r="BQ102" i="19"/>
  <c r="BQ111" i="19" s="1"/>
  <c r="U99" i="19"/>
  <c r="U108" i="19" s="1"/>
  <c r="U99" i="20"/>
  <c r="AC99" i="20"/>
  <c r="AC99" i="19"/>
  <c r="AC108" i="19" s="1"/>
  <c r="AK99" i="19"/>
  <c r="AK108" i="19" s="1"/>
  <c r="AK99" i="20"/>
  <c r="AS99" i="19"/>
  <c r="AS108" i="19" s="1"/>
  <c r="AS99" i="20"/>
  <c r="BA99" i="19"/>
  <c r="BA108" i="19" s="1"/>
  <c r="BA99" i="20"/>
  <c r="BI99" i="20"/>
  <c r="BI99" i="19"/>
  <c r="BI108" i="19" s="1"/>
  <c r="BQ99" i="20"/>
  <c r="BQ99" i="19"/>
  <c r="BQ108" i="19" s="1"/>
  <c r="U100" i="19"/>
  <c r="U109" i="19" s="1"/>
  <c r="U100" i="20"/>
  <c r="AC100" i="19"/>
  <c r="AC109" i="19" s="1"/>
  <c r="AC100" i="20"/>
  <c r="BA100" i="19"/>
  <c r="BA109" i="19" s="1"/>
  <c r="BA100" i="20"/>
  <c r="BQ100" i="19"/>
  <c r="BQ109" i="19" s="1"/>
  <c r="BQ100" i="20"/>
  <c r="AC105" i="19"/>
  <c r="AC114" i="19" s="1"/>
  <c r="AC105" i="20"/>
  <c r="BA105" i="20"/>
  <c r="BA105" i="19"/>
  <c r="BA114" i="19" s="1"/>
  <c r="AC102" i="20"/>
  <c r="AC102" i="19"/>
  <c r="AC111" i="19" s="1"/>
  <c r="AK102" i="20"/>
  <c r="AK102" i="19"/>
  <c r="AK111" i="19" s="1"/>
  <c r="F340" i="18"/>
  <c r="F344" i="18" s="1"/>
  <c r="U104" i="20"/>
  <c r="U104" i="19"/>
  <c r="U113" i="19" s="1"/>
  <c r="AC104" i="19"/>
  <c r="AC113" i="19" s="1"/>
  <c r="AC104" i="20"/>
  <c r="AK104" i="20"/>
  <c r="AK104" i="19"/>
  <c r="AK113" i="19" s="1"/>
  <c r="AS185" i="17"/>
  <c r="AS104" i="19"/>
  <c r="AS113" i="19" s="1"/>
  <c r="AS104" i="20"/>
  <c r="BA104" i="19"/>
  <c r="BA113" i="19" s="1"/>
  <c r="BA104" i="20"/>
  <c r="BI185" i="17"/>
  <c r="BI104" i="20"/>
  <c r="BI104" i="19"/>
  <c r="BI113" i="19" s="1"/>
  <c r="BQ104" i="19"/>
  <c r="BQ113" i="19" s="1"/>
  <c r="BQ104" i="20"/>
  <c r="AK100" i="20"/>
  <c r="AK100" i="19"/>
  <c r="AK109" i="19" s="1"/>
  <c r="AS100" i="20"/>
  <c r="AS100" i="19"/>
  <c r="AS109" i="19" s="1"/>
  <c r="BI100" i="20"/>
  <c r="BI100" i="19"/>
  <c r="BI109" i="19" s="1"/>
  <c r="U105" i="20"/>
  <c r="U105" i="19"/>
  <c r="U114" i="19" s="1"/>
  <c r="AK105" i="20"/>
  <c r="AK105" i="19"/>
  <c r="AK114" i="19" s="1"/>
  <c r="AS105" i="20"/>
  <c r="AS105" i="19"/>
  <c r="AS114" i="19" s="1"/>
  <c r="U102" i="19"/>
  <c r="U111" i="19" s="1"/>
  <c r="U102" i="20"/>
  <c r="AS102" i="19"/>
  <c r="AS111" i="19" s="1"/>
  <c r="AS102" i="20"/>
  <c r="F280" i="18"/>
  <c r="F287" i="18"/>
  <c r="U101" i="19"/>
  <c r="U110" i="19" s="1"/>
  <c r="U101" i="20"/>
  <c r="AC101" i="19"/>
  <c r="AC110" i="19" s="1"/>
  <c r="AC101" i="20"/>
  <c r="AK101" i="20"/>
  <c r="AK101" i="19"/>
  <c r="AK110" i="19" s="1"/>
  <c r="AS101" i="19"/>
  <c r="AS110" i="19" s="1"/>
  <c r="AS101" i="20"/>
  <c r="BA101" i="19"/>
  <c r="BA110" i="19" s="1"/>
  <c r="BA101" i="20"/>
  <c r="BI101" i="19"/>
  <c r="BI110" i="19" s="1"/>
  <c r="BI101" i="20"/>
  <c r="BQ101" i="19"/>
  <c r="BQ110" i="19" s="1"/>
  <c r="BQ101" i="20"/>
  <c r="U184" i="17"/>
  <c r="U98" i="19"/>
  <c r="U107" i="19" s="1"/>
  <c r="U98" i="20"/>
  <c r="AC98" i="19"/>
  <c r="AC107" i="19" s="1"/>
  <c r="AC98" i="20"/>
  <c r="AK98" i="19"/>
  <c r="AK107" i="19" s="1"/>
  <c r="AK98" i="20"/>
  <c r="AS98" i="20"/>
  <c r="AS98" i="19"/>
  <c r="AS107" i="19" s="1"/>
  <c r="BA98" i="20"/>
  <c r="BA224" i="21" s="1"/>
  <c r="BA98" i="19"/>
  <c r="BA107" i="19" s="1"/>
  <c r="BI98" i="20"/>
  <c r="BI98" i="19"/>
  <c r="BI107" i="19" s="1"/>
  <c r="BQ98" i="20"/>
  <c r="BQ98" i="19"/>
  <c r="BQ107" i="19" s="1"/>
  <c r="F176" i="17"/>
  <c r="F104" i="20" s="1"/>
  <c r="G17" i="18"/>
  <c r="E173" i="17"/>
  <c r="E101" i="20" s="1"/>
  <c r="F172" i="17"/>
  <c r="F100" i="20" s="1"/>
  <c r="E172" i="17"/>
  <c r="E100" i="19" s="1"/>
  <c r="E109" i="19" s="1"/>
  <c r="E340" i="18"/>
  <c r="E277" i="18"/>
  <c r="T98" i="19"/>
  <c r="T107" i="19" s="1"/>
  <c r="T98" i="20"/>
  <c r="AB98" i="19"/>
  <c r="AB107" i="19" s="1"/>
  <c r="AB98" i="20"/>
  <c r="AJ98" i="20"/>
  <c r="AJ98" i="19"/>
  <c r="AJ107" i="19" s="1"/>
  <c r="AR98" i="20"/>
  <c r="AR98" i="19"/>
  <c r="AR107" i="19" s="1"/>
  <c r="AZ98" i="19"/>
  <c r="AZ107" i="19" s="1"/>
  <c r="AZ98" i="20"/>
  <c r="AZ224" i="21" s="1"/>
  <c r="BH98" i="20"/>
  <c r="BH98" i="19"/>
  <c r="BH107" i="19" s="1"/>
  <c r="BP98" i="19"/>
  <c r="BP107" i="19" s="1"/>
  <c r="BP98" i="20"/>
  <c r="AR186" i="17"/>
  <c r="T100" i="19"/>
  <c r="T109" i="19" s="1"/>
  <c r="T100" i="20"/>
  <c r="AB100" i="19"/>
  <c r="AB109" i="19" s="1"/>
  <c r="AB100" i="20"/>
  <c r="AJ100" i="20"/>
  <c r="AJ100" i="19"/>
  <c r="AJ109" i="19" s="1"/>
  <c r="AR100" i="20"/>
  <c r="AR100" i="19"/>
  <c r="AR109" i="19" s="1"/>
  <c r="AZ100" i="19"/>
  <c r="AZ109" i="19" s="1"/>
  <c r="AZ100" i="20"/>
  <c r="BH100" i="20"/>
  <c r="BH100" i="19"/>
  <c r="BH109" i="19" s="1"/>
  <c r="BP100" i="19"/>
  <c r="BP109" i="19" s="1"/>
  <c r="BP100" i="20"/>
  <c r="AB105" i="20"/>
  <c r="AB105" i="19"/>
  <c r="AB114" i="19" s="1"/>
  <c r="AJ105" i="20"/>
  <c r="AJ105" i="19"/>
  <c r="AJ114" i="19" s="1"/>
  <c r="AR105" i="19"/>
  <c r="AR114" i="19" s="1"/>
  <c r="AR105" i="20"/>
  <c r="AZ105" i="19"/>
  <c r="AZ114" i="19" s="1"/>
  <c r="AZ105" i="20"/>
  <c r="BH105" i="20"/>
  <c r="BH105" i="19"/>
  <c r="BH114" i="19" s="1"/>
  <c r="BP105" i="20"/>
  <c r="BP105" i="19"/>
  <c r="BP114" i="19" s="1"/>
  <c r="AB103" i="20"/>
  <c r="AB103" i="19"/>
  <c r="AB112" i="19" s="1"/>
  <c r="AZ103" i="19"/>
  <c r="AZ112" i="19" s="1"/>
  <c r="AZ103" i="20"/>
  <c r="BP103" i="20"/>
  <c r="BP103" i="19"/>
  <c r="BP112" i="19" s="1"/>
  <c r="AB179" i="17"/>
  <c r="AB186" i="17"/>
  <c r="T102" i="19"/>
  <c r="T111" i="19" s="1"/>
  <c r="T102" i="20"/>
  <c r="AB102" i="19"/>
  <c r="AB111" i="19" s="1"/>
  <c r="AB102" i="20"/>
  <c r="AJ102" i="20"/>
  <c r="AJ102" i="19"/>
  <c r="AJ111" i="19" s="1"/>
  <c r="AR102" i="20"/>
  <c r="AR102" i="19"/>
  <c r="AR111" i="19" s="1"/>
  <c r="AZ102" i="19"/>
  <c r="AZ111" i="19" s="1"/>
  <c r="AZ102" i="20"/>
  <c r="BH102" i="20"/>
  <c r="BH102" i="19"/>
  <c r="BH111" i="19" s="1"/>
  <c r="BP102" i="19"/>
  <c r="BP111" i="19" s="1"/>
  <c r="BP102" i="20"/>
  <c r="AJ179" i="17"/>
  <c r="BP179" i="17"/>
  <c r="T99" i="20"/>
  <c r="T99" i="19"/>
  <c r="T108" i="19" s="1"/>
  <c r="AB99" i="19"/>
  <c r="AB108" i="19" s="1"/>
  <c r="AB99" i="20"/>
  <c r="AJ99" i="20"/>
  <c r="AJ99" i="19"/>
  <c r="AJ108" i="19" s="1"/>
  <c r="AR180" i="17"/>
  <c r="AR99" i="19"/>
  <c r="AR108" i="19" s="1"/>
  <c r="AR99" i="20"/>
  <c r="AZ99" i="19"/>
  <c r="AZ108" i="19" s="1"/>
  <c r="AZ99" i="20"/>
  <c r="BH99" i="20"/>
  <c r="BH99" i="19"/>
  <c r="BH108" i="19" s="1"/>
  <c r="BP99" i="20"/>
  <c r="BP99" i="19"/>
  <c r="BP108" i="19" s="1"/>
  <c r="T103" i="20"/>
  <c r="T103" i="19"/>
  <c r="T112" i="19" s="1"/>
  <c r="AR103" i="19"/>
  <c r="AR112" i="19" s="1"/>
  <c r="AR103" i="20"/>
  <c r="BH103" i="20"/>
  <c r="BH103" i="19"/>
  <c r="BH112" i="19" s="1"/>
  <c r="T104" i="19"/>
  <c r="T113" i="19" s="1"/>
  <c r="T104" i="20"/>
  <c r="AB104" i="19"/>
  <c r="AB113" i="19" s="1"/>
  <c r="AB104" i="20"/>
  <c r="AJ104" i="20"/>
  <c r="AJ104" i="19"/>
  <c r="AJ113" i="19" s="1"/>
  <c r="AR104" i="20"/>
  <c r="AR104" i="19"/>
  <c r="AR113" i="19" s="1"/>
  <c r="AZ104" i="19"/>
  <c r="AZ113" i="19" s="1"/>
  <c r="AZ104" i="20"/>
  <c r="BH104" i="20"/>
  <c r="BH104" i="19"/>
  <c r="BH113" i="19" s="1"/>
  <c r="BP104" i="19"/>
  <c r="BP113" i="19" s="1"/>
  <c r="BP104" i="20"/>
  <c r="AJ103" i="20"/>
  <c r="AJ103" i="19"/>
  <c r="AJ112" i="19" s="1"/>
  <c r="T105" i="20"/>
  <c r="T105" i="19"/>
  <c r="T114" i="19" s="1"/>
  <c r="BP185" i="17"/>
  <c r="T101" i="20"/>
  <c r="T101" i="19"/>
  <c r="T110" i="19" s="1"/>
  <c r="AB101" i="20"/>
  <c r="AB101" i="19"/>
  <c r="AB110" i="19" s="1"/>
  <c r="AJ101" i="20"/>
  <c r="AJ101" i="19"/>
  <c r="AJ110" i="19" s="1"/>
  <c r="AR101" i="19"/>
  <c r="AR110" i="19" s="1"/>
  <c r="AR101" i="20"/>
  <c r="AZ101" i="19"/>
  <c r="AZ110" i="19" s="1"/>
  <c r="AZ101" i="20"/>
  <c r="BH101" i="20"/>
  <c r="BH101" i="19"/>
  <c r="BH110" i="19" s="1"/>
  <c r="BP101" i="20"/>
  <c r="BP101" i="19"/>
  <c r="BP110" i="19" s="1"/>
  <c r="N104" i="20"/>
  <c r="N104" i="19"/>
  <c r="N113" i="19" s="1"/>
  <c r="N101" i="19"/>
  <c r="N110" i="19" s="1"/>
  <c r="N101" i="20"/>
  <c r="F175" i="17"/>
  <c r="F184" i="17" s="1"/>
  <c r="F170" i="17"/>
  <c r="N103" i="20"/>
  <c r="N112" i="20" s="1"/>
  <c r="N103" i="19"/>
  <c r="N112" i="19" s="1"/>
  <c r="F99" i="19"/>
  <c r="F108" i="19" s="1"/>
  <c r="F99" i="20"/>
  <c r="N179" i="17"/>
  <c r="N100" i="20"/>
  <c r="N100" i="19"/>
  <c r="N109" i="19" s="1"/>
  <c r="N98" i="19"/>
  <c r="N107" i="19" s="1"/>
  <c r="N98" i="20"/>
  <c r="P344" i="18"/>
  <c r="G288" i="18"/>
  <c r="F173" i="17"/>
  <c r="N105" i="19"/>
  <c r="N114" i="19" s="1"/>
  <c r="N105" i="20"/>
  <c r="N185" i="17"/>
  <c r="N102" i="19"/>
  <c r="N111" i="19" s="1"/>
  <c r="N102" i="20"/>
  <c r="N180" i="17"/>
  <c r="N99" i="20"/>
  <c r="N99" i="19"/>
  <c r="N108" i="19" s="1"/>
  <c r="E103" i="19"/>
  <c r="E112" i="19" s="1"/>
  <c r="E103" i="20"/>
  <c r="M179" i="17"/>
  <c r="M98" i="19"/>
  <c r="M107" i="19" s="1"/>
  <c r="M98" i="20"/>
  <c r="M103" i="20"/>
  <c r="M103" i="19"/>
  <c r="M112" i="19" s="1"/>
  <c r="O344" i="18"/>
  <c r="E176" i="17"/>
  <c r="M100" i="20"/>
  <c r="M100" i="19"/>
  <c r="M109" i="19" s="1"/>
  <c r="F274" i="18"/>
  <c r="M183" i="17"/>
  <c r="M102" i="20"/>
  <c r="M102" i="19"/>
  <c r="M111" i="19" s="1"/>
  <c r="F341" i="18"/>
  <c r="M186" i="17"/>
  <c r="M105" i="20"/>
  <c r="M105" i="19"/>
  <c r="M114" i="19" s="1"/>
  <c r="F345" i="18"/>
  <c r="E171" i="17"/>
  <c r="M99" i="20"/>
  <c r="M99" i="19"/>
  <c r="M108" i="19" s="1"/>
  <c r="M104" i="19"/>
  <c r="M113" i="19" s="1"/>
  <c r="M104" i="20"/>
  <c r="F288" i="18"/>
  <c r="F289" i="18" s="1"/>
  <c r="M185" i="17"/>
  <c r="M101" i="19"/>
  <c r="M110" i="19" s="1"/>
  <c r="M101" i="20"/>
  <c r="D105" i="19"/>
  <c r="D114" i="19" s="1"/>
  <c r="D105" i="20"/>
  <c r="L105" i="19"/>
  <c r="L114" i="19" s="1"/>
  <c r="L105" i="20"/>
  <c r="L104" i="19"/>
  <c r="L113" i="19" s="1"/>
  <c r="L104" i="20"/>
  <c r="E342" i="18"/>
  <c r="D176" i="17"/>
  <c r="E288" i="18"/>
  <c r="L103" i="19"/>
  <c r="L112" i="19" s="1"/>
  <c r="L103" i="20"/>
  <c r="D175" i="17"/>
  <c r="Q194" i="18"/>
  <c r="D174" i="17"/>
  <c r="E278" i="18"/>
  <c r="E343" i="18"/>
  <c r="L102" i="19"/>
  <c r="L111" i="19" s="1"/>
  <c r="L102" i="20"/>
  <c r="L101" i="19"/>
  <c r="L110" i="19" s="1"/>
  <c r="L101" i="20"/>
  <c r="D101" i="19"/>
  <c r="D110" i="19" s="1"/>
  <c r="D101" i="20"/>
  <c r="D172" i="17"/>
  <c r="L181" i="17"/>
  <c r="L100" i="19"/>
  <c r="L109" i="19" s="1"/>
  <c r="L100" i="20"/>
  <c r="D171" i="17"/>
  <c r="L99" i="19"/>
  <c r="L108" i="19" s="1"/>
  <c r="L99" i="20"/>
  <c r="E345" i="18"/>
  <c r="N344" i="18"/>
  <c r="L98" i="19"/>
  <c r="L107" i="19" s="1"/>
  <c r="L98" i="20"/>
  <c r="E89" i="22"/>
  <c r="D89" i="22"/>
  <c r="G89" i="22" s="1"/>
  <c r="D81" i="22"/>
  <c r="D71" i="22"/>
  <c r="G71" i="22" s="1"/>
  <c r="H40" i="22"/>
  <c r="H42" i="22" s="1"/>
  <c r="BT90" i="22"/>
  <c r="BS90" i="22"/>
  <c r="BR91" i="22"/>
  <c r="BT89" i="22"/>
  <c r="BS89" i="22"/>
  <c r="BL90" i="22"/>
  <c r="BK90" i="22"/>
  <c r="BJ91" i="22"/>
  <c r="BJ93" i="22" s="1"/>
  <c r="BL89" i="22"/>
  <c r="BK89" i="22"/>
  <c r="BD90" i="22"/>
  <c r="BC90" i="22"/>
  <c r="BB91" i="22"/>
  <c r="BD89" i="22"/>
  <c r="BC89" i="22"/>
  <c r="AV90" i="22"/>
  <c r="AU90" i="22"/>
  <c r="AT91" i="22"/>
  <c r="AT93" i="22" s="1"/>
  <c r="AV89" i="22"/>
  <c r="AU89" i="22"/>
  <c r="AN90" i="22"/>
  <c r="AM90" i="22"/>
  <c r="AL91" i="22"/>
  <c r="AL93" i="22" s="1"/>
  <c r="AN89" i="22"/>
  <c r="AM89" i="22"/>
  <c r="AF90" i="22"/>
  <c r="AE90" i="22"/>
  <c r="AD91" i="22"/>
  <c r="AF89" i="22"/>
  <c r="AE89" i="22"/>
  <c r="X90" i="22"/>
  <c r="W90" i="22"/>
  <c r="V91" i="22"/>
  <c r="X89" i="22"/>
  <c r="W89" i="22"/>
  <c r="P90" i="22"/>
  <c r="O90" i="22"/>
  <c r="N91" i="22"/>
  <c r="P89" i="22"/>
  <c r="O89" i="22"/>
  <c r="D42" i="22"/>
  <c r="G46" i="20"/>
  <c r="F96" i="20"/>
  <c r="F164" i="20" s="1"/>
  <c r="G290" i="21"/>
  <c r="G282" i="21"/>
  <c r="H289" i="21"/>
  <c r="H281" i="21"/>
  <c r="H277" i="21"/>
  <c r="F310" i="21"/>
  <c r="H210" i="21"/>
  <c r="D316" i="21"/>
  <c r="E322" i="21"/>
  <c r="E314" i="21"/>
  <c r="G213" i="21"/>
  <c r="H290" i="21"/>
  <c r="H282" i="21"/>
  <c r="H278" i="21"/>
  <c r="H218" i="21"/>
  <c r="H294" i="21"/>
  <c r="D308" i="21"/>
  <c r="E306" i="21"/>
  <c r="D324" i="21"/>
  <c r="E318" i="21"/>
  <c r="H150" i="21"/>
  <c r="D322" i="21"/>
  <c r="E317" i="21"/>
  <c r="E313" i="21"/>
  <c r="E305" i="21"/>
  <c r="H213" i="21"/>
  <c r="G207" i="21"/>
  <c r="H205" i="21"/>
  <c r="D222" i="21"/>
  <c r="G262" i="21"/>
  <c r="G254" i="21"/>
  <c r="G217" i="21"/>
  <c r="G209" i="21"/>
  <c r="G251" i="21"/>
  <c r="H265" i="21"/>
  <c r="H261" i="21"/>
  <c r="H257" i="21"/>
  <c r="H253" i="21"/>
  <c r="H249" i="21"/>
  <c r="H215" i="21"/>
  <c r="H268" i="21"/>
  <c r="H252" i="21"/>
  <c r="G292" i="21"/>
  <c r="G208" i="21"/>
  <c r="E222" i="21"/>
  <c r="G205" i="21"/>
  <c r="H267" i="21"/>
  <c r="H263" i="21"/>
  <c r="H259" i="21"/>
  <c r="H255" i="21"/>
  <c r="H251" i="21"/>
  <c r="H201" i="21"/>
  <c r="F222" i="21"/>
  <c r="F323" i="21"/>
  <c r="F319" i="21"/>
  <c r="F315" i="21"/>
  <c r="F311" i="21"/>
  <c r="E307" i="21"/>
  <c r="G201" i="21"/>
  <c r="H30" i="21"/>
  <c r="G252" i="21"/>
  <c r="G268" i="21"/>
  <c r="BS222" i="21"/>
  <c r="BT318" i="21"/>
  <c r="BS318" i="21"/>
  <c r="BT310" i="21"/>
  <c r="BS310" i="21"/>
  <c r="BT269" i="21"/>
  <c r="BS269" i="21"/>
  <c r="BR325" i="21"/>
  <c r="BK222" i="21"/>
  <c r="BL318" i="21"/>
  <c r="BK318" i="21"/>
  <c r="BL310" i="21"/>
  <c r="BK310" i="21"/>
  <c r="BL324" i="21"/>
  <c r="BK324" i="21"/>
  <c r="BL316" i="21"/>
  <c r="BK316" i="21"/>
  <c r="BL269" i="21"/>
  <c r="BK269" i="21"/>
  <c r="BL308" i="21"/>
  <c r="BK308" i="21"/>
  <c r="BJ325" i="21"/>
  <c r="BC222" i="21"/>
  <c r="BD318" i="21"/>
  <c r="BC318" i="21"/>
  <c r="BD310" i="21"/>
  <c r="BC310" i="21"/>
  <c r="BD269" i="21"/>
  <c r="BC269" i="21"/>
  <c r="BB325" i="21"/>
  <c r="AU222" i="21"/>
  <c r="AV325" i="21"/>
  <c r="AV269" i="21"/>
  <c r="AU269" i="21"/>
  <c r="AN325" i="21"/>
  <c r="AM325" i="21"/>
  <c r="AN318" i="21"/>
  <c r="AM318" i="21"/>
  <c r="AN269" i="21"/>
  <c r="AM269" i="21"/>
  <c r="AN310" i="21"/>
  <c r="AM310" i="21"/>
  <c r="AM222" i="21"/>
  <c r="AF321" i="21"/>
  <c r="AE321" i="21"/>
  <c r="AF269" i="21"/>
  <c r="AE269" i="21"/>
  <c r="AF309" i="21"/>
  <c r="AE222" i="21"/>
  <c r="AF313" i="21"/>
  <c r="AE313" i="21"/>
  <c r="AF318" i="21"/>
  <c r="AE318" i="21"/>
  <c r="AF310" i="21"/>
  <c r="AE310" i="21"/>
  <c r="AD325" i="21"/>
  <c r="AF305" i="21"/>
  <c r="AE305" i="21"/>
  <c r="X317" i="21"/>
  <c r="W317" i="21"/>
  <c r="W324" i="21"/>
  <c r="X324" i="21"/>
  <c r="X309" i="21"/>
  <c r="W309" i="21"/>
  <c r="X222" i="21"/>
  <c r="X316" i="21"/>
  <c r="W316" i="21"/>
  <c r="W308" i="21"/>
  <c r="X308" i="21"/>
  <c r="O222" i="21"/>
  <c r="P309" i="21"/>
  <c r="O325" i="21"/>
  <c r="P269" i="21"/>
  <c r="O269" i="21"/>
  <c r="G293" i="21"/>
  <c r="G281" i="21"/>
  <c r="G277" i="21"/>
  <c r="G288" i="21"/>
  <c r="G284" i="21"/>
  <c r="G280" i="21"/>
  <c r="H288" i="21"/>
  <c r="D315" i="21"/>
  <c r="F320" i="21"/>
  <c r="F316" i="21"/>
  <c r="F312" i="21"/>
  <c r="G289" i="21"/>
  <c r="E269" i="21"/>
  <c r="E323" i="21"/>
  <c r="E319" i="21"/>
  <c r="E315" i="21"/>
  <c r="E311" i="21"/>
  <c r="D317" i="21"/>
  <c r="F322" i="21"/>
  <c r="G266" i="21"/>
  <c r="F305" i="21"/>
  <c r="G285" i="21"/>
  <c r="H296" i="21"/>
  <c r="G259" i="21"/>
  <c r="F297" i="21"/>
  <c r="D314" i="21"/>
  <c r="G261" i="21"/>
  <c r="D310" i="21"/>
  <c r="F318" i="21"/>
  <c r="D319" i="21"/>
  <c r="F317" i="21"/>
  <c r="G294" i="21"/>
  <c r="G286" i="21"/>
  <c r="G278" i="21"/>
  <c r="E321" i="21"/>
  <c r="E309" i="21"/>
  <c r="D311" i="21"/>
  <c r="H256" i="21"/>
  <c r="G263" i="21"/>
  <c r="H291" i="21"/>
  <c r="F309" i="21"/>
  <c r="F321" i="21"/>
  <c r="H283" i="21"/>
  <c r="F313" i="21"/>
  <c r="G255" i="21"/>
  <c r="H264" i="21"/>
  <c r="H279" i="21"/>
  <c r="H285" i="21"/>
  <c r="E320" i="21"/>
  <c r="E316" i="21"/>
  <c r="H284" i="21"/>
  <c r="H280" i="21"/>
  <c r="BT130" i="20"/>
  <c r="BS130" i="20"/>
  <c r="BS96" i="20"/>
  <c r="BT156" i="20"/>
  <c r="BS156" i="20"/>
  <c r="BS158" i="20"/>
  <c r="BT158" i="20"/>
  <c r="BT146" i="20"/>
  <c r="BS146" i="20"/>
  <c r="BT159" i="20"/>
  <c r="BS159" i="20"/>
  <c r="BR162" i="20"/>
  <c r="BL146" i="20"/>
  <c r="BK146" i="20"/>
  <c r="BK158" i="20"/>
  <c r="BL158" i="20"/>
  <c r="BL130" i="20"/>
  <c r="BK130" i="20"/>
  <c r="BL159" i="20"/>
  <c r="BK159" i="20"/>
  <c r="BK96" i="20"/>
  <c r="BK164" i="20" s="1"/>
  <c r="BL156" i="20"/>
  <c r="BK156" i="20"/>
  <c r="BL157" i="20"/>
  <c r="BK157" i="20"/>
  <c r="BJ162" i="20"/>
  <c r="BJ165" i="20" s="1"/>
  <c r="BD130" i="20"/>
  <c r="BC130" i="20"/>
  <c r="BC96" i="20"/>
  <c r="BD156" i="20"/>
  <c r="BC156" i="20"/>
  <c r="BC158" i="20"/>
  <c r="BD158" i="20"/>
  <c r="BB162" i="20"/>
  <c r="BD146" i="20"/>
  <c r="BC146" i="20"/>
  <c r="BD159" i="20"/>
  <c r="BC159" i="20"/>
  <c r="AV157" i="20"/>
  <c r="AU157" i="20"/>
  <c r="AV146" i="20"/>
  <c r="AU146" i="20"/>
  <c r="AS162" i="20"/>
  <c r="AS165" i="20" s="1"/>
  <c r="AT162" i="20"/>
  <c r="AT165" i="20" s="1"/>
  <c r="AV159" i="20"/>
  <c r="AU159" i="20"/>
  <c r="AU158" i="20"/>
  <c r="AV158" i="20"/>
  <c r="AM162" i="20"/>
  <c r="AN146" i="20"/>
  <c r="AM146" i="20"/>
  <c r="AN159" i="20"/>
  <c r="AM159" i="20"/>
  <c r="AN130" i="20"/>
  <c r="AM130" i="20"/>
  <c r="AN156" i="20"/>
  <c r="AM156" i="20"/>
  <c r="AE156" i="20"/>
  <c r="AF146" i="20"/>
  <c r="AE146" i="20"/>
  <c r="AF159" i="20"/>
  <c r="AE159" i="20"/>
  <c r="AE158" i="20"/>
  <c r="AF158" i="20"/>
  <c r="AD162" i="20"/>
  <c r="AF130" i="20"/>
  <c r="AE130" i="20"/>
  <c r="X162" i="20"/>
  <c r="W162" i="20"/>
  <c r="X146" i="20"/>
  <c r="W146" i="20"/>
  <c r="X159" i="20"/>
  <c r="W159" i="20"/>
  <c r="X130" i="20"/>
  <c r="W130" i="20"/>
  <c r="X156" i="20"/>
  <c r="W156" i="20"/>
  <c r="W96" i="20"/>
  <c r="P146" i="20"/>
  <c r="O146" i="20"/>
  <c r="P159" i="20"/>
  <c r="O159" i="20"/>
  <c r="O158" i="20"/>
  <c r="P158" i="20"/>
  <c r="P130" i="20"/>
  <c r="O130" i="20"/>
  <c r="P156" i="20"/>
  <c r="O156" i="20"/>
  <c r="N162" i="20"/>
  <c r="F96" i="19"/>
  <c r="G26" i="19"/>
  <c r="BT156" i="19"/>
  <c r="BS156" i="19"/>
  <c r="BL156" i="19"/>
  <c r="BK156" i="19"/>
  <c r="BD156" i="19"/>
  <c r="BC156" i="19"/>
  <c r="AV156" i="19"/>
  <c r="AU156" i="19"/>
  <c r="AN156" i="19"/>
  <c r="AF156" i="19"/>
  <c r="AE156" i="19"/>
  <c r="X156" i="19"/>
  <c r="W156" i="19"/>
  <c r="L180" i="17"/>
  <c r="L186" i="17"/>
  <c r="D185" i="17"/>
  <c r="C180" i="17"/>
  <c r="M180" i="17"/>
  <c r="W158" i="17"/>
  <c r="X163" i="17"/>
  <c r="AF155" i="17"/>
  <c r="AF159" i="17"/>
  <c r="AE165" i="17"/>
  <c r="AF53" i="17"/>
  <c r="AF60" i="17" s="1"/>
  <c r="AF125" i="17"/>
  <c r="AF132" i="17" s="1"/>
  <c r="AM156" i="17"/>
  <c r="AN165" i="17"/>
  <c r="AU125" i="17"/>
  <c r="AU132" i="17" s="1"/>
  <c r="BC154" i="17"/>
  <c r="BC158" i="17"/>
  <c r="BD163" i="17"/>
  <c r="BC60" i="17"/>
  <c r="BK153" i="17"/>
  <c r="BK157" i="17"/>
  <c r="BL166" i="17"/>
  <c r="BS154" i="17"/>
  <c r="BS60" i="17"/>
  <c r="P153" i="17"/>
  <c r="M161" i="17"/>
  <c r="M168" i="17" s="1"/>
  <c r="M258" i="17" s="1"/>
  <c r="N182" i="17"/>
  <c r="W53" i="17"/>
  <c r="W60" i="17" s="1"/>
  <c r="W125" i="17"/>
  <c r="W132" i="17" s="1"/>
  <c r="AE156" i="17"/>
  <c r="AV153" i="17"/>
  <c r="BS164" i="17"/>
  <c r="D153" i="17"/>
  <c r="F155" i="17"/>
  <c r="E158" i="17"/>
  <c r="N161" i="17"/>
  <c r="N168" i="17" s="1"/>
  <c r="N258" i="17" s="1"/>
  <c r="C182" i="17"/>
  <c r="W155" i="17"/>
  <c r="W159" i="17"/>
  <c r="AF150" i="17"/>
  <c r="AN78" i="17"/>
  <c r="AU158" i="17"/>
  <c r="AV163" i="17"/>
  <c r="AU60" i="17"/>
  <c r="E164" i="17"/>
  <c r="D35" i="17"/>
  <c r="D42" i="17" s="1"/>
  <c r="X155" i="17"/>
  <c r="X159" i="17"/>
  <c r="W165" i="17"/>
  <c r="W71" i="17"/>
  <c r="W78" i="17" s="1"/>
  <c r="W143" i="17"/>
  <c r="W150" i="17" s="1"/>
  <c r="AE17" i="17"/>
  <c r="AE24" i="17" s="1"/>
  <c r="AE157" i="17"/>
  <c r="AF166" i="17"/>
  <c r="AE89" i="17"/>
  <c r="AE96" i="17" s="1"/>
  <c r="AN153" i="17"/>
  <c r="AN157" i="17"/>
  <c r="AM163" i="17"/>
  <c r="P17" i="17"/>
  <c r="O71" i="17"/>
  <c r="C184" i="17"/>
  <c r="M184" i="17"/>
  <c r="L179" i="17"/>
  <c r="W156" i="17"/>
  <c r="X165" i="17"/>
  <c r="AN89" i="17"/>
  <c r="AN96" i="17" s="1"/>
  <c r="AU155" i="17"/>
  <c r="AU159" i="17"/>
  <c r="AV164" i="17"/>
  <c r="BK159" i="17"/>
  <c r="BL164" i="17"/>
  <c r="D154" i="17"/>
  <c r="F156" i="17"/>
  <c r="E159" i="17"/>
  <c r="F125" i="17"/>
  <c r="F132" i="17" s="1"/>
  <c r="W89" i="17"/>
  <c r="W96" i="17" s="1"/>
  <c r="AE154" i="17"/>
  <c r="AE158" i="17"/>
  <c r="AF163" i="17"/>
  <c r="AE35" i="17"/>
  <c r="AE42" i="17" s="1"/>
  <c r="AE107" i="17"/>
  <c r="AE114" i="17" s="1"/>
  <c r="BS166" i="17"/>
  <c r="AB180" i="17"/>
  <c r="AJ180" i="17"/>
  <c r="BH180" i="17"/>
  <c r="D89" i="17"/>
  <c r="D96" i="17" s="1"/>
  <c r="N186" i="17"/>
  <c r="L184" i="17"/>
  <c r="M181" i="17"/>
  <c r="W166" i="17"/>
  <c r="C186" i="17"/>
  <c r="W153" i="17"/>
  <c r="W157" i="17"/>
  <c r="AF42" i="17"/>
  <c r="AF107" i="17"/>
  <c r="AF114" i="17" s="1"/>
  <c r="AM150" i="17"/>
  <c r="D163" i="17"/>
  <c r="F165" i="17"/>
  <c r="AF165" i="17"/>
  <c r="AE71" i="17"/>
  <c r="AE78" i="17" s="1"/>
  <c r="AE143" i="17"/>
  <c r="AE150" i="17" s="1"/>
  <c r="AM158" i="17"/>
  <c r="AN163" i="17"/>
  <c r="AM35" i="17"/>
  <c r="AM42" i="17" s="1"/>
  <c r="AM107" i="17"/>
  <c r="AM114" i="17" s="1"/>
  <c r="AV154" i="17"/>
  <c r="AV158" i="17"/>
  <c r="AV53" i="17"/>
  <c r="AV60" i="17" s="1"/>
  <c r="AV125" i="17"/>
  <c r="AV132" i="17" s="1"/>
  <c r="BD153" i="17"/>
  <c r="BC163" i="17"/>
  <c r="BC35" i="17"/>
  <c r="BC42" i="17" s="1"/>
  <c r="BL156" i="17"/>
  <c r="BK166" i="17"/>
  <c r="BL71" i="17"/>
  <c r="BL78" i="17" s="1"/>
  <c r="BT154" i="17"/>
  <c r="BT158" i="17"/>
  <c r="BT163" i="17"/>
  <c r="AJ183" i="17"/>
  <c r="BH183" i="17"/>
  <c r="BP183" i="17"/>
  <c r="H47" i="17"/>
  <c r="G50" i="17"/>
  <c r="H75" i="17"/>
  <c r="H92" i="17"/>
  <c r="E107" i="17"/>
  <c r="E114" i="17" s="1"/>
  <c r="E184" i="17" s="1"/>
  <c r="D107" i="17"/>
  <c r="D114" i="17" s="1"/>
  <c r="D184" i="17" s="1"/>
  <c r="H119" i="17"/>
  <c r="G147" i="17"/>
  <c r="AM155" i="17"/>
  <c r="AM159" i="17"/>
  <c r="AN164" i="17"/>
  <c r="AM53" i="17"/>
  <c r="AM60" i="17" s="1"/>
  <c r="AM125" i="17"/>
  <c r="AM132" i="17" s="1"/>
  <c r="AV159" i="17"/>
  <c r="AU165" i="17"/>
  <c r="AV71" i="17"/>
  <c r="AV78" i="17" s="1"/>
  <c r="AV143" i="17"/>
  <c r="AV150" i="17" s="1"/>
  <c r="BD158" i="17"/>
  <c r="BD53" i="17"/>
  <c r="BD60" i="17" s="1"/>
  <c r="BC71" i="17"/>
  <c r="BC78" i="17" s="1"/>
  <c r="BL153" i="17"/>
  <c r="BK163" i="17"/>
  <c r="BL89" i="17"/>
  <c r="BL96" i="17" s="1"/>
  <c r="BT164" i="17"/>
  <c r="E53" i="17"/>
  <c r="E60" i="17" s="1"/>
  <c r="D53" i="17"/>
  <c r="D60" i="17" s="1"/>
  <c r="H82" i="17"/>
  <c r="E125" i="17"/>
  <c r="E132" i="17" s="1"/>
  <c r="E185" i="17" s="1"/>
  <c r="E143" i="17"/>
  <c r="E150" i="17" s="1"/>
  <c r="H145" i="17"/>
  <c r="AF153" i="17"/>
  <c r="AE163" i="17"/>
  <c r="AF89" i="17"/>
  <c r="AF96" i="17" s="1"/>
  <c r="AN155" i="17"/>
  <c r="AN159" i="17"/>
  <c r="AM165" i="17"/>
  <c r="AN35" i="17"/>
  <c r="AN42" i="17" s="1"/>
  <c r="AN107" i="17"/>
  <c r="AN114" i="17" s="1"/>
  <c r="AU156" i="17"/>
  <c r="AV165" i="17"/>
  <c r="AU71" i="17"/>
  <c r="AU78" i="17" s="1"/>
  <c r="AU143" i="17"/>
  <c r="AU150" i="17" s="1"/>
  <c r="BC155" i="17"/>
  <c r="BD71" i="17"/>
  <c r="BD78" i="17" s="1"/>
  <c r="BC89" i="17"/>
  <c r="BC96" i="17" s="1"/>
  <c r="BK158" i="17"/>
  <c r="BL163" i="17"/>
  <c r="BK35" i="17"/>
  <c r="BK42" i="17" s="1"/>
  <c r="BK107" i="17"/>
  <c r="BK114" i="17" s="1"/>
  <c r="BS156" i="17"/>
  <c r="BS165" i="17"/>
  <c r="BS71" i="17"/>
  <c r="BS78" i="17" s="1"/>
  <c r="BS143" i="17"/>
  <c r="BS150" i="17" s="1"/>
  <c r="AL184" i="17"/>
  <c r="G28" i="17"/>
  <c r="D143" i="17"/>
  <c r="D150" i="17" s="1"/>
  <c r="D186" i="17" s="1"/>
  <c r="H137" i="17"/>
  <c r="BL42" i="17"/>
  <c r="BL114" i="17"/>
  <c r="BT156" i="17"/>
  <c r="BT165" i="17"/>
  <c r="BA184" i="17"/>
  <c r="H111" i="17"/>
  <c r="AN156" i="17"/>
  <c r="AM166" i="17"/>
  <c r="AN53" i="17"/>
  <c r="AN60" i="17" s="1"/>
  <c r="AN125" i="17"/>
  <c r="AN132" i="17" s="1"/>
  <c r="AU153" i="17"/>
  <c r="AU157" i="17"/>
  <c r="AU161" i="17" s="1"/>
  <c r="AU168" i="17" s="1"/>
  <c r="AU258" i="17" s="1"/>
  <c r="AV166" i="17"/>
  <c r="AU89" i="17"/>
  <c r="AU96" i="17" s="1"/>
  <c r="BC156" i="17"/>
  <c r="BD165" i="17"/>
  <c r="BD107" i="17"/>
  <c r="BD114" i="17" s="1"/>
  <c r="BC125" i="17"/>
  <c r="BC132" i="17" s="1"/>
  <c r="BK155" i="17"/>
  <c r="BK53" i="17"/>
  <c r="BK60" i="17" s="1"/>
  <c r="BL125" i="17"/>
  <c r="BL132" i="17" s="1"/>
  <c r="BK143" i="17"/>
  <c r="BK150" i="17" s="1"/>
  <c r="BS153" i="17"/>
  <c r="BS157" i="17"/>
  <c r="BS89" i="17"/>
  <c r="BS96" i="17" s="1"/>
  <c r="U186" i="17"/>
  <c r="AB184" i="17"/>
  <c r="AJ184" i="17"/>
  <c r="AT186" i="17"/>
  <c r="AR184" i="17"/>
  <c r="AS181" i="17"/>
  <c r="BI181" i="17"/>
  <c r="AM153" i="17"/>
  <c r="AM157" i="17"/>
  <c r="AN166" i="17"/>
  <c r="AM89" i="17"/>
  <c r="AM96" i="17" s="1"/>
  <c r="AU163" i="17"/>
  <c r="AV35" i="17"/>
  <c r="AV42" i="17" s="1"/>
  <c r="AV107" i="17"/>
  <c r="AV114" i="17" s="1"/>
  <c r="BD156" i="17"/>
  <c r="BC166" i="17"/>
  <c r="BD125" i="17"/>
  <c r="BD132" i="17" s="1"/>
  <c r="BC143" i="17"/>
  <c r="BC150" i="17" s="1"/>
  <c r="BL155" i="17"/>
  <c r="BL159" i="17"/>
  <c r="BK165" i="17"/>
  <c r="BL53" i="17"/>
  <c r="BL60" i="17" s="1"/>
  <c r="BL143" i="17"/>
  <c r="BL150" i="17" s="1"/>
  <c r="BT17" i="17"/>
  <c r="BT24" i="17" s="1"/>
  <c r="AD183" i="17"/>
  <c r="AS186" i="17"/>
  <c r="BJ183" i="17"/>
  <c r="BC17" i="17"/>
  <c r="BC24" i="17" s="1"/>
  <c r="BC157" i="17"/>
  <c r="BD166" i="17"/>
  <c r="BD143" i="17"/>
  <c r="BD150" i="17" s="1"/>
  <c r="BK156" i="17"/>
  <c r="BL165" i="17"/>
  <c r="BK71" i="17"/>
  <c r="BK78" i="17" s="1"/>
  <c r="BS158" i="17"/>
  <c r="BS163" i="17"/>
  <c r="BS35" i="17"/>
  <c r="BS42" i="17" s="1"/>
  <c r="BS107" i="17"/>
  <c r="BS114" i="17" s="1"/>
  <c r="E71" i="17"/>
  <c r="E78" i="17" s="1"/>
  <c r="D71" i="17"/>
  <c r="D78" i="17" s="1"/>
  <c r="D182" i="17" s="1"/>
  <c r="F89" i="17"/>
  <c r="F96" i="17" s="1"/>
  <c r="E89" i="17"/>
  <c r="E96" i="17" s="1"/>
  <c r="F143" i="17"/>
  <c r="F150" i="17" s="1"/>
  <c r="G135" i="17"/>
  <c r="H135" i="17"/>
  <c r="G92" i="17"/>
  <c r="G82" i="17"/>
  <c r="H28" i="17"/>
  <c r="G29" i="17"/>
  <c r="H29" i="17"/>
  <c r="H10" i="17"/>
  <c r="G10" i="17"/>
  <c r="H13" i="17"/>
  <c r="BR180" i="17"/>
  <c r="BR182" i="17"/>
  <c r="BR184" i="17"/>
  <c r="BR186" i="17"/>
  <c r="BQ179" i="17"/>
  <c r="BQ181" i="17"/>
  <c r="BQ183" i="17"/>
  <c r="BQ185" i="17"/>
  <c r="BR179" i="17"/>
  <c r="BR181" i="17"/>
  <c r="BR183" i="17"/>
  <c r="BR185" i="17"/>
  <c r="BP180" i="17"/>
  <c r="BP184" i="17"/>
  <c r="BP186" i="17"/>
  <c r="BQ180" i="17"/>
  <c r="BQ182" i="17"/>
  <c r="BQ184" i="17"/>
  <c r="BQ186" i="17"/>
  <c r="BS17" i="17"/>
  <c r="BS24" i="17" s="1"/>
  <c r="BH184" i="17"/>
  <c r="BH186" i="17"/>
  <c r="BI180" i="17"/>
  <c r="BI182" i="17"/>
  <c r="BI184" i="17"/>
  <c r="BI186" i="17"/>
  <c r="BJ180" i="17"/>
  <c r="BJ182" i="17"/>
  <c r="BJ184" i="17"/>
  <c r="BJ186" i="17"/>
  <c r="BI179" i="17"/>
  <c r="BI183" i="17"/>
  <c r="BK17" i="17"/>
  <c r="BK24" i="17" s="1"/>
  <c r="BL17" i="17"/>
  <c r="BL24" i="17" s="1"/>
  <c r="BB180" i="17"/>
  <c r="BB186" i="17"/>
  <c r="BA186" i="17"/>
  <c r="AZ179" i="17"/>
  <c r="BA179" i="17"/>
  <c r="BA181" i="17"/>
  <c r="BA183" i="17"/>
  <c r="BA185" i="17"/>
  <c r="BB179" i="17"/>
  <c r="BB181" i="17"/>
  <c r="BB183" i="17"/>
  <c r="BB185" i="17"/>
  <c r="AZ180" i="17"/>
  <c r="AZ182" i="17"/>
  <c r="AZ184" i="17"/>
  <c r="AZ186" i="17"/>
  <c r="BD17" i="17"/>
  <c r="BD24" i="17" s="1"/>
  <c r="BC153" i="17"/>
  <c r="AR181" i="17"/>
  <c r="AR185" i="17"/>
  <c r="AT179" i="17"/>
  <c r="AT181" i="17"/>
  <c r="AT183" i="17"/>
  <c r="AT185" i="17"/>
  <c r="AU17" i="17"/>
  <c r="AU24" i="17" s="1"/>
  <c r="AV17" i="17"/>
  <c r="AV24" i="17" s="1"/>
  <c r="AK180" i="17"/>
  <c r="AK182" i="17"/>
  <c r="AK184" i="17"/>
  <c r="AK186" i="17"/>
  <c r="AL180" i="17"/>
  <c r="AK179" i="17"/>
  <c r="AK181" i="17"/>
  <c r="AK183" i="17"/>
  <c r="AK185" i="17"/>
  <c r="AL179" i="17"/>
  <c r="AL181" i="17"/>
  <c r="AL183" i="17"/>
  <c r="AL185" i="17"/>
  <c r="AM17" i="17"/>
  <c r="AM24" i="17" s="1"/>
  <c r="AN154" i="17"/>
  <c r="AC179" i="17"/>
  <c r="AC181" i="17"/>
  <c r="AC183" i="17"/>
  <c r="AC185" i="17"/>
  <c r="AC180" i="17"/>
  <c r="AC182" i="17"/>
  <c r="AC184" i="17"/>
  <c r="AC186" i="17"/>
  <c r="AD180" i="17"/>
  <c r="AD182" i="17"/>
  <c r="AD184" i="17"/>
  <c r="AD186" i="17"/>
  <c r="AF17" i="17"/>
  <c r="AF24" i="17" s="1"/>
  <c r="AE153" i="17"/>
  <c r="AE161" i="17" s="1"/>
  <c r="AE168" i="17" s="1"/>
  <c r="AE258" i="17" s="1"/>
  <c r="V180" i="17"/>
  <c r="V182" i="17"/>
  <c r="V184" i="17"/>
  <c r="T179" i="17"/>
  <c r="T181" i="17"/>
  <c r="T183" i="17"/>
  <c r="T185" i="17"/>
  <c r="U179" i="17"/>
  <c r="U181" i="17"/>
  <c r="U183" i="17"/>
  <c r="U185" i="17"/>
  <c r="V179" i="17"/>
  <c r="V181" i="17"/>
  <c r="V183" i="17"/>
  <c r="V185" i="17"/>
  <c r="T180" i="17"/>
  <c r="T182" i="17"/>
  <c r="T184" i="17"/>
  <c r="T186" i="17"/>
  <c r="W17" i="17"/>
  <c r="W24" i="17" s="1"/>
  <c r="X17" i="17"/>
  <c r="X24" i="17" s="1"/>
  <c r="G277" i="18"/>
  <c r="G287" i="18"/>
  <c r="G341" i="18"/>
  <c r="G345" i="18"/>
  <c r="E341" i="18"/>
  <c r="E344" i="18" s="1"/>
  <c r="F279" i="18"/>
  <c r="E17" i="18"/>
  <c r="F17" i="18"/>
  <c r="G278" i="18"/>
  <c r="E274" i="18"/>
  <c r="E287" i="18"/>
  <c r="E289" i="18" s="1"/>
  <c r="R194" i="18"/>
  <c r="R292" i="18"/>
  <c r="P295" i="18"/>
  <c r="O366" i="18"/>
  <c r="P289" i="18"/>
  <c r="N298" i="18"/>
  <c r="P304" i="18"/>
  <c r="Q399" i="18"/>
  <c r="O307" i="18"/>
  <c r="R344" i="18"/>
  <c r="N289" i="18"/>
  <c r="O298" i="18"/>
  <c r="Q304" i="18"/>
  <c r="R192" i="18"/>
  <c r="O289" i="18"/>
  <c r="Q344" i="18"/>
  <c r="P399" i="18"/>
  <c r="O197" i="18"/>
  <c r="Q366" i="18"/>
  <c r="N377" i="18"/>
  <c r="R195" i="18"/>
  <c r="P355" i="18"/>
  <c r="N388" i="18"/>
  <c r="R377" i="18"/>
  <c r="Q190" i="18"/>
  <c r="Q192" i="18"/>
  <c r="Q195" i="18"/>
  <c r="Q295" i="18"/>
  <c r="Q355" i="18"/>
  <c r="O388" i="18"/>
  <c r="R410" i="18"/>
  <c r="Q292" i="18"/>
  <c r="R301" i="18"/>
  <c r="P307" i="18"/>
  <c r="Q377" i="18"/>
  <c r="Q388" i="18"/>
  <c r="Q191" i="18"/>
  <c r="R193" i="18"/>
  <c r="O292" i="18"/>
  <c r="R399" i="18"/>
  <c r="P292" i="18"/>
  <c r="Q298" i="18"/>
  <c r="O304" i="18"/>
  <c r="O355" i="18"/>
  <c r="R366" i="18"/>
  <c r="O399" i="18"/>
  <c r="O410" i="18"/>
  <c r="N197" i="18"/>
  <c r="R196" i="18"/>
  <c r="R295" i="18"/>
  <c r="O377" i="18"/>
  <c r="R388" i="18"/>
  <c r="Q193" i="18"/>
  <c r="R190" i="18"/>
  <c r="P197" i="18"/>
  <c r="P156" i="17"/>
  <c r="O166" i="17"/>
  <c r="P166" i="17"/>
  <c r="P157" i="17"/>
  <c r="O17" i="17"/>
  <c r="O24" i="17" s="1"/>
  <c r="P107" i="17"/>
  <c r="P114" i="17" s="1"/>
  <c r="P24" i="17"/>
  <c r="P158" i="17"/>
  <c r="O164" i="17"/>
  <c r="O78" i="17"/>
  <c r="O155" i="17"/>
  <c r="O159" i="17"/>
  <c r="P164" i="17"/>
  <c r="P71" i="17"/>
  <c r="P78" i="17" s="1"/>
  <c r="O125" i="17"/>
  <c r="O132" i="17" s="1"/>
  <c r="P155" i="17"/>
  <c r="P159" i="17"/>
  <c r="O165" i="17"/>
  <c r="O35" i="17"/>
  <c r="O42" i="17" s="1"/>
  <c r="P125" i="17"/>
  <c r="P132" i="17" s="1"/>
  <c r="O156" i="17"/>
  <c r="P165" i="17"/>
  <c r="P35" i="17"/>
  <c r="P42" i="17" s="1"/>
  <c r="O89" i="17"/>
  <c r="O96" i="17" s="1"/>
  <c r="P89" i="17"/>
  <c r="P96" i="17" s="1"/>
  <c r="O143" i="17"/>
  <c r="O150" i="17" s="1"/>
  <c r="O157" i="17"/>
  <c r="O53" i="17"/>
  <c r="O60" i="17" s="1"/>
  <c r="P143" i="17"/>
  <c r="P150" i="17" s="1"/>
  <c r="O163" i="17"/>
  <c r="P53" i="17"/>
  <c r="P60" i="17" s="1"/>
  <c r="O107" i="17"/>
  <c r="O114" i="17" s="1"/>
  <c r="O158" i="17"/>
  <c r="P163" i="17"/>
  <c r="O154" i="17"/>
  <c r="P154" i="17"/>
  <c r="H287" i="21"/>
  <c r="E297" i="21"/>
  <c r="G283" i="21"/>
  <c r="H292" i="21"/>
  <c r="E312" i="21"/>
  <c r="H295" i="21"/>
  <c r="G291" i="21"/>
  <c r="E324" i="21"/>
  <c r="G295" i="21"/>
  <c r="G287" i="21"/>
  <c r="G279" i="21"/>
  <c r="D323" i="21"/>
  <c r="D318" i="21"/>
  <c r="D307" i="21"/>
  <c r="D306" i="21"/>
  <c r="D321" i="21"/>
  <c r="D313" i="21"/>
  <c r="D297" i="21"/>
  <c r="D305" i="21"/>
  <c r="H260" i="21"/>
  <c r="F269" i="21"/>
  <c r="G249" i="21"/>
  <c r="G253" i="21"/>
  <c r="G267" i="21"/>
  <c r="F324" i="21"/>
  <c r="F308" i="21"/>
  <c r="G256" i="21"/>
  <c r="G264" i="21"/>
  <c r="G257" i="21"/>
  <c r="G265" i="21"/>
  <c r="D269" i="21"/>
  <c r="E139" i="20"/>
  <c r="F139" i="20"/>
  <c r="E140" i="20"/>
  <c r="F140" i="20"/>
  <c r="E141" i="20"/>
  <c r="F141" i="20"/>
  <c r="E142" i="20"/>
  <c r="F142" i="20"/>
  <c r="E143" i="20"/>
  <c r="F143" i="20"/>
  <c r="E144" i="20"/>
  <c r="F144" i="20"/>
  <c r="D140" i="20"/>
  <c r="D141" i="20"/>
  <c r="D142" i="20"/>
  <c r="D143" i="20"/>
  <c r="D144" i="20"/>
  <c r="D139" i="20"/>
  <c r="E123" i="20"/>
  <c r="F123" i="20"/>
  <c r="E124" i="20"/>
  <c r="F124" i="20"/>
  <c r="E125" i="20"/>
  <c r="F125" i="20"/>
  <c r="E126" i="20"/>
  <c r="F126" i="20"/>
  <c r="E127" i="20"/>
  <c r="F127" i="20"/>
  <c r="E128" i="20"/>
  <c r="F128" i="20"/>
  <c r="D128" i="20"/>
  <c r="D124" i="20"/>
  <c r="D125" i="20"/>
  <c r="D126" i="20"/>
  <c r="D127" i="20"/>
  <c r="D123" i="20"/>
  <c r="H161" i="20"/>
  <c r="G161" i="20"/>
  <c r="C6" i="20"/>
  <c r="E135" i="19"/>
  <c r="F135" i="19"/>
  <c r="F141" i="19" s="1"/>
  <c r="D124" i="19"/>
  <c r="D150" i="19" s="1"/>
  <c r="E92" i="19"/>
  <c r="H92" i="19" s="1"/>
  <c r="E88" i="19"/>
  <c r="H88" i="19" s="1"/>
  <c r="C6" i="19"/>
  <c r="X190" i="18"/>
  <c r="F190" i="18" s="1"/>
  <c r="F7" i="12" s="1"/>
  <c r="Y190" i="18"/>
  <c r="X191" i="18"/>
  <c r="F191" i="18" s="1"/>
  <c r="F8" i="12" s="1"/>
  <c r="Y191" i="18"/>
  <c r="G191" i="18" s="1"/>
  <c r="G8" i="12" s="1"/>
  <c r="X192" i="18"/>
  <c r="Y192" i="18"/>
  <c r="G192" i="18" s="1"/>
  <c r="G9" i="12" s="1"/>
  <c r="X193" i="18"/>
  <c r="Y193" i="18"/>
  <c r="G193" i="18" s="1"/>
  <c r="G10" i="12" s="1"/>
  <c r="X194" i="18"/>
  <c r="F194" i="18" s="1"/>
  <c r="F11" i="12" s="1"/>
  <c r="Y194" i="18"/>
  <c r="G194" i="18" s="1"/>
  <c r="G11" i="12" s="1"/>
  <c r="X195" i="18"/>
  <c r="F195" i="18" s="1"/>
  <c r="F12" i="12" s="1"/>
  <c r="Y195" i="18"/>
  <c r="X196" i="18"/>
  <c r="Y196" i="18"/>
  <c r="G196" i="18" s="1"/>
  <c r="G13" i="12" s="1"/>
  <c r="W192" i="18"/>
  <c r="W196" i="18"/>
  <c r="E196" i="18" s="1"/>
  <c r="E13" i="12" s="1"/>
  <c r="W195" i="18"/>
  <c r="E195" i="18" s="1"/>
  <c r="E12" i="12" s="1"/>
  <c r="W194" i="18"/>
  <c r="E194" i="18" s="1"/>
  <c r="E11" i="12" s="1"/>
  <c r="W193" i="18"/>
  <c r="W191" i="18"/>
  <c r="W190" i="18"/>
  <c r="E190" i="18" s="1"/>
  <c r="E7" i="12" s="1"/>
  <c r="AA411" i="18"/>
  <c r="Z411" i="18"/>
  <c r="Y411" i="18"/>
  <c r="X411" i="18"/>
  <c r="W411" i="18"/>
  <c r="AA409" i="18"/>
  <c r="Z409" i="18"/>
  <c r="Y409" i="18"/>
  <c r="X409" i="18"/>
  <c r="W409" i="18"/>
  <c r="AA408" i="18"/>
  <c r="Z408" i="18"/>
  <c r="Y408" i="18"/>
  <c r="X408" i="18"/>
  <c r="W408" i="18"/>
  <c r="AA407" i="18"/>
  <c r="Z407" i="18"/>
  <c r="Y407" i="18"/>
  <c r="X407" i="18"/>
  <c r="W407" i="18"/>
  <c r="AA406" i="18"/>
  <c r="Z406" i="18"/>
  <c r="Y406" i="18"/>
  <c r="X406" i="18"/>
  <c r="W406" i="18"/>
  <c r="U406" i="18"/>
  <c r="T406" i="18"/>
  <c r="AA400" i="18"/>
  <c r="Z400" i="18"/>
  <c r="Y400" i="18"/>
  <c r="X400" i="18"/>
  <c r="W400" i="18"/>
  <c r="AA398" i="18"/>
  <c r="Z398" i="18"/>
  <c r="Y398" i="18"/>
  <c r="X398" i="18"/>
  <c r="W398" i="18"/>
  <c r="AA397" i="18"/>
  <c r="Z397" i="18"/>
  <c r="Y397" i="18"/>
  <c r="X397" i="18"/>
  <c r="W397" i="18"/>
  <c r="AA396" i="18"/>
  <c r="Z396" i="18"/>
  <c r="Y396" i="18"/>
  <c r="X396" i="18"/>
  <c r="W396" i="18"/>
  <c r="AA395" i="18"/>
  <c r="Z395" i="18"/>
  <c r="Y395" i="18"/>
  <c r="X395" i="18"/>
  <c r="W395" i="18"/>
  <c r="U395" i="18"/>
  <c r="T395" i="18"/>
  <c r="AA389" i="18"/>
  <c r="Z389" i="18"/>
  <c r="Y389" i="18"/>
  <c r="X389" i="18"/>
  <c r="W389" i="18"/>
  <c r="AA387" i="18"/>
  <c r="Z387" i="18"/>
  <c r="Y387" i="18"/>
  <c r="X387" i="18"/>
  <c r="W387" i="18"/>
  <c r="AA386" i="18"/>
  <c r="Z386" i="18"/>
  <c r="Y386" i="18"/>
  <c r="X386" i="18"/>
  <c r="W386" i="18"/>
  <c r="AA385" i="18"/>
  <c r="Z385" i="18"/>
  <c r="Y385" i="18"/>
  <c r="X385" i="18"/>
  <c r="W385" i="18"/>
  <c r="AA384" i="18"/>
  <c r="Z384" i="18"/>
  <c r="Y384" i="18"/>
  <c r="X384" i="18"/>
  <c r="W384" i="18"/>
  <c r="U384" i="18"/>
  <c r="T384" i="18"/>
  <c r="AA378" i="18"/>
  <c r="Z378" i="18"/>
  <c r="Y378" i="18"/>
  <c r="X378" i="18"/>
  <c r="W378" i="18"/>
  <c r="AA376" i="18"/>
  <c r="Z376" i="18"/>
  <c r="Y376" i="18"/>
  <c r="X376" i="18"/>
  <c r="W376" i="18"/>
  <c r="AA375" i="18"/>
  <c r="Z375" i="18"/>
  <c r="Y375" i="18"/>
  <c r="X375" i="18"/>
  <c r="W375" i="18"/>
  <c r="AA374" i="18"/>
  <c r="Z374" i="18"/>
  <c r="Y374" i="18"/>
  <c r="X374" i="18"/>
  <c r="W374" i="18"/>
  <c r="AA373" i="18"/>
  <c r="Z373" i="18"/>
  <c r="Y373" i="18"/>
  <c r="X373" i="18"/>
  <c r="W373" i="18"/>
  <c r="U373" i="18"/>
  <c r="T373" i="18"/>
  <c r="AA367" i="18"/>
  <c r="Z367" i="18"/>
  <c r="Y367" i="18"/>
  <c r="X367" i="18"/>
  <c r="W367" i="18"/>
  <c r="AA365" i="18"/>
  <c r="Z365" i="18"/>
  <c r="Y365" i="18"/>
  <c r="X365" i="18"/>
  <c r="W365" i="18"/>
  <c r="AA364" i="18"/>
  <c r="Z364" i="18"/>
  <c r="Y364" i="18"/>
  <c r="X364" i="18"/>
  <c r="W364" i="18"/>
  <c r="AA363" i="18"/>
  <c r="Z363" i="18"/>
  <c r="Y363" i="18"/>
  <c r="X363" i="18"/>
  <c r="W363" i="18"/>
  <c r="AA362" i="18"/>
  <c r="Z362" i="18"/>
  <c r="Y362" i="18"/>
  <c r="X362" i="18"/>
  <c r="W362" i="18"/>
  <c r="U362" i="18"/>
  <c r="T362" i="18"/>
  <c r="AA356" i="18"/>
  <c r="Z356" i="18"/>
  <c r="Y356" i="18"/>
  <c r="X356" i="18"/>
  <c r="W356" i="18"/>
  <c r="AA354" i="18"/>
  <c r="Z354" i="18"/>
  <c r="Y354" i="18"/>
  <c r="X354" i="18"/>
  <c r="W354" i="18"/>
  <c r="AA353" i="18"/>
  <c r="Z353" i="18"/>
  <c r="Y353" i="18"/>
  <c r="X353" i="18"/>
  <c r="W353" i="18"/>
  <c r="AA352" i="18"/>
  <c r="Z352" i="18"/>
  <c r="Y352" i="18"/>
  <c r="X352" i="18"/>
  <c r="W352" i="18"/>
  <c r="AA351" i="18"/>
  <c r="Z351" i="18"/>
  <c r="Y351" i="18"/>
  <c r="X351" i="18"/>
  <c r="W351" i="18"/>
  <c r="U351" i="18"/>
  <c r="T351" i="18"/>
  <c r="AA345" i="18"/>
  <c r="Z345" i="18"/>
  <c r="Y345" i="18"/>
  <c r="X345" i="18"/>
  <c r="W345" i="18"/>
  <c r="AA343" i="18"/>
  <c r="Z343" i="18"/>
  <c r="Y343" i="18"/>
  <c r="X343" i="18"/>
  <c r="W343" i="18"/>
  <c r="AA342" i="18"/>
  <c r="Z342" i="18"/>
  <c r="Y342" i="18"/>
  <c r="X342" i="18"/>
  <c r="W342" i="18"/>
  <c r="AA341" i="18"/>
  <c r="Z341" i="18"/>
  <c r="Y341" i="18"/>
  <c r="X341" i="18"/>
  <c r="W341" i="18"/>
  <c r="AA340" i="18"/>
  <c r="Z340" i="18"/>
  <c r="Y340" i="18"/>
  <c r="X340" i="18"/>
  <c r="W340" i="18"/>
  <c r="U340" i="18"/>
  <c r="T340" i="18"/>
  <c r="AA306" i="18"/>
  <c r="Z306" i="18"/>
  <c r="Y306" i="18"/>
  <c r="X306" i="18"/>
  <c r="W306" i="18"/>
  <c r="AA305" i="18"/>
  <c r="Z305" i="18"/>
  <c r="Y305" i="18"/>
  <c r="X305" i="18"/>
  <c r="W305" i="18"/>
  <c r="AA303" i="18"/>
  <c r="Z303" i="18"/>
  <c r="Y303" i="18"/>
  <c r="X303" i="18"/>
  <c r="W303" i="18"/>
  <c r="AA302" i="18"/>
  <c r="Z302" i="18"/>
  <c r="Y302" i="18"/>
  <c r="X302" i="18"/>
  <c r="W302" i="18"/>
  <c r="AA300" i="18"/>
  <c r="Z300" i="18"/>
  <c r="Y300" i="18"/>
  <c r="X300" i="18"/>
  <c r="W300" i="18"/>
  <c r="AA299" i="18"/>
  <c r="Z299" i="18"/>
  <c r="Y299" i="18"/>
  <c r="X299" i="18"/>
  <c r="W299" i="18"/>
  <c r="AA297" i="18"/>
  <c r="Z297" i="18"/>
  <c r="Y297" i="18"/>
  <c r="X297" i="18"/>
  <c r="W297" i="18"/>
  <c r="AA296" i="18"/>
  <c r="Z296" i="18"/>
  <c r="Y296" i="18"/>
  <c r="X296" i="18"/>
  <c r="W296" i="18"/>
  <c r="AA294" i="18"/>
  <c r="Z294" i="18"/>
  <c r="Y294" i="18"/>
  <c r="X294" i="18"/>
  <c r="W294" i="18"/>
  <c r="AA293" i="18"/>
  <c r="Z293" i="18"/>
  <c r="Y293" i="18"/>
  <c r="X293" i="18"/>
  <c r="W293" i="18"/>
  <c r="AA291" i="18"/>
  <c r="Z291" i="18"/>
  <c r="Y291" i="18"/>
  <c r="X291" i="18"/>
  <c r="W291" i="18"/>
  <c r="AA290" i="18"/>
  <c r="Z290" i="18"/>
  <c r="Y290" i="18"/>
  <c r="X290" i="18"/>
  <c r="W290" i="18"/>
  <c r="AA288" i="18"/>
  <c r="Z288" i="18"/>
  <c r="Y288" i="18"/>
  <c r="X288" i="18"/>
  <c r="W288" i="18"/>
  <c r="AA287" i="18"/>
  <c r="Z287" i="18"/>
  <c r="Y287" i="18"/>
  <c r="X287" i="18"/>
  <c r="W287" i="18"/>
  <c r="AA281" i="18"/>
  <c r="Z281" i="18"/>
  <c r="Y281" i="18"/>
  <c r="X281" i="18"/>
  <c r="W281" i="18"/>
  <c r="AA280" i="18"/>
  <c r="Z280" i="18"/>
  <c r="Y280" i="18"/>
  <c r="X280" i="18"/>
  <c r="W280" i="18"/>
  <c r="AA279" i="18"/>
  <c r="Z279" i="18"/>
  <c r="Y279" i="18"/>
  <c r="X279" i="18"/>
  <c r="W279" i="18"/>
  <c r="AA278" i="18"/>
  <c r="Z278" i="18"/>
  <c r="Y278" i="18"/>
  <c r="X278" i="18"/>
  <c r="W278" i="18"/>
  <c r="AA277" i="18"/>
  <c r="Z277" i="18"/>
  <c r="Y277" i="18"/>
  <c r="X277" i="18"/>
  <c r="W277" i="18"/>
  <c r="AA276" i="18"/>
  <c r="Z276" i="18"/>
  <c r="Y276" i="18"/>
  <c r="X276" i="18"/>
  <c r="W276" i="18"/>
  <c r="AA275" i="18"/>
  <c r="Z275" i="18"/>
  <c r="Y275" i="18"/>
  <c r="X275" i="18"/>
  <c r="W275" i="18"/>
  <c r="AA274" i="18"/>
  <c r="Z274" i="18"/>
  <c r="Y274" i="18"/>
  <c r="X274" i="18"/>
  <c r="W274" i="18"/>
  <c r="AA83" i="18"/>
  <c r="Z83" i="18"/>
  <c r="AA72" i="18"/>
  <c r="Z72" i="18"/>
  <c r="AA61" i="18"/>
  <c r="Z61" i="18"/>
  <c r="AA50" i="18"/>
  <c r="Z50" i="18"/>
  <c r="AA39" i="18"/>
  <c r="Z39" i="18"/>
  <c r="AA28" i="18"/>
  <c r="Z28" i="18"/>
  <c r="E196" i="17"/>
  <c r="E12" i="16" s="1"/>
  <c r="F196" i="17"/>
  <c r="F12" i="16" s="1"/>
  <c r="E199" i="17"/>
  <c r="E15" i="16" s="1"/>
  <c r="F199" i="17"/>
  <c r="F15" i="16" s="1"/>
  <c r="E200" i="17"/>
  <c r="E16" i="16" s="1"/>
  <c r="F200" i="17"/>
  <c r="F16" i="16" s="1"/>
  <c r="E201" i="17"/>
  <c r="E17" i="16" s="1"/>
  <c r="F201" i="17"/>
  <c r="F17" i="16" s="1"/>
  <c r="E202" i="17"/>
  <c r="E18" i="16" s="1"/>
  <c r="F202" i="17"/>
  <c r="F18" i="16" s="1"/>
  <c r="E206" i="17"/>
  <c r="E22" i="16" s="1"/>
  <c r="F206" i="17"/>
  <c r="F22" i="16" s="1"/>
  <c r="E207" i="17"/>
  <c r="E23" i="16" s="1"/>
  <c r="F207" i="17"/>
  <c r="F23" i="16" s="1"/>
  <c r="E208" i="17"/>
  <c r="E24" i="16" s="1"/>
  <c r="F208" i="17"/>
  <c r="F24" i="16" s="1"/>
  <c r="G221" i="17"/>
  <c r="E219" i="17"/>
  <c r="E35" i="16" s="1"/>
  <c r="F219" i="17"/>
  <c r="F35" i="16" s="1"/>
  <c r="E222" i="17"/>
  <c r="E38" i="16" s="1"/>
  <c r="F222" i="17"/>
  <c r="F38" i="16" s="1"/>
  <c r="E223" i="17"/>
  <c r="E39" i="16" s="1"/>
  <c r="F223" i="17"/>
  <c r="F39" i="16" s="1"/>
  <c r="E224" i="17"/>
  <c r="E40" i="16" s="1"/>
  <c r="F224" i="17"/>
  <c r="F40" i="16" s="1"/>
  <c r="E225" i="17"/>
  <c r="E41" i="16" s="1"/>
  <c r="F225" i="17"/>
  <c r="F41" i="16" s="1"/>
  <c r="E229" i="17"/>
  <c r="E45" i="16" s="1"/>
  <c r="F229" i="17"/>
  <c r="F45" i="16" s="1"/>
  <c r="E230" i="17"/>
  <c r="E46" i="16" s="1"/>
  <c r="F230" i="17"/>
  <c r="F46" i="16" s="1"/>
  <c r="E231" i="17"/>
  <c r="E47" i="16" s="1"/>
  <c r="F231" i="17"/>
  <c r="F47" i="16" s="1"/>
  <c r="D230" i="17"/>
  <c r="D46" i="16" s="1"/>
  <c r="D229" i="17"/>
  <c r="D45" i="16" s="1"/>
  <c r="D225" i="17"/>
  <c r="D41" i="16" s="1"/>
  <c r="D224" i="17"/>
  <c r="D40" i="16" s="1"/>
  <c r="D223" i="17"/>
  <c r="D39" i="16" s="1"/>
  <c r="D222" i="17"/>
  <c r="D38" i="16" s="1"/>
  <c r="D207" i="17"/>
  <c r="D23" i="16" s="1"/>
  <c r="D208" i="17"/>
  <c r="D24" i="16" s="1"/>
  <c r="D206" i="17"/>
  <c r="D22" i="16" s="1"/>
  <c r="F179" i="23" l="1"/>
  <c r="E186" i="17"/>
  <c r="E100" i="20"/>
  <c r="E105" i="20"/>
  <c r="E101" i="19"/>
  <c r="E98" i="20"/>
  <c r="E224" i="21" s="1"/>
  <c r="E17" i="24"/>
  <c r="E21" i="24" s="1"/>
  <c r="E183" i="17"/>
  <c r="E102" i="20"/>
  <c r="F184" i="23"/>
  <c r="D183" i="17"/>
  <c r="D98" i="19"/>
  <c r="E182" i="17"/>
  <c r="D23" i="24"/>
  <c r="H10" i="24"/>
  <c r="E11" i="24"/>
  <c r="G17" i="24"/>
  <c r="D21" i="24"/>
  <c r="F21" i="24"/>
  <c r="H18" i="24"/>
  <c r="Z195" i="18"/>
  <c r="D24" i="24"/>
  <c r="G24" i="24" s="1"/>
  <c r="H12" i="24"/>
  <c r="F11" i="24"/>
  <c r="G10" i="24"/>
  <c r="G81" i="22"/>
  <c r="H81" i="22"/>
  <c r="G45" i="16"/>
  <c r="H45" i="16"/>
  <c r="H38" i="16"/>
  <c r="G38" i="16"/>
  <c r="H37" i="16"/>
  <c r="G37" i="16"/>
  <c r="G22" i="16"/>
  <c r="H41" i="16"/>
  <c r="G41" i="16"/>
  <c r="H35" i="16"/>
  <c r="H40" i="16"/>
  <c r="G40" i="16"/>
  <c r="G39" i="16"/>
  <c r="H39" i="16"/>
  <c r="G47" i="16"/>
  <c r="H47" i="16"/>
  <c r="H46" i="16"/>
  <c r="G46" i="16"/>
  <c r="E110" i="19"/>
  <c r="H221" i="17"/>
  <c r="AU325" i="21"/>
  <c r="D128" i="19"/>
  <c r="D148" i="19"/>
  <c r="E141" i="19"/>
  <c r="E148" i="19"/>
  <c r="E150" i="19"/>
  <c r="E128" i="19"/>
  <c r="D244" i="17"/>
  <c r="W325" i="21"/>
  <c r="X325" i="21"/>
  <c r="F244" i="17"/>
  <c r="H314" i="21"/>
  <c r="H310" i="21"/>
  <c r="AN162" i="20"/>
  <c r="AN165" i="20" s="1"/>
  <c r="AL165" i="20"/>
  <c r="AM165" i="20"/>
  <c r="F148" i="19"/>
  <c r="F154" i="19" s="1"/>
  <c r="G153" i="19"/>
  <c r="H153" i="19"/>
  <c r="D252" i="17"/>
  <c r="E244" i="17"/>
  <c r="H322" i="21"/>
  <c r="G314" i="21"/>
  <c r="G312" i="21"/>
  <c r="G309" i="21"/>
  <c r="G320" i="21"/>
  <c r="H308" i="21"/>
  <c r="H317" i="21"/>
  <c r="G324" i="21"/>
  <c r="H307" i="21"/>
  <c r="H306" i="21"/>
  <c r="G306" i="21"/>
  <c r="G310" i="21"/>
  <c r="H305" i="21"/>
  <c r="G307" i="21"/>
  <c r="BT161" i="17"/>
  <c r="BT168" i="17" s="1"/>
  <c r="BT258" i="17" s="1"/>
  <c r="BL161" i="17"/>
  <c r="BL168" i="17" s="1"/>
  <c r="BL258" i="17" s="1"/>
  <c r="BC161" i="17"/>
  <c r="BC168" i="17" s="1"/>
  <c r="BC258" i="17" s="1"/>
  <c r="AV161" i="17"/>
  <c r="AV168" i="17" s="1"/>
  <c r="AV258" i="17" s="1"/>
  <c r="G53" i="17"/>
  <c r="G60" i="17" s="1"/>
  <c r="H107" i="17"/>
  <c r="H114" i="17" s="1"/>
  <c r="AN161" i="17"/>
  <c r="AN168" i="17" s="1"/>
  <c r="AN258" i="17" s="1"/>
  <c r="AM161" i="17"/>
  <c r="AM168" i="17" s="1"/>
  <c r="AM258" i="17" s="1"/>
  <c r="H35" i="17"/>
  <c r="H42" i="17" s="1"/>
  <c r="H53" i="17"/>
  <c r="H60" i="17" s="1"/>
  <c r="H143" i="17"/>
  <c r="H150" i="17" s="1"/>
  <c r="D254" i="17"/>
  <c r="F245" i="17"/>
  <c r="F248" i="17"/>
  <c r="F243" i="17"/>
  <c r="AF161" i="17"/>
  <c r="AF168" i="17" s="1"/>
  <c r="AF258" i="17" s="1"/>
  <c r="F252" i="17"/>
  <c r="H71" i="17"/>
  <c r="H78" i="17" s="1"/>
  <c r="E254" i="17"/>
  <c r="H89" i="17"/>
  <c r="H96" i="17" s="1"/>
  <c r="D253" i="17"/>
  <c r="G107" i="17"/>
  <c r="G114" i="17" s="1"/>
  <c r="AM156" i="19"/>
  <c r="H71" i="22"/>
  <c r="G42" i="22"/>
  <c r="E91" i="22"/>
  <c r="Y301" i="18"/>
  <c r="F102" i="20"/>
  <c r="F228" i="21" s="1"/>
  <c r="G344" i="18"/>
  <c r="F183" i="17"/>
  <c r="Z193" i="18"/>
  <c r="H123" i="19"/>
  <c r="BT250" i="23"/>
  <c r="BT256" i="23" s="1"/>
  <c r="BT258" i="23" s="1"/>
  <c r="BS250" i="23"/>
  <c r="BS256" i="23" s="1"/>
  <c r="BS258" i="23" s="1"/>
  <c r="BR256" i="23"/>
  <c r="BR258" i="23" s="1"/>
  <c r="BD250" i="23"/>
  <c r="BD256" i="23" s="1"/>
  <c r="BD258" i="23" s="1"/>
  <c r="BC250" i="23"/>
  <c r="BC256" i="23" s="1"/>
  <c r="BC258" i="23" s="1"/>
  <c r="BB256" i="23"/>
  <c r="BB258" i="23" s="1"/>
  <c r="AN250" i="23"/>
  <c r="AN256" i="23" s="1"/>
  <c r="AN258" i="23" s="1"/>
  <c r="AM250" i="23"/>
  <c r="AM256" i="23" s="1"/>
  <c r="AM258" i="23" s="1"/>
  <c r="AL256" i="23"/>
  <c r="AL258" i="23" s="1"/>
  <c r="AF250" i="23"/>
  <c r="AF256" i="23" s="1"/>
  <c r="AF258" i="23" s="1"/>
  <c r="AE250" i="23"/>
  <c r="AE256" i="23" s="1"/>
  <c r="AE258" i="23" s="1"/>
  <c r="AD256" i="23"/>
  <c r="AD258" i="23" s="1"/>
  <c r="G143" i="23"/>
  <c r="G150" i="23" s="1"/>
  <c r="F227" i="23"/>
  <c r="G227" i="23" s="1"/>
  <c r="G233" i="23" s="1"/>
  <c r="G223" i="23"/>
  <c r="F244" i="23"/>
  <c r="G157" i="23"/>
  <c r="G161" i="23" s="1"/>
  <c r="G168" i="23" s="1"/>
  <c r="G221" i="23"/>
  <c r="E250" i="23"/>
  <c r="E256" i="23" s="1"/>
  <c r="E258" i="23" s="1"/>
  <c r="G17" i="23"/>
  <c r="G24" i="23" s="1"/>
  <c r="H17" i="23"/>
  <c r="H24" i="23" s="1"/>
  <c r="O161" i="23"/>
  <c r="O168" i="23" s="1"/>
  <c r="F247" i="23"/>
  <c r="F250" i="23" s="1"/>
  <c r="P161" i="23"/>
  <c r="P168" i="23" s="1"/>
  <c r="G244" i="23"/>
  <c r="H244" i="23"/>
  <c r="F204" i="23"/>
  <c r="G204" i="23" s="1"/>
  <c r="G210" i="23" s="1"/>
  <c r="G201" i="23"/>
  <c r="D250" i="23"/>
  <c r="D256" i="23" s="1"/>
  <c r="D258" i="23" s="1"/>
  <c r="G248" i="23"/>
  <c r="H248" i="23"/>
  <c r="H243" i="23"/>
  <c r="G243" i="23"/>
  <c r="H161" i="23"/>
  <c r="H168" i="23" s="1"/>
  <c r="H246" i="23"/>
  <c r="G246" i="23"/>
  <c r="H245" i="23"/>
  <c r="G245" i="23"/>
  <c r="G253" i="23"/>
  <c r="H253" i="23"/>
  <c r="H254" i="23"/>
  <c r="G254" i="23"/>
  <c r="H252" i="23"/>
  <c r="G252" i="23"/>
  <c r="G242" i="23"/>
  <c r="H242" i="23"/>
  <c r="F247" i="17"/>
  <c r="F242" i="17"/>
  <c r="F161" i="17"/>
  <c r="F168" i="17" s="1"/>
  <c r="F254" i="17"/>
  <c r="H125" i="17"/>
  <c r="H132" i="17" s="1"/>
  <c r="F253" i="17"/>
  <c r="W161" i="17"/>
  <c r="W168" i="17" s="1"/>
  <c r="W258" i="17" s="1"/>
  <c r="X161" i="17"/>
  <c r="X168" i="17" s="1"/>
  <c r="X258" i="17" s="1"/>
  <c r="G71" i="17"/>
  <c r="G78" i="17" s="1"/>
  <c r="G125" i="17"/>
  <c r="G132" i="17" s="1"/>
  <c r="F246" i="17"/>
  <c r="E253" i="17"/>
  <c r="E246" i="17"/>
  <c r="E252" i="17"/>
  <c r="E245" i="17"/>
  <c r="E248" i="17"/>
  <c r="E243" i="17"/>
  <c r="E247" i="17"/>
  <c r="E242" i="17"/>
  <c r="G143" i="17"/>
  <c r="G150" i="17" s="1"/>
  <c r="AQ111" i="20"/>
  <c r="AQ228" i="21"/>
  <c r="K114" i="20"/>
  <c r="K231" i="21"/>
  <c r="BO112" i="20"/>
  <c r="BO229" i="21"/>
  <c r="K107" i="20"/>
  <c r="K224" i="21"/>
  <c r="AH242" i="21"/>
  <c r="AH2" i="22"/>
  <c r="AH62" i="22" s="1"/>
  <c r="BO114" i="20"/>
  <c r="BO231" i="21"/>
  <c r="AQ114" i="20"/>
  <c r="AQ231" i="21"/>
  <c r="BG108" i="20"/>
  <c r="BG225" i="21"/>
  <c r="AA108" i="20"/>
  <c r="AA225" i="21"/>
  <c r="F105" i="19"/>
  <c r="F114" i="19" s="1"/>
  <c r="F100" i="19"/>
  <c r="F109" i="19" s="1"/>
  <c r="AI109" i="20"/>
  <c r="AI226" i="21"/>
  <c r="K112" i="20"/>
  <c r="K229" i="21"/>
  <c r="BG110" i="20"/>
  <c r="BG227" i="21"/>
  <c r="AQ110" i="20"/>
  <c r="AQ227" i="21"/>
  <c r="AA110" i="20"/>
  <c r="AA227" i="21"/>
  <c r="K113" i="20"/>
  <c r="K230" i="21"/>
  <c r="C109" i="20"/>
  <c r="C226" i="21"/>
  <c r="BO113" i="20"/>
  <c r="BO230" i="21"/>
  <c r="AI113" i="20"/>
  <c r="AI230" i="21"/>
  <c r="K109" i="20"/>
  <c r="K226" i="21"/>
  <c r="C110" i="20"/>
  <c r="C227" i="21"/>
  <c r="AQ109" i="20"/>
  <c r="AQ226" i="21"/>
  <c r="J2" i="22"/>
  <c r="J62" i="22" s="1"/>
  <c r="J242" i="21"/>
  <c r="BG109" i="20"/>
  <c r="BG226" i="21"/>
  <c r="BG111" i="20"/>
  <c r="BG228" i="21"/>
  <c r="S111" i="20"/>
  <c r="S228" i="21"/>
  <c r="C113" i="20"/>
  <c r="C230" i="21"/>
  <c r="AI112" i="20"/>
  <c r="AI229" i="21"/>
  <c r="C114" i="20"/>
  <c r="C231" i="21"/>
  <c r="K108" i="20"/>
  <c r="K225" i="21"/>
  <c r="AI114" i="20"/>
  <c r="AI231" i="21"/>
  <c r="C108" i="20"/>
  <c r="C225" i="21"/>
  <c r="Z242" i="21"/>
  <c r="Z2" i="22"/>
  <c r="Z62" i="22" s="1"/>
  <c r="AY108" i="20"/>
  <c r="AY225" i="21"/>
  <c r="D181" i="17"/>
  <c r="C111" i="20"/>
  <c r="C228" i="21"/>
  <c r="BG112" i="20"/>
  <c r="BG229" i="21"/>
  <c r="BG113" i="20"/>
  <c r="BG230" i="21"/>
  <c r="BG114" i="20"/>
  <c r="BG231" i="21"/>
  <c r="AA114" i="20"/>
  <c r="AA231" i="21"/>
  <c r="S108" i="20"/>
  <c r="S225" i="21"/>
  <c r="F181" i="17"/>
  <c r="AY109" i="20"/>
  <c r="AY226" i="21"/>
  <c r="AA109" i="20"/>
  <c r="AA226" i="21"/>
  <c r="C112" i="20"/>
  <c r="C229" i="21"/>
  <c r="AI111" i="20"/>
  <c r="AI228" i="21"/>
  <c r="S107" i="20"/>
  <c r="S224" i="21"/>
  <c r="AA112" i="20"/>
  <c r="AA229" i="21"/>
  <c r="AY113" i="20"/>
  <c r="AY230" i="21"/>
  <c r="AA113" i="20"/>
  <c r="AA230" i="21"/>
  <c r="C107" i="20"/>
  <c r="C224" i="21"/>
  <c r="BO108" i="20"/>
  <c r="BO225" i="21"/>
  <c r="BG107" i="20"/>
  <c r="BG224" i="21"/>
  <c r="F186" i="17"/>
  <c r="D233" i="21"/>
  <c r="BF242" i="21"/>
  <c r="BF2" i="22"/>
  <c r="BF62" i="22" s="1"/>
  <c r="AA107" i="20"/>
  <c r="AA224" i="21"/>
  <c r="BO110" i="20"/>
  <c r="BO227" i="21"/>
  <c r="AY110" i="20"/>
  <c r="AY227" i="21"/>
  <c r="AI110" i="20"/>
  <c r="AI227" i="21"/>
  <c r="AP242" i="21"/>
  <c r="AP2" i="22"/>
  <c r="AP62" i="22" s="1"/>
  <c r="AY111" i="20"/>
  <c r="AY228" i="21"/>
  <c r="AY112" i="20"/>
  <c r="AY229" i="21"/>
  <c r="S112" i="20"/>
  <c r="S229" i="21"/>
  <c r="AQ107" i="20"/>
  <c r="AQ224" i="21"/>
  <c r="S113" i="20"/>
  <c r="S230" i="21"/>
  <c r="AY114" i="20"/>
  <c r="AY231" i="21"/>
  <c r="S114" i="20"/>
  <c r="S231" i="21"/>
  <c r="AY107" i="20"/>
  <c r="AY224" i="21"/>
  <c r="AQ108" i="20"/>
  <c r="AQ225" i="21"/>
  <c r="S110" i="20"/>
  <c r="S227" i="21"/>
  <c r="BO107" i="20"/>
  <c r="BO224" i="21"/>
  <c r="AA111" i="20"/>
  <c r="AA228" i="21"/>
  <c r="AQ113" i="20"/>
  <c r="AQ230" i="21"/>
  <c r="K110" i="20"/>
  <c r="K227" i="21"/>
  <c r="BO109" i="20"/>
  <c r="BO226" i="21"/>
  <c r="S109" i="20"/>
  <c r="S226" i="21"/>
  <c r="BO111" i="20"/>
  <c r="BO228" i="21"/>
  <c r="AQ112" i="20"/>
  <c r="AQ229" i="21"/>
  <c r="AI108" i="20"/>
  <c r="AI225" i="21"/>
  <c r="K111" i="20"/>
  <c r="K228" i="21"/>
  <c r="AI107" i="20"/>
  <c r="AI224" i="21"/>
  <c r="H194" i="18"/>
  <c r="G17" i="17"/>
  <c r="G35" i="17"/>
  <c r="G42" i="17" s="1"/>
  <c r="P161" i="17"/>
  <c r="G89" i="17"/>
  <c r="G96" i="17" s="1"/>
  <c r="D161" i="17"/>
  <c r="D168" i="17" s="1"/>
  <c r="E161" i="17"/>
  <c r="E168" i="17" s="1"/>
  <c r="AA193" i="18"/>
  <c r="G289" i="18"/>
  <c r="F185" i="17"/>
  <c r="I194" i="18"/>
  <c r="Z192" i="18"/>
  <c r="F104" i="19"/>
  <c r="F113" i="19" s="1"/>
  <c r="F226" i="21"/>
  <c r="F46" i="22" s="1"/>
  <c r="F55" i="22" s="1"/>
  <c r="F109" i="20"/>
  <c r="AA196" i="18"/>
  <c r="AA192" i="18"/>
  <c r="F182" i="17"/>
  <c r="BR112" i="20"/>
  <c r="BR229" i="21"/>
  <c r="AL112" i="20"/>
  <c r="AL229" i="21"/>
  <c r="BJ107" i="20"/>
  <c r="BJ224" i="21"/>
  <c r="AL111" i="20"/>
  <c r="AL228" i="21"/>
  <c r="BJ110" i="20"/>
  <c r="BJ227" i="21"/>
  <c r="AD113" i="20"/>
  <c r="AD230" i="21"/>
  <c r="AT111" i="20"/>
  <c r="AT228" i="21"/>
  <c r="BR109" i="20"/>
  <c r="BR226" i="21"/>
  <c r="Z191" i="18"/>
  <c r="AD110" i="20"/>
  <c r="AD227" i="21"/>
  <c r="BJ112" i="20"/>
  <c r="BJ229" i="21"/>
  <c r="AD112" i="20"/>
  <c r="AD229" i="21"/>
  <c r="V107" i="20"/>
  <c r="V224" i="21"/>
  <c r="V111" i="20"/>
  <c r="V228" i="21"/>
  <c r="V113" i="20"/>
  <c r="V230" i="21"/>
  <c r="BJ114" i="20"/>
  <c r="BJ231" i="21"/>
  <c r="BR108" i="20"/>
  <c r="BR225" i="21"/>
  <c r="AL108" i="20"/>
  <c r="AL225" i="21"/>
  <c r="BR114" i="20"/>
  <c r="BR231" i="21"/>
  <c r="AD109" i="20"/>
  <c r="AD226" i="21"/>
  <c r="BB107" i="20"/>
  <c r="Y197" i="18"/>
  <c r="BB112" i="20"/>
  <c r="BB229" i="21"/>
  <c r="V112" i="20"/>
  <c r="V229" i="21"/>
  <c r="AT107" i="20"/>
  <c r="AT224" i="21"/>
  <c r="V110" i="20"/>
  <c r="V227" i="21"/>
  <c r="BB113" i="20"/>
  <c r="BB230" i="21"/>
  <c r="BB114" i="20"/>
  <c r="BB231" i="21"/>
  <c r="BJ109" i="20"/>
  <c r="BJ226" i="21"/>
  <c r="BJ113" i="20"/>
  <c r="BJ230" i="21"/>
  <c r="G195" i="18"/>
  <c r="BJ108" i="20"/>
  <c r="BJ225" i="21"/>
  <c r="AD108" i="20"/>
  <c r="AD225" i="21"/>
  <c r="V109" i="20"/>
  <c r="V226" i="21"/>
  <c r="BB110" i="20"/>
  <c r="BB227" i="21"/>
  <c r="AL109" i="20"/>
  <c r="AL226" i="21"/>
  <c r="H196" i="18"/>
  <c r="AT112" i="20"/>
  <c r="AT229" i="21"/>
  <c r="BR107" i="20"/>
  <c r="BR224" i="21"/>
  <c r="BR111" i="20"/>
  <c r="BR228" i="21"/>
  <c r="BR110" i="20"/>
  <c r="BR227" i="21"/>
  <c r="AT110" i="20"/>
  <c r="AT227" i="21"/>
  <c r="AT113" i="20"/>
  <c r="AT230" i="21"/>
  <c r="BB111" i="20"/>
  <c r="BB228" i="21"/>
  <c r="AL114" i="20"/>
  <c r="AL231" i="21"/>
  <c r="BB108" i="20"/>
  <c r="BB225" i="21"/>
  <c r="V108" i="20"/>
  <c r="V225" i="21"/>
  <c r="AT114" i="20"/>
  <c r="AT231" i="21"/>
  <c r="BB109" i="20"/>
  <c r="BB226" i="21"/>
  <c r="AL107" i="20"/>
  <c r="AL224" i="21"/>
  <c r="BR230" i="21"/>
  <c r="BR113" i="20"/>
  <c r="AD114" i="20"/>
  <c r="AD231" i="21"/>
  <c r="AD107" i="20"/>
  <c r="AD224" i="21"/>
  <c r="AL110" i="20"/>
  <c r="AL227" i="21"/>
  <c r="AL113" i="20"/>
  <c r="AL230" i="21"/>
  <c r="AD111" i="20"/>
  <c r="AD228" i="21"/>
  <c r="V114" i="20"/>
  <c r="V231" i="21"/>
  <c r="AT108" i="20"/>
  <c r="AT225" i="21"/>
  <c r="G190" i="18"/>
  <c r="AT109" i="20"/>
  <c r="AT226" i="21"/>
  <c r="BJ111" i="20"/>
  <c r="BJ228" i="21"/>
  <c r="BI111" i="20"/>
  <c r="BI228" i="21"/>
  <c r="AC107" i="20"/>
  <c r="AC224" i="21"/>
  <c r="U111" i="20"/>
  <c r="U228" i="21"/>
  <c r="F192" i="18"/>
  <c r="BQ111" i="20"/>
  <c r="BQ228" i="21"/>
  <c r="BQ114" i="20"/>
  <c r="BQ231" i="21"/>
  <c r="BI107" i="20"/>
  <c r="BI224" i="21"/>
  <c r="BI113" i="20"/>
  <c r="BI230" i="21"/>
  <c r="BQ112" i="20"/>
  <c r="BQ229" i="21"/>
  <c r="E181" i="17"/>
  <c r="U107" i="20"/>
  <c r="U224" i="21"/>
  <c r="AC113" i="20"/>
  <c r="AC230" i="21"/>
  <c r="BQ108" i="20"/>
  <c r="BQ225" i="21"/>
  <c r="AK112" i="20"/>
  <c r="AK229" i="21"/>
  <c r="U110" i="20"/>
  <c r="U227" i="21"/>
  <c r="AA194" i="18"/>
  <c r="BA107" i="20"/>
  <c r="AS110" i="20"/>
  <c r="AS227" i="21"/>
  <c r="AS114" i="20"/>
  <c r="AS231" i="21"/>
  <c r="AS109" i="20"/>
  <c r="AS226" i="21"/>
  <c r="BA113" i="20"/>
  <c r="BA230" i="21"/>
  <c r="AC111" i="20"/>
  <c r="AC228" i="21"/>
  <c r="BA109" i="20"/>
  <c r="BA226" i="21"/>
  <c r="BA111" i="20"/>
  <c r="BA228" i="21"/>
  <c r="BQ109" i="20"/>
  <c r="BQ226" i="21"/>
  <c r="BI108" i="20"/>
  <c r="BI225" i="21"/>
  <c r="AC108" i="20"/>
  <c r="AC225" i="21"/>
  <c r="BI112" i="20"/>
  <c r="BI229" i="21"/>
  <c r="AC112" i="20"/>
  <c r="AC229" i="21"/>
  <c r="BA110" i="20"/>
  <c r="BA227" i="21"/>
  <c r="BI109" i="20"/>
  <c r="BI226" i="21"/>
  <c r="AK113" i="20"/>
  <c r="AK230" i="21"/>
  <c r="AK108" i="20"/>
  <c r="AK225" i="21"/>
  <c r="AS107" i="20"/>
  <c r="AS224" i="21"/>
  <c r="BQ110" i="20"/>
  <c r="BQ227" i="21"/>
  <c r="F196" i="18"/>
  <c r="AK114" i="20"/>
  <c r="AK231" i="21"/>
  <c r="AK109" i="20"/>
  <c r="AK226" i="21"/>
  <c r="AS113" i="20"/>
  <c r="AS230" i="21"/>
  <c r="U113" i="20"/>
  <c r="U230" i="21"/>
  <c r="BA114" i="20"/>
  <c r="BA231" i="21"/>
  <c r="AC109" i="20"/>
  <c r="AC226" i="21"/>
  <c r="BA108" i="20"/>
  <c r="BA225" i="21"/>
  <c r="U108" i="20"/>
  <c r="U225" i="21"/>
  <c r="BA112" i="20"/>
  <c r="BA229" i="21"/>
  <c r="U112" i="20"/>
  <c r="U229" i="21"/>
  <c r="AK107" i="20"/>
  <c r="AK224" i="21"/>
  <c r="AK110" i="20"/>
  <c r="AK227" i="21"/>
  <c r="AS111" i="20"/>
  <c r="AS228" i="21"/>
  <c r="BQ113" i="20"/>
  <c r="BQ230" i="21"/>
  <c r="AC114" i="20"/>
  <c r="AC231" i="21"/>
  <c r="BI114" i="20"/>
  <c r="BI231" i="21"/>
  <c r="AK111" i="20"/>
  <c r="AK228" i="21"/>
  <c r="BQ107" i="20"/>
  <c r="BQ224" i="21"/>
  <c r="BI110" i="20"/>
  <c r="BI227" i="21"/>
  <c r="AC110" i="20"/>
  <c r="AC227" i="21"/>
  <c r="U114" i="20"/>
  <c r="U231" i="21"/>
  <c r="F193" i="18"/>
  <c r="U109" i="20"/>
  <c r="U226" i="21"/>
  <c r="AS108" i="20"/>
  <c r="AS225" i="21"/>
  <c r="AS112" i="20"/>
  <c r="AS229" i="21"/>
  <c r="AJ113" i="20"/>
  <c r="AJ230" i="21"/>
  <c r="BP111" i="20"/>
  <c r="BP228" i="21"/>
  <c r="AR107" i="20"/>
  <c r="AR224" i="21"/>
  <c r="T110" i="20"/>
  <c r="T227" i="21"/>
  <c r="AB113" i="20"/>
  <c r="AB230" i="21"/>
  <c r="AR112" i="20"/>
  <c r="AR229" i="21"/>
  <c r="AZ108" i="20"/>
  <c r="AZ225" i="21"/>
  <c r="AJ111" i="20"/>
  <c r="AJ228" i="21"/>
  <c r="BP112" i="20"/>
  <c r="BP229" i="21"/>
  <c r="BH114" i="20"/>
  <c r="BH231" i="21"/>
  <c r="AB114" i="20"/>
  <c r="AB231" i="21"/>
  <c r="AR109" i="20"/>
  <c r="AR226" i="21"/>
  <c r="BP107" i="20"/>
  <c r="BP224" i="21"/>
  <c r="AR110" i="20"/>
  <c r="AR227" i="21"/>
  <c r="BH113" i="20"/>
  <c r="BH230" i="21"/>
  <c r="BH239" i="21" s="1"/>
  <c r="AB111" i="20"/>
  <c r="AB228" i="21"/>
  <c r="AZ112" i="20"/>
  <c r="AZ229" i="21"/>
  <c r="AZ114" i="20"/>
  <c r="AZ231" i="21"/>
  <c r="BP109" i="20"/>
  <c r="BP226" i="21"/>
  <c r="AJ107" i="20"/>
  <c r="AJ224" i="21"/>
  <c r="AZ113" i="20"/>
  <c r="AZ230" i="21"/>
  <c r="T113" i="20"/>
  <c r="T230" i="21"/>
  <c r="AR108" i="20"/>
  <c r="AR225" i="21"/>
  <c r="T108" i="20"/>
  <c r="T225" i="21"/>
  <c r="BH111" i="20"/>
  <c r="BH228" i="21"/>
  <c r="AJ109" i="20"/>
  <c r="AJ226" i="21"/>
  <c r="AB107" i="20"/>
  <c r="AB224" i="21"/>
  <c r="AZ110" i="20"/>
  <c r="AZ227" i="21"/>
  <c r="BH108" i="20"/>
  <c r="BH225" i="21"/>
  <c r="T114" i="20"/>
  <c r="T231" i="21"/>
  <c r="T112" i="20"/>
  <c r="T229" i="21"/>
  <c r="AZ111" i="20"/>
  <c r="AZ228" i="21"/>
  <c r="T111" i="20"/>
  <c r="T228" i="21"/>
  <c r="AR114" i="20"/>
  <c r="AR231" i="21"/>
  <c r="AB109" i="20"/>
  <c r="AB226" i="21"/>
  <c r="BH107" i="20"/>
  <c r="BH224" i="21"/>
  <c r="BH233" i="21" s="1"/>
  <c r="AB108" i="20"/>
  <c r="AB225" i="21"/>
  <c r="BP110" i="20"/>
  <c r="BP227" i="21"/>
  <c r="AJ110" i="20"/>
  <c r="AJ227" i="21"/>
  <c r="E193" i="18"/>
  <c r="AB112" i="20"/>
  <c r="AB229" i="21"/>
  <c r="BH109" i="20"/>
  <c r="BH226" i="21"/>
  <c r="AZ107" i="20"/>
  <c r="T107" i="20"/>
  <c r="T224" i="21"/>
  <c r="BH112" i="20"/>
  <c r="BH229" i="21"/>
  <c r="AJ112" i="20"/>
  <c r="AJ229" i="21"/>
  <c r="AR113" i="20"/>
  <c r="AR230" i="21"/>
  <c r="E192" i="18"/>
  <c r="BP108" i="20"/>
  <c r="BP225" i="21"/>
  <c r="AZ109" i="20"/>
  <c r="AZ226" i="21"/>
  <c r="T109" i="20"/>
  <c r="T226" i="21"/>
  <c r="BH110" i="20"/>
  <c r="BH227" i="21"/>
  <c r="BH236" i="21" s="1"/>
  <c r="AB110" i="20"/>
  <c r="AB227" i="21"/>
  <c r="BP113" i="20"/>
  <c r="BP230" i="21"/>
  <c r="AJ108" i="20"/>
  <c r="AJ225" i="21"/>
  <c r="AR111" i="20"/>
  <c r="AR228" i="21"/>
  <c r="BP114" i="20"/>
  <c r="BP231" i="21"/>
  <c r="AJ114" i="20"/>
  <c r="AJ231" i="21"/>
  <c r="E191" i="18"/>
  <c r="N229" i="21"/>
  <c r="N108" i="20"/>
  <c r="N225" i="21"/>
  <c r="F98" i="19"/>
  <c r="F107" i="19" s="1"/>
  <c r="F98" i="20"/>
  <c r="N113" i="20"/>
  <c r="N230" i="21"/>
  <c r="F103" i="19"/>
  <c r="F112" i="19" s="1"/>
  <c r="F103" i="20"/>
  <c r="F231" i="21"/>
  <c r="F114" i="20"/>
  <c r="N114" i="20"/>
  <c r="N231" i="21"/>
  <c r="F225" i="21"/>
  <c r="F108" i="20"/>
  <c r="N110" i="20"/>
  <c r="N227" i="21"/>
  <c r="N111" i="20"/>
  <c r="N228" i="21"/>
  <c r="F101" i="19"/>
  <c r="F110" i="19" s="1"/>
  <c r="F101" i="20"/>
  <c r="F230" i="21"/>
  <c r="F113" i="20"/>
  <c r="N107" i="20"/>
  <c r="N224" i="21"/>
  <c r="N109" i="20"/>
  <c r="N226" i="21"/>
  <c r="N235" i="21" s="1"/>
  <c r="E231" i="21"/>
  <c r="E114" i="20"/>
  <c r="M108" i="20"/>
  <c r="M225" i="21"/>
  <c r="E226" i="21"/>
  <c r="E109" i="20"/>
  <c r="M111" i="20"/>
  <c r="M228" i="21"/>
  <c r="M113" i="20"/>
  <c r="M230" i="21"/>
  <c r="E99" i="19"/>
  <c r="E108" i="19" s="1"/>
  <c r="E99" i="20"/>
  <c r="I191" i="18"/>
  <c r="M112" i="20"/>
  <c r="M229" i="21"/>
  <c r="E228" i="21"/>
  <c r="E111" i="20"/>
  <c r="E229" i="21"/>
  <c r="E112" i="20"/>
  <c r="M110" i="20"/>
  <c r="M227" i="21"/>
  <c r="E227" i="21"/>
  <c r="E110" i="20"/>
  <c r="M109" i="20"/>
  <c r="M226" i="21"/>
  <c r="M107" i="20"/>
  <c r="M224" i="21"/>
  <c r="M114" i="20"/>
  <c r="M231" i="21"/>
  <c r="E104" i="19"/>
  <c r="E113" i="19" s="1"/>
  <c r="E104" i="20"/>
  <c r="L114" i="20"/>
  <c r="L231" i="21"/>
  <c r="D231" i="21"/>
  <c r="D114" i="20"/>
  <c r="D104" i="19"/>
  <c r="D113" i="19" s="1"/>
  <c r="D104" i="20"/>
  <c r="L113" i="20"/>
  <c r="L230" i="21"/>
  <c r="D103" i="19"/>
  <c r="D112" i="19" s="1"/>
  <c r="D103" i="20"/>
  <c r="L112" i="20"/>
  <c r="L229" i="21"/>
  <c r="L111" i="20"/>
  <c r="L228" i="21"/>
  <c r="D102" i="19"/>
  <c r="D111" i="19" s="1"/>
  <c r="D102" i="20"/>
  <c r="D227" i="21"/>
  <c r="D110" i="20"/>
  <c r="L110" i="20"/>
  <c r="L227" i="21"/>
  <c r="L109" i="20"/>
  <c r="L226" i="21"/>
  <c r="D100" i="19"/>
  <c r="D109" i="19" s="1"/>
  <c r="D100" i="20"/>
  <c r="L108" i="20"/>
  <c r="L225" i="21"/>
  <c r="D99" i="19"/>
  <c r="D108" i="19" s="1"/>
  <c r="D99" i="20"/>
  <c r="L107" i="20"/>
  <c r="L224" i="21"/>
  <c r="H89" i="22"/>
  <c r="D91" i="22"/>
  <c r="BT91" i="22"/>
  <c r="BS91" i="22"/>
  <c r="BL91" i="22"/>
  <c r="BL93" i="22" s="1"/>
  <c r="BK91" i="22"/>
  <c r="BK93" i="22" s="1"/>
  <c r="BD91" i="22"/>
  <c r="BC91" i="22"/>
  <c r="AV91" i="22"/>
  <c r="AV93" i="22" s="1"/>
  <c r="AU91" i="22"/>
  <c r="AU93" i="22" s="1"/>
  <c r="AN91" i="22"/>
  <c r="AN93" i="22" s="1"/>
  <c r="AM91" i="22"/>
  <c r="AM93" i="22" s="1"/>
  <c r="AF91" i="22"/>
  <c r="AE91" i="22"/>
  <c r="X91" i="22"/>
  <c r="W91" i="22"/>
  <c r="P91" i="22"/>
  <c r="O91" i="22"/>
  <c r="H139" i="20"/>
  <c r="G316" i="21"/>
  <c r="G315" i="21"/>
  <c r="H318" i="21"/>
  <c r="G322" i="21"/>
  <c r="H313" i="21"/>
  <c r="G319" i="21"/>
  <c r="H222" i="21"/>
  <c r="G222" i="21"/>
  <c r="G305" i="21"/>
  <c r="H316" i="21"/>
  <c r="H297" i="21"/>
  <c r="H315" i="21"/>
  <c r="H319" i="21"/>
  <c r="G311" i="21"/>
  <c r="H323" i="21"/>
  <c r="G323" i="21"/>
  <c r="H311" i="21"/>
  <c r="BT325" i="21"/>
  <c r="BS325" i="21"/>
  <c r="BL325" i="21"/>
  <c r="BK325" i="21"/>
  <c r="BD325" i="21"/>
  <c r="BC325" i="21"/>
  <c r="AF325" i="21"/>
  <c r="AE325" i="21"/>
  <c r="H320" i="21"/>
  <c r="G313" i="21"/>
  <c r="G317" i="21"/>
  <c r="H269" i="21"/>
  <c r="H321" i="21"/>
  <c r="H309" i="21"/>
  <c r="G297" i="21"/>
  <c r="G318" i="21"/>
  <c r="G269" i="21"/>
  <c r="E325" i="21"/>
  <c r="G321" i="21"/>
  <c r="BT162" i="20"/>
  <c r="BS162" i="20"/>
  <c r="BL162" i="20"/>
  <c r="BL165" i="20" s="1"/>
  <c r="BK162" i="20"/>
  <c r="BK165" i="20" s="1"/>
  <c r="BD162" i="20"/>
  <c r="BC162" i="20"/>
  <c r="AV162" i="20"/>
  <c r="AV165" i="20" s="1"/>
  <c r="AU162" i="20"/>
  <c r="AU165" i="20" s="1"/>
  <c r="AF162" i="20"/>
  <c r="AE162" i="20"/>
  <c r="P162" i="20"/>
  <c r="O162" i="20"/>
  <c r="D158" i="20"/>
  <c r="E156" i="20"/>
  <c r="E158" i="20"/>
  <c r="H128" i="20"/>
  <c r="G124" i="20"/>
  <c r="G128" i="20"/>
  <c r="H142" i="20"/>
  <c r="G144" i="20"/>
  <c r="D159" i="20"/>
  <c r="D146" i="20"/>
  <c r="G139" i="20"/>
  <c r="D160" i="20"/>
  <c r="D156" i="20"/>
  <c r="F156" i="20"/>
  <c r="F157" i="20"/>
  <c r="H124" i="20"/>
  <c r="F159" i="20"/>
  <c r="E160" i="20"/>
  <c r="E155" i="20"/>
  <c r="F160" i="20"/>
  <c r="F146" i="20"/>
  <c r="H140" i="20"/>
  <c r="D157" i="20"/>
  <c r="G143" i="20"/>
  <c r="H144" i="20"/>
  <c r="H143" i="20"/>
  <c r="E157" i="20"/>
  <c r="E146" i="20"/>
  <c r="G141" i="20"/>
  <c r="F155" i="20"/>
  <c r="G140" i="20"/>
  <c r="H126" i="20"/>
  <c r="G125" i="20"/>
  <c r="G127" i="20"/>
  <c r="D130" i="20"/>
  <c r="H125" i="19"/>
  <c r="BD161" i="17"/>
  <c r="BD168" i="17" s="1"/>
  <c r="BD258" i="17" s="1"/>
  <c r="BK161" i="17"/>
  <c r="BK168" i="17" s="1"/>
  <c r="BK258" i="17" s="1"/>
  <c r="G153" i="17"/>
  <c r="BS161" i="17"/>
  <c r="BS168" i="17" s="1"/>
  <c r="BS258" i="17" s="1"/>
  <c r="G123" i="19"/>
  <c r="H136" i="19"/>
  <c r="G136" i="19"/>
  <c r="H124" i="19"/>
  <c r="H137" i="19"/>
  <c r="H139" i="19"/>
  <c r="H229" i="17"/>
  <c r="Z301" i="18"/>
  <c r="X304" i="18"/>
  <c r="X344" i="18"/>
  <c r="Y399" i="18"/>
  <c r="Z190" i="18"/>
  <c r="AA289" i="18"/>
  <c r="Z295" i="18"/>
  <c r="Y304" i="18"/>
  <c r="X295" i="18"/>
  <c r="W298" i="18"/>
  <c r="Y289" i="18"/>
  <c r="W289" i="18"/>
  <c r="Y298" i="18"/>
  <c r="AA195" i="18"/>
  <c r="AA191" i="18"/>
  <c r="R197" i="18"/>
  <c r="Q197" i="18"/>
  <c r="P168" i="17"/>
  <c r="P258" i="17" s="1"/>
  <c r="O161" i="17"/>
  <c r="O168" i="17" s="1"/>
  <c r="O258" i="17" s="1"/>
  <c r="G230" i="17"/>
  <c r="H225" i="17"/>
  <c r="G220" i="17"/>
  <c r="G222" i="17"/>
  <c r="G229" i="17"/>
  <c r="H231" i="17"/>
  <c r="H230" i="17"/>
  <c r="H222" i="17"/>
  <c r="G224" i="17"/>
  <c r="H219" i="17"/>
  <c r="G223" i="17"/>
  <c r="H220" i="17"/>
  <c r="E204" i="17"/>
  <c r="E210" i="17" s="1"/>
  <c r="G206" i="17"/>
  <c r="H206" i="17"/>
  <c r="G231" i="17"/>
  <c r="H224" i="17"/>
  <c r="G225" i="17"/>
  <c r="H223" i="17"/>
  <c r="F204" i="17"/>
  <c r="F210" i="17" s="1"/>
  <c r="F325" i="21"/>
  <c r="H312" i="21"/>
  <c r="H324" i="21"/>
  <c r="D325" i="21"/>
  <c r="G308" i="21"/>
  <c r="H141" i="20"/>
  <c r="G142" i="20"/>
  <c r="E159" i="20"/>
  <c r="F158" i="20"/>
  <c r="E130" i="20"/>
  <c r="H125" i="20"/>
  <c r="F130" i="20"/>
  <c r="G126" i="20"/>
  <c r="H123" i="20"/>
  <c r="H127" i="20"/>
  <c r="G123" i="20"/>
  <c r="D155" i="20"/>
  <c r="E90" i="20"/>
  <c r="H90" i="20" s="1"/>
  <c r="E94" i="20"/>
  <c r="H94" i="20" s="1"/>
  <c r="E89" i="20"/>
  <c r="H89" i="20" s="1"/>
  <c r="E93" i="20"/>
  <c r="H93" i="20" s="1"/>
  <c r="D16" i="20"/>
  <c r="D107" i="20" s="1"/>
  <c r="D90" i="20"/>
  <c r="G90" i="20" s="1"/>
  <c r="D94" i="20"/>
  <c r="G94" i="20" s="1"/>
  <c r="D91" i="20"/>
  <c r="G91" i="20" s="1"/>
  <c r="D92" i="20"/>
  <c r="G92" i="20" s="1"/>
  <c r="E91" i="20"/>
  <c r="H91" i="20" s="1"/>
  <c r="E92" i="20"/>
  <c r="H92" i="20" s="1"/>
  <c r="D89" i="20"/>
  <c r="G89" i="20" s="1"/>
  <c r="D93" i="20"/>
  <c r="G93" i="20" s="1"/>
  <c r="G135" i="19"/>
  <c r="H135" i="19"/>
  <c r="G137" i="19"/>
  <c r="G139" i="19"/>
  <c r="G138" i="19"/>
  <c r="H122" i="19"/>
  <c r="G124" i="19"/>
  <c r="H126" i="19"/>
  <c r="G126" i="19"/>
  <c r="G122" i="19"/>
  <c r="G125" i="19"/>
  <c r="E91" i="19"/>
  <c r="H91" i="19" s="1"/>
  <c r="D92" i="19"/>
  <c r="G92" i="19" s="1"/>
  <c r="D91" i="19"/>
  <c r="G91" i="19" s="1"/>
  <c r="D89" i="19"/>
  <c r="G89" i="19" s="1"/>
  <c r="D93" i="19"/>
  <c r="G93" i="19" s="1"/>
  <c r="D90" i="19"/>
  <c r="G90" i="19" s="1"/>
  <c r="D94" i="19"/>
  <c r="G94" i="19" s="1"/>
  <c r="E90" i="19"/>
  <c r="H90" i="19" s="1"/>
  <c r="E94" i="19"/>
  <c r="H94" i="19" s="1"/>
  <c r="E89" i="19"/>
  <c r="H89" i="19" s="1"/>
  <c r="E93" i="19"/>
  <c r="H93" i="19" s="1"/>
  <c r="D16" i="19"/>
  <c r="D107" i="19" s="1"/>
  <c r="AA190" i="18"/>
  <c r="X197" i="18"/>
  <c r="Z196" i="18"/>
  <c r="Z194" i="18"/>
  <c r="W197" i="18"/>
  <c r="AA295" i="18"/>
  <c r="Z307" i="18"/>
  <c r="AA292" i="18"/>
  <c r="Z304" i="18"/>
  <c r="X388" i="18"/>
  <c r="Z410" i="18"/>
  <c r="Y307" i="18"/>
  <c r="Z298" i="18"/>
  <c r="Z292" i="18"/>
  <c r="X307" i="18"/>
  <c r="AA307" i="18"/>
  <c r="W307" i="18"/>
  <c r="X399" i="18"/>
  <c r="X301" i="18"/>
  <c r="X377" i="18"/>
  <c r="AA298" i="18"/>
  <c r="X298" i="18"/>
  <c r="Y295" i="18"/>
  <c r="W295" i="18"/>
  <c r="X366" i="18"/>
  <c r="W292" i="18"/>
  <c r="X355" i="18"/>
  <c r="X292" i="18"/>
  <c r="Y292" i="18"/>
  <c r="Z289" i="18"/>
  <c r="X289" i="18"/>
  <c r="Z344" i="18"/>
  <c r="AA355" i="18"/>
  <c r="X410" i="18"/>
  <c r="W301" i="18"/>
  <c r="AA304" i="18"/>
  <c r="AA344" i="18"/>
  <c r="Y344" i="18"/>
  <c r="W355" i="18"/>
  <c r="Z355" i="18"/>
  <c r="AA366" i="18"/>
  <c r="Y366" i="18"/>
  <c r="W377" i="18"/>
  <c r="Z377" i="18"/>
  <c r="AA388" i="18"/>
  <c r="Y388" i="18"/>
  <c r="W399" i="18"/>
  <c r="Z399" i="18"/>
  <c r="AA410" i="18"/>
  <c r="Y410" i="18"/>
  <c r="AA301" i="18"/>
  <c r="W304" i="18"/>
  <c r="W344" i="18"/>
  <c r="Y355" i="18"/>
  <c r="W366" i="18"/>
  <c r="Z366" i="18"/>
  <c r="AA377" i="18"/>
  <c r="Y377" i="18"/>
  <c r="W388" i="18"/>
  <c r="Z388" i="18"/>
  <c r="AA399" i="18"/>
  <c r="W410" i="18"/>
  <c r="D202" i="17"/>
  <c r="D18" i="16" s="1"/>
  <c r="D219" i="17"/>
  <c r="C7" i="12"/>
  <c r="F227" i="17"/>
  <c r="E227" i="17"/>
  <c r="H208" i="17"/>
  <c r="G208" i="17"/>
  <c r="H207" i="17"/>
  <c r="G207" i="17"/>
  <c r="H202" i="17"/>
  <c r="H201" i="17"/>
  <c r="H200" i="17"/>
  <c r="H199" i="17"/>
  <c r="H198" i="17"/>
  <c r="G198" i="17"/>
  <c r="H197" i="17"/>
  <c r="H196" i="17"/>
  <c r="B2" i="17"/>
  <c r="B7" i="17"/>
  <c r="B1" i="4"/>
  <c r="B1" i="5" s="1"/>
  <c r="B1" i="6" s="1"/>
  <c r="H17" i="24" l="1"/>
  <c r="E107" i="20"/>
  <c r="H21" i="24"/>
  <c r="E24" i="24"/>
  <c r="H24" i="24" s="1"/>
  <c r="D25" i="24"/>
  <c r="AA197" i="18"/>
  <c r="I193" i="18"/>
  <c r="F10" i="12"/>
  <c r="F13" i="24"/>
  <c r="G13" i="24" s="1"/>
  <c r="F23" i="24"/>
  <c r="G11" i="24"/>
  <c r="I196" i="18"/>
  <c r="F13" i="12"/>
  <c r="G21" i="24"/>
  <c r="H11" i="24"/>
  <c r="E13" i="24"/>
  <c r="E23" i="24"/>
  <c r="E25" i="24" s="1"/>
  <c r="I192" i="18"/>
  <c r="F9" i="12"/>
  <c r="F17" i="12" s="1"/>
  <c r="H191" i="18"/>
  <c r="E8" i="12"/>
  <c r="H193" i="18"/>
  <c r="E10" i="12"/>
  <c r="H192" i="18"/>
  <c r="E9" i="12"/>
  <c r="E17" i="12" s="1"/>
  <c r="H244" i="17"/>
  <c r="D227" i="17"/>
  <c r="D233" i="17" s="1"/>
  <c r="D35" i="16"/>
  <c r="G35" i="16" s="1"/>
  <c r="F111" i="20"/>
  <c r="G244" i="17"/>
  <c r="H91" i="22"/>
  <c r="H93" i="22" s="1"/>
  <c r="E93" i="22"/>
  <c r="G91" i="22"/>
  <c r="G93" i="22" s="1"/>
  <c r="D93" i="22"/>
  <c r="H128" i="19"/>
  <c r="E154" i="19"/>
  <c r="D154" i="19"/>
  <c r="G252" i="17"/>
  <c r="G128" i="19"/>
  <c r="H141" i="19"/>
  <c r="G141" i="19"/>
  <c r="G13" i="4"/>
  <c r="H13" i="4"/>
  <c r="I195" i="18"/>
  <c r="G12" i="12"/>
  <c r="H190" i="18"/>
  <c r="G7" i="12"/>
  <c r="G17" i="12" s="1"/>
  <c r="G253" i="17"/>
  <c r="H243" i="17"/>
  <c r="H248" i="17"/>
  <c r="H245" i="17"/>
  <c r="H246" i="17"/>
  <c r="H253" i="17"/>
  <c r="H252" i="17"/>
  <c r="H254" i="17"/>
  <c r="H149" i="19"/>
  <c r="G149" i="19"/>
  <c r="H148" i="19"/>
  <c r="G148" i="19"/>
  <c r="H150" i="19"/>
  <c r="G150" i="19"/>
  <c r="H152" i="19"/>
  <c r="H151" i="19"/>
  <c r="G151" i="19"/>
  <c r="G152" i="19"/>
  <c r="H156" i="20"/>
  <c r="G159" i="20"/>
  <c r="G157" i="20"/>
  <c r="H227" i="23"/>
  <c r="H233" i="23" s="1"/>
  <c r="F233" i="23"/>
  <c r="F210" i="23"/>
  <c r="H204" i="23"/>
  <c r="H210" i="23" s="1"/>
  <c r="H247" i="23"/>
  <c r="G247" i="23"/>
  <c r="G250" i="23"/>
  <c r="G256" i="23" s="1"/>
  <c r="G258" i="23" s="1"/>
  <c r="F256" i="23"/>
  <c r="F258" i="23" s="1"/>
  <c r="H250" i="23"/>
  <c r="H256" i="23" s="1"/>
  <c r="H258" i="23" s="1"/>
  <c r="G254" i="17"/>
  <c r="H247" i="17"/>
  <c r="F250" i="17"/>
  <c r="F256" i="17" s="1"/>
  <c r="F258" i="17" s="1"/>
  <c r="E250" i="17"/>
  <c r="H242" i="17"/>
  <c r="G197" i="17"/>
  <c r="D243" i="17"/>
  <c r="G243" i="17" s="1"/>
  <c r="G201" i="17"/>
  <c r="D247" i="17"/>
  <c r="G247" i="17" s="1"/>
  <c r="G202" i="17"/>
  <c r="D248" i="17"/>
  <c r="G248" i="17" s="1"/>
  <c r="G200" i="17"/>
  <c r="D246" i="17"/>
  <c r="G246" i="17" s="1"/>
  <c r="G196" i="17"/>
  <c r="D242" i="17"/>
  <c r="G199" i="17"/>
  <c r="D245" i="17"/>
  <c r="G245" i="17" s="1"/>
  <c r="S235" i="21"/>
  <c r="S46" i="22"/>
  <c r="S55" i="22" s="1"/>
  <c r="AQ234" i="21"/>
  <c r="AQ45" i="22"/>
  <c r="AQ54" i="22" s="1"/>
  <c r="AY239" i="21"/>
  <c r="AY50" i="22"/>
  <c r="AY59" i="22" s="1"/>
  <c r="BO237" i="21"/>
  <c r="BO48" i="22"/>
  <c r="BO57" i="22" s="1"/>
  <c r="AQ239" i="21"/>
  <c r="AQ50" i="22"/>
  <c r="AQ59" i="22" s="1"/>
  <c r="AY240" i="21"/>
  <c r="AY51" i="22"/>
  <c r="AY60" i="22" s="1"/>
  <c r="AY236" i="21"/>
  <c r="AY47" i="22"/>
  <c r="AY56" i="22" s="1"/>
  <c r="AA239" i="21"/>
  <c r="AA50" i="22"/>
  <c r="AA59" i="22" s="1"/>
  <c r="AI237" i="21"/>
  <c r="AI48" i="22"/>
  <c r="AI57" i="22" s="1"/>
  <c r="BG239" i="21"/>
  <c r="BG50" i="22"/>
  <c r="BG59" i="22" s="1"/>
  <c r="AI240" i="21"/>
  <c r="AI51" i="22"/>
  <c r="AI60" i="22" s="1"/>
  <c r="K239" i="21"/>
  <c r="K50" i="22"/>
  <c r="K59" i="22" s="1"/>
  <c r="K238" i="21"/>
  <c r="K49" i="22"/>
  <c r="K58" i="22" s="1"/>
  <c r="BG234" i="21"/>
  <c r="BG45" i="22"/>
  <c r="BG54" i="22" s="1"/>
  <c r="K233" i="21"/>
  <c r="K44" i="22"/>
  <c r="K53" i="22" s="1"/>
  <c r="C238" i="21"/>
  <c r="C49" i="22"/>
  <c r="C58" i="22" s="1"/>
  <c r="BG238" i="21"/>
  <c r="BG49" i="22"/>
  <c r="BG58" i="22" s="1"/>
  <c r="K234" i="21"/>
  <c r="K45" i="22"/>
  <c r="K54" i="22" s="1"/>
  <c r="AQ240" i="21"/>
  <c r="AQ51" i="22"/>
  <c r="AQ60" i="22" s="1"/>
  <c r="AI234" i="21"/>
  <c r="AI45" i="22"/>
  <c r="AI54" i="22" s="1"/>
  <c r="BO235" i="21"/>
  <c r="BO46" i="22"/>
  <c r="BO55" i="22" s="1"/>
  <c r="AY233" i="21"/>
  <c r="AY44" i="22"/>
  <c r="AY53" i="22" s="1"/>
  <c r="AQ233" i="21"/>
  <c r="AQ44" i="22"/>
  <c r="AQ53" i="22" s="1"/>
  <c r="AA233" i="21"/>
  <c r="AA44" i="22"/>
  <c r="AA53" i="22" s="1"/>
  <c r="BO234" i="21"/>
  <c r="BO45" i="22"/>
  <c r="BO54" i="22" s="1"/>
  <c r="AA238" i="21"/>
  <c r="AA49" i="22"/>
  <c r="AA58" i="22" s="1"/>
  <c r="AA240" i="21"/>
  <c r="AA51" i="22"/>
  <c r="AA60" i="22" s="1"/>
  <c r="S237" i="21"/>
  <c r="S48" i="22"/>
  <c r="S57" i="22" s="1"/>
  <c r="AQ235" i="21"/>
  <c r="AQ46" i="22"/>
  <c r="AQ55" i="22" s="1"/>
  <c r="BO239" i="21"/>
  <c r="BO50" i="22"/>
  <c r="BO59" i="22" s="1"/>
  <c r="AI239" i="21"/>
  <c r="AI50" i="22"/>
  <c r="AI59" i="22" s="1"/>
  <c r="AA237" i="21"/>
  <c r="AA48" i="22"/>
  <c r="AA57" i="22" s="1"/>
  <c r="AY234" i="21"/>
  <c r="AY45" i="22"/>
  <c r="AY54" i="22" s="1"/>
  <c r="AA236" i="21"/>
  <c r="AA47" i="22"/>
  <c r="AA56" i="22" s="1"/>
  <c r="AI235" i="21"/>
  <c r="AI46" i="22"/>
  <c r="AI55" i="22" s="1"/>
  <c r="BO238" i="21"/>
  <c r="BO49" i="22"/>
  <c r="BO58" i="22" s="1"/>
  <c r="BO233" i="21"/>
  <c r="BO44" i="22"/>
  <c r="BO53" i="22" s="1"/>
  <c r="AA235" i="21"/>
  <c r="AA46" i="22"/>
  <c r="AA55" i="22" s="1"/>
  <c r="C240" i="21"/>
  <c r="C51" i="22"/>
  <c r="C60" i="22" s="1"/>
  <c r="AQ236" i="21"/>
  <c r="AQ47" i="22"/>
  <c r="AQ56" i="22" s="1"/>
  <c r="BO240" i="21"/>
  <c r="BO51" i="22"/>
  <c r="BO60" i="22" s="1"/>
  <c r="K240" i="21"/>
  <c r="K51" i="22"/>
  <c r="K60" i="22" s="1"/>
  <c r="AY237" i="21"/>
  <c r="AY48" i="22"/>
  <c r="AY57" i="22" s="1"/>
  <c r="BG233" i="21"/>
  <c r="BG44" i="22"/>
  <c r="BG53" i="22" s="1"/>
  <c r="K236" i="21"/>
  <c r="K47" i="22"/>
  <c r="K56" i="22" s="1"/>
  <c r="S240" i="21"/>
  <c r="S51" i="22"/>
  <c r="S60" i="22" s="1"/>
  <c r="S238" i="21"/>
  <c r="S49" i="22"/>
  <c r="S58" i="22" s="1"/>
  <c r="AI236" i="21"/>
  <c r="AI47" i="22"/>
  <c r="AI56" i="22" s="1"/>
  <c r="C233" i="21"/>
  <c r="C44" i="22"/>
  <c r="C53" i="22" s="1"/>
  <c r="C237" i="21"/>
  <c r="C48" i="22"/>
  <c r="C57" i="22" s="1"/>
  <c r="BG237" i="21"/>
  <c r="BG48" i="22"/>
  <c r="BG57" i="22" s="1"/>
  <c r="C47" i="22"/>
  <c r="C56" i="22" s="1"/>
  <c r="C236" i="21"/>
  <c r="BO236" i="21"/>
  <c r="BO47" i="22"/>
  <c r="BO56" i="22" s="1"/>
  <c r="C239" i="21"/>
  <c r="C50" i="22"/>
  <c r="C59" i="22" s="1"/>
  <c r="AQ238" i="21"/>
  <c r="AQ49" i="22"/>
  <c r="AQ58" i="22" s="1"/>
  <c r="BG240" i="21"/>
  <c r="BG51" i="22"/>
  <c r="BG60" i="22" s="1"/>
  <c r="S236" i="21"/>
  <c r="S47" i="22"/>
  <c r="S56" i="22" s="1"/>
  <c r="S233" i="21"/>
  <c r="S44" i="22"/>
  <c r="S53" i="22" s="1"/>
  <c r="AY235" i="21"/>
  <c r="AY46" i="22"/>
  <c r="AY55" i="22" s="1"/>
  <c r="C45" i="22"/>
  <c r="C54" i="22" s="1"/>
  <c r="C234" i="21"/>
  <c r="AI238" i="21"/>
  <c r="AI49" i="22"/>
  <c r="AI58" i="22" s="1"/>
  <c r="C235" i="21"/>
  <c r="C46" i="22"/>
  <c r="C55" i="22" s="1"/>
  <c r="BG236" i="21"/>
  <c r="BG47" i="22"/>
  <c r="BG56" i="22" s="1"/>
  <c r="AA234" i="21"/>
  <c r="AA45" i="22"/>
  <c r="AA54" i="22" s="1"/>
  <c r="AQ237" i="21"/>
  <c r="AQ48" i="22"/>
  <c r="AQ57" i="22" s="1"/>
  <c r="K237" i="21"/>
  <c r="K48" i="22"/>
  <c r="K57" i="22" s="1"/>
  <c r="S239" i="21"/>
  <c r="S50" i="22"/>
  <c r="S59" i="22" s="1"/>
  <c r="S234" i="21"/>
  <c r="S45" i="22"/>
  <c r="S54" i="22" s="1"/>
  <c r="AI233" i="21"/>
  <c r="AI44" i="22"/>
  <c r="AI53" i="22" s="1"/>
  <c r="AY238" i="21"/>
  <c r="AY49" i="22"/>
  <c r="AY58" i="22" s="1"/>
  <c r="BG235" i="21"/>
  <c r="BG46" i="22"/>
  <c r="BG55" i="22" s="1"/>
  <c r="K235" i="21"/>
  <c r="K46" i="22"/>
  <c r="K55" i="22" s="1"/>
  <c r="F235" i="21"/>
  <c r="Z197" i="18"/>
  <c r="AD234" i="21"/>
  <c r="AD45" i="22"/>
  <c r="AD54" i="22" s="1"/>
  <c r="V240" i="21"/>
  <c r="V51" i="22"/>
  <c r="V60" i="22" s="1"/>
  <c r="BJ240" i="21"/>
  <c r="BJ51" i="22"/>
  <c r="BJ60" i="22" s="1"/>
  <c r="AT234" i="21"/>
  <c r="AT45" i="22"/>
  <c r="AT54" i="22" s="1"/>
  <c r="AL236" i="21"/>
  <c r="AL47" i="22"/>
  <c r="AL56" i="22" s="1"/>
  <c r="AL233" i="21"/>
  <c r="AL44" i="22"/>
  <c r="AL53" i="22" s="1"/>
  <c r="BB234" i="21"/>
  <c r="BB45" i="22"/>
  <c r="BB54" i="22" s="1"/>
  <c r="AT236" i="21"/>
  <c r="AT47" i="22"/>
  <c r="AT56" i="22" s="1"/>
  <c r="AT238" i="21"/>
  <c r="AT49" i="22"/>
  <c r="AT58" i="22" s="1"/>
  <c r="BB233" i="21"/>
  <c r="BB44" i="22"/>
  <c r="BB53" i="22" s="1"/>
  <c r="BR234" i="21"/>
  <c r="BR45" i="22"/>
  <c r="BR54" i="22" s="1"/>
  <c r="V233" i="21"/>
  <c r="V44" i="22"/>
  <c r="V53" i="22" s="1"/>
  <c r="BJ236" i="21"/>
  <c r="BJ47" i="22"/>
  <c r="BJ56" i="22" s="1"/>
  <c r="BR238" i="21"/>
  <c r="BR49" i="22"/>
  <c r="BR58" i="22" s="1"/>
  <c r="BJ237" i="21"/>
  <c r="BJ48" i="22"/>
  <c r="BJ57" i="22" s="1"/>
  <c r="AL235" i="21"/>
  <c r="AL46" i="22"/>
  <c r="AL55" i="22" s="1"/>
  <c r="BJ234" i="21"/>
  <c r="BJ45" i="22"/>
  <c r="BJ54" i="22" s="1"/>
  <c r="BB240" i="21"/>
  <c r="BB51" i="22"/>
  <c r="BB60" i="22" s="1"/>
  <c r="V238" i="21"/>
  <c r="V49" i="22"/>
  <c r="V58" i="22" s="1"/>
  <c r="AD235" i="21"/>
  <c r="AD46" i="22"/>
  <c r="AD55" i="22" s="1"/>
  <c r="AD237" i="21"/>
  <c r="AD48" i="22"/>
  <c r="AD57" i="22" s="1"/>
  <c r="AD240" i="21"/>
  <c r="AD51" i="22"/>
  <c r="AD60" i="22" s="1"/>
  <c r="AT240" i="21"/>
  <c r="AT51" i="22"/>
  <c r="AT60" i="22" s="1"/>
  <c r="BB237" i="21"/>
  <c r="BB48" i="22"/>
  <c r="BB57" i="22" s="1"/>
  <c r="BR237" i="21"/>
  <c r="BR48" i="22"/>
  <c r="BR57" i="22" s="1"/>
  <c r="BR240" i="21"/>
  <c r="BR51" i="22"/>
  <c r="BR60" i="22" s="1"/>
  <c r="V239" i="21"/>
  <c r="V50" i="22"/>
  <c r="V59" i="22" s="1"/>
  <c r="BJ238" i="21"/>
  <c r="BJ49" i="22"/>
  <c r="BJ58" i="22" s="1"/>
  <c r="AT237" i="21"/>
  <c r="AT48" i="22"/>
  <c r="AT57" i="22" s="1"/>
  <c r="BJ233" i="21"/>
  <c r="BJ44" i="22"/>
  <c r="BJ53" i="22" s="1"/>
  <c r="AT233" i="21"/>
  <c r="AT44" i="22"/>
  <c r="AT53" i="22" s="1"/>
  <c r="AD233" i="21"/>
  <c r="AD44" i="22"/>
  <c r="AD53" i="22" s="1"/>
  <c r="AL240" i="21"/>
  <c r="AL51" i="22"/>
  <c r="AL60" i="22" s="1"/>
  <c r="AD238" i="21"/>
  <c r="AD49" i="22"/>
  <c r="AD58" i="22" s="1"/>
  <c r="AT235" i="21"/>
  <c r="AT46" i="22"/>
  <c r="AT55" i="22" s="1"/>
  <c r="BB236" i="21"/>
  <c r="BB47" i="22"/>
  <c r="BB56" i="22" s="1"/>
  <c r="BB239" i="21"/>
  <c r="BB50" i="22"/>
  <c r="BB59" i="22" s="1"/>
  <c r="BB238" i="21"/>
  <c r="BB49" i="22"/>
  <c r="BB58" i="22" s="1"/>
  <c r="BR236" i="21"/>
  <c r="BR47" i="22"/>
  <c r="BR56" i="22" s="1"/>
  <c r="AL237" i="21"/>
  <c r="AL48" i="22"/>
  <c r="AL57" i="22" s="1"/>
  <c r="AL239" i="21"/>
  <c r="AL50" i="22"/>
  <c r="AL59" i="22" s="1"/>
  <c r="V234" i="21"/>
  <c r="V45" i="22"/>
  <c r="V54" i="22" s="1"/>
  <c r="AT239" i="21"/>
  <c r="AT50" i="22"/>
  <c r="AT59" i="22" s="1"/>
  <c r="BR233" i="21"/>
  <c r="BR44" i="22"/>
  <c r="BR53" i="22" s="1"/>
  <c r="H195" i="18"/>
  <c r="AL234" i="21"/>
  <c r="AL45" i="22"/>
  <c r="AL54" i="22" s="1"/>
  <c r="V237" i="21"/>
  <c r="V48" i="22"/>
  <c r="V57" i="22" s="1"/>
  <c r="AD239" i="21"/>
  <c r="AD50" i="22"/>
  <c r="AD59" i="22" s="1"/>
  <c r="AL238" i="21"/>
  <c r="AL49" i="22"/>
  <c r="AL58" i="22" s="1"/>
  <c r="BJ235" i="21"/>
  <c r="BJ46" i="22"/>
  <c r="BJ55" i="22" s="1"/>
  <c r="BB235" i="21"/>
  <c r="BB46" i="22"/>
  <c r="BB55" i="22" s="1"/>
  <c r="BR235" i="21"/>
  <c r="BR46" i="22"/>
  <c r="BR55" i="22" s="1"/>
  <c r="G197" i="18"/>
  <c r="I190" i="18"/>
  <c r="BR239" i="21"/>
  <c r="BR50" i="22"/>
  <c r="BR59" i="22" s="1"/>
  <c r="V235" i="21"/>
  <c r="V46" i="22"/>
  <c r="V55" i="22" s="1"/>
  <c r="BJ239" i="21"/>
  <c r="BJ50" i="22"/>
  <c r="BJ59" i="22" s="1"/>
  <c r="V236" i="21"/>
  <c r="V47" i="22"/>
  <c r="V56" i="22" s="1"/>
  <c r="AD236" i="21"/>
  <c r="AD47" i="22"/>
  <c r="AD56" i="22" s="1"/>
  <c r="AK234" i="21"/>
  <c r="AK45" i="22"/>
  <c r="AK54" i="22" s="1"/>
  <c r="BA239" i="21"/>
  <c r="BA50" i="22"/>
  <c r="BA59" i="22" s="1"/>
  <c r="U240" i="21"/>
  <c r="U51" i="22"/>
  <c r="U60" i="22" s="1"/>
  <c r="AS237" i="21"/>
  <c r="AS48" i="22"/>
  <c r="AS57" i="22" s="1"/>
  <c r="BA238" i="21"/>
  <c r="BA49" i="22"/>
  <c r="BA58" i="22" s="1"/>
  <c r="BA240" i="21"/>
  <c r="BA51" i="22"/>
  <c r="BA60" i="22" s="1"/>
  <c r="AK240" i="21"/>
  <c r="AK51" i="22"/>
  <c r="AK60" i="22" s="1"/>
  <c r="AC239" i="21"/>
  <c r="AC50" i="22"/>
  <c r="AC59" i="22" s="1"/>
  <c r="U237" i="21"/>
  <c r="U48" i="22"/>
  <c r="U57" i="22" s="1"/>
  <c r="BQ235" i="21"/>
  <c r="BQ46" i="22"/>
  <c r="BQ55" i="22" s="1"/>
  <c r="AK237" i="21"/>
  <c r="AK48" i="22"/>
  <c r="AK57" i="22" s="1"/>
  <c r="AS238" i="21"/>
  <c r="AS49" i="22"/>
  <c r="AS58" i="22" s="1"/>
  <c r="AK239" i="21"/>
  <c r="AK50" i="22"/>
  <c r="AK59" i="22" s="1"/>
  <c r="BI238" i="21"/>
  <c r="BI49" i="22"/>
  <c r="BI58" i="22" s="1"/>
  <c r="BA237" i="21"/>
  <c r="BA48" i="22"/>
  <c r="BA57" i="22" s="1"/>
  <c r="AS235" i="21"/>
  <c r="AS46" i="22"/>
  <c r="AS55" i="22" s="1"/>
  <c r="BI233" i="21"/>
  <c r="BI44" i="22"/>
  <c r="BI53" i="22" s="1"/>
  <c r="BI239" i="21"/>
  <c r="BI50" i="22"/>
  <c r="BI59" i="22" s="1"/>
  <c r="AC236" i="21"/>
  <c r="AC47" i="22"/>
  <c r="AC56" i="22" s="1"/>
  <c r="BI240" i="21"/>
  <c r="BI51" i="22"/>
  <c r="BI60" i="22" s="1"/>
  <c r="AK236" i="21"/>
  <c r="AK47" i="22"/>
  <c r="AK56" i="22" s="1"/>
  <c r="U234" i="21"/>
  <c r="U45" i="22"/>
  <c r="U54" i="22" s="1"/>
  <c r="U239" i="21"/>
  <c r="U50" i="22"/>
  <c r="U59" i="22" s="1"/>
  <c r="U236" i="21"/>
  <c r="U47" i="22"/>
  <c r="U56" i="22" s="1"/>
  <c r="U233" i="21"/>
  <c r="U44" i="22"/>
  <c r="U53" i="22" s="1"/>
  <c r="AC233" i="21"/>
  <c r="AC44" i="22"/>
  <c r="AC53" i="22" s="1"/>
  <c r="AS234" i="21"/>
  <c r="AS45" i="22"/>
  <c r="AS54" i="22" s="1"/>
  <c r="BQ236" i="21"/>
  <c r="BQ47" i="22"/>
  <c r="BQ56" i="22" s="1"/>
  <c r="BI235" i="21"/>
  <c r="BI46" i="22"/>
  <c r="BI55" i="22" s="1"/>
  <c r="AC234" i="21"/>
  <c r="AC45" i="22"/>
  <c r="AC54" i="22" s="1"/>
  <c r="BA235" i="21"/>
  <c r="BA46" i="22"/>
  <c r="BA55" i="22" s="1"/>
  <c r="AS240" i="21"/>
  <c r="AS51" i="22"/>
  <c r="AS60" i="22" s="1"/>
  <c r="BQ240" i="21"/>
  <c r="BQ51" i="22"/>
  <c r="BQ60" i="22" s="1"/>
  <c r="AC238" i="21"/>
  <c r="AC49" i="22"/>
  <c r="AC58" i="22" s="1"/>
  <c r="BI236" i="21"/>
  <c r="BI47" i="22"/>
  <c r="BI56" i="22" s="1"/>
  <c r="AC240" i="21"/>
  <c r="AC51" i="22"/>
  <c r="AC60" i="22" s="1"/>
  <c r="AK233" i="21"/>
  <c r="AK44" i="22"/>
  <c r="AK53" i="22" s="1"/>
  <c r="BA234" i="21"/>
  <c r="BA45" i="22"/>
  <c r="BA54" i="22" s="1"/>
  <c r="AS239" i="21"/>
  <c r="AS50" i="22"/>
  <c r="AS59" i="22" s="1"/>
  <c r="AK238" i="21"/>
  <c r="AK49" i="22"/>
  <c r="AK58" i="22" s="1"/>
  <c r="BI237" i="21"/>
  <c r="BI48" i="22"/>
  <c r="BI57" i="22" s="1"/>
  <c r="BA233" i="21"/>
  <c r="BA44" i="22"/>
  <c r="BA53" i="22" s="1"/>
  <c r="U235" i="21"/>
  <c r="U46" i="22"/>
  <c r="U55" i="22" s="1"/>
  <c r="AS233" i="21"/>
  <c r="AS44" i="22"/>
  <c r="AS53" i="22" s="1"/>
  <c r="BA236" i="21"/>
  <c r="BA47" i="22"/>
  <c r="BA56" i="22" s="1"/>
  <c r="BI234" i="21"/>
  <c r="BI45" i="22"/>
  <c r="BI54" i="22" s="1"/>
  <c r="AC237" i="21"/>
  <c r="AC48" i="22"/>
  <c r="AC57" i="22" s="1"/>
  <c r="AS236" i="21"/>
  <c r="AS47" i="22"/>
  <c r="AS56" i="22" s="1"/>
  <c r="BQ238" i="21"/>
  <c r="BQ49" i="22"/>
  <c r="BQ58" i="22" s="1"/>
  <c r="BQ237" i="21"/>
  <c r="BQ48" i="22"/>
  <c r="BQ57" i="22" s="1"/>
  <c r="BQ233" i="21"/>
  <c r="BQ44" i="22"/>
  <c r="BQ53" i="22" s="1"/>
  <c r="BQ239" i="21"/>
  <c r="BQ50" i="22"/>
  <c r="BQ59" i="22" s="1"/>
  <c r="U238" i="21"/>
  <c r="U49" i="22"/>
  <c r="U58" i="22" s="1"/>
  <c r="AC235" i="21"/>
  <c r="AC46" i="22"/>
  <c r="AC55" i="22" s="1"/>
  <c r="AK235" i="21"/>
  <c r="AK46" i="22"/>
  <c r="AK55" i="22" s="1"/>
  <c r="BQ234" i="21"/>
  <c r="BQ45" i="22"/>
  <c r="BQ54" i="22" s="1"/>
  <c r="F197" i="18"/>
  <c r="BP234" i="21"/>
  <c r="BP45" i="22"/>
  <c r="BP54" i="22" s="1"/>
  <c r="BH44" i="22"/>
  <c r="BH53" i="22" s="1"/>
  <c r="AB237" i="21"/>
  <c r="AB48" i="22"/>
  <c r="AB57" i="22" s="1"/>
  <c r="T233" i="21"/>
  <c r="T44" i="22"/>
  <c r="T53" i="22" s="1"/>
  <c r="AZ237" i="21"/>
  <c r="AZ48" i="22"/>
  <c r="AZ57" i="22" s="1"/>
  <c r="AJ233" i="21"/>
  <c r="AJ44" i="22"/>
  <c r="AJ53" i="22" s="1"/>
  <c r="AR237" i="21"/>
  <c r="AR48" i="22"/>
  <c r="AR57" i="22" s="1"/>
  <c r="BH47" i="22"/>
  <c r="BH56" i="22" s="1"/>
  <c r="AJ236" i="21"/>
  <c r="AJ47" i="22"/>
  <c r="AJ56" i="22" s="1"/>
  <c r="AB235" i="21"/>
  <c r="AB46" i="22"/>
  <c r="AB55" i="22" s="1"/>
  <c r="T238" i="21"/>
  <c r="T49" i="22"/>
  <c r="T58" i="22" s="1"/>
  <c r="AB233" i="21"/>
  <c r="AB44" i="22"/>
  <c r="AB53" i="22" s="1"/>
  <c r="AR234" i="21"/>
  <c r="AR45" i="22"/>
  <c r="AR54" i="22" s="1"/>
  <c r="BP235" i="21"/>
  <c r="BP46" i="22"/>
  <c r="BP55" i="22" s="1"/>
  <c r="BH50" i="22"/>
  <c r="BH59" i="22" s="1"/>
  <c r="AB240" i="21"/>
  <c r="AB51" i="22"/>
  <c r="AB60" i="22" s="1"/>
  <c r="AZ234" i="21"/>
  <c r="AZ45" i="22"/>
  <c r="AZ54" i="22" s="1"/>
  <c r="AR233" i="21"/>
  <c r="AR44" i="22"/>
  <c r="AR53" i="22" s="1"/>
  <c r="T236" i="21"/>
  <c r="T47" i="22"/>
  <c r="T56" i="22" s="1"/>
  <c r="AR239" i="21"/>
  <c r="AR50" i="22"/>
  <c r="AR59" i="22" s="1"/>
  <c r="AZ233" i="21"/>
  <c r="AZ44" i="22"/>
  <c r="AZ53" i="22" s="1"/>
  <c r="BP240" i="21"/>
  <c r="BP51" i="22"/>
  <c r="BP60" i="22" s="1"/>
  <c r="AJ237" i="21"/>
  <c r="AJ48" i="22"/>
  <c r="AJ57" i="22" s="1"/>
  <c r="AJ234" i="21"/>
  <c r="AJ45" i="22"/>
  <c r="AJ54" i="22" s="1"/>
  <c r="T235" i="21"/>
  <c r="T46" i="22"/>
  <c r="T55" i="22" s="1"/>
  <c r="BP236" i="21"/>
  <c r="BP47" i="22"/>
  <c r="BP56" i="22" s="1"/>
  <c r="AR240" i="21"/>
  <c r="AR51" i="22"/>
  <c r="AR60" i="22" s="1"/>
  <c r="T240" i="21"/>
  <c r="T51" i="22"/>
  <c r="T60" i="22" s="1"/>
  <c r="AJ235" i="21"/>
  <c r="AJ46" i="22"/>
  <c r="AJ55" i="22" s="1"/>
  <c r="T239" i="21"/>
  <c r="T50" i="22"/>
  <c r="T59" i="22" s="1"/>
  <c r="AZ240" i="21"/>
  <c r="AZ51" i="22"/>
  <c r="AZ60" i="22" s="1"/>
  <c r="AR236" i="21"/>
  <c r="AR47" i="22"/>
  <c r="AR56" i="22" s="1"/>
  <c r="BH240" i="21"/>
  <c r="BH51" i="22"/>
  <c r="BH60" i="22" s="1"/>
  <c r="AR238" i="21"/>
  <c r="AR49" i="22"/>
  <c r="AR58" i="22" s="1"/>
  <c r="BP237" i="21"/>
  <c r="BP48" i="22"/>
  <c r="BP57" i="22" s="1"/>
  <c r="T234" i="21"/>
  <c r="T45" i="22"/>
  <c r="T54" i="22" s="1"/>
  <c r="AJ238" i="21"/>
  <c r="AJ49" i="22"/>
  <c r="AJ58" i="22" s="1"/>
  <c r="BH235" i="21"/>
  <c r="BH46" i="22"/>
  <c r="BH55" i="22" s="1"/>
  <c r="AB236" i="21"/>
  <c r="AB47" i="22"/>
  <c r="AB56" i="22" s="1"/>
  <c r="AR235" i="21"/>
  <c r="AR46" i="22"/>
  <c r="AR55" i="22" s="1"/>
  <c r="AJ240" i="21"/>
  <c r="AJ51" i="22"/>
  <c r="AJ60" i="22" s="1"/>
  <c r="BP239" i="21"/>
  <c r="BP50" i="22"/>
  <c r="BP59" i="22" s="1"/>
  <c r="AZ235" i="21"/>
  <c r="AZ46" i="22"/>
  <c r="AZ55" i="22" s="1"/>
  <c r="AB234" i="21"/>
  <c r="AB45" i="22"/>
  <c r="AB54" i="22" s="1"/>
  <c r="T237" i="21"/>
  <c r="T48" i="22"/>
  <c r="T57" i="22" s="1"/>
  <c r="BH234" i="21"/>
  <c r="BH45" i="22"/>
  <c r="BH54" i="22" s="1"/>
  <c r="BH237" i="21"/>
  <c r="BH48" i="22"/>
  <c r="BH57" i="22" s="1"/>
  <c r="AZ239" i="21"/>
  <c r="AZ50" i="22"/>
  <c r="AZ59" i="22" s="1"/>
  <c r="AZ238" i="21"/>
  <c r="AZ49" i="22"/>
  <c r="AZ58" i="22" s="1"/>
  <c r="BP233" i="21"/>
  <c r="BP44" i="22"/>
  <c r="BP53" i="22" s="1"/>
  <c r="BP238" i="21"/>
  <c r="BP49" i="22"/>
  <c r="BP58" i="22" s="1"/>
  <c r="AB239" i="21"/>
  <c r="AB50" i="22"/>
  <c r="AB59" i="22" s="1"/>
  <c r="AJ239" i="21"/>
  <c r="AJ50" i="22"/>
  <c r="AJ59" i="22" s="1"/>
  <c r="AZ236" i="21"/>
  <c r="AZ47" i="22"/>
  <c r="AZ56" i="22" s="1"/>
  <c r="E197" i="18"/>
  <c r="BH238" i="21"/>
  <c r="BH49" i="22"/>
  <c r="BH58" i="22" s="1"/>
  <c r="AB238" i="21"/>
  <c r="AB49" i="22"/>
  <c r="AB58" i="22" s="1"/>
  <c r="N233" i="21"/>
  <c r="N44" i="22"/>
  <c r="N53" i="22" s="1"/>
  <c r="N237" i="21"/>
  <c r="N48" i="22"/>
  <c r="N57" i="22" s="1"/>
  <c r="F224" i="21"/>
  <c r="F107" i="20"/>
  <c r="F227" i="21"/>
  <c r="F110" i="20"/>
  <c r="F51" i="22"/>
  <c r="F60" i="22" s="1"/>
  <c r="F240" i="21"/>
  <c r="N240" i="21"/>
  <c r="N51" i="22"/>
  <c r="N60" i="22" s="1"/>
  <c r="N236" i="21"/>
  <c r="N47" i="22"/>
  <c r="N56" i="22" s="1"/>
  <c r="N234" i="21"/>
  <c r="N45" i="22"/>
  <c r="N54" i="22" s="1"/>
  <c r="N46" i="22"/>
  <c r="N55" i="22" s="1"/>
  <c r="F48" i="22"/>
  <c r="F57" i="22" s="1"/>
  <c r="F237" i="21"/>
  <c r="F229" i="21"/>
  <c r="F112" i="20"/>
  <c r="N238" i="21"/>
  <c r="N49" i="22"/>
  <c r="N58" i="22" s="1"/>
  <c r="N239" i="21"/>
  <c r="N50" i="22"/>
  <c r="N59" i="22" s="1"/>
  <c r="F50" i="22"/>
  <c r="F59" i="22" s="1"/>
  <c r="F239" i="21"/>
  <c r="F45" i="22"/>
  <c r="F54" i="22" s="1"/>
  <c r="F234" i="21"/>
  <c r="M240" i="21"/>
  <c r="M51" i="22"/>
  <c r="M60" i="22" s="1"/>
  <c r="M236" i="21"/>
  <c r="M47" i="22"/>
  <c r="M56" i="22" s="1"/>
  <c r="E47" i="22"/>
  <c r="E56" i="22" s="1"/>
  <c r="E236" i="21"/>
  <c r="M237" i="21"/>
  <c r="M48" i="22"/>
  <c r="M57" i="22" s="1"/>
  <c r="E46" i="22"/>
  <c r="E55" i="22" s="1"/>
  <c r="E235" i="21"/>
  <c r="E49" i="22"/>
  <c r="E58" i="22" s="1"/>
  <c r="E238" i="21"/>
  <c r="E225" i="21"/>
  <c r="E108" i="20"/>
  <c r="M234" i="21"/>
  <c r="M45" i="22"/>
  <c r="M54" i="22" s="1"/>
  <c r="M235" i="21"/>
  <c r="M46" i="22"/>
  <c r="M55" i="22" s="1"/>
  <c r="M233" i="21"/>
  <c r="M44" i="22"/>
  <c r="M53" i="22" s="1"/>
  <c r="E44" i="22"/>
  <c r="E53" i="22" s="1"/>
  <c r="E233" i="21"/>
  <c r="E48" i="22"/>
  <c r="E57" i="22" s="1"/>
  <c r="E237" i="21"/>
  <c r="M239" i="21"/>
  <c r="M50" i="22"/>
  <c r="M59" i="22" s="1"/>
  <c r="E230" i="21"/>
  <c r="E113" i="20"/>
  <c r="M238" i="21"/>
  <c r="M49" i="22"/>
  <c r="M58" i="22" s="1"/>
  <c r="E51" i="22"/>
  <c r="E60" i="22" s="1"/>
  <c r="E240" i="21"/>
  <c r="D51" i="22"/>
  <c r="D60" i="22" s="1"/>
  <c r="D240" i="21"/>
  <c r="L240" i="21"/>
  <c r="L51" i="22"/>
  <c r="L60" i="22" s="1"/>
  <c r="L239" i="21"/>
  <c r="L50" i="22"/>
  <c r="L59" i="22" s="1"/>
  <c r="D230" i="21"/>
  <c r="D113" i="20"/>
  <c r="L238" i="21"/>
  <c r="L49" i="22"/>
  <c r="L58" i="22" s="1"/>
  <c r="D229" i="21"/>
  <c r="D112" i="20"/>
  <c r="D228" i="21"/>
  <c r="D111" i="20"/>
  <c r="L237" i="21"/>
  <c r="L48" i="22"/>
  <c r="L57" i="22" s="1"/>
  <c r="L236" i="21"/>
  <c r="L47" i="22"/>
  <c r="L56" i="22" s="1"/>
  <c r="D47" i="22"/>
  <c r="D56" i="22" s="1"/>
  <c r="D236" i="21"/>
  <c r="D226" i="21"/>
  <c r="D109" i="20"/>
  <c r="L235" i="21"/>
  <c r="L46" i="22"/>
  <c r="L55" i="22" s="1"/>
  <c r="D225" i="21"/>
  <c r="D108" i="20"/>
  <c r="L234" i="21"/>
  <c r="L45" i="22"/>
  <c r="L54" i="22" s="1"/>
  <c r="L233" i="21"/>
  <c r="L44" i="22"/>
  <c r="L53" i="22" s="1"/>
  <c r="G155" i="20"/>
  <c r="H158" i="20"/>
  <c r="H325" i="21"/>
  <c r="G96" i="20"/>
  <c r="G164" i="20" s="1"/>
  <c r="H96" i="20"/>
  <c r="H164" i="20" s="1"/>
  <c r="G146" i="20"/>
  <c r="H130" i="20"/>
  <c r="G130" i="20"/>
  <c r="G156" i="20"/>
  <c r="H146" i="20"/>
  <c r="H157" i="20"/>
  <c r="H155" i="20"/>
  <c r="H159" i="20"/>
  <c r="F162" i="20"/>
  <c r="F165" i="20" s="1"/>
  <c r="G158" i="20"/>
  <c r="H96" i="19"/>
  <c r="B2" i="19"/>
  <c r="B188" i="17"/>
  <c r="G96" i="19"/>
  <c r="G219" i="17"/>
  <c r="D204" i="17"/>
  <c r="G204" i="17" s="1"/>
  <c r="G210" i="17" s="1"/>
  <c r="G325" i="21"/>
  <c r="E162" i="20"/>
  <c r="D162" i="20"/>
  <c r="D96" i="20"/>
  <c r="D164" i="20" s="1"/>
  <c r="E96" i="20"/>
  <c r="E164" i="20" s="1"/>
  <c r="E96" i="19"/>
  <c r="D96" i="19"/>
  <c r="D156" i="19" s="1"/>
  <c r="F233" i="17"/>
  <c r="G227" i="17"/>
  <c r="G233" i="17" s="1"/>
  <c r="E233" i="17"/>
  <c r="H227" i="17"/>
  <c r="H233" i="17" s="1"/>
  <c r="H204" i="17"/>
  <c r="H210" i="17" s="1"/>
  <c r="H165" i="17"/>
  <c r="G156" i="17"/>
  <c r="H159" i="17"/>
  <c r="H156" i="17"/>
  <c r="G164" i="17"/>
  <c r="H164" i="17"/>
  <c r="G155" i="17"/>
  <c r="H158" i="17"/>
  <c r="G166" i="17"/>
  <c r="H155" i="17"/>
  <c r="G163" i="17"/>
  <c r="H166" i="17"/>
  <c r="G157" i="17"/>
  <c r="D17" i="17"/>
  <c r="D24" i="17" s="1"/>
  <c r="D179" i="17" s="1"/>
  <c r="G154" i="17"/>
  <c r="H157" i="17"/>
  <c r="G165" i="17"/>
  <c r="E35" i="17"/>
  <c r="E42" i="17" s="1"/>
  <c r="E180" i="17" s="1"/>
  <c r="E17" i="17"/>
  <c r="E24" i="17" s="1"/>
  <c r="E179" i="17" s="1"/>
  <c r="H153" i="17"/>
  <c r="G158" i="17"/>
  <c r="H163" i="17"/>
  <c r="H154" i="17"/>
  <c r="F17" i="17"/>
  <c r="F24" i="17" s="1"/>
  <c r="F179" i="17" s="1"/>
  <c r="D180" i="17"/>
  <c r="G24" i="17"/>
  <c r="H17" i="17"/>
  <c r="H24" i="17" s="1"/>
  <c r="F35" i="17"/>
  <c r="F42" i="17" s="1"/>
  <c r="F180" i="17" s="1"/>
  <c r="G159" i="17"/>
  <c r="H13" i="24" l="1"/>
  <c r="U441" i="21"/>
  <c r="U442" i="21" s="1"/>
  <c r="F25" i="24"/>
  <c r="G25" i="24" s="1"/>
  <c r="H23" i="24"/>
  <c r="G23" i="24"/>
  <c r="V441" i="21"/>
  <c r="V442" i="21" s="1"/>
  <c r="T441" i="21"/>
  <c r="T442" i="21" s="1"/>
  <c r="E156" i="19"/>
  <c r="E165" i="20"/>
  <c r="D165" i="20"/>
  <c r="G154" i="19"/>
  <c r="G156" i="19" s="1"/>
  <c r="H154" i="19"/>
  <c r="H156" i="19" s="1"/>
  <c r="F156" i="19"/>
  <c r="E256" i="17"/>
  <c r="E258" i="17" s="1"/>
  <c r="H250" i="17"/>
  <c r="H256" i="17" s="1"/>
  <c r="D250" i="17"/>
  <c r="G242" i="17"/>
  <c r="I197" i="18"/>
  <c r="H197" i="18"/>
  <c r="F49" i="22"/>
  <c r="F58" i="22" s="1"/>
  <c r="F238" i="21"/>
  <c r="F44" i="22"/>
  <c r="F53" i="22" s="1"/>
  <c r="F233" i="21"/>
  <c r="F47" i="22"/>
  <c r="F56" i="22" s="1"/>
  <c r="F236" i="21"/>
  <c r="E45" i="22"/>
  <c r="E54" i="22" s="1"/>
  <c r="E234" i="21"/>
  <c r="E50" i="22"/>
  <c r="E59" i="22" s="1"/>
  <c r="E239" i="21"/>
  <c r="D50" i="22"/>
  <c r="D59" i="22" s="1"/>
  <c r="D239" i="21"/>
  <c r="D49" i="22"/>
  <c r="D58" i="22" s="1"/>
  <c r="D238" i="21"/>
  <c r="D48" i="22"/>
  <c r="D57" i="22" s="1"/>
  <c r="D237" i="21"/>
  <c r="D46" i="22"/>
  <c r="D55" i="22" s="1"/>
  <c r="D235" i="21"/>
  <c r="D45" i="22"/>
  <c r="D54" i="22" s="1"/>
  <c r="D234" i="21"/>
  <c r="H162" i="20"/>
  <c r="H165" i="20" s="1"/>
  <c r="G162" i="20"/>
  <c r="G165" i="20" s="1"/>
  <c r="B2" i="20"/>
  <c r="B116" i="19"/>
  <c r="D210" i="17"/>
  <c r="G161" i="17"/>
  <c r="G168" i="17" s="1"/>
  <c r="H161" i="17"/>
  <c r="H168" i="17" s="1"/>
  <c r="H25" i="24" l="1"/>
  <c r="H258" i="17"/>
  <c r="D256" i="17"/>
  <c r="D258" i="17" s="1"/>
  <c r="G250" i="17"/>
  <c r="G256" i="17" s="1"/>
  <c r="G258" i="17" s="1"/>
  <c r="B2" i="21"/>
  <c r="B116" i="20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15" i="5"/>
  <c r="G15" i="5"/>
  <c r="H13" i="5"/>
  <c r="G13" i="5"/>
  <c r="H12" i="5"/>
  <c r="G12" i="5"/>
  <c r="H11" i="5"/>
  <c r="G11" i="5"/>
  <c r="H10" i="5"/>
  <c r="G10" i="5"/>
  <c r="H9" i="5"/>
  <c r="G9" i="5"/>
  <c r="H12" i="4"/>
  <c r="G12" i="4"/>
  <c r="H11" i="4"/>
  <c r="G11" i="4"/>
  <c r="H10" i="4"/>
  <c r="G10" i="4"/>
  <c r="H9" i="4"/>
  <c r="G9" i="4"/>
  <c r="H8" i="4"/>
  <c r="G8" i="4"/>
  <c r="I13" i="12"/>
  <c r="H13" i="12"/>
  <c r="I12" i="12"/>
  <c r="H12" i="12"/>
  <c r="I11" i="12"/>
  <c r="H11" i="12"/>
  <c r="I10" i="12"/>
  <c r="H10" i="12"/>
  <c r="I9" i="12"/>
  <c r="H9" i="12"/>
  <c r="I8" i="12"/>
  <c r="H8" i="12"/>
  <c r="I7" i="12"/>
  <c r="H7" i="12"/>
  <c r="H24" i="16"/>
  <c r="G24" i="16"/>
  <c r="H23" i="16"/>
  <c r="G23" i="16"/>
  <c r="H22" i="16"/>
  <c r="H18" i="16"/>
  <c r="G18" i="16"/>
  <c r="H17" i="16"/>
  <c r="G17" i="16"/>
  <c r="H16" i="16"/>
  <c r="G16" i="16"/>
  <c r="H15" i="16"/>
  <c r="G15" i="16"/>
  <c r="H14" i="16"/>
  <c r="G14" i="16"/>
  <c r="H13" i="16"/>
  <c r="G13" i="16"/>
  <c r="H12" i="16"/>
  <c r="G12" i="16"/>
  <c r="F16" i="5"/>
  <c r="E16" i="5"/>
  <c r="D16" i="5"/>
  <c r="H43" i="16"/>
  <c r="H49" i="16" s="1"/>
  <c r="G43" i="16"/>
  <c r="G49" i="16" s="1"/>
  <c r="F43" i="16"/>
  <c r="F49" i="16" s="1"/>
  <c r="E43" i="16"/>
  <c r="E49" i="16" s="1"/>
  <c r="D43" i="16"/>
  <c r="D49" i="16" s="1"/>
  <c r="E20" i="16"/>
  <c r="D20" i="16"/>
  <c r="F20" i="16"/>
  <c r="H16" i="5" l="1"/>
  <c r="G20" i="16"/>
  <c r="B2" i="22"/>
  <c r="B62" i="22" s="1"/>
  <c r="B242" i="21"/>
  <c r="G16" i="5"/>
  <c r="H20" i="16"/>
  <c r="D26" i="16"/>
  <c r="D51" i="16" s="1"/>
  <c r="E26" i="16"/>
  <c r="E51" i="16" s="1"/>
  <c r="F26" i="16"/>
  <c r="F51" i="16" s="1"/>
  <c r="H26" i="16" l="1"/>
  <c r="G26" i="16"/>
  <c r="E14" i="12" l="1"/>
  <c r="D52" i="16" s="1"/>
  <c r="D29" i="6" l="1"/>
  <c r="D34" i="6" s="1"/>
  <c r="F14" i="12" l="1"/>
  <c r="E52" i="16" s="1"/>
  <c r="E29" i="6" l="1"/>
  <c r="E34" i="6" s="1"/>
  <c r="E14" i="4" l="1"/>
  <c r="G14" i="12" l="1"/>
  <c r="F52" i="16" s="1"/>
  <c r="H14" i="12" l="1"/>
  <c r="I14" i="12"/>
  <c r="D14" i="4"/>
  <c r="F29" i="6" l="1"/>
  <c r="F34" i="6" s="1"/>
  <c r="F14" i="4"/>
  <c r="H29" i="6" l="1"/>
  <c r="G29" i="6"/>
  <c r="H14" i="4"/>
  <c r="G14" i="4"/>
</calcChain>
</file>

<file path=xl/comments1.xml><?xml version="1.0" encoding="utf-8"?>
<comments xmlns="http://schemas.openxmlformats.org/spreadsheetml/2006/main">
  <authors>
    <author>Vika Yulianti</author>
  </authors>
  <commentList>
    <comment ref="C115" authorId="0" shapeId="0">
      <text>
        <r>
          <rPr>
            <b/>
            <sz val="9"/>
            <color indexed="81"/>
            <rFont val="Tahoma"/>
            <family val="2"/>
          </rPr>
          <t>Vika Yulianti:</t>
        </r>
        <r>
          <rPr>
            <sz val="9"/>
            <color indexed="81"/>
            <rFont val="Tahoma"/>
            <family val="2"/>
          </rPr>
          <t xml:space="preserve">
Arahan HO Capeg masuk di Organik </t>
        </r>
      </text>
    </comment>
    <comment ref="K115" authorId="0" shapeId="0">
      <text>
        <r>
          <rPr>
            <b/>
            <sz val="9"/>
            <color indexed="81"/>
            <rFont val="Tahoma"/>
            <family val="2"/>
          </rPr>
          <t>Vika Yulianti:</t>
        </r>
        <r>
          <rPr>
            <sz val="9"/>
            <color indexed="81"/>
            <rFont val="Tahoma"/>
            <family val="2"/>
          </rPr>
          <t xml:space="preserve">
Arahan HO Capeg masuk di Organik </t>
        </r>
      </text>
    </comment>
    <comment ref="S115" authorId="0" shapeId="0">
      <text>
        <r>
          <rPr>
            <b/>
            <sz val="9"/>
            <color indexed="81"/>
            <rFont val="Tahoma"/>
            <family val="2"/>
          </rPr>
          <t>Vika Yulianti:</t>
        </r>
        <r>
          <rPr>
            <sz val="9"/>
            <color indexed="81"/>
            <rFont val="Tahoma"/>
            <family val="2"/>
          </rPr>
          <t xml:space="preserve">
Arahan HO Capeg masuk di Organik </t>
        </r>
      </text>
    </comment>
    <comment ref="AA115" authorId="0" shapeId="0">
      <text>
        <r>
          <rPr>
            <b/>
            <sz val="9"/>
            <color indexed="81"/>
            <rFont val="Tahoma"/>
            <family val="2"/>
          </rPr>
          <t>Vika Yulianti:</t>
        </r>
        <r>
          <rPr>
            <sz val="9"/>
            <color indexed="81"/>
            <rFont val="Tahoma"/>
            <family val="2"/>
          </rPr>
          <t xml:space="preserve">
Arahan HO Capeg masuk di Organik </t>
        </r>
      </text>
    </comment>
    <comment ref="AI115" authorId="0" shapeId="0">
      <text>
        <r>
          <rPr>
            <b/>
            <sz val="9"/>
            <color indexed="81"/>
            <rFont val="Tahoma"/>
            <family val="2"/>
          </rPr>
          <t>Vika Yulianti:</t>
        </r>
        <r>
          <rPr>
            <sz val="9"/>
            <color indexed="81"/>
            <rFont val="Tahoma"/>
            <family val="2"/>
          </rPr>
          <t xml:space="preserve">
Arahan HO Capeg masuk di Organik </t>
        </r>
      </text>
    </comment>
    <comment ref="AQ115" authorId="0" shapeId="0">
      <text>
        <r>
          <rPr>
            <b/>
            <sz val="9"/>
            <color indexed="81"/>
            <rFont val="Tahoma"/>
            <family val="2"/>
          </rPr>
          <t>Vika Yulianti:</t>
        </r>
        <r>
          <rPr>
            <sz val="9"/>
            <color indexed="81"/>
            <rFont val="Tahoma"/>
            <family val="2"/>
          </rPr>
          <t xml:space="preserve">
Arahan HO Capeg masuk di Organik </t>
        </r>
      </text>
    </comment>
    <comment ref="AY115" authorId="0" shapeId="0">
      <text>
        <r>
          <rPr>
            <b/>
            <sz val="9"/>
            <color indexed="81"/>
            <rFont val="Tahoma"/>
            <family val="2"/>
          </rPr>
          <t>Vika Yulianti:</t>
        </r>
        <r>
          <rPr>
            <sz val="9"/>
            <color indexed="81"/>
            <rFont val="Tahoma"/>
            <family val="2"/>
          </rPr>
          <t xml:space="preserve">
Arahan HO Capeg masuk di Organik </t>
        </r>
      </text>
    </comment>
    <comment ref="BG115" authorId="0" shapeId="0">
      <text>
        <r>
          <rPr>
            <b/>
            <sz val="9"/>
            <color indexed="81"/>
            <rFont val="Tahoma"/>
            <family val="2"/>
          </rPr>
          <t>Vika Yulianti:</t>
        </r>
        <r>
          <rPr>
            <sz val="9"/>
            <color indexed="81"/>
            <rFont val="Tahoma"/>
            <family val="2"/>
          </rPr>
          <t xml:space="preserve">
Arahan HO Capeg masuk di Organik </t>
        </r>
      </text>
    </comment>
    <comment ref="BO115" authorId="0" shapeId="0">
      <text>
        <r>
          <rPr>
            <b/>
            <sz val="9"/>
            <color indexed="81"/>
            <rFont val="Tahoma"/>
            <family val="2"/>
          </rPr>
          <t>Vika Yulianti:</t>
        </r>
        <r>
          <rPr>
            <sz val="9"/>
            <color indexed="81"/>
            <rFont val="Tahoma"/>
            <family val="2"/>
          </rPr>
          <t xml:space="preserve">
Arahan HO Capeg masuk di Organik </t>
        </r>
      </text>
    </comment>
  </commentList>
</comments>
</file>

<file path=xl/comments2.xml><?xml version="1.0" encoding="utf-8"?>
<comments xmlns="http://schemas.openxmlformats.org/spreadsheetml/2006/main">
  <authors>
    <author>Vika Yulianti</author>
  </authors>
  <commentList>
    <comment ref="C115" authorId="0" shapeId="0">
      <text>
        <r>
          <rPr>
            <b/>
            <sz val="9"/>
            <color indexed="81"/>
            <rFont val="Tahoma"/>
            <family val="2"/>
          </rPr>
          <t>Vika Yulianti:</t>
        </r>
        <r>
          <rPr>
            <sz val="9"/>
            <color indexed="81"/>
            <rFont val="Tahoma"/>
            <family val="2"/>
          </rPr>
          <t xml:space="preserve">
Arahan HO Capeg masuk di Organik </t>
        </r>
      </text>
    </comment>
    <comment ref="K115" authorId="0" shapeId="0">
      <text>
        <r>
          <rPr>
            <b/>
            <sz val="9"/>
            <color indexed="81"/>
            <rFont val="Tahoma"/>
            <family val="2"/>
          </rPr>
          <t>Vika Yulianti:</t>
        </r>
        <r>
          <rPr>
            <sz val="9"/>
            <color indexed="81"/>
            <rFont val="Tahoma"/>
            <family val="2"/>
          </rPr>
          <t xml:space="preserve">
Arahan HO Capeg masuk di Organik </t>
        </r>
      </text>
    </comment>
    <comment ref="S115" authorId="0" shapeId="0">
      <text>
        <r>
          <rPr>
            <b/>
            <sz val="9"/>
            <color indexed="81"/>
            <rFont val="Tahoma"/>
            <family val="2"/>
          </rPr>
          <t>Vika Yulianti:</t>
        </r>
        <r>
          <rPr>
            <sz val="9"/>
            <color indexed="81"/>
            <rFont val="Tahoma"/>
            <family val="2"/>
          </rPr>
          <t xml:space="preserve">
Arahan HO Capeg masuk di Organik </t>
        </r>
      </text>
    </comment>
    <comment ref="AA115" authorId="0" shapeId="0">
      <text>
        <r>
          <rPr>
            <b/>
            <sz val="9"/>
            <color indexed="81"/>
            <rFont val="Tahoma"/>
            <family val="2"/>
          </rPr>
          <t>Vika Yulianti:</t>
        </r>
        <r>
          <rPr>
            <sz val="9"/>
            <color indexed="81"/>
            <rFont val="Tahoma"/>
            <family val="2"/>
          </rPr>
          <t xml:space="preserve">
Arahan HO Capeg masuk di Organik </t>
        </r>
      </text>
    </comment>
    <comment ref="AI115" authorId="0" shapeId="0">
      <text>
        <r>
          <rPr>
            <b/>
            <sz val="9"/>
            <color indexed="81"/>
            <rFont val="Tahoma"/>
            <family val="2"/>
          </rPr>
          <t>Vika Yulianti:</t>
        </r>
        <r>
          <rPr>
            <sz val="9"/>
            <color indexed="81"/>
            <rFont val="Tahoma"/>
            <family val="2"/>
          </rPr>
          <t xml:space="preserve">
Arahan HO Capeg masuk di Organik </t>
        </r>
      </text>
    </comment>
    <comment ref="AQ115" authorId="0" shapeId="0">
      <text>
        <r>
          <rPr>
            <b/>
            <sz val="9"/>
            <color indexed="81"/>
            <rFont val="Tahoma"/>
            <family val="2"/>
          </rPr>
          <t>Vika Yulianti:</t>
        </r>
        <r>
          <rPr>
            <sz val="9"/>
            <color indexed="81"/>
            <rFont val="Tahoma"/>
            <family val="2"/>
          </rPr>
          <t xml:space="preserve">
Arahan HO Capeg masuk di Organik </t>
        </r>
      </text>
    </comment>
    <comment ref="AY115" authorId="0" shapeId="0">
      <text>
        <r>
          <rPr>
            <b/>
            <sz val="9"/>
            <color indexed="81"/>
            <rFont val="Tahoma"/>
            <family val="2"/>
          </rPr>
          <t>Vika Yulianti:</t>
        </r>
        <r>
          <rPr>
            <sz val="9"/>
            <color indexed="81"/>
            <rFont val="Tahoma"/>
            <family val="2"/>
          </rPr>
          <t xml:space="preserve">
Arahan HO Capeg masuk di Organik </t>
        </r>
      </text>
    </comment>
    <comment ref="BG115" authorId="0" shapeId="0">
      <text>
        <r>
          <rPr>
            <b/>
            <sz val="9"/>
            <color indexed="81"/>
            <rFont val="Tahoma"/>
            <family val="2"/>
          </rPr>
          <t>Vika Yulianti:</t>
        </r>
        <r>
          <rPr>
            <sz val="9"/>
            <color indexed="81"/>
            <rFont val="Tahoma"/>
            <family val="2"/>
          </rPr>
          <t xml:space="preserve">
Arahan HO Capeg masuk di Organik </t>
        </r>
      </text>
    </comment>
    <comment ref="BO115" authorId="0" shapeId="0">
      <text>
        <r>
          <rPr>
            <b/>
            <sz val="9"/>
            <color indexed="81"/>
            <rFont val="Tahoma"/>
            <family val="2"/>
          </rPr>
          <t>Vika Yulianti:</t>
        </r>
        <r>
          <rPr>
            <sz val="9"/>
            <color indexed="81"/>
            <rFont val="Tahoma"/>
            <family val="2"/>
          </rPr>
          <t xml:space="preserve">
Arahan HO Capeg masuk di Organik </t>
        </r>
      </text>
    </comment>
  </commentList>
</comments>
</file>

<file path=xl/sharedStrings.xml><?xml version="1.0" encoding="utf-8"?>
<sst xmlns="http://schemas.openxmlformats.org/spreadsheetml/2006/main" count="8483" uniqueCount="185">
  <si>
    <t>REALISASI</t>
  </si>
  <si>
    <t>NO</t>
  </si>
  <si>
    <t>TAHUN</t>
  </si>
  <si>
    <t>Jumlah</t>
  </si>
  <si>
    <t>UNIT KERJA</t>
  </si>
  <si>
    <t>(ORANG)</t>
  </si>
  <si>
    <t>5-4</t>
  </si>
  <si>
    <t xml:space="preserve"> JUMLAH PERSONIL </t>
  </si>
  <si>
    <t>PUSAT PELAYANAN</t>
  </si>
  <si>
    <t>Personil Ops. Langsung</t>
  </si>
  <si>
    <t>a. Pelayanan Kapal</t>
  </si>
  <si>
    <t>b. Pelayanan Barang</t>
  </si>
  <si>
    <t>c. Pelayanan Terminal</t>
  </si>
  <si>
    <t>d. Pely. Term Petikemas</t>
  </si>
  <si>
    <t>f. Pelabuhan Khusus</t>
  </si>
  <si>
    <t>g. Rupa-rupa Usaha</t>
  </si>
  <si>
    <t>Jumlah (1)</t>
  </si>
  <si>
    <t>Personil Operasi Tak Lsg</t>
  </si>
  <si>
    <t>Personil Penunjang Ops</t>
  </si>
  <si>
    <t>Personil Pengelolaan</t>
  </si>
  <si>
    <t>A</t>
  </si>
  <si>
    <t>PENDIDIKAN</t>
  </si>
  <si>
    <t>PASCA SARJANA</t>
  </si>
  <si>
    <t>SARJANA</t>
  </si>
  <si>
    <t>SARJANA MUDA</t>
  </si>
  <si>
    <t>SLTA</t>
  </si>
  <si>
    <t>SLTP</t>
  </si>
  <si>
    <t>USIA</t>
  </si>
  <si>
    <t>&lt;26</t>
  </si>
  <si>
    <t>26 ≤ x &lt; 36</t>
  </si>
  <si>
    <t>36 ≤ x &lt; 46</t>
  </si>
  <si>
    <t>46 ≤ x &lt; 51</t>
  </si>
  <si>
    <t>51 ≤ x &lt; 55</t>
  </si>
  <si>
    <t>≥55</t>
  </si>
  <si>
    <t>KELAS JABATAN</t>
  </si>
  <si>
    <t>tidak ada data RKAP? Sehingga tidak diketahui deviasi dan penyerapannya terhadap target ?</t>
  </si>
  <si>
    <t>e. Tanah, Gedung, Air &amp; Listrik</t>
  </si>
  <si>
    <t>RKAP</t>
  </si>
  <si>
    <t>PERBANDINGAN</t>
  </si>
  <si>
    <t>Jumlah (1 s/d 5)</t>
  </si>
  <si>
    <t>INSTANSI</t>
  </si>
  <si>
    <t>STATUS</t>
  </si>
  <si>
    <t>BOD/Pimpinan Pelindo</t>
  </si>
  <si>
    <t>BOD/Pimpinan Non Pelindo</t>
  </si>
  <si>
    <t>Organik Pelindo</t>
  </si>
  <si>
    <t>Organik Anper/Cucu/Afilasi</t>
  </si>
  <si>
    <t>PKWT Anper/Cucu/Afilasi</t>
  </si>
  <si>
    <t>TAD Anper/Cucu/Afilasi</t>
  </si>
  <si>
    <t>Pekerja Pemegang Saham lainnya</t>
  </si>
  <si>
    <t>5 - 3</t>
  </si>
  <si>
    <t>5 - 4</t>
  </si>
  <si>
    <t>6 - 4</t>
  </si>
  <si>
    <t>6 - 5</t>
  </si>
  <si>
    <t>ORGANIK</t>
  </si>
  <si>
    <t>NON ORGANIK</t>
  </si>
  <si>
    <t xml:space="preserve">UNIT KERJA: </t>
  </si>
  <si>
    <t xml:space="preserve">: </t>
  </si>
  <si>
    <t>UNIT KERJA  :</t>
  </si>
  <si>
    <t>5-3</t>
  </si>
  <si>
    <t>Subholding Petikemas</t>
  </si>
  <si>
    <t>Unit Kerja PT Pelindo Terminal Petikemas</t>
  </si>
  <si>
    <t>PT Prima Terminal Petikemas</t>
  </si>
  <si>
    <t>PT. Prima Multi Terminal</t>
  </si>
  <si>
    <t>PT. IPC Terminal Petikemas</t>
  </si>
  <si>
    <t>PT. Terminal Petikemas Surabaya</t>
  </si>
  <si>
    <t>PT. Terminal Teluk Lamong (Grup)</t>
  </si>
  <si>
    <t>PT Berlian Jasa Terminal Indonesia (Grup)</t>
  </si>
  <si>
    <t>PT. Kaltim Kariangau Terminal</t>
  </si>
  <si>
    <t>Berdasarkan Pusat Pelayanan</t>
  </si>
  <si>
    <t>Realisasi</t>
  </si>
  <si>
    <t>Tahun</t>
  </si>
  <si>
    <t>s.d Okt</t>
  </si>
  <si>
    <t>s.d Nov</t>
  </si>
  <si>
    <t>Personil Operasi Tak Langsung</t>
  </si>
  <si>
    <t>Penugasan Anak perusahaan</t>
  </si>
  <si>
    <t>Checklist angka dsini harus 0 tdk ada selisih</t>
  </si>
  <si>
    <t>Organik</t>
  </si>
  <si>
    <t>Non Organik</t>
  </si>
  <si>
    <t>TOTAL</t>
  </si>
  <si>
    <t>BOD Pelindo (Penugasan)</t>
  </si>
  <si>
    <t>Pemagang / Pelamar Lulus Seleksi / Calon Pegawai</t>
  </si>
  <si>
    <t>a Pelayanan Kapal</t>
  </si>
  <si>
    <t>b Pelayanan Petikemas</t>
  </si>
  <si>
    <t>c Pelayanan Non Petikemas &amp; penumpang</t>
  </si>
  <si>
    <t>d Pelabuhan/ Dermaga Khusus</t>
  </si>
  <si>
    <t>e Pengusahaan Alat</t>
  </si>
  <si>
    <t>f Pengusahaan TBAL</t>
  </si>
  <si>
    <t>g Rupa-rupa Usaha</t>
  </si>
  <si>
    <t>BOD Non Pelindo</t>
  </si>
  <si>
    <t>Organik Pelindo (Penugasan)</t>
  </si>
  <si>
    <t>Organik Anak Perusahaan</t>
  </si>
  <si>
    <t>PKWT Anak Perusahaan</t>
  </si>
  <si>
    <t>Alih Daya Anak Perusahaan</t>
  </si>
  <si>
    <t>Pekerja Pemegang Saham Lainnya</t>
  </si>
  <si>
    <t>PT Pelindo Terminal Petikemas</t>
  </si>
  <si>
    <t>Unit Kerja Anak Perusahaan</t>
  </si>
  <si>
    <t>No</t>
  </si>
  <si>
    <t xml:space="preserve"> Perusahaan</t>
  </si>
  <si>
    <t>Status Pekerja</t>
  </si>
  <si>
    <t>Perbantuan Pelindo</t>
  </si>
  <si>
    <t>Calon Pegawai</t>
  </si>
  <si>
    <t>PKWT</t>
  </si>
  <si>
    <t>Tenaga Alih Daya /Non Organik</t>
  </si>
  <si>
    <t>Berdasarkan Pendidikan</t>
  </si>
  <si>
    <t>S3</t>
  </si>
  <si>
    <t>S2</t>
  </si>
  <si>
    <t>S1</t>
  </si>
  <si>
    <t>D3</t>
  </si>
  <si>
    <t>SD</t>
  </si>
  <si>
    <t>JUMLAH PERSONIL</t>
  </si>
  <si>
    <t>B</t>
  </si>
  <si>
    <t>Berdasarkan Usia</t>
  </si>
  <si>
    <t>&lt; 26</t>
  </si>
  <si>
    <t>26 &lt; X &lt; 36</t>
  </si>
  <si>
    <t>36 &lt; X &lt; 46</t>
  </si>
  <si>
    <t>46 &lt; X &lt; 51</t>
  </si>
  <si>
    <t>51 &lt; X &lt; 55</t>
  </si>
  <si>
    <t>&gt; 55</t>
  </si>
  <si>
    <t>Berdasarkan Rentang Kelas Jabatan</t>
  </si>
  <si>
    <t>Kantor Pusat Subholding Petikemas</t>
  </si>
  <si>
    <t>Checklist harus 0</t>
  </si>
  <si>
    <t>Unit Kerja Kantor Pusat Subholding Petikemas</t>
  </si>
  <si>
    <t>Berdasarkan Gender</t>
  </si>
  <si>
    <t>GENDER</t>
  </si>
  <si>
    <t>Pria</t>
  </si>
  <si>
    <t>Wanita</t>
  </si>
  <si>
    <t>jumlah 1 :</t>
  </si>
  <si>
    <t>jumlah 2 :</t>
  </si>
  <si>
    <t>jumlah 3:</t>
  </si>
  <si>
    <t>jumlah 4 :</t>
  </si>
  <si>
    <t>jumlah 5 :</t>
  </si>
  <si>
    <t>jumlah 6 :</t>
  </si>
  <si>
    <t>jumlah 7 :</t>
  </si>
  <si>
    <t>jumlah 8 :</t>
  </si>
  <si>
    <t>Pelayanan Kapal</t>
  </si>
  <si>
    <t>Pelayanan Petikemas</t>
  </si>
  <si>
    <t>Pelayanan Non Petikemas &amp; penumpang</t>
  </si>
  <si>
    <t>Pelabuhan/ Dermaga Khusus</t>
  </si>
  <si>
    <t>Pengusahaan Alat</t>
  </si>
  <si>
    <t>Pengusahaan TBAL</t>
  </si>
  <si>
    <t>Rupa-rupa Usaha</t>
  </si>
  <si>
    <t>Tidak ada KJ nya</t>
  </si>
  <si>
    <t>Tidak ada KJ</t>
  </si>
  <si>
    <t>KJ berbeda dengan Pelindo</t>
  </si>
  <si>
    <t>Staf Senior 1</t>
  </si>
  <si>
    <t>Staf Senior 2</t>
  </si>
  <si>
    <t>Staf Senior 3</t>
  </si>
  <si>
    <t>Staf Madya 1</t>
  </si>
  <si>
    <t>Staf Madya 2</t>
  </si>
  <si>
    <t>Staf Madya 3</t>
  </si>
  <si>
    <t>Staf Junior 1</t>
  </si>
  <si>
    <t>Staf Junior 2</t>
  </si>
  <si>
    <t>Staf Junior 3</t>
  </si>
  <si>
    <t>KJ Alih daya sebenarnya tdk ada</t>
  </si>
  <si>
    <t>disetarakan KJ Terendah</t>
  </si>
  <si>
    <t>Expose TOTAL</t>
  </si>
  <si>
    <t>Pusat Pelayanan</t>
  </si>
  <si>
    <t>Satuan</t>
  </si>
  <si>
    <t>Posisi Organik</t>
  </si>
  <si>
    <t>Induk Perusahaan (a)</t>
  </si>
  <si>
    <t>Orang</t>
  </si>
  <si>
    <t>Induk - dalam Penugasan ke Anak Perusahaan (b)</t>
  </si>
  <si>
    <t>Sub Total Organik Induk Perusahaan (a) + (b)</t>
  </si>
  <si>
    <t>Organik Anak Perusahaan (c)*</t>
  </si>
  <si>
    <t>Jumlah Pegawai Organik</t>
  </si>
  <si>
    <t>Posisi Non Organik</t>
  </si>
  <si>
    <t>Induk Perusahaan (d)</t>
  </si>
  <si>
    <t>Anak Perusahaan (e) = (e1) + (e2) + (e3)</t>
  </si>
  <si>
    <t>Non Organik (e1)</t>
  </si>
  <si>
    <t>Organik Pemegang Saham Lainnya (e2)</t>
  </si>
  <si>
    <t>BOD Non Pelindo (e3)</t>
  </si>
  <si>
    <t>Jumlah Pegawai Non Organik (d) + (e)</t>
  </si>
  <si>
    <t>Jumlah Induk Perusahaan (a+b+d)</t>
  </si>
  <si>
    <t>Jumlah Anak Perusahaan (c+e)</t>
  </si>
  <si>
    <t>Total (3) + (4)</t>
  </si>
  <si>
    <t>Keterangan :</t>
  </si>
  <si>
    <t>*) Pekerja Induk dalam Penugasan ke Anak pada poin b merupakan Pekerja PT Pelabuhan Indonesia (Persero) yang ditugaskan oleh Anak Perusahaan</t>
  </si>
  <si>
    <t>*) Pekerja Organik Anak Perusahaan pada poin c merupakan rekrutmen internal oleh Anak Perusahaan</t>
  </si>
  <si>
    <t>Pensiun</t>
  </si>
  <si>
    <t>Meninggal dunia</t>
  </si>
  <si>
    <t>mengundurkan diri</t>
  </si>
  <si>
    <t>Promosi/Rotasi</t>
  </si>
  <si>
    <t>diberhentikan</t>
  </si>
  <si>
    <t>REALISASI TAHUN 2021</t>
  </si>
  <si>
    <t>Lain2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</si>
</sst>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General_)"/>
    <numFmt numFmtId="167" formatCode="_(* #,##0_);_(* \(#,##0\);_(* &quot;-&quot;??_);_(@_)"/>
    <numFmt numFmtId="168" formatCode="0_);\(0\)"/>
    <numFmt numFmtId="169" formatCode="[$-421]dd\ mmmm\ yyyy;@"/>
    <numFmt numFmtId="170" formatCode="[$-409]dd\-mmm\-yy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0"/>
      <name val="Gotham Book"/>
      <family val="3"/>
    </font>
    <font>
      <sz val="9"/>
      <name val="Gotham Book"/>
      <family val="3"/>
    </font>
    <font>
      <sz val="9"/>
      <color rgb="FFFF0000"/>
      <name val="Gotham Book"/>
      <family val="3"/>
    </font>
    <font>
      <sz val="10"/>
      <name val="Arial"/>
      <family val="2"/>
    </font>
    <font>
      <sz val="9"/>
      <name val="Gotham Book"/>
      <family val="3"/>
    </font>
    <font>
      <sz val="9"/>
      <color theme="0"/>
      <name val="Gotham Book"/>
      <family val="3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Times New Roman"/>
      <family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9"/>
      <name val="Gotham"/>
    </font>
    <font>
      <sz val="9"/>
      <name val="Gotham"/>
    </font>
    <font>
      <sz val="9"/>
      <color theme="1"/>
      <name val="Gotham"/>
    </font>
    <font>
      <b/>
      <sz val="9"/>
      <color theme="0"/>
      <name val="Gotham"/>
    </font>
    <font>
      <sz val="9"/>
      <color theme="0"/>
      <name val="Gotham"/>
    </font>
  </fonts>
  <fills count="5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57960"/>
        <bgColor indexed="64"/>
      </patternFill>
    </fill>
    <fill>
      <patternFill patternType="solid">
        <fgColor theme="4" tint="-0.249977111117893"/>
        <bgColor rgb="FF0070C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theme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theme="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theme="0"/>
      </patternFill>
    </fill>
    <fill>
      <patternFill patternType="solid">
        <fgColor rgb="FF06886C"/>
        <bgColor indexed="64"/>
      </patternFill>
    </fill>
    <fill>
      <patternFill patternType="solid">
        <fgColor rgb="FF06886C"/>
        <bgColor rgb="FF0070C0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41">
    <xf numFmtId="0" fontId="0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5" fillId="0" borderId="0"/>
    <xf numFmtId="0" fontId="5" fillId="0" borderId="0"/>
    <xf numFmtId="0" fontId="10" fillId="0" borderId="0"/>
    <xf numFmtId="0" fontId="9" fillId="0" borderId="0"/>
    <xf numFmtId="0" fontId="9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1" fillId="4" borderId="0" applyNumberFormat="0" applyBorder="0" applyAlignment="0" applyProtection="0"/>
    <xf numFmtId="169" fontId="5" fillId="0" borderId="0" applyFont="0" applyFill="0" applyBorder="0" applyAlignment="0" applyProtection="0"/>
    <xf numFmtId="0" fontId="11" fillId="5" borderId="0" applyNumberFormat="0" applyBorder="0" applyAlignment="0" applyProtection="0"/>
    <xf numFmtId="0" fontId="9" fillId="0" borderId="0"/>
    <xf numFmtId="0" fontId="11" fillId="7" borderId="0" applyNumberFormat="0" applyBorder="0" applyAlignment="0" applyProtection="0"/>
    <xf numFmtId="0" fontId="5" fillId="0" borderId="0"/>
    <xf numFmtId="0" fontId="11" fillId="0" borderId="0"/>
    <xf numFmtId="165" fontId="5" fillId="0" borderId="0" applyFont="0" applyFill="0" applyBorder="0" applyAlignment="0" applyProtection="0"/>
    <xf numFmtId="0" fontId="1" fillId="0" borderId="0"/>
    <xf numFmtId="0" fontId="11" fillId="6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12" applyNumberFormat="0" applyAlignment="0" applyProtection="0"/>
    <xf numFmtId="0" fontId="15" fillId="23" borderId="13" applyNumberFormat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8" fillId="0" borderId="14" applyNumberFormat="0" applyFill="0" applyAlignment="0" applyProtection="0"/>
    <xf numFmtId="0" fontId="19" fillId="0" borderId="15" applyNumberFormat="0" applyFill="0" applyAlignment="0" applyProtection="0"/>
    <xf numFmtId="0" fontId="20" fillId="0" borderId="16" applyNumberFormat="0" applyFill="0" applyAlignment="0" applyProtection="0"/>
    <xf numFmtId="0" fontId="20" fillId="0" borderId="0" applyNumberFormat="0" applyFill="0" applyBorder="0" applyAlignment="0" applyProtection="0"/>
    <xf numFmtId="0" fontId="21" fillId="9" borderId="12" applyNumberFormat="0" applyAlignment="0" applyProtection="0"/>
    <xf numFmtId="0" fontId="22" fillId="0" borderId="17" applyNumberFormat="0" applyFill="0" applyAlignment="0" applyProtection="0"/>
    <xf numFmtId="0" fontId="23" fillId="24" borderId="0" applyNumberFormat="0" applyBorder="0" applyAlignment="0" applyProtection="0"/>
    <xf numFmtId="0" fontId="5" fillId="25" borderId="18" applyNumberFormat="0" applyFont="0" applyAlignment="0" applyProtection="0"/>
    <xf numFmtId="0" fontId="24" fillId="22" borderId="19" applyNumberFormat="0" applyAlignment="0" applyProtection="0"/>
    <xf numFmtId="0" fontId="25" fillId="0" borderId="0" applyNumberFormat="0" applyFill="0" applyBorder="0" applyAlignment="0" applyProtection="0"/>
    <xf numFmtId="0" fontId="26" fillId="0" borderId="20" applyNumberFormat="0" applyFill="0" applyAlignment="0" applyProtection="0"/>
    <xf numFmtId="0" fontId="27" fillId="0" borderId="0" applyNumberForma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  <xf numFmtId="0" fontId="5" fillId="0" borderId="0"/>
    <xf numFmtId="0" fontId="9" fillId="0" borderId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14" fillId="22" borderId="12" applyNumberFormat="0" applyAlignment="0" applyProtection="0"/>
    <xf numFmtId="0" fontId="14" fillId="22" borderId="12" applyNumberFormat="0" applyAlignment="0" applyProtection="0"/>
    <xf numFmtId="170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1" fillId="9" borderId="12" applyNumberFormat="0" applyAlignment="0" applyProtection="0"/>
    <xf numFmtId="0" fontId="21" fillId="9" borderId="12" applyNumberFormat="0" applyAlignment="0" applyProtection="0"/>
    <xf numFmtId="0" fontId="30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27" applyNumberFormat="0" applyFont="0" applyAlignment="0" applyProtection="0"/>
    <xf numFmtId="0" fontId="1" fillId="27" borderId="27" applyNumberFormat="0" applyFont="0" applyAlignment="0" applyProtection="0"/>
    <xf numFmtId="0" fontId="1" fillId="27" borderId="27" applyNumberFormat="0" applyFont="0" applyAlignment="0" applyProtection="0"/>
    <xf numFmtId="0" fontId="1" fillId="27" borderId="27" applyNumberFormat="0" applyFont="0" applyAlignment="0" applyProtection="0"/>
    <xf numFmtId="0" fontId="1" fillId="27" borderId="27" applyNumberFormat="0" applyFont="0" applyAlignment="0" applyProtection="0"/>
    <xf numFmtId="0" fontId="1" fillId="27" borderId="27" applyNumberFormat="0" applyFont="0" applyAlignment="0" applyProtection="0"/>
    <xf numFmtId="0" fontId="1" fillId="27" borderId="27" applyNumberFormat="0" applyFont="0" applyAlignment="0" applyProtection="0"/>
    <xf numFmtId="0" fontId="1" fillId="27" borderId="27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1" fillId="27" borderId="27" applyNumberFormat="0" applyFont="0" applyAlignment="0" applyProtection="0"/>
    <xf numFmtId="0" fontId="1" fillId="27" borderId="27" applyNumberFormat="0" applyFont="0" applyAlignment="0" applyProtection="0"/>
    <xf numFmtId="0" fontId="1" fillId="27" borderId="27" applyNumberFormat="0" applyFont="0" applyAlignment="0" applyProtection="0"/>
    <xf numFmtId="0" fontId="1" fillId="27" borderId="27" applyNumberFormat="0" applyFont="0" applyAlignment="0" applyProtection="0"/>
    <xf numFmtId="0" fontId="1" fillId="27" borderId="27" applyNumberFormat="0" applyFont="0" applyAlignment="0" applyProtection="0"/>
    <xf numFmtId="0" fontId="1" fillId="27" borderId="27" applyNumberFormat="0" applyFont="0" applyAlignment="0" applyProtection="0"/>
    <xf numFmtId="0" fontId="1" fillId="27" borderId="27" applyNumberFormat="0" applyFont="0" applyAlignment="0" applyProtection="0"/>
    <xf numFmtId="0" fontId="1" fillId="27" borderId="27" applyNumberFormat="0" applyFont="0" applyAlignment="0" applyProtection="0"/>
    <xf numFmtId="0" fontId="24" fillId="22" borderId="19" applyNumberFormat="0" applyAlignment="0" applyProtection="0"/>
    <xf numFmtId="0" fontId="24" fillId="22" borderId="19" applyNumberFormat="0" applyAlignment="0" applyProtection="0"/>
    <xf numFmtId="0" fontId="29" fillId="0" borderId="0" applyNumberFormat="0" applyFill="0" applyBorder="0" applyAlignment="0" applyProtection="0"/>
    <xf numFmtId="0" fontId="26" fillId="0" borderId="20" applyNumberFormat="0" applyFill="0" applyAlignment="0" applyProtection="0"/>
    <xf numFmtId="0" fontId="26" fillId="0" borderId="20" applyNumberFormat="0" applyFill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9" fillId="0" borderId="0"/>
    <xf numFmtId="43" fontId="1" fillId="0" borderId="0" applyFont="0" applyFill="0" applyBorder="0" applyAlignment="0" applyProtection="0"/>
    <xf numFmtId="41" fontId="9" fillId="0" borderId="0" applyFont="0" applyFill="0" applyBorder="0" applyAlignment="0" applyProtection="0"/>
  </cellStyleXfs>
  <cellXfs count="368">
    <xf numFmtId="0" fontId="0" fillId="0" borderId="0" xfId="0"/>
    <xf numFmtId="166" fontId="3" fillId="2" borderId="2" xfId="0" applyNumberFormat="1" applyFont="1" applyFill="1" applyBorder="1" applyAlignment="1">
      <alignment wrapText="1"/>
    </xf>
    <xf numFmtId="166" fontId="3" fillId="2" borderId="4" xfId="0" applyNumberFormat="1" applyFont="1" applyFill="1" applyBorder="1" applyAlignment="1">
      <alignment wrapText="1"/>
    </xf>
    <xf numFmtId="166" fontId="3" fillId="2" borderId="1" xfId="0" applyNumberFormat="1" applyFont="1" applyFill="1" applyBorder="1" applyAlignment="1">
      <alignment wrapText="1"/>
    </xf>
    <xf numFmtId="166" fontId="3" fillId="2" borderId="4" xfId="0" applyNumberFormat="1" applyFont="1" applyFill="1" applyBorder="1" applyAlignment="1">
      <alignment horizontal="center" vertical="center" wrapText="1"/>
    </xf>
    <xf numFmtId="41" fontId="3" fillId="2" borderId="4" xfId="0" applyNumberFormat="1" applyFont="1" applyFill="1" applyBorder="1" applyAlignment="1">
      <alignment wrapText="1"/>
    </xf>
    <xf numFmtId="41" fontId="3" fillId="2" borderId="3" xfId="0" applyNumberFormat="1" applyFont="1" applyFill="1" applyBorder="1" applyAlignment="1">
      <alignment wrapText="1"/>
    </xf>
    <xf numFmtId="166" fontId="3" fillId="2" borderId="4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center" wrapText="1"/>
    </xf>
    <xf numFmtId="41" fontId="3" fillId="2" borderId="6" xfId="0" applyNumberFormat="1" applyFont="1" applyFill="1" applyBorder="1" applyAlignment="1">
      <alignment wrapText="1"/>
    </xf>
    <xf numFmtId="41" fontId="3" fillId="2" borderId="8" xfId="0" applyNumberFormat="1" applyFont="1" applyFill="1" applyBorder="1" applyAlignment="1">
      <alignment wrapText="1"/>
    </xf>
    <xf numFmtId="166" fontId="3" fillId="0" borderId="2" xfId="0" applyNumberFormat="1" applyFont="1" applyFill="1" applyBorder="1" applyAlignment="1">
      <alignment horizontal="right" wrapText="1"/>
    </xf>
    <xf numFmtId="41" fontId="3" fillId="0" borderId="8" xfId="0" applyNumberFormat="1" applyFont="1" applyFill="1" applyBorder="1" applyAlignment="1">
      <alignment horizontal="right" wrapText="1"/>
    </xf>
    <xf numFmtId="166" fontId="4" fillId="0" borderId="2" xfId="0" applyNumberFormat="1" applyFont="1" applyFill="1" applyBorder="1" applyAlignment="1">
      <alignment horizontal="right" wrapText="1"/>
    </xf>
    <xf numFmtId="166" fontId="6" fillId="2" borderId="2" xfId="0" applyNumberFormat="1" applyFont="1" applyFill="1" applyBorder="1" applyAlignment="1">
      <alignment wrapText="1"/>
    </xf>
    <xf numFmtId="166" fontId="6" fillId="2" borderId="4" xfId="0" applyNumberFormat="1" applyFont="1" applyFill="1" applyBorder="1" applyAlignment="1">
      <alignment wrapText="1"/>
    </xf>
    <xf numFmtId="166" fontId="6" fillId="2" borderId="2" xfId="0" applyNumberFormat="1" applyFont="1" applyFill="1" applyBorder="1" applyAlignment="1">
      <alignment horizontal="right" wrapText="1"/>
    </xf>
    <xf numFmtId="166" fontId="6" fillId="2" borderId="4" xfId="0" applyNumberFormat="1" applyFont="1" applyFill="1" applyBorder="1" applyAlignment="1">
      <alignment horizontal="center" vertical="top" wrapText="1"/>
    </xf>
    <xf numFmtId="41" fontId="6" fillId="2" borderId="4" xfId="0" applyNumberFormat="1" applyFont="1" applyFill="1" applyBorder="1" applyAlignment="1">
      <alignment wrapText="1"/>
    </xf>
    <xf numFmtId="167" fontId="6" fillId="2" borderId="4" xfId="5" applyNumberFormat="1" applyFont="1" applyFill="1" applyBorder="1" applyAlignment="1">
      <alignment horizontal="right" wrapText="1"/>
    </xf>
    <xf numFmtId="41" fontId="6" fillId="2" borderId="4" xfId="1" applyFont="1" applyFill="1" applyBorder="1" applyAlignment="1">
      <alignment horizontal="right" wrapText="1"/>
    </xf>
    <xf numFmtId="2" fontId="6" fillId="2" borderId="4" xfId="1" applyNumberFormat="1" applyFont="1" applyFill="1" applyBorder="1" applyAlignment="1">
      <alignment horizontal="right" wrapText="1"/>
    </xf>
    <xf numFmtId="166" fontId="6" fillId="2" borderId="4" xfId="0" applyNumberFormat="1" applyFont="1" applyFill="1" applyBorder="1" applyAlignment="1">
      <alignment horizontal="center" wrapText="1"/>
    </xf>
    <xf numFmtId="167" fontId="6" fillId="3" borderId="4" xfId="0" applyNumberFormat="1" applyFont="1" applyFill="1" applyBorder="1" applyAlignment="1">
      <alignment wrapText="1"/>
    </xf>
    <xf numFmtId="41" fontId="6" fillId="2" borderId="4" xfId="0" applyNumberFormat="1" applyFont="1" applyFill="1" applyBorder="1" applyAlignment="1"/>
    <xf numFmtId="41" fontId="6" fillId="2" borderId="6" xfId="0" applyNumberFormat="1" applyFont="1" applyFill="1" applyBorder="1" applyAlignment="1">
      <alignment wrapText="1"/>
    </xf>
    <xf numFmtId="167" fontId="6" fillId="3" borderId="6" xfId="0" applyNumberFormat="1" applyFont="1" applyFill="1" applyBorder="1" applyAlignment="1">
      <alignment wrapText="1"/>
    </xf>
    <xf numFmtId="167" fontId="6" fillId="2" borderId="6" xfId="5" applyNumberFormat="1" applyFont="1" applyFill="1" applyBorder="1" applyAlignment="1">
      <alignment horizontal="right" wrapText="1"/>
    </xf>
    <xf numFmtId="41" fontId="6" fillId="2" borderId="6" xfId="1" applyFont="1" applyFill="1" applyBorder="1" applyAlignment="1">
      <alignment horizontal="right" wrapText="1"/>
    </xf>
    <xf numFmtId="41" fontId="6" fillId="2" borderId="11" xfId="0" applyNumberFormat="1" applyFont="1" applyFill="1" applyBorder="1" applyAlignment="1">
      <alignment horizontal="center" wrapText="1"/>
    </xf>
    <xf numFmtId="167" fontId="6" fillId="3" borderId="10" xfId="0" applyNumberFormat="1" applyFont="1" applyFill="1" applyBorder="1" applyAlignment="1">
      <alignment wrapText="1"/>
    </xf>
    <xf numFmtId="167" fontId="6" fillId="3" borderId="9" xfId="0" applyNumberFormat="1" applyFont="1" applyFill="1" applyBorder="1" applyAlignment="1">
      <alignment wrapText="1"/>
    </xf>
    <xf numFmtId="166" fontId="6" fillId="2" borderId="6" xfId="0" applyNumberFormat="1" applyFont="1" applyFill="1" applyBorder="1" applyAlignment="1">
      <alignment horizontal="center" wrapText="1"/>
    </xf>
    <xf numFmtId="41" fontId="6" fillId="3" borderId="7" xfId="0" applyNumberFormat="1" applyFont="1" applyFill="1" applyBorder="1" applyAlignment="1">
      <alignment wrapText="1"/>
    </xf>
    <xf numFmtId="41" fontId="6" fillId="3" borderId="11" xfId="0" applyNumberFormat="1" applyFont="1" applyFill="1" applyBorder="1" applyAlignment="1">
      <alignment wrapText="1"/>
    </xf>
    <xf numFmtId="0" fontId="0" fillId="0" borderId="0" xfId="0"/>
    <xf numFmtId="0" fontId="0" fillId="0" borderId="0" xfId="0" applyFill="1"/>
    <xf numFmtId="167" fontId="6" fillId="2" borderId="4" xfId="5" applyNumberFormat="1" applyFont="1" applyFill="1" applyBorder="1" applyAlignment="1">
      <alignment wrapText="1"/>
    </xf>
    <xf numFmtId="166" fontId="6" fillId="2" borderId="22" xfId="0" applyNumberFormat="1" applyFont="1" applyFill="1" applyBorder="1" applyAlignment="1">
      <alignment horizontal="center" wrapText="1"/>
    </xf>
    <xf numFmtId="41" fontId="6" fillId="2" borderId="22" xfId="0" applyNumberFormat="1" applyFont="1" applyFill="1" applyBorder="1" applyAlignment="1">
      <alignment horizontal="center"/>
    </xf>
    <xf numFmtId="167" fontId="6" fillId="2" borderId="22" xfId="5" applyNumberFormat="1" applyFont="1" applyFill="1" applyBorder="1" applyAlignment="1">
      <alignment wrapText="1"/>
    </xf>
    <xf numFmtId="166" fontId="6" fillId="2" borderId="21" xfId="0" applyNumberFormat="1" applyFont="1" applyFill="1" applyBorder="1" applyAlignment="1">
      <alignment wrapText="1"/>
    </xf>
    <xf numFmtId="166" fontId="6" fillId="2" borderId="3" xfId="0" applyNumberFormat="1" applyFont="1" applyFill="1" applyBorder="1" applyAlignment="1">
      <alignment wrapText="1"/>
    </xf>
    <xf numFmtId="41" fontId="6" fillId="2" borderId="3" xfId="0" applyNumberFormat="1" applyFont="1" applyFill="1" applyBorder="1" applyAlignment="1">
      <alignment horizontal="center" wrapText="1"/>
    </xf>
    <xf numFmtId="41" fontId="6" fillId="2" borderId="3" xfId="0" applyNumberFormat="1" applyFont="1" applyFill="1" applyBorder="1" applyAlignment="1">
      <alignment wrapText="1"/>
    </xf>
    <xf numFmtId="41" fontId="6" fillId="2" borderId="22" xfId="0" applyNumberFormat="1" applyFont="1" applyFill="1" applyBorder="1" applyAlignment="1">
      <alignment horizontal="center" wrapText="1"/>
    </xf>
    <xf numFmtId="2" fontId="6" fillId="2" borderId="21" xfId="0" applyNumberFormat="1" applyFont="1" applyFill="1" applyBorder="1" applyAlignment="1">
      <alignment wrapText="1"/>
    </xf>
    <xf numFmtId="166" fontId="6" fillId="2" borderId="0" xfId="0" applyNumberFormat="1" applyFont="1" applyFill="1" applyAlignment="1">
      <alignment horizontal="center" wrapText="1"/>
    </xf>
    <xf numFmtId="167" fontId="6" fillId="2" borderId="22" xfId="5" applyNumberFormat="1" applyFont="1" applyFill="1" applyBorder="1" applyAlignment="1">
      <alignment vertical="center" wrapText="1"/>
    </xf>
    <xf numFmtId="0" fontId="28" fillId="0" borderId="0" xfId="0" applyFont="1"/>
    <xf numFmtId="168" fontId="6" fillId="2" borderId="4" xfId="1" applyNumberFormat="1" applyFont="1" applyFill="1" applyBorder="1" applyAlignment="1">
      <alignment horizontal="right" wrapText="1"/>
    </xf>
    <xf numFmtId="167" fontId="6" fillId="0" borderId="6" xfId="5" applyNumberFormat="1" applyFont="1" applyFill="1" applyBorder="1" applyAlignment="1">
      <alignment horizontal="right" vertical="center" wrapText="1"/>
    </xf>
    <xf numFmtId="41" fontId="0" fillId="0" borderId="0" xfId="0" applyNumberFormat="1"/>
    <xf numFmtId="167" fontId="0" fillId="0" borderId="0" xfId="0" applyNumberFormat="1"/>
    <xf numFmtId="166" fontId="6" fillId="2" borderId="21" xfId="0" applyNumberFormat="1" applyFont="1" applyFill="1" applyBorder="1" applyAlignment="1">
      <alignment horizontal="right" wrapText="1"/>
    </xf>
    <xf numFmtId="41" fontId="3" fillId="0" borderId="4" xfId="1" applyFont="1" applyBorder="1" applyAlignment="1">
      <alignment horizontal="right" wrapText="1"/>
    </xf>
    <xf numFmtId="167" fontId="3" fillId="0" borderId="4" xfId="2" applyNumberFormat="1" applyFont="1" applyBorder="1" applyAlignment="1">
      <alignment horizontal="right" wrapText="1"/>
    </xf>
    <xf numFmtId="41" fontId="3" fillId="0" borderId="24" xfId="0" applyNumberFormat="1" applyFont="1" applyBorder="1" applyAlignment="1">
      <alignment horizontal="right" wrapText="1"/>
    </xf>
    <xf numFmtId="166" fontId="4" fillId="0" borderId="26" xfId="0" applyNumberFormat="1" applyFont="1" applyBorder="1" applyAlignment="1">
      <alignment horizontal="right" wrapText="1"/>
    </xf>
    <xf numFmtId="166" fontId="6" fillId="0" borderId="23" xfId="0" applyNumberFormat="1" applyFont="1" applyFill="1" applyBorder="1" applyAlignment="1">
      <alignment wrapText="1"/>
    </xf>
    <xf numFmtId="167" fontId="6" fillId="0" borderId="22" xfId="5" applyNumberFormat="1" applyFont="1" applyFill="1" applyBorder="1" applyAlignment="1">
      <alignment wrapText="1"/>
    </xf>
    <xf numFmtId="167" fontId="6" fillId="0" borderId="4" xfId="5" applyNumberFormat="1" applyFont="1" applyFill="1" applyBorder="1" applyAlignment="1">
      <alignment horizontal="right" wrapText="1"/>
    </xf>
    <xf numFmtId="167" fontId="6" fillId="0" borderId="6" xfId="5" applyNumberFormat="1" applyFont="1" applyFill="1" applyBorder="1" applyAlignment="1">
      <alignment horizontal="right" wrapText="1"/>
    </xf>
    <xf numFmtId="167" fontId="6" fillId="0" borderId="10" xfId="0" applyNumberFormat="1" applyFont="1" applyFill="1" applyBorder="1" applyAlignment="1">
      <alignment wrapText="1"/>
    </xf>
    <xf numFmtId="2" fontId="6" fillId="2" borderId="6" xfId="1" applyNumberFormat="1" applyFont="1" applyFill="1" applyBorder="1" applyAlignment="1">
      <alignment horizontal="right" wrapText="1"/>
    </xf>
    <xf numFmtId="41" fontId="3" fillId="2" borderId="3" xfId="0" applyNumberFormat="1" applyFont="1" applyFill="1" applyBorder="1" applyAlignment="1">
      <alignment vertical="top" wrapText="1"/>
    </xf>
    <xf numFmtId="41" fontId="6" fillId="0" borderId="0" xfId="0" applyNumberFormat="1" applyFont="1" applyFill="1" applyBorder="1" applyAlignment="1">
      <alignment horizontal="left" wrapText="1"/>
    </xf>
    <xf numFmtId="166" fontId="7" fillId="34" borderId="2" xfId="0" applyNumberFormat="1" applyFont="1" applyFill="1" applyBorder="1" applyAlignment="1">
      <alignment horizontal="center" vertical="center"/>
    </xf>
    <xf numFmtId="166" fontId="7" fillId="34" borderId="21" xfId="0" applyNumberFormat="1" applyFont="1" applyFill="1" applyBorder="1" applyAlignment="1">
      <alignment horizontal="center" vertical="center"/>
    </xf>
    <xf numFmtId="166" fontId="7" fillId="34" borderId="6" xfId="0" applyNumberFormat="1" applyFont="1" applyFill="1" applyBorder="1" applyAlignment="1">
      <alignment horizontal="center" vertical="center"/>
    </xf>
    <xf numFmtId="166" fontId="7" fillId="34" borderId="1" xfId="0" applyNumberFormat="1" applyFont="1" applyFill="1" applyBorder="1" applyAlignment="1">
      <alignment vertical="center" wrapText="1"/>
    </xf>
    <xf numFmtId="166" fontId="7" fillId="34" borderId="2" xfId="0" applyNumberFormat="1" applyFont="1" applyFill="1" applyBorder="1" applyAlignment="1">
      <alignment horizontal="center" vertical="center" wrapText="1"/>
    </xf>
    <xf numFmtId="166" fontId="7" fillId="34" borderId="3" xfId="0" applyNumberFormat="1" applyFont="1" applyFill="1" applyBorder="1" applyAlignment="1">
      <alignment horizontal="center" vertical="center"/>
    </xf>
    <xf numFmtId="166" fontId="7" fillId="34" borderId="5" xfId="0" applyNumberFormat="1" applyFont="1" applyFill="1" applyBorder="1" applyAlignment="1">
      <alignment vertical="center" wrapText="1"/>
    </xf>
    <xf numFmtId="166" fontId="7" fillId="34" borderId="6" xfId="0" applyNumberFormat="1" applyFont="1" applyFill="1" applyBorder="1" applyAlignment="1">
      <alignment horizontal="center" vertical="center" wrapText="1"/>
    </xf>
    <xf numFmtId="166" fontId="2" fillId="34" borderId="7" xfId="0" applyNumberFormat="1" applyFont="1" applyFill="1" applyBorder="1" applyAlignment="1">
      <alignment horizontal="center" wrapText="1"/>
    </xf>
    <xf numFmtId="166" fontId="7" fillId="34" borderId="21" xfId="0" applyNumberFormat="1" applyFont="1" applyFill="1" applyBorder="1" applyAlignment="1">
      <alignment horizontal="center" vertical="top"/>
    </xf>
    <xf numFmtId="166" fontId="7" fillId="34" borderId="7" xfId="0" applyNumberFormat="1" applyFont="1" applyFill="1" applyBorder="1" applyAlignment="1">
      <alignment horizontal="center" wrapText="1"/>
    </xf>
    <xf numFmtId="166" fontId="7" fillId="34" borderId="22" xfId="0" applyNumberFormat="1" applyFont="1" applyFill="1" applyBorder="1" applyAlignment="1">
      <alignment horizontal="center" wrapText="1"/>
    </xf>
    <xf numFmtId="166" fontId="7" fillId="34" borderId="4" xfId="0" applyNumberFormat="1" applyFont="1" applyFill="1" applyBorder="1" applyAlignment="1">
      <alignment horizontal="center"/>
    </xf>
    <xf numFmtId="1" fontId="7" fillId="34" borderId="22" xfId="0" applyNumberFormat="1" applyFont="1" applyFill="1" applyBorder="1" applyAlignment="1">
      <alignment horizontal="center" wrapText="1"/>
    </xf>
    <xf numFmtId="166" fontId="2" fillId="34" borderId="4" xfId="0" applyNumberFormat="1" applyFont="1" applyFill="1" applyBorder="1" applyAlignment="1">
      <alignment horizontal="center" vertical="center"/>
    </xf>
    <xf numFmtId="166" fontId="7" fillId="0" borderId="0" xfId="0" applyNumberFormat="1" applyFont="1" applyFill="1" applyBorder="1" applyAlignment="1">
      <alignment horizontal="center" vertical="center"/>
    </xf>
    <xf numFmtId="166" fontId="3" fillId="0" borderId="0" xfId="0" applyNumberFormat="1" applyFont="1" applyFill="1" applyBorder="1" applyAlignment="1">
      <alignment horizontal="right" wrapText="1"/>
    </xf>
    <xf numFmtId="2" fontId="3" fillId="0" borderId="0" xfId="1" applyNumberFormat="1" applyFont="1" applyFill="1" applyBorder="1" applyAlignment="1">
      <alignment horizontal="right" wrapText="1"/>
    </xf>
    <xf numFmtId="166" fontId="7" fillId="0" borderId="0" xfId="0" quotePrefix="1" applyNumberFormat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 wrapText="1"/>
    </xf>
    <xf numFmtId="166" fontId="2" fillId="34" borderId="21" xfId="0" applyNumberFormat="1" applyFont="1" applyFill="1" applyBorder="1" applyAlignment="1">
      <alignment horizontal="center" vertical="center"/>
    </xf>
    <xf numFmtId="167" fontId="3" fillId="0" borderId="4" xfId="5" applyNumberFormat="1" applyFont="1" applyFill="1" applyBorder="1" applyAlignment="1">
      <alignment wrapText="1"/>
    </xf>
    <xf numFmtId="167" fontId="3" fillId="0" borderId="4" xfId="0" applyNumberFormat="1" applyFont="1" applyBorder="1" applyAlignment="1">
      <alignment horizontal="right" wrapText="1"/>
    </xf>
    <xf numFmtId="166" fontId="7" fillId="34" borderId="7" xfId="0" applyNumberFormat="1" applyFont="1" applyFill="1" applyBorder="1" applyAlignment="1">
      <alignment horizontal="center" vertical="center" wrapText="1"/>
    </xf>
    <xf numFmtId="166" fontId="2" fillId="34" borderId="7" xfId="0" quotePrefix="1" applyNumberFormat="1" applyFont="1" applyFill="1" applyBorder="1" applyAlignment="1">
      <alignment horizontal="center" vertical="top"/>
    </xf>
    <xf numFmtId="167" fontId="6" fillId="2" borderId="4" xfId="1" applyNumberFormat="1" applyFont="1" applyFill="1" applyBorder="1" applyAlignment="1">
      <alignment wrapText="1"/>
    </xf>
    <xf numFmtId="167" fontId="6" fillId="2" borderId="9" xfId="1" applyNumberFormat="1" applyFont="1" applyFill="1" applyBorder="1" applyAlignment="1">
      <alignment wrapText="1"/>
    </xf>
    <xf numFmtId="41" fontId="3" fillId="2" borderId="7" xfId="0" applyNumberFormat="1" applyFont="1" applyFill="1" applyBorder="1" applyAlignment="1">
      <alignment horizontal="center" wrapText="1"/>
    </xf>
    <xf numFmtId="9" fontId="0" fillId="0" borderId="0" xfId="135" applyFont="1"/>
    <xf numFmtId="166" fontId="7" fillId="34" borderId="2" xfId="0" applyNumberFormat="1" applyFont="1" applyFill="1" applyBorder="1" applyAlignment="1">
      <alignment horizontal="center" vertical="center" wrapText="1"/>
    </xf>
    <xf numFmtId="166" fontId="7" fillId="34" borderId="6" xfId="0" applyNumberFormat="1" applyFont="1" applyFill="1" applyBorder="1" applyAlignment="1">
      <alignment horizontal="center" vertical="center" wrapText="1"/>
    </xf>
    <xf numFmtId="166" fontId="7" fillId="34" borderId="2" xfId="0" applyNumberFormat="1" applyFont="1" applyFill="1" applyBorder="1" applyAlignment="1">
      <alignment horizontal="center" vertical="center" wrapText="1"/>
    </xf>
    <xf numFmtId="166" fontId="7" fillId="34" borderId="6" xfId="0" applyNumberFormat="1" applyFont="1" applyFill="1" applyBorder="1" applyAlignment="1">
      <alignment horizontal="center" vertical="center" wrapText="1"/>
    </xf>
    <xf numFmtId="41" fontId="6" fillId="2" borderId="7" xfId="1" applyFont="1" applyFill="1" applyBorder="1" applyAlignment="1">
      <alignment horizontal="right" wrapText="1"/>
    </xf>
    <xf numFmtId="164" fontId="6" fillId="2" borderId="4" xfId="1" applyNumberFormat="1" applyFont="1" applyFill="1" applyBorder="1" applyAlignment="1">
      <alignment horizontal="right" wrapText="1"/>
    </xf>
    <xf numFmtId="164" fontId="6" fillId="2" borderId="7" xfId="1" applyNumberFormat="1" applyFont="1" applyFill="1" applyBorder="1" applyAlignment="1">
      <alignment horizontal="right" wrapText="1"/>
    </xf>
    <xf numFmtId="164" fontId="6" fillId="2" borderId="6" xfId="1" applyNumberFormat="1" applyFont="1" applyFill="1" applyBorder="1" applyAlignment="1">
      <alignment horizontal="right" wrapText="1"/>
    </xf>
    <xf numFmtId="166" fontId="7" fillId="34" borderId="2" xfId="0" applyNumberFormat="1" applyFont="1" applyFill="1" applyBorder="1" applyAlignment="1">
      <alignment horizontal="center" vertical="center" wrapText="1"/>
    </xf>
    <xf numFmtId="166" fontId="7" fillId="34" borderId="6" xfId="0" applyNumberFormat="1" applyFont="1" applyFill="1" applyBorder="1" applyAlignment="1">
      <alignment horizontal="center" vertical="center" wrapText="1"/>
    </xf>
    <xf numFmtId="0" fontId="33" fillId="0" borderId="0" xfId="0" applyFont="1"/>
    <xf numFmtId="166" fontId="3" fillId="2" borderId="0" xfId="0" applyNumberFormat="1" applyFont="1" applyFill="1" applyBorder="1" applyAlignment="1">
      <alignment horizontal="center" wrapText="1"/>
    </xf>
    <xf numFmtId="41" fontId="3" fillId="2" borderId="0" xfId="0" applyNumberFormat="1" applyFont="1" applyFill="1" applyBorder="1" applyAlignment="1">
      <alignment wrapText="1"/>
    </xf>
    <xf numFmtId="41" fontId="3" fillId="0" borderId="0" xfId="0" applyNumberFormat="1" applyFont="1" applyBorder="1" applyAlignment="1">
      <alignment horizontal="right" wrapText="1"/>
    </xf>
    <xf numFmtId="41" fontId="3" fillId="0" borderId="0" xfId="0" applyNumberFormat="1" applyFont="1" applyFill="1" applyBorder="1" applyAlignment="1">
      <alignment horizontal="right" wrapText="1"/>
    </xf>
    <xf numFmtId="41" fontId="6" fillId="2" borderId="0" xfId="1" applyFont="1" applyFill="1" applyBorder="1" applyAlignment="1">
      <alignment horizontal="right" wrapText="1"/>
    </xf>
    <xf numFmtId="164" fontId="6" fillId="2" borderId="0" xfId="1" applyNumberFormat="1" applyFont="1" applyFill="1" applyBorder="1" applyAlignment="1">
      <alignment horizontal="right" wrapText="1"/>
    </xf>
    <xf numFmtId="0" fontId="34" fillId="0" borderId="0" xfId="25" applyFont="1"/>
    <xf numFmtId="0" fontId="35" fillId="0" borderId="0" xfId="25" applyFont="1"/>
    <xf numFmtId="0" fontId="36" fillId="0" borderId="0" xfId="0" applyFont="1"/>
    <xf numFmtId="166" fontId="37" fillId="35" borderId="29" xfId="13" applyNumberFormat="1" applyFont="1" applyFill="1" applyBorder="1" applyAlignment="1">
      <alignment horizontal="center" vertical="center" wrapText="1"/>
    </xf>
    <xf numFmtId="166" fontId="37" fillId="35" borderId="30" xfId="13" applyNumberFormat="1" applyFont="1" applyFill="1" applyBorder="1" applyAlignment="1">
      <alignment horizontal="center" vertical="center" wrapText="1"/>
    </xf>
    <xf numFmtId="166" fontId="37" fillId="36" borderId="21" xfId="0" applyNumberFormat="1" applyFont="1" applyFill="1" applyBorder="1" applyAlignment="1">
      <alignment horizontal="center" vertical="center" wrapText="1"/>
    </xf>
    <xf numFmtId="166" fontId="32" fillId="36" borderId="21" xfId="0" applyNumberFormat="1" applyFont="1" applyFill="1" applyBorder="1" applyAlignment="1">
      <alignment horizontal="center" vertical="center" wrapText="1"/>
    </xf>
    <xf numFmtId="166" fontId="37" fillId="35" borderId="31" xfId="13" applyNumberFormat="1" applyFont="1" applyFill="1" applyBorder="1" applyAlignment="1">
      <alignment horizontal="center" vertical="center" wrapText="1"/>
    </xf>
    <xf numFmtId="166" fontId="37" fillId="36" borderId="4" xfId="0" applyNumberFormat="1" applyFont="1" applyFill="1" applyBorder="1" applyAlignment="1">
      <alignment horizontal="center" vertical="center" wrapText="1"/>
    </xf>
    <xf numFmtId="166" fontId="32" fillId="36" borderId="4" xfId="0" applyNumberFormat="1" applyFont="1" applyFill="1" applyBorder="1" applyAlignment="1">
      <alignment horizontal="center" vertical="center" wrapText="1"/>
    </xf>
    <xf numFmtId="166" fontId="37" fillId="35" borderId="33" xfId="13" applyNumberFormat="1" applyFont="1" applyFill="1" applyBorder="1" applyAlignment="1">
      <alignment horizontal="center" vertical="center" wrapText="1"/>
    </xf>
    <xf numFmtId="166" fontId="37" fillId="35" borderId="34" xfId="13" applyNumberFormat="1" applyFont="1" applyFill="1" applyBorder="1" applyAlignment="1">
      <alignment horizontal="center" vertical="center" wrapText="1"/>
    </xf>
    <xf numFmtId="166" fontId="37" fillId="35" borderId="28" xfId="13" applyNumberFormat="1" applyFont="1" applyFill="1" applyBorder="1" applyAlignment="1">
      <alignment horizontal="center" vertical="center" wrapText="1"/>
    </xf>
    <xf numFmtId="166" fontId="37" fillId="35" borderId="35" xfId="13" applyNumberFormat="1" applyFont="1" applyFill="1" applyBorder="1" applyAlignment="1">
      <alignment horizontal="center" vertical="center" wrapText="1"/>
    </xf>
    <xf numFmtId="166" fontId="37" fillId="35" borderId="28" xfId="13" applyNumberFormat="1" applyFont="1" applyFill="1" applyBorder="1" applyAlignment="1">
      <alignment horizontal="center" vertical="center"/>
    </xf>
    <xf numFmtId="166" fontId="36" fillId="37" borderId="29" xfId="13" applyNumberFormat="1" applyFont="1" applyFill="1" applyBorder="1" applyAlignment="1">
      <alignment horizontal="center" wrapText="1"/>
    </xf>
    <xf numFmtId="166" fontId="35" fillId="38" borderId="21" xfId="0" applyNumberFormat="1" applyFont="1" applyFill="1" applyBorder="1" applyAlignment="1">
      <alignment horizontal="center" wrapText="1"/>
    </xf>
    <xf numFmtId="166" fontId="35" fillId="38" borderId="9" xfId="0" applyNumberFormat="1" applyFont="1" applyFill="1" applyBorder="1" applyAlignment="1">
      <alignment horizontal="center" wrapText="1"/>
    </xf>
    <xf numFmtId="166" fontId="36" fillId="39" borderId="31" xfId="13" applyNumberFormat="1" applyFont="1" applyFill="1" applyBorder="1" applyAlignment="1">
      <alignment horizontal="center" vertical="center" wrapText="1"/>
    </xf>
    <xf numFmtId="41" fontId="36" fillId="39" borderId="32" xfId="13" applyNumberFormat="1" applyFont="1" applyFill="1" applyBorder="1" applyAlignment="1">
      <alignment vertical="center"/>
    </xf>
    <xf numFmtId="0" fontId="38" fillId="0" borderId="4" xfId="0" applyFont="1" applyBorder="1"/>
    <xf numFmtId="166" fontId="38" fillId="39" borderId="31" xfId="13" applyNumberFormat="1" applyFont="1" applyFill="1" applyBorder="1" applyAlignment="1">
      <alignment horizontal="center" vertical="center" wrapText="1"/>
    </xf>
    <xf numFmtId="164" fontId="38" fillId="0" borderId="4" xfId="137" applyFont="1" applyBorder="1"/>
    <xf numFmtId="166" fontId="38" fillId="39" borderId="33" xfId="13" applyNumberFormat="1" applyFont="1" applyFill="1" applyBorder="1" applyAlignment="1">
      <alignment horizontal="center" vertical="center" wrapText="1"/>
    </xf>
    <xf numFmtId="166" fontId="38" fillId="39" borderId="34" xfId="13" applyNumberFormat="1" applyFont="1" applyFill="1" applyBorder="1" applyAlignment="1">
      <alignment horizontal="center" vertical="center" wrapText="1"/>
    </xf>
    <xf numFmtId="164" fontId="38" fillId="0" borderId="6" xfId="137" applyFont="1" applyBorder="1"/>
    <xf numFmtId="164" fontId="36" fillId="0" borderId="7" xfId="137" applyFont="1" applyBorder="1"/>
    <xf numFmtId="166" fontId="38" fillId="39" borderId="32" xfId="13" applyNumberFormat="1" applyFont="1" applyFill="1" applyBorder="1" applyAlignment="1">
      <alignment horizontal="center" vertical="center" wrapText="1"/>
    </xf>
    <xf numFmtId="166" fontId="36" fillId="39" borderId="31" xfId="13" applyNumberFormat="1" applyFont="1" applyFill="1" applyBorder="1" applyAlignment="1">
      <alignment horizontal="center" vertical="top" wrapText="1"/>
    </xf>
    <xf numFmtId="41" fontId="36" fillId="39" borderId="32" xfId="13" applyNumberFormat="1" applyFont="1" applyFill="1" applyBorder="1" applyAlignment="1">
      <alignment vertical="top"/>
    </xf>
    <xf numFmtId="164" fontId="36" fillId="0" borderId="6" xfId="137" applyFont="1" applyBorder="1"/>
    <xf numFmtId="164" fontId="37" fillId="36" borderId="6" xfId="137" applyFont="1" applyFill="1" applyBorder="1"/>
    <xf numFmtId="41" fontId="42" fillId="40" borderId="0" xfId="0" applyNumberFormat="1" applyFont="1" applyFill="1"/>
    <xf numFmtId="166" fontId="37" fillId="36" borderId="7" xfId="0" applyNumberFormat="1" applyFont="1" applyFill="1" applyBorder="1" applyAlignment="1">
      <alignment horizontal="center" vertical="center"/>
    </xf>
    <xf numFmtId="166" fontId="43" fillId="36" borderId="7" xfId="0" applyNumberFormat="1" applyFont="1" applyFill="1" applyBorder="1" applyAlignment="1">
      <alignment horizontal="center" vertical="center"/>
    </xf>
    <xf numFmtId="166" fontId="37" fillId="35" borderId="32" xfId="13" applyNumberFormat="1" applyFont="1" applyFill="1" applyBorder="1" applyAlignment="1">
      <alignment horizontal="center" vertical="center" wrapText="1"/>
    </xf>
    <xf numFmtId="166" fontId="36" fillId="37" borderId="30" xfId="13" applyNumberFormat="1" applyFont="1" applyFill="1" applyBorder="1" applyAlignment="1">
      <alignment horizontal="left" wrapText="1"/>
    </xf>
    <xf numFmtId="166" fontId="38" fillId="39" borderId="32" xfId="13" applyNumberFormat="1" applyFont="1" applyFill="1" applyBorder="1" applyAlignment="1">
      <alignment horizontal="left" vertical="top" wrapText="1"/>
    </xf>
    <xf numFmtId="166" fontId="44" fillId="37" borderId="30" xfId="13" applyNumberFormat="1" applyFont="1" applyFill="1" applyBorder="1" applyAlignment="1">
      <alignment horizontal="left" wrapText="1"/>
    </xf>
    <xf numFmtId="41" fontId="44" fillId="39" borderId="32" xfId="13" applyNumberFormat="1" applyFont="1" applyFill="1" applyBorder="1" applyAlignment="1">
      <alignment vertical="top"/>
    </xf>
    <xf numFmtId="166" fontId="34" fillId="37" borderId="30" xfId="13" applyNumberFormat="1" applyFont="1" applyFill="1" applyBorder="1" applyAlignment="1">
      <alignment horizontal="left" wrapText="1"/>
    </xf>
    <xf numFmtId="166" fontId="34" fillId="37" borderId="29" xfId="13" applyNumberFormat="1" applyFont="1" applyFill="1" applyBorder="1" applyAlignment="1">
      <alignment horizontal="center" wrapText="1"/>
    </xf>
    <xf numFmtId="41" fontId="3" fillId="2" borderId="4" xfId="0" applyNumberFormat="1" applyFont="1" applyFill="1" applyBorder="1" applyAlignment="1">
      <alignment horizontal="left" vertical="center" wrapText="1"/>
    </xf>
    <xf numFmtId="0" fontId="0" fillId="41" borderId="0" xfId="0" applyFill="1"/>
    <xf numFmtId="166" fontId="38" fillId="42" borderId="32" xfId="13" applyNumberFormat="1" applyFont="1" applyFill="1" applyBorder="1" applyAlignment="1">
      <alignment horizontal="left" vertical="top" wrapText="1"/>
    </xf>
    <xf numFmtId="0" fontId="0" fillId="43" borderId="0" xfId="0" applyFill="1"/>
    <xf numFmtId="166" fontId="38" fillId="44" borderId="32" xfId="13" applyNumberFormat="1" applyFont="1" applyFill="1" applyBorder="1" applyAlignment="1">
      <alignment horizontal="left" vertical="top" wrapText="1"/>
    </xf>
    <xf numFmtId="0" fontId="0" fillId="45" borderId="0" xfId="0" applyFill="1"/>
    <xf numFmtId="166" fontId="38" fillId="46" borderId="32" xfId="13" applyNumberFormat="1" applyFont="1" applyFill="1" applyBorder="1" applyAlignment="1">
      <alignment horizontal="left" vertical="top" wrapText="1"/>
    </xf>
    <xf numFmtId="0" fontId="0" fillId="47" borderId="0" xfId="0" applyFill="1"/>
    <xf numFmtId="166" fontId="38" fillId="48" borderId="32" xfId="13" applyNumberFormat="1" applyFont="1" applyFill="1" applyBorder="1" applyAlignment="1">
      <alignment horizontal="left" vertical="top" wrapText="1"/>
    </xf>
    <xf numFmtId="0" fontId="0" fillId="49" borderId="0" xfId="0" applyFill="1"/>
    <xf numFmtId="166" fontId="38" fillId="50" borderId="32" xfId="13" applyNumberFormat="1" applyFont="1" applyFill="1" applyBorder="1" applyAlignment="1">
      <alignment horizontal="left" vertical="top" wrapText="1"/>
    </xf>
    <xf numFmtId="0" fontId="0" fillId="51" borderId="0" xfId="0" applyFill="1"/>
    <xf numFmtId="166" fontId="38" fillId="52" borderId="32" xfId="13" applyNumberFormat="1" applyFont="1" applyFill="1" applyBorder="1" applyAlignment="1">
      <alignment horizontal="left" vertical="top" wrapText="1"/>
    </xf>
    <xf numFmtId="167" fontId="6" fillId="3" borderId="4" xfId="0" applyNumberFormat="1" applyFont="1" applyFill="1" applyBorder="1" applyAlignment="1">
      <alignment horizontal="center" vertical="center" wrapText="1"/>
    </xf>
    <xf numFmtId="41" fontId="6" fillId="2" borderId="4" xfId="1" applyFont="1" applyFill="1" applyBorder="1" applyAlignment="1">
      <alignment horizontal="center" vertical="center" wrapText="1"/>
    </xf>
    <xf numFmtId="164" fontId="6" fillId="2" borderId="4" xfId="1" applyNumberFormat="1" applyFont="1" applyFill="1" applyBorder="1" applyAlignment="1">
      <alignment horizontal="center" vertical="center" wrapText="1"/>
    </xf>
    <xf numFmtId="0" fontId="47" fillId="0" borderId="0" xfId="0" applyFont="1" applyAlignment="1">
      <alignment horizontal="left"/>
    </xf>
    <xf numFmtId="0" fontId="48" fillId="0" borderId="0" xfId="0" applyFont="1"/>
    <xf numFmtId="166" fontId="32" fillId="36" borderId="6" xfId="0" applyNumberFormat="1" applyFont="1" applyFill="1" applyBorder="1" applyAlignment="1">
      <alignment horizontal="center" vertical="center" wrapText="1"/>
    </xf>
    <xf numFmtId="166" fontId="32" fillId="36" borderId="7" xfId="0" applyNumberFormat="1" applyFont="1" applyFill="1" applyBorder="1" applyAlignment="1">
      <alignment horizontal="center" vertical="center" wrapText="1"/>
    </xf>
    <xf numFmtId="166" fontId="32" fillId="36" borderId="7" xfId="0" applyNumberFormat="1" applyFont="1" applyFill="1" applyBorder="1" applyAlignment="1">
      <alignment horizontal="center" vertical="center"/>
    </xf>
    <xf numFmtId="166" fontId="48" fillId="39" borderId="29" xfId="13" applyNumberFormat="1" applyFont="1" applyFill="1" applyBorder="1" applyAlignment="1">
      <alignment horizontal="center" wrapText="1"/>
    </xf>
    <xf numFmtId="166" fontId="48" fillId="39" borderId="31" xfId="13" applyNumberFormat="1" applyFont="1" applyFill="1" applyBorder="1" applyAlignment="1">
      <alignment wrapText="1"/>
    </xf>
    <xf numFmtId="166" fontId="48" fillId="39" borderId="29" xfId="13" applyNumberFormat="1" applyFont="1" applyFill="1" applyBorder="1" applyAlignment="1">
      <alignment wrapText="1"/>
    </xf>
    <xf numFmtId="166" fontId="48" fillId="0" borderId="29" xfId="13" applyNumberFormat="1" applyFont="1" applyBorder="1" applyAlignment="1">
      <alignment horizontal="right" wrapText="1"/>
    </xf>
    <xf numFmtId="166" fontId="48" fillId="39" borderId="31" xfId="13" applyNumberFormat="1" applyFont="1" applyFill="1" applyBorder="1" applyAlignment="1">
      <alignment horizontal="center" vertical="top" wrapText="1"/>
    </xf>
    <xf numFmtId="41" fontId="47" fillId="0" borderId="31" xfId="13" applyNumberFormat="1" applyFont="1" applyBorder="1" applyAlignment="1">
      <alignment vertical="top" wrapText="1"/>
    </xf>
    <xf numFmtId="41" fontId="48" fillId="39" borderId="31" xfId="13" applyNumberFormat="1" applyFont="1" applyFill="1" applyBorder="1" applyAlignment="1">
      <alignment vertical="top" wrapText="1"/>
    </xf>
    <xf numFmtId="166" fontId="48" fillId="39" borderId="31" xfId="13" applyNumberFormat="1" applyFont="1" applyFill="1" applyBorder="1" applyAlignment="1">
      <alignment horizontal="center" wrapText="1"/>
    </xf>
    <xf numFmtId="41" fontId="48" fillId="0" borderId="31" xfId="13" applyNumberFormat="1" applyFont="1" applyBorder="1" applyAlignment="1">
      <alignment wrapText="1"/>
    </xf>
    <xf numFmtId="166" fontId="48" fillId="39" borderId="33" xfId="13" applyNumberFormat="1" applyFont="1" applyFill="1" applyBorder="1" applyAlignment="1">
      <alignment horizontal="center" wrapText="1"/>
    </xf>
    <xf numFmtId="41" fontId="48" fillId="0" borderId="33" xfId="13" applyNumberFormat="1" applyFont="1" applyBorder="1" applyAlignment="1">
      <alignment wrapText="1"/>
    </xf>
    <xf numFmtId="41" fontId="48" fillId="39" borderId="28" xfId="13" applyNumberFormat="1" applyFont="1" applyFill="1" applyBorder="1" applyAlignment="1">
      <alignment wrapText="1"/>
    </xf>
    <xf numFmtId="41" fontId="47" fillId="39" borderId="31" xfId="13" applyNumberFormat="1" applyFont="1" applyFill="1" applyBorder="1" applyAlignment="1">
      <alignment vertical="top" wrapText="1"/>
    </xf>
    <xf numFmtId="41" fontId="48" fillId="0" borderId="31" xfId="13" applyNumberFormat="1" applyFont="1" applyBorder="1" applyAlignment="1">
      <alignment vertical="top" wrapText="1"/>
    </xf>
    <xf numFmtId="0" fontId="48" fillId="0" borderId="0" xfId="0" applyFont="1" applyAlignment="1">
      <alignment horizontal="center"/>
    </xf>
    <xf numFmtId="41" fontId="48" fillId="0" borderId="0" xfId="0" applyNumberFormat="1" applyFont="1"/>
    <xf numFmtId="41" fontId="48" fillId="0" borderId="28" xfId="13" applyNumberFormat="1" applyFont="1" applyBorder="1" applyAlignment="1">
      <alignment wrapText="1"/>
    </xf>
    <xf numFmtId="41" fontId="48" fillId="0" borderId="7" xfId="0" applyNumberFormat="1" applyFont="1" applyBorder="1" applyAlignment="1">
      <alignment horizontal="center" vertical="top"/>
    </xf>
    <xf numFmtId="41" fontId="48" fillId="0" borderId="7" xfId="0" applyNumberFormat="1" applyFont="1" applyBorder="1"/>
    <xf numFmtId="0" fontId="48" fillId="0" borderId="7" xfId="0" applyFont="1" applyBorder="1"/>
    <xf numFmtId="0" fontId="48" fillId="0" borderId="7" xfId="0" applyFont="1" applyBorder="1" applyAlignment="1">
      <alignment horizontal="center"/>
    </xf>
    <xf numFmtId="0" fontId="41" fillId="0" borderId="0" xfId="0" applyFont="1"/>
    <xf numFmtId="0" fontId="43" fillId="36" borderId="7" xfId="138" applyFont="1" applyFill="1" applyBorder="1" applyAlignment="1">
      <alignment horizontal="center" vertical="center"/>
    </xf>
    <xf numFmtId="0" fontId="49" fillId="38" borderId="4" xfId="138" applyFont="1" applyFill="1" applyBorder="1" applyAlignment="1">
      <alignment horizontal="center" vertical="center"/>
    </xf>
    <xf numFmtId="41" fontId="49" fillId="38" borderId="9" xfId="138" applyNumberFormat="1" applyFont="1" applyFill="1" applyBorder="1" applyAlignment="1">
      <alignment vertical="center"/>
    </xf>
    <xf numFmtId="0" fontId="50" fillId="38" borderId="9" xfId="138" applyFont="1" applyFill="1" applyBorder="1" applyAlignment="1">
      <alignment horizontal="left" vertical="center"/>
    </xf>
    <xf numFmtId="0" fontId="50" fillId="0" borderId="4" xfId="138" applyFont="1" applyBorder="1" applyAlignment="1">
      <alignment horizontal="center" vertical="center"/>
    </xf>
    <xf numFmtId="0" fontId="50" fillId="0" borderId="9" xfId="138" applyFont="1" applyBorder="1" applyAlignment="1">
      <alignment horizontal="left" vertical="center"/>
    </xf>
    <xf numFmtId="164" fontId="50" fillId="0" borderId="9" xfId="137" applyFont="1" applyBorder="1" applyAlignment="1">
      <alignment horizontal="left" vertical="center"/>
    </xf>
    <xf numFmtId="0" fontId="49" fillId="0" borderId="9" xfId="138" applyFont="1" applyBorder="1" applyAlignment="1">
      <alignment horizontal="left" vertical="center"/>
    </xf>
    <xf numFmtId="0" fontId="50" fillId="0" borderId="7" xfId="138" applyFont="1" applyBorder="1" applyAlignment="1">
      <alignment horizontal="center" vertical="center"/>
    </xf>
    <xf numFmtId="0" fontId="49" fillId="0" borderId="7" xfId="138" applyFont="1" applyBorder="1" applyAlignment="1">
      <alignment horizontal="center" vertical="center"/>
    </xf>
    <xf numFmtId="164" fontId="49" fillId="0" borderId="7" xfId="137" applyFont="1" applyBorder="1" applyAlignment="1">
      <alignment horizontal="center" vertical="center"/>
    </xf>
    <xf numFmtId="0" fontId="51" fillId="36" borderId="7" xfId="138" applyFont="1" applyFill="1" applyBorder="1" applyAlignment="1">
      <alignment horizontal="center" vertical="center"/>
    </xf>
    <xf numFmtId="164" fontId="43" fillId="36" borderId="7" xfId="137" applyFont="1" applyFill="1" applyBorder="1" applyAlignment="1">
      <alignment horizontal="center" vertical="center"/>
    </xf>
    <xf numFmtId="0" fontId="40" fillId="0" borderId="0" xfId="0" applyFont="1"/>
    <xf numFmtId="166" fontId="37" fillId="36" borderId="21" xfId="0" applyNumberFormat="1" applyFont="1" applyFill="1" applyBorder="1" applyAlignment="1">
      <alignment horizontal="center" vertical="center" wrapText="1"/>
    </xf>
    <xf numFmtId="166" fontId="37" fillId="36" borderId="4" xfId="0" applyNumberFormat="1" applyFont="1" applyFill="1" applyBorder="1" applyAlignment="1">
      <alignment horizontal="center" vertical="center" wrapText="1"/>
    </xf>
    <xf numFmtId="0" fontId="37" fillId="36" borderId="7" xfId="138" applyFont="1" applyFill="1" applyBorder="1" applyAlignment="1">
      <alignment horizontal="center" vertical="center"/>
    </xf>
    <xf numFmtId="0" fontId="47" fillId="0" borderId="0" xfId="25" applyFont="1"/>
    <xf numFmtId="41" fontId="6" fillId="2" borderId="38" xfId="0" applyNumberFormat="1" applyFont="1" applyFill="1" applyBorder="1" applyAlignment="1">
      <alignment wrapText="1"/>
    </xf>
    <xf numFmtId="41" fontId="3" fillId="2" borderId="38" xfId="0" applyNumberFormat="1" applyFont="1" applyFill="1" applyBorder="1" applyAlignment="1">
      <alignment wrapText="1"/>
    </xf>
    <xf numFmtId="0" fontId="40" fillId="0" borderId="37" xfId="0" applyFont="1" applyBorder="1"/>
    <xf numFmtId="41" fontId="6" fillId="2" borderId="37" xfId="0" applyNumberFormat="1" applyFont="1" applyFill="1" applyBorder="1" applyAlignment="1">
      <alignment horizontal="center" wrapText="1"/>
    </xf>
    <xf numFmtId="41" fontId="6" fillId="2" borderId="38" xfId="0" applyNumberFormat="1" applyFont="1" applyFill="1" applyBorder="1" applyAlignment="1">
      <alignment horizontal="left" wrapText="1"/>
    </xf>
    <xf numFmtId="166" fontId="6" fillId="2" borderId="0" xfId="0" applyNumberFormat="1" applyFont="1" applyFill="1" applyAlignment="1">
      <alignment horizontal="left" wrapText="1"/>
    </xf>
    <xf numFmtId="166" fontId="3" fillId="2" borderId="0" xfId="0" applyNumberFormat="1" applyFont="1" applyFill="1" applyAlignment="1">
      <alignment horizontal="left" wrapText="1"/>
    </xf>
    <xf numFmtId="166" fontId="3" fillId="2" borderId="0" xfId="0" applyNumberFormat="1" applyFont="1" applyFill="1" applyAlignment="1">
      <alignment horizontal="center" wrapText="1"/>
    </xf>
    <xf numFmtId="164" fontId="35" fillId="0" borderId="0" xfId="25" applyNumberFormat="1" applyFont="1"/>
    <xf numFmtId="0" fontId="52" fillId="0" borderId="0" xfId="25" applyFont="1"/>
    <xf numFmtId="41" fontId="37" fillId="0" borderId="0" xfId="13" applyNumberFormat="1" applyFont="1" applyFill="1" applyBorder="1" applyAlignment="1">
      <alignment horizontal="center" vertical="center"/>
    </xf>
    <xf numFmtId="164" fontId="37" fillId="0" borderId="0" xfId="137" applyFont="1" applyFill="1" applyBorder="1"/>
    <xf numFmtId="41" fontId="35" fillId="0" borderId="0" xfId="13" applyNumberFormat="1" applyFont="1" applyFill="1" applyBorder="1" applyAlignment="1">
      <alignment horizontal="left" vertical="center"/>
    </xf>
    <xf numFmtId="164" fontId="35" fillId="0" borderId="0" xfId="137" applyFont="1" applyFill="1" applyBorder="1" applyAlignment="1">
      <alignment horizontal="left"/>
    </xf>
    <xf numFmtId="0" fontId="44" fillId="40" borderId="0" xfId="0" applyFont="1" applyFill="1"/>
    <xf numFmtId="0" fontId="39" fillId="40" borderId="0" xfId="0" applyFont="1" applyFill="1"/>
    <xf numFmtId="41" fontId="39" fillId="40" borderId="0" xfId="0" applyNumberFormat="1" applyFont="1" applyFill="1"/>
    <xf numFmtId="166" fontId="7" fillId="34" borderId="2" xfId="0" applyNumberFormat="1" applyFont="1" applyFill="1" applyBorder="1" applyAlignment="1">
      <alignment horizontal="center" vertical="center" wrapText="1"/>
    </xf>
    <xf numFmtId="166" fontId="7" fillId="34" borderId="6" xfId="0" applyNumberFormat="1" applyFont="1" applyFill="1" applyBorder="1" applyAlignment="1">
      <alignment horizontal="center" vertical="center" wrapText="1"/>
    </xf>
    <xf numFmtId="0" fontId="39" fillId="0" borderId="0" xfId="0" applyFont="1" applyFill="1"/>
    <xf numFmtId="41" fontId="39" fillId="0" borderId="0" xfId="0" applyNumberFormat="1" applyFont="1" applyFill="1"/>
    <xf numFmtId="41" fontId="34" fillId="0" borderId="0" xfId="13" applyNumberFormat="1" applyFont="1" applyFill="1" applyBorder="1" applyAlignment="1">
      <alignment horizontal="left" vertical="center"/>
    </xf>
    <xf numFmtId="41" fontId="6" fillId="2" borderId="0" xfId="0" applyNumberFormat="1" applyFont="1" applyFill="1" applyBorder="1" applyAlignment="1">
      <alignment horizontal="center" wrapText="1"/>
    </xf>
    <xf numFmtId="166" fontId="6" fillId="2" borderId="0" xfId="0" applyNumberFormat="1" applyFont="1" applyFill="1" applyBorder="1" applyAlignment="1">
      <alignment horizontal="center" wrapText="1"/>
    </xf>
    <xf numFmtId="167" fontId="6" fillId="0" borderId="0" xfId="5" applyNumberFormat="1" applyFont="1" applyFill="1" applyBorder="1" applyAlignment="1">
      <alignment horizontal="right" vertical="center" wrapText="1"/>
    </xf>
    <xf numFmtId="166" fontId="43" fillId="35" borderId="28" xfId="13" applyNumberFormat="1" applyFont="1" applyFill="1" applyBorder="1" applyAlignment="1">
      <alignment horizontal="center" vertical="center" wrapText="1"/>
    </xf>
    <xf numFmtId="166" fontId="43" fillId="35" borderId="28" xfId="13" applyNumberFormat="1" applyFont="1" applyFill="1" applyBorder="1" applyAlignment="1">
      <alignment horizontal="center" vertical="center"/>
    </xf>
    <xf numFmtId="166" fontId="34" fillId="38" borderId="21" xfId="0" applyNumberFormat="1" applyFont="1" applyFill="1" applyBorder="1" applyAlignment="1">
      <alignment horizontal="center" vertical="top" wrapText="1"/>
    </xf>
    <xf numFmtId="166" fontId="34" fillId="38" borderId="21" xfId="0" applyNumberFormat="1" applyFont="1" applyFill="1" applyBorder="1" applyAlignment="1">
      <alignment horizontal="left" vertical="top" wrapText="1"/>
    </xf>
    <xf numFmtId="0" fontId="38" fillId="38" borderId="21" xfId="0" applyFont="1" applyFill="1" applyBorder="1"/>
    <xf numFmtId="0" fontId="38" fillId="38" borderId="0" xfId="0" applyFont="1" applyFill="1"/>
    <xf numFmtId="166" fontId="35" fillId="2" borderId="4" xfId="0" applyNumberFormat="1" applyFont="1" applyFill="1" applyBorder="1" applyAlignment="1">
      <alignment horizontal="center" vertical="top" wrapText="1"/>
    </xf>
    <xf numFmtId="0" fontId="35" fillId="2" borderId="4" xfId="0" applyFont="1" applyFill="1" applyBorder="1" applyAlignment="1">
      <alignment horizontal="left" vertical="top"/>
    </xf>
    <xf numFmtId="166" fontId="35" fillId="2" borderId="6" xfId="0" applyNumberFormat="1" applyFont="1" applyFill="1" applyBorder="1" applyAlignment="1">
      <alignment horizontal="center" vertical="top" wrapText="1"/>
    </xf>
    <xf numFmtId="0" fontId="35" fillId="2" borderId="7" xfId="0" applyFont="1" applyFill="1" applyBorder="1" applyAlignment="1">
      <alignment horizontal="right" vertical="top"/>
    </xf>
    <xf numFmtId="164" fontId="38" fillId="0" borderId="7" xfId="137" applyFont="1" applyBorder="1"/>
    <xf numFmtId="164" fontId="38" fillId="0" borderId="39" xfId="137" applyFont="1" applyBorder="1"/>
    <xf numFmtId="166" fontId="37" fillId="36" borderId="7" xfId="0" applyNumberFormat="1" applyFont="1" applyFill="1" applyBorder="1" applyAlignment="1">
      <alignment horizontal="center" vertical="top" wrapText="1"/>
    </xf>
    <xf numFmtId="41" fontId="37" fillId="36" borderId="7" xfId="0" applyNumberFormat="1" applyFont="1" applyFill="1" applyBorder="1" applyAlignment="1">
      <alignment horizontal="center" vertical="top"/>
    </xf>
    <xf numFmtId="164" fontId="54" fillId="36" borderId="5" xfId="137" applyFont="1" applyFill="1" applyBorder="1"/>
    <xf numFmtId="166" fontId="37" fillId="35" borderId="29" xfId="13" applyNumberFormat="1" applyFont="1" applyFill="1" applyBorder="1" applyAlignment="1">
      <alignment horizontal="center" vertical="center"/>
    </xf>
    <xf numFmtId="166" fontId="37" fillId="35" borderId="31" xfId="13" applyNumberFormat="1" applyFont="1" applyFill="1" applyBorder="1" applyAlignment="1">
      <alignment horizontal="center" vertical="center"/>
    </xf>
    <xf numFmtId="166" fontId="37" fillId="35" borderId="33" xfId="13" applyNumberFormat="1" applyFont="1" applyFill="1" applyBorder="1" applyAlignment="1">
      <alignment horizontal="center" vertical="center"/>
    </xf>
    <xf numFmtId="41" fontId="53" fillId="39" borderId="31" xfId="13" applyNumberFormat="1" applyFont="1" applyFill="1" applyBorder="1" applyAlignment="1">
      <alignment vertical="top" wrapText="1"/>
    </xf>
    <xf numFmtId="166" fontId="32" fillId="36" borderId="4" xfId="0" quotePrefix="1" applyNumberFormat="1" applyFont="1" applyFill="1" applyBorder="1" applyAlignment="1">
      <alignment horizontal="center" vertical="center" wrapText="1"/>
    </xf>
    <xf numFmtId="41" fontId="38" fillId="39" borderId="32" xfId="13" applyNumberFormat="1" applyFont="1" applyFill="1" applyBorder="1" applyAlignment="1">
      <alignment vertical="top"/>
    </xf>
    <xf numFmtId="167" fontId="3" fillId="0" borderId="7" xfId="5" applyNumberFormat="1" applyFont="1" applyFill="1" applyBorder="1" applyAlignment="1">
      <alignment wrapText="1"/>
    </xf>
    <xf numFmtId="164" fontId="40" fillId="0" borderId="0" xfId="0" applyNumberFormat="1" applyFont="1"/>
    <xf numFmtId="166" fontId="37" fillId="36" borderId="4" xfId="0" applyNumberFormat="1" applyFont="1" applyFill="1" applyBorder="1" applyAlignment="1">
      <alignment horizontal="center" vertical="center" wrapText="1"/>
    </xf>
    <xf numFmtId="0" fontId="48" fillId="0" borderId="0" xfId="25" applyFont="1"/>
    <xf numFmtId="0" fontId="32" fillId="36" borderId="7" xfId="138" applyFont="1" applyFill="1" applyBorder="1" applyAlignment="1">
      <alignment horizontal="center" vertical="center"/>
    </xf>
    <xf numFmtId="0" fontId="47" fillId="38" borderId="4" xfId="138" applyFont="1" applyFill="1" applyBorder="1" applyAlignment="1">
      <alignment horizontal="center" vertical="center"/>
    </xf>
    <xf numFmtId="41" fontId="47" fillId="38" borderId="9" xfId="138" applyNumberFormat="1" applyFont="1" applyFill="1" applyBorder="1" applyAlignment="1">
      <alignment horizontal="left" vertical="center"/>
    </xf>
    <xf numFmtId="0" fontId="48" fillId="0" borderId="4" xfId="138" applyFont="1" applyBorder="1" applyAlignment="1">
      <alignment horizontal="center" vertical="center"/>
    </xf>
    <xf numFmtId="0" fontId="48" fillId="0" borderId="9" xfId="138" applyFont="1" applyBorder="1" applyAlignment="1">
      <alignment horizontal="left" vertical="center"/>
    </xf>
    <xf numFmtId="0" fontId="47" fillId="0" borderId="7" xfId="138" applyFont="1" applyBorder="1" applyAlignment="1">
      <alignment horizontal="center" vertical="center"/>
    </xf>
    <xf numFmtId="0" fontId="48" fillId="38" borderId="9" xfId="138" applyFont="1" applyFill="1" applyBorder="1" applyAlignment="1">
      <alignment horizontal="center" vertical="center"/>
    </xf>
    <xf numFmtId="0" fontId="48" fillId="38" borderId="4" xfId="138" applyFont="1" applyFill="1" applyBorder="1" applyAlignment="1">
      <alignment horizontal="center" vertical="center"/>
    </xf>
    <xf numFmtId="164" fontId="48" fillId="0" borderId="9" xfId="137" applyFont="1" applyBorder="1" applyAlignment="1">
      <alignment horizontal="center" vertical="center"/>
    </xf>
    <xf numFmtId="164" fontId="48" fillId="0" borderId="9" xfId="137" applyFont="1" applyBorder="1" applyAlignment="1">
      <alignment horizontal="left" vertical="center"/>
    </xf>
    <xf numFmtId="164" fontId="47" fillId="0" borderId="7" xfId="137" applyFont="1" applyBorder="1" applyAlignment="1">
      <alignment horizontal="center" vertical="center"/>
    </xf>
    <xf numFmtId="164" fontId="48" fillId="38" borderId="9" xfId="137" applyFont="1" applyFill="1" applyBorder="1" applyAlignment="1">
      <alignment horizontal="center" vertical="center"/>
    </xf>
    <xf numFmtId="164" fontId="48" fillId="38" borderId="4" xfId="137" applyFont="1" applyFill="1" applyBorder="1" applyAlignment="1">
      <alignment horizontal="center" vertical="center"/>
    </xf>
    <xf numFmtId="164" fontId="32" fillId="36" borderId="7" xfId="137" applyFont="1" applyFill="1" applyBorder="1" applyAlignment="1">
      <alignment horizontal="center" vertical="center"/>
    </xf>
    <xf numFmtId="41" fontId="40" fillId="0" borderId="0" xfId="0" applyNumberFormat="1" applyFont="1"/>
    <xf numFmtId="41" fontId="48" fillId="0" borderId="31" xfId="13" applyNumberFormat="1" applyFont="1" applyFill="1" applyBorder="1" applyAlignment="1">
      <alignment vertical="top" wrapText="1"/>
    </xf>
    <xf numFmtId="164" fontId="50" fillId="40" borderId="9" xfId="137" applyFont="1" applyFill="1" applyBorder="1" applyAlignment="1">
      <alignment horizontal="left" vertical="center"/>
    </xf>
    <xf numFmtId="164" fontId="44" fillId="0" borderId="0" xfId="137" applyFont="1" applyFill="1" applyBorder="1"/>
    <xf numFmtId="166" fontId="32" fillId="36" borderId="4" xfId="0" applyNumberFormat="1" applyFont="1" applyFill="1" applyBorder="1" applyAlignment="1">
      <alignment horizontal="center" vertical="center" wrapText="1"/>
    </xf>
    <xf numFmtId="0" fontId="55" fillId="0" borderId="0" xfId="0" applyFont="1"/>
    <xf numFmtId="0" fontId="56" fillId="0" borderId="0" xfId="0" applyFont="1"/>
    <xf numFmtId="0" fontId="57" fillId="0" borderId="0" xfId="0" applyFont="1"/>
    <xf numFmtId="0" fontId="56" fillId="0" borderId="4" xfId="138" applyFont="1" applyBorder="1" applyAlignment="1">
      <alignment horizontal="center" vertical="center"/>
    </xf>
    <xf numFmtId="0" fontId="56" fillId="2" borderId="4" xfId="138" applyFont="1" applyFill="1" applyBorder="1" applyAlignment="1">
      <alignment horizontal="center" vertical="center"/>
    </xf>
    <xf numFmtId="0" fontId="55" fillId="2" borderId="4" xfId="138" applyFont="1" applyFill="1" applyBorder="1" applyAlignment="1">
      <alignment vertical="center"/>
    </xf>
    <xf numFmtId="0" fontId="56" fillId="2" borderId="4" xfId="138" applyFont="1" applyFill="1" applyBorder="1" applyAlignment="1">
      <alignment vertical="center"/>
    </xf>
    <xf numFmtId="0" fontId="56" fillId="0" borderId="4" xfId="138" applyFont="1" applyBorder="1" applyAlignment="1">
      <alignment horizontal="left" vertical="center" indent="2"/>
    </xf>
    <xf numFmtId="3" fontId="56" fillId="2" borderId="4" xfId="139" applyNumberFormat="1" applyFont="1" applyFill="1" applyBorder="1" applyAlignment="1">
      <alignment horizontal="right" vertical="center" indent="1"/>
    </xf>
    <xf numFmtId="0" fontId="55" fillId="0" borderId="4" xfId="138" applyFont="1" applyBorder="1" applyAlignment="1">
      <alignment vertical="center"/>
    </xf>
    <xf numFmtId="0" fontId="55" fillId="2" borderId="4" xfId="138" applyFont="1" applyFill="1" applyBorder="1" applyAlignment="1">
      <alignment horizontal="center" vertical="center"/>
    </xf>
    <xf numFmtId="3" fontId="55" fillId="2" borderId="4" xfId="140" applyNumberFormat="1" applyFont="1" applyFill="1" applyBorder="1" applyAlignment="1">
      <alignment horizontal="right" vertical="center" indent="1"/>
    </xf>
    <xf numFmtId="0" fontId="56" fillId="0" borderId="4" xfId="138" applyFont="1" applyBorder="1" applyAlignment="1">
      <alignment vertical="center"/>
    </xf>
    <xf numFmtId="0" fontId="55" fillId="0" borderId="7" xfId="138" applyFont="1" applyBorder="1" applyAlignment="1">
      <alignment vertical="center"/>
    </xf>
    <xf numFmtId="0" fontId="55" fillId="2" borderId="7" xfId="138" applyFont="1" applyFill="1" applyBorder="1" applyAlignment="1">
      <alignment horizontal="center" vertical="center"/>
    </xf>
    <xf numFmtId="3" fontId="55" fillId="2" borderId="7" xfId="140" applyNumberFormat="1" applyFont="1" applyFill="1" applyBorder="1" applyAlignment="1">
      <alignment horizontal="right" vertical="center" indent="1"/>
    </xf>
    <xf numFmtId="3" fontId="56" fillId="2" borderId="4" xfId="140" applyNumberFormat="1" applyFont="1" applyFill="1" applyBorder="1" applyAlignment="1">
      <alignment horizontal="right" vertical="center" indent="1"/>
    </xf>
    <xf numFmtId="0" fontId="55" fillId="0" borderId="4" xfId="138" applyFont="1" applyBorder="1" applyAlignment="1">
      <alignment horizontal="left" vertical="center"/>
    </xf>
    <xf numFmtId="0" fontId="55" fillId="0" borderId="4" xfId="138" applyFont="1" applyBorder="1" applyAlignment="1">
      <alignment horizontal="center" vertical="center"/>
    </xf>
    <xf numFmtId="3" fontId="55" fillId="0" borderId="4" xfId="140" applyNumberFormat="1" applyFont="1" applyBorder="1" applyAlignment="1">
      <alignment horizontal="right" vertical="center" indent="1"/>
    </xf>
    <xf numFmtId="0" fontId="55" fillId="0" borderId="0" xfId="25" applyFont="1"/>
    <xf numFmtId="0" fontId="56" fillId="0" borderId="0" xfId="25" applyFont="1"/>
    <xf numFmtId="0" fontId="56" fillId="0" borderId="0" xfId="0" applyFont="1" applyAlignment="1">
      <alignment horizontal="center" vertical="center"/>
    </xf>
    <xf numFmtId="166" fontId="58" fillId="53" borderId="21" xfId="0" applyNumberFormat="1" applyFont="1" applyFill="1" applyBorder="1" applyAlignment="1">
      <alignment horizontal="center" vertical="center" wrapText="1"/>
    </xf>
    <xf numFmtId="166" fontId="58" fillId="53" borderId="4" xfId="0" applyNumberFormat="1" applyFont="1" applyFill="1" applyBorder="1" applyAlignment="1">
      <alignment horizontal="center" vertical="center" wrapText="1"/>
    </xf>
    <xf numFmtId="166" fontId="58" fillId="53" borderId="4" xfId="0" quotePrefix="1" applyNumberFormat="1" applyFont="1" applyFill="1" applyBorder="1" applyAlignment="1">
      <alignment horizontal="center" vertical="center" wrapText="1"/>
    </xf>
    <xf numFmtId="0" fontId="58" fillId="53" borderId="7" xfId="138" applyFont="1" applyFill="1" applyBorder="1" applyAlignment="1">
      <alignment horizontal="center" vertical="center"/>
    </xf>
    <xf numFmtId="166" fontId="58" fillId="54" borderId="28" xfId="13" applyNumberFormat="1" applyFont="1" applyFill="1" applyBorder="1" applyAlignment="1">
      <alignment horizontal="center" vertical="center"/>
    </xf>
    <xf numFmtId="0" fontId="59" fillId="53" borderId="4" xfId="138" applyFont="1" applyFill="1" applyBorder="1" applyAlignment="1">
      <alignment horizontal="center" vertical="center"/>
    </xf>
    <xf numFmtId="0" fontId="59" fillId="53" borderId="7" xfId="138" applyFont="1" applyFill="1" applyBorder="1" applyAlignment="1">
      <alignment vertical="center"/>
    </xf>
    <xf numFmtId="0" fontId="59" fillId="53" borderId="7" xfId="138" applyFont="1" applyFill="1" applyBorder="1" applyAlignment="1">
      <alignment horizontal="center" vertical="center"/>
    </xf>
    <xf numFmtId="3" fontId="59" fillId="53" borderId="7" xfId="140" applyNumberFormat="1" applyFont="1" applyFill="1" applyBorder="1" applyAlignment="1">
      <alignment horizontal="right" vertical="center" indent="1"/>
    </xf>
    <xf numFmtId="0" fontId="59" fillId="53" borderId="6" xfId="138" applyFont="1" applyFill="1" applyBorder="1" applyAlignment="1">
      <alignment horizontal="center" vertical="center"/>
    </xf>
    <xf numFmtId="0" fontId="58" fillId="53" borderId="7" xfId="138" applyFont="1" applyFill="1" applyBorder="1" applyAlignment="1">
      <alignment vertical="center"/>
    </xf>
    <xf numFmtId="3" fontId="58" fillId="53" borderId="7" xfId="140" applyNumberFormat="1" applyFont="1" applyFill="1" applyBorder="1" applyAlignment="1">
      <alignment horizontal="right" vertical="center" indent="1"/>
    </xf>
    <xf numFmtId="166" fontId="7" fillId="34" borderId="5" xfId="0" applyNumberFormat="1" applyFont="1" applyFill="1" applyBorder="1" applyAlignment="1">
      <alignment horizontal="center" vertical="top"/>
    </xf>
    <xf numFmtId="166" fontId="7" fillId="34" borderId="10" xfId="0" applyNumberFormat="1" applyFont="1" applyFill="1" applyBorder="1" applyAlignment="1">
      <alignment horizontal="center" vertical="top"/>
    </xf>
    <xf numFmtId="166" fontId="7" fillId="34" borderId="2" xfId="0" applyNumberFormat="1" applyFont="1" applyFill="1" applyBorder="1" applyAlignment="1">
      <alignment horizontal="center" vertical="center" wrapText="1"/>
    </xf>
    <xf numFmtId="166" fontId="7" fillId="34" borderId="4" xfId="0" applyNumberFormat="1" applyFont="1" applyFill="1" applyBorder="1" applyAlignment="1">
      <alignment horizontal="center" vertical="center" wrapText="1"/>
    </xf>
    <xf numFmtId="166" fontId="7" fillId="34" borderId="6" xfId="0" applyNumberFormat="1" applyFont="1" applyFill="1" applyBorder="1" applyAlignment="1">
      <alignment horizontal="center" vertical="center" wrapText="1"/>
    </xf>
    <xf numFmtId="166" fontId="7" fillId="34" borderId="21" xfId="0" applyNumberFormat="1" applyFont="1" applyFill="1" applyBorder="1" applyAlignment="1">
      <alignment horizontal="center" vertical="center" wrapText="1"/>
    </xf>
    <xf numFmtId="166" fontId="2" fillId="34" borderId="1" xfId="0" applyNumberFormat="1" applyFont="1" applyFill="1" applyBorder="1" applyAlignment="1">
      <alignment horizontal="center"/>
    </xf>
    <xf numFmtId="166" fontId="2" fillId="34" borderId="23" xfId="0" applyNumberFormat="1" applyFont="1" applyFill="1" applyBorder="1" applyAlignment="1">
      <alignment horizontal="center"/>
    </xf>
    <xf numFmtId="41" fontId="37" fillId="36" borderId="35" xfId="13" applyNumberFormat="1" applyFont="1" applyFill="1" applyBorder="1" applyAlignment="1">
      <alignment horizontal="center" vertical="center"/>
    </xf>
    <xf numFmtId="41" fontId="37" fillId="36" borderId="36" xfId="13" applyNumberFormat="1" applyFont="1" applyFill="1" applyBorder="1" applyAlignment="1">
      <alignment horizontal="center" vertical="center"/>
    </xf>
    <xf numFmtId="41" fontId="36" fillId="39" borderId="35" xfId="13" applyNumberFormat="1" applyFont="1" applyFill="1" applyBorder="1" applyAlignment="1">
      <alignment horizontal="center" vertical="center"/>
    </xf>
    <xf numFmtId="41" fontId="36" fillId="39" borderId="36" xfId="13" applyNumberFormat="1" applyFont="1" applyFill="1" applyBorder="1" applyAlignment="1">
      <alignment horizontal="center" vertical="center"/>
    </xf>
    <xf numFmtId="41" fontId="36" fillId="0" borderId="35" xfId="13" applyNumberFormat="1" applyFont="1" applyBorder="1" applyAlignment="1">
      <alignment horizontal="center" vertical="center"/>
    </xf>
    <xf numFmtId="41" fontId="36" fillId="0" borderId="36" xfId="13" applyNumberFormat="1" applyFont="1" applyBorder="1" applyAlignment="1">
      <alignment horizontal="center" vertical="center"/>
    </xf>
    <xf numFmtId="166" fontId="32" fillId="36" borderId="26" xfId="0" applyNumberFormat="1" applyFont="1" applyFill="1" applyBorder="1" applyAlignment="1">
      <alignment horizontal="center" vertical="center" wrapText="1"/>
    </xf>
    <xf numFmtId="166" fontId="32" fillId="36" borderId="23" xfId="0" applyNumberFormat="1" applyFont="1" applyFill="1" applyBorder="1" applyAlignment="1">
      <alignment horizontal="center" vertical="center" wrapText="1"/>
    </xf>
    <xf numFmtId="166" fontId="32" fillId="36" borderId="5" xfId="0" applyNumberFormat="1" applyFont="1" applyFill="1" applyBorder="1" applyAlignment="1">
      <alignment horizontal="center" vertical="center" wrapText="1"/>
    </xf>
    <xf numFmtId="166" fontId="32" fillId="36" borderId="10" xfId="0" applyNumberFormat="1" applyFont="1" applyFill="1" applyBorder="1" applyAlignment="1">
      <alignment horizontal="center" vertical="center" wrapText="1"/>
    </xf>
    <xf numFmtId="41" fontId="6" fillId="0" borderId="0" xfId="0" applyNumberFormat="1" applyFont="1" applyFill="1" applyBorder="1" applyAlignment="1">
      <alignment horizontal="left" wrapText="1"/>
    </xf>
    <xf numFmtId="41" fontId="6" fillId="2" borderId="24" xfId="0" applyNumberFormat="1" applyFont="1" applyFill="1" applyBorder="1" applyAlignment="1">
      <alignment horizontal="center" vertical="center" wrapText="1"/>
    </xf>
    <xf numFmtId="41" fontId="6" fillId="2" borderId="25" xfId="0" applyNumberFormat="1" applyFont="1" applyFill="1" applyBorder="1" applyAlignment="1">
      <alignment horizontal="center" vertical="center" wrapText="1"/>
    </xf>
    <xf numFmtId="166" fontId="2" fillId="34" borderId="26" xfId="0" applyNumberFormat="1" applyFont="1" applyFill="1" applyBorder="1" applyAlignment="1">
      <alignment horizontal="center" vertical="top"/>
    </xf>
    <xf numFmtId="166" fontId="7" fillId="34" borderId="23" xfId="0" applyNumberFormat="1" applyFont="1" applyFill="1" applyBorder="1" applyAlignment="1">
      <alignment horizontal="center" vertical="top"/>
    </xf>
    <xf numFmtId="166" fontId="2" fillId="34" borderId="3" xfId="0" applyNumberFormat="1" applyFont="1" applyFill="1" applyBorder="1" applyAlignment="1">
      <alignment horizontal="center" vertical="top"/>
    </xf>
    <xf numFmtId="166" fontId="7" fillId="34" borderId="9" xfId="0" applyNumberFormat="1" applyFont="1" applyFill="1" applyBorder="1" applyAlignment="1">
      <alignment horizontal="center" vertical="top"/>
    </xf>
    <xf numFmtId="166" fontId="58" fillId="53" borderId="21" xfId="0" applyNumberFormat="1" applyFont="1" applyFill="1" applyBorder="1" applyAlignment="1">
      <alignment horizontal="center" vertical="center" wrapText="1"/>
    </xf>
    <xf numFmtId="166" fontId="58" fillId="53" borderId="4" xfId="0" applyNumberFormat="1" applyFont="1" applyFill="1" applyBorder="1" applyAlignment="1">
      <alignment horizontal="center" vertical="center" wrapText="1"/>
    </xf>
    <xf numFmtId="166" fontId="58" fillId="53" borderId="6" xfId="0" applyNumberFormat="1" applyFont="1" applyFill="1" applyBorder="1" applyAlignment="1">
      <alignment horizontal="center" vertical="center" wrapText="1"/>
    </xf>
    <xf numFmtId="166" fontId="58" fillId="53" borderId="26" xfId="0" applyNumberFormat="1" applyFont="1" applyFill="1" applyBorder="1" applyAlignment="1">
      <alignment horizontal="center" vertical="center" wrapText="1"/>
    </xf>
    <xf numFmtId="166" fontId="58" fillId="53" borderId="3" xfId="0" applyNumberFormat="1" applyFont="1" applyFill="1" applyBorder="1" applyAlignment="1">
      <alignment horizontal="center" vertical="center" wrapText="1"/>
    </xf>
    <xf numFmtId="166" fontId="58" fillId="53" borderId="5" xfId="0" applyNumberFormat="1" applyFont="1" applyFill="1" applyBorder="1" applyAlignment="1">
      <alignment horizontal="center" vertical="center" wrapText="1"/>
    </xf>
    <xf numFmtId="166" fontId="58" fillId="53" borderId="21" xfId="0" applyNumberFormat="1" applyFont="1" applyFill="1" applyBorder="1" applyAlignment="1">
      <alignment horizontal="center" vertical="center"/>
    </xf>
    <xf numFmtId="166" fontId="58" fillId="53" borderId="4" xfId="0" applyNumberFormat="1" applyFont="1" applyFill="1" applyBorder="1" applyAlignment="1">
      <alignment horizontal="center" vertical="center"/>
    </xf>
    <xf numFmtId="166" fontId="58" fillId="53" borderId="6" xfId="0" applyNumberFormat="1" applyFont="1" applyFill="1" applyBorder="1" applyAlignment="1">
      <alignment horizontal="center" vertical="center"/>
    </xf>
    <xf numFmtId="166" fontId="58" fillId="53" borderId="23" xfId="0" applyNumberFormat="1" applyFont="1" applyFill="1" applyBorder="1" applyAlignment="1">
      <alignment horizontal="center" vertical="center" wrapText="1"/>
    </xf>
    <xf numFmtId="166" fontId="58" fillId="53" borderId="10" xfId="0" applyNumberFormat="1" applyFont="1" applyFill="1" applyBorder="1" applyAlignment="1">
      <alignment horizontal="center" vertical="center" wrapText="1"/>
    </xf>
    <xf numFmtId="0" fontId="32" fillId="36" borderId="7" xfId="0" applyFont="1" applyFill="1" applyBorder="1" applyAlignment="1">
      <alignment horizontal="center" vertical="center"/>
    </xf>
    <xf numFmtId="166" fontId="37" fillId="36" borderId="21" xfId="0" applyNumberFormat="1" applyFont="1" applyFill="1" applyBorder="1" applyAlignment="1">
      <alignment horizontal="center" vertical="center" wrapText="1"/>
    </xf>
    <xf numFmtId="166" fontId="37" fillId="36" borderId="4" xfId="0" applyNumberFormat="1" applyFont="1" applyFill="1" applyBorder="1" applyAlignment="1">
      <alignment horizontal="center" vertical="center" wrapText="1"/>
    </xf>
    <xf numFmtId="166" fontId="37" fillId="36" borderId="6" xfId="0" applyNumberFormat="1" applyFont="1" applyFill="1" applyBorder="1" applyAlignment="1">
      <alignment horizontal="center" vertical="center" wrapText="1"/>
    </xf>
    <xf numFmtId="166" fontId="37" fillId="36" borderId="26" xfId="0" applyNumberFormat="1" applyFont="1" applyFill="1" applyBorder="1" applyAlignment="1">
      <alignment horizontal="center" vertical="center" wrapText="1"/>
    </xf>
    <xf numFmtId="166" fontId="37" fillId="36" borderId="23" xfId="0" applyNumberFormat="1" applyFont="1" applyFill="1" applyBorder="1" applyAlignment="1">
      <alignment horizontal="center" vertical="center" wrapText="1"/>
    </xf>
    <xf numFmtId="166" fontId="37" fillId="36" borderId="5" xfId="0" applyNumberFormat="1" applyFont="1" applyFill="1" applyBorder="1" applyAlignment="1">
      <alignment horizontal="center" vertical="center" wrapText="1"/>
    </xf>
    <xf numFmtId="166" fontId="37" fillId="36" borderId="10" xfId="0" applyNumberFormat="1" applyFont="1" applyFill="1" applyBorder="1" applyAlignment="1">
      <alignment horizontal="center" vertical="center" wrapText="1"/>
    </xf>
    <xf numFmtId="166" fontId="32" fillId="36" borderId="21" xfId="0" applyNumberFormat="1" applyFont="1" applyFill="1" applyBorder="1" applyAlignment="1">
      <alignment horizontal="center" vertical="center" wrapText="1"/>
    </xf>
    <xf numFmtId="166" fontId="32" fillId="36" borderId="4" xfId="0" applyNumberFormat="1" applyFont="1" applyFill="1" applyBorder="1" applyAlignment="1">
      <alignment horizontal="center" vertical="center" wrapText="1"/>
    </xf>
    <xf numFmtId="166" fontId="32" fillId="36" borderId="6" xfId="0" applyNumberFormat="1" applyFont="1" applyFill="1" applyBorder="1" applyAlignment="1">
      <alignment horizontal="center" vertical="center" wrapText="1"/>
    </xf>
    <xf numFmtId="166" fontId="2" fillId="34" borderId="21" xfId="0" applyNumberFormat="1" applyFont="1" applyFill="1" applyBorder="1" applyAlignment="1">
      <alignment horizontal="center" vertical="center" wrapText="1"/>
    </xf>
  </cellXfs>
  <cellStyles count="141">
    <cellStyle name="20% - Accent1 2" xfId="22"/>
    <cellStyle name="20% - Accent2 2" xfId="24"/>
    <cellStyle name="20% - Accent3 2" xfId="31"/>
    <cellStyle name="20% - Accent4 2" xfId="26"/>
    <cellStyle name="20% - Accent5 2" xfId="32"/>
    <cellStyle name="20% - Accent6 2" xfId="33"/>
    <cellStyle name="40% - Accent1 2" xfId="34"/>
    <cellStyle name="40% - Accent2 2" xfId="35"/>
    <cellStyle name="40% - Accent3 2" xfId="36"/>
    <cellStyle name="40% - Accent4 2" xfId="37"/>
    <cellStyle name="40% - Accent5 2" xfId="38"/>
    <cellStyle name="40% - Accent6 2" xfId="39"/>
    <cellStyle name="60% - Accent1 2" xfId="40"/>
    <cellStyle name="60% - Accent1 3" xfId="77"/>
    <cellStyle name="60% - Accent2 2" xfId="41"/>
    <cellStyle name="60% - Accent2 3" xfId="78"/>
    <cellStyle name="60% - Accent3 2" xfId="42"/>
    <cellStyle name="60% - Accent3 3" xfId="79"/>
    <cellStyle name="60% - Accent4 2" xfId="43"/>
    <cellStyle name="60% - Accent4 3" xfId="80"/>
    <cellStyle name="60% - Accent5 2" xfId="44"/>
    <cellStyle name="60% - Accent5 3" xfId="81"/>
    <cellStyle name="60% - Accent6 2" xfId="45"/>
    <cellStyle name="60% - Accent6 3" xfId="82"/>
    <cellStyle name="Accent1 2" xfId="46"/>
    <cellStyle name="Accent2 2" xfId="47"/>
    <cellStyle name="Accent3 2" xfId="48"/>
    <cellStyle name="Accent4 2" xfId="49"/>
    <cellStyle name="Accent5 2" xfId="50"/>
    <cellStyle name="Accent6 2" xfId="51"/>
    <cellStyle name="Bad 2" xfId="52"/>
    <cellStyle name="Calculation 2" xfId="53"/>
    <cellStyle name="Calculation 3" xfId="83"/>
    <cellStyle name="Calculation 4" xfId="84"/>
    <cellStyle name="Check Cell 2" xfId="54"/>
    <cellStyle name="Comma [0]" xfId="137" builtinId="6"/>
    <cellStyle name="Comma [0] 10 16 2" xfId="140"/>
    <cellStyle name="Comma [0] 2" xfId="8"/>
    <cellStyle name="Comma [0] 2 2" xfId="1"/>
    <cellStyle name="Comma [0] 2 2 2" xfId="3"/>
    <cellStyle name="Comma [0] 2 3" xfId="21"/>
    <cellStyle name="Comma [0] 2 4" xfId="85"/>
    <cellStyle name="Comma 10" xfId="18"/>
    <cellStyle name="Comma 11" xfId="29"/>
    <cellStyle name="Comma 11 3 3" xfId="139"/>
    <cellStyle name="Comma 12" xfId="55"/>
    <cellStyle name="Comma 13" xfId="70"/>
    <cellStyle name="Comma 14" xfId="72"/>
    <cellStyle name="Comma 15" xfId="71"/>
    <cellStyle name="Comma 16" xfId="86"/>
    <cellStyle name="Comma 17" xfId="87"/>
    <cellStyle name="Comma 18" xfId="88"/>
    <cellStyle name="Comma 19" xfId="89"/>
    <cellStyle name="Comma 2" xfId="7"/>
    <cellStyle name="Comma 2 2" xfId="19"/>
    <cellStyle name="Comma 3" xfId="2"/>
    <cellStyle name="Comma 3 2" xfId="4"/>
    <cellStyle name="Comma 4" xfId="5"/>
    <cellStyle name="Comma 4 2" xfId="73"/>
    <cellStyle name="Comma 5" xfId="14"/>
    <cellStyle name="Comma 6" xfId="16"/>
    <cellStyle name="Comma 7" xfId="15"/>
    <cellStyle name="Comma 8" xfId="17"/>
    <cellStyle name="Comma 9" xfId="20"/>
    <cellStyle name="Currency 2" xfId="23"/>
    <cellStyle name="Explanatory Text 2" xfId="56"/>
    <cellStyle name="Good 2" xfId="57"/>
    <cellStyle name="Heading 1 2" xfId="58"/>
    <cellStyle name="Heading 2 2" xfId="59"/>
    <cellStyle name="Heading 3 2" xfId="60"/>
    <cellStyle name="Heading 4 2" xfId="61"/>
    <cellStyle name="Input 2" xfId="62"/>
    <cellStyle name="Input 3" xfId="90"/>
    <cellStyle name="Input 4" xfId="91"/>
    <cellStyle name="Linked Cell 2" xfId="63"/>
    <cellStyle name="Neutral 2" xfId="64"/>
    <cellStyle name="Neutral 3" xfId="92"/>
    <cellStyle name="Normal" xfId="0" builtinId="0"/>
    <cellStyle name="Normal 10" xfId="93"/>
    <cellStyle name="Normal 101" xfId="138"/>
    <cellStyle name="Normal 11" xfId="94"/>
    <cellStyle name="Normal 12" xfId="95"/>
    <cellStyle name="Normal 13" xfId="96"/>
    <cellStyle name="Normal 14" xfId="97"/>
    <cellStyle name="Normal 15" xfId="98"/>
    <cellStyle name="Normal 16" xfId="99"/>
    <cellStyle name="Normal 17" xfId="100"/>
    <cellStyle name="Normal 18" xfId="101"/>
    <cellStyle name="Normal 19" xfId="102"/>
    <cellStyle name="Normal 2" xfId="9"/>
    <cellStyle name="Normal 2 10" xfId="103"/>
    <cellStyle name="Normal 2 2" xfId="25"/>
    <cellStyle name="Normal 2 2 2" xfId="104"/>
    <cellStyle name="Normal 2 3" xfId="136"/>
    <cellStyle name="Normal 2 4" xfId="105"/>
    <cellStyle name="Normal 3" xfId="10"/>
    <cellStyle name="Normal 3 2" xfId="27"/>
    <cellStyle name="Normal 3 2 2" xfId="76"/>
    <cellStyle name="Normal 3 3" xfId="74"/>
    <cellStyle name="Normal 3 4" xfId="106"/>
    <cellStyle name="Normal 4" xfId="11"/>
    <cellStyle name="Normal 4 2" xfId="28"/>
    <cellStyle name="Normal 4 3" xfId="107"/>
    <cellStyle name="Normal 5" xfId="12"/>
    <cellStyle name="Normal 5 2" xfId="75"/>
    <cellStyle name="Normal 5 3" xfId="108"/>
    <cellStyle name="Normal 6" xfId="13"/>
    <cellStyle name="Normal 6 2" xfId="30"/>
    <cellStyle name="Normal 7" xfId="6"/>
    <cellStyle name="Normal 7 2" xfId="109"/>
    <cellStyle name="Normal 8" xfId="110"/>
    <cellStyle name="Normal 9" xfId="111"/>
    <cellStyle name="Note 10" xfId="112"/>
    <cellStyle name="Note 11" xfId="113"/>
    <cellStyle name="Note 12" xfId="114"/>
    <cellStyle name="Note 13" xfId="115"/>
    <cellStyle name="Note 14" xfId="116"/>
    <cellStyle name="Note 15" xfId="117"/>
    <cellStyle name="Note 16" xfId="118"/>
    <cellStyle name="Note 17" xfId="119"/>
    <cellStyle name="Note 18" xfId="120"/>
    <cellStyle name="Note 19" xfId="121"/>
    <cellStyle name="Note 2" xfId="65"/>
    <cellStyle name="Note 2 2" xfId="122"/>
    <cellStyle name="Note 3" xfId="123"/>
    <cellStyle name="Note 4" xfId="124"/>
    <cellStyle name="Note 5" xfId="125"/>
    <cellStyle name="Note 6" xfId="126"/>
    <cellStyle name="Note 7" xfId="127"/>
    <cellStyle name="Note 8" xfId="128"/>
    <cellStyle name="Note 9" xfId="129"/>
    <cellStyle name="Output 2" xfId="66"/>
    <cellStyle name="Output 3" xfId="130"/>
    <cellStyle name="Output 4" xfId="131"/>
    <cellStyle name="Percent" xfId="135" builtinId="5"/>
    <cellStyle name="Title 2" xfId="67"/>
    <cellStyle name="Title 3" xfId="132"/>
    <cellStyle name="Total 2" xfId="68"/>
    <cellStyle name="Total 3" xfId="133"/>
    <cellStyle name="Total 4" xfId="134"/>
    <cellStyle name="Warning Text 2" xfId="69"/>
  </cellStyles>
  <dxfs count="2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6886C"/>
      <color rgb="FF2C8036"/>
      <color rgb="FF309030"/>
      <color rgb="FF057960"/>
      <color rgb="FF079778"/>
      <color rgb="FF08A483"/>
      <color rgb="FF5E9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BT258"/>
  <sheetViews>
    <sheetView workbookViewId="0">
      <selection activeCell="A27" sqref="A27"/>
    </sheetView>
  </sheetViews>
  <sheetFormatPr defaultColWidth="8.85546875" defaultRowHeight="15"/>
  <cols>
    <col min="1" max="1" width="34.28515625" style="35" bestFit="1" customWidth="1"/>
    <col min="2" max="2" width="5.7109375" style="114" customWidth="1"/>
    <col min="3" max="3" width="60.5703125" style="114" customWidth="1"/>
    <col min="4" max="4" width="10.7109375" style="114" customWidth="1"/>
    <col min="5" max="5" width="9.7109375" style="114" bestFit="1" customWidth="1"/>
    <col min="6" max="8" width="9.7109375" style="114" customWidth="1"/>
    <col min="9" max="9" width="3.7109375" style="35" customWidth="1"/>
    <col min="10" max="10" width="5.7109375" style="114" customWidth="1"/>
    <col min="11" max="11" width="60.5703125" style="114" customWidth="1"/>
    <col min="12" max="12" width="10.7109375" style="114" customWidth="1"/>
    <col min="13" max="13" width="9.7109375" style="114" bestFit="1" customWidth="1"/>
    <col min="14" max="16" width="9.7109375" style="114" customWidth="1"/>
    <col min="17" max="17" width="3.7109375" style="35" customWidth="1"/>
    <col min="18" max="18" width="5.7109375" style="114" customWidth="1"/>
    <col min="19" max="19" width="60.5703125" style="114" customWidth="1"/>
    <col min="20" max="20" width="10.7109375" style="114" customWidth="1"/>
    <col min="21" max="21" width="9.7109375" style="114" bestFit="1" customWidth="1"/>
    <col min="22" max="24" width="9.7109375" style="114" customWidth="1"/>
    <col min="25" max="25" width="3.7109375" style="35" customWidth="1"/>
    <col min="26" max="26" width="5.7109375" style="114" customWidth="1"/>
    <col min="27" max="27" width="60.5703125" style="114" customWidth="1"/>
    <col min="28" max="28" width="10.7109375" style="114" customWidth="1"/>
    <col min="29" max="29" width="9.7109375" style="114" bestFit="1" customWidth="1"/>
    <col min="30" max="32" width="9.7109375" style="114" customWidth="1"/>
    <col min="33" max="33" width="3.7109375" style="35" customWidth="1"/>
    <col min="34" max="34" width="5.7109375" style="114" customWidth="1"/>
    <col min="35" max="35" width="60.5703125" style="114" customWidth="1"/>
    <col min="36" max="36" width="10.7109375" style="114" customWidth="1"/>
    <col min="37" max="37" width="9.7109375" style="114" bestFit="1" customWidth="1"/>
    <col min="38" max="40" width="9.7109375" style="114" customWidth="1"/>
    <col min="41" max="41" width="3.7109375" style="35" customWidth="1"/>
    <col min="42" max="42" width="5.7109375" style="114" customWidth="1"/>
    <col min="43" max="43" width="60.5703125" style="114" customWidth="1"/>
    <col min="44" max="44" width="10.7109375" style="114" customWidth="1"/>
    <col min="45" max="45" width="9.7109375" style="114" bestFit="1" customWidth="1"/>
    <col min="46" max="48" width="9.7109375" style="114" customWidth="1"/>
    <col min="49" max="49" width="3.7109375" style="35" customWidth="1"/>
    <col min="50" max="50" width="5.7109375" style="114" customWidth="1"/>
    <col min="51" max="51" width="60.5703125" style="114" customWidth="1"/>
    <col min="52" max="52" width="10.7109375" style="114" customWidth="1"/>
    <col min="53" max="53" width="9.7109375" style="114" bestFit="1" customWidth="1"/>
    <col min="54" max="56" width="9.7109375" style="114" customWidth="1"/>
    <col min="57" max="57" width="3.7109375" style="35" customWidth="1"/>
    <col min="58" max="58" width="5.7109375" style="114" customWidth="1"/>
    <col min="59" max="59" width="60.5703125" style="114" customWidth="1"/>
    <col min="60" max="60" width="10.7109375" style="114" customWidth="1"/>
    <col min="61" max="61" width="9.7109375" style="114" bestFit="1" customWidth="1"/>
    <col min="62" max="64" width="9.7109375" style="114" customWidth="1"/>
    <col min="65" max="65" width="3.7109375" style="35" customWidth="1"/>
    <col min="66" max="66" width="5.7109375" style="114" customWidth="1"/>
    <col min="67" max="67" width="60.5703125" style="114" customWidth="1"/>
    <col min="68" max="68" width="10.7109375" style="114" customWidth="1"/>
    <col min="69" max="69" width="9.7109375" style="114" bestFit="1" customWidth="1"/>
    <col min="70" max="72" width="9.7109375" style="114" customWidth="1"/>
    <col min="73" max="16384" width="8.85546875" style="35"/>
  </cols>
  <sheetData>
    <row r="1" spans="1:72">
      <c r="B1" s="113" t="s">
        <v>68</v>
      </c>
      <c r="J1" s="113" t="s">
        <v>68</v>
      </c>
      <c r="R1" s="113" t="s">
        <v>68</v>
      </c>
      <c r="Z1" s="113" t="s">
        <v>68</v>
      </c>
      <c r="AH1" s="113" t="s">
        <v>68</v>
      </c>
      <c r="AP1" s="113" t="s">
        <v>68</v>
      </c>
      <c r="AX1" s="113" t="s">
        <v>68</v>
      </c>
      <c r="BF1" s="113" t="s">
        <v>68</v>
      </c>
      <c r="BN1" s="113" t="s">
        <v>68</v>
      </c>
    </row>
    <row r="2" spans="1:72">
      <c r="B2" s="115" t="str">
        <f>'Template Regional dan Cabang'!B2</f>
        <v>PT Pelindo Terminal Petikemas</v>
      </c>
      <c r="J2" s="115" t="str">
        <f>'3'!J2</f>
        <v>Kantor Pusat Subholding Petikemas</v>
      </c>
      <c r="R2" s="115" t="str">
        <f>'3'!R2</f>
        <v>PT Prima Terminal Petikemas</v>
      </c>
      <c r="Z2" s="115" t="str">
        <f>'3'!Z2</f>
        <v>PT. Prima Multi Terminal</v>
      </c>
      <c r="AH2" s="115" t="str">
        <f>'3'!AH2</f>
        <v>PT. IPC Terminal Petikemas</v>
      </c>
      <c r="AP2" s="115" t="str">
        <f>'3'!AP2</f>
        <v>PT. Terminal Petikemas Surabaya</v>
      </c>
      <c r="AX2" s="115" t="str">
        <f>'3'!AX2</f>
        <v>PT. Terminal Teluk Lamong (Grup)</v>
      </c>
      <c r="BF2" s="115" t="str">
        <f>'3'!BF2</f>
        <v>PT Berlian Jasa Terminal Indonesia (Grup)</v>
      </c>
      <c r="BN2" s="115" t="str">
        <f>'3'!BN2</f>
        <v>PT. Kaltim Kariangau Terminal</v>
      </c>
    </row>
    <row r="3" spans="1:72" ht="14.45" customHeight="1">
      <c r="B3" s="116"/>
      <c r="C3" s="117"/>
      <c r="D3" s="212" t="s">
        <v>0</v>
      </c>
      <c r="E3" s="119" t="s">
        <v>37</v>
      </c>
      <c r="F3" s="119" t="s">
        <v>0</v>
      </c>
      <c r="G3" s="334" t="s">
        <v>38</v>
      </c>
      <c r="H3" s="335"/>
      <c r="J3" s="116"/>
      <c r="K3" s="117"/>
      <c r="L3" s="212" t="s">
        <v>0</v>
      </c>
      <c r="M3" s="119" t="s">
        <v>37</v>
      </c>
      <c r="N3" s="119" t="s">
        <v>0</v>
      </c>
      <c r="O3" s="334" t="s">
        <v>38</v>
      </c>
      <c r="P3" s="335"/>
      <c r="R3" s="116"/>
      <c r="S3" s="117"/>
      <c r="T3" s="212" t="s">
        <v>0</v>
      </c>
      <c r="U3" s="119" t="s">
        <v>37</v>
      </c>
      <c r="V3" s="119" t="s">
        <v>0</v>
      </c>
      <c r="W3" s="334" t="s">
        <v>38</v>
      </c>
      <c r="X3" s="335"/>
      <c r="Z3" s="116"/>
      <c r="AA3" s="117"/>
      <c r="AB3" s="212" t="s">
        <v>0</v>
      </c>
      <c r="AC3" s="119" t="s">
        <v>37</v>
      </c>
      <c r="AD3" s="119" t="s">
        <v>0</v>
      </c>
      <c r="AE3" s="334" t="s">
        <v>38</v>
      </c>
      <c r="AF3" s="335"/>
      <c r="AH3" s="116"/>
      <c r="AI3" s="117"/>
      <c r="AJ3" s="212" t="s">
        <v>0</v>
      </c>
      <c r="AK3" s="119" t="s">
        <v>37</v>
      </c>
      <c r="AL3" s="119" t="s">
        <v>0</v>
      </c>
      <c r="AM3" s="334" t="s">
        <v>38</v>
      </c>
      <c r="AN3" s="335"/>
      <c r="AP3" s="116"/>
      <c r="AQ3" s="117"/>
      <c r="AR3" s="212" t="s">
        <v>0</v>
      </c>
      <c r="AS3" s="119" t="s">
        <v>37</v>
      </c>
      <c r="AT3" s="119" t="s">
        <v>0</v>
      </c>
      <c r="AU3" s="334" t="s">
        <v>38</v>
      </c>
      <c r="AV3" s="335"/>
      <c r="AX3" s="116"/>
      <c r="AY3" s="117"/>
      <c r="AZ3" s="212" t="s">
        <v>0</v>
      </c>
      <c r="BA3" s="119" t="s">
        <v>37</v>
      </c>
      <c r="BB3" s="119" t="s">
        <v>0</v>
      </c>
      <c r="BC3" s="334" t="s">
        <v>38</v>
      </c>
      <c r="BD3" s="335"/>
      <c r="BF3" s="116"/>
      <c r="BG3" s="117"/>
      <c r="BH3" s="212" t="s">
        <v>0</v>
      </c>
      <c r="BI3" s="119" t="s">
        <v>37</v>
      </c>
      <c r="BJ3" s="119" t="s">
        <v>0</v>
      </c>
      <c r="BK3" s="334" t="s">
        <v>38</v>
      </c>
      <c r="BL3" s="335"/>
      <c r="BN3" s="116"/>
      <c r="BO3" s="117"/>
      <c r="BP3" s="212" t="s">
        <v>0</v>
      </c>
      <c r="BQ3" s="119" t="s">
        <v>37</v>
      </c>
      <c r="BR3" s="119" t="s">
        <v>0</v>
      </c>
      <c r="BS3" s="334" t="s">
        <v>38</v>
      </c>
      <c r="BT3" s="335"/>
    </row>
    <row r="4" spans="1:72">
      <c r="B4" s="120" t="s">
        <v>1</v>
      </c>
      <c r="C4" s="148" t="s">
        <v>8</v>
      </c>
      <c r="D4" s="213" t="s">
        <v>2</v>
      </c>
      <c r="E4" s="122" t="s">
        <v>2</v>
      </c>
      <c r="F4" s="122" t="s">
        <v>2</v>
      </c>
      <c r="G4" s="336" t="s">
        <v>5</v>
      </c>
      <c r="H4" s="337"/>
      <c r="J4" s="120" t="s">
        <v>1</v>
      </c>
      <c r="K4" s="148" t="s">
        <v>8</v>
      </c>
      <c r="L4" s="213" t="s">
        <v>2</v>
      </c>
      <c r="M4" s="122" t="s">
        <v>2</v>
      </c>
      <c r="N4" s="122" t="s">
        <v>2</v>
      </c>
      <c r="O4" s="336" t="s">
        <v>5</v>
      </c>
      <c r="P4" s="337"/>
      <c r="R4" s="120" t="s">
        <v>1</v>
      </c>
      <c r="S4" s="148" t="s">
        <v>8</v>
      </c>
      <c r="T4" s="213" t="s">
        <v>2</v>
      </c>
      <c r="U4" s="122" t="s">
        <v>2</v>
      </c>
      <c r="V4" s="122" t="s">
        <v>2</v>
      </c>
      <c r="W4" s="336" t="s">
        <v>5</v>
      </c>
      <c r="X4" s="337"/>
      <c r="Z4" s="120" t="s">
        <v>1</v>
      </c>
      <c r="AA4" s="148" t="s">
        <v>8</v>
      </c>
      <c r="AB4" s="213" t="s">
        <v>2</v>
      </c>
      <c r="AC4" s="122" t="s">
        <v>2</v>
      </c>
      <c r="AD4" s="122" t="s">
        <v>2</v>
      </c>
      <c r="AE4" s="336" t="s">
        <v>5</v>
      </c>
      <c r="AF4" s="337"/>
      <c r="AH4" s="120" t="s">
        <v>1</v>
      </c>
      <c r="AI4" s="148" t="s">
        <v>8</v>
      </c>
      <c r="AJ4" s="213" t="s">
        <v>2</v>
      </c>
      <c r="AK4" s="122" t="s">
        <v>2</v>
      </c>
      <c r="AL4" s="122" t="s">
        <v>2</v>
      </c>
      <c r="AM4" s="336" t="s">
        <v>5</v>
      </c>
      <c r="AN4" s="337"/>
      <c r="AP4" s="120" t="s">
        <v>1</v>
      </c>
      <c r="AQ4" s="148" t="s">
        <v>8</v>
      </c>
      <c r="AR4" s="213" t="s">
        <v>2</v>
      </c>
      <c r="AS4" s="122" t="s">
        <v>2</v>
      </c>
      <c r="AT4" s="122" t="s">
        <v>2</v>
      </c>
      <c r="AU4" s="336" t="s">
        <v>5</v>
      </c>
      <c r="AV4" s="337"/>
      <c r="AX4" s="120" t="s">
        <v>1</v>
      </c>
      <c r="AY4" s="148" t="s">
        <v>8</v>
      </c>
      <c r="AZ4" s="213" t="s">
        <v>2</v>
      </c>
      <c r="BA4" s="122" t="s">
        <v>2</v>
      </c>
      <c r="BB4" s="122" t="s">
        <v>2</v>
      </c>
      <c r="BC4" s="336" t="s">
        <v>5</v>
      </c>
      <c r="BD4" s="337"/>
      <c r="BF4" s="120" t="s">
        <v>1</v>
      </c>
      <c r="BG4" s="148" t="s">
        <v>8</v>
      </c>
      <c r="BH4" s="213" t="s">
        <v>2</v>
      </c>
      <c r="BI4" s="122" t="s">
        <v>2</v>
      </c>
      <c r="BJ4" s="122" t="s">
        <v>2</v>
      </c>
      <c r="BK4" s="336" t="s">
        <v>5</v>
      </c>
      <c r="BL4" s="337"/>
      <c r="BN4" s="120" t="s">
        <v>1</v>
      </c>
      <c r="BO4" s="148" t="s">
        <v>8</v>
      </c>
      <c r="BP4" s="213" t="s">
        <v>2</v>
      </c>
      <c r="BQ4" s="122" t="s">
        <v>2</v>
      </c>
      <c r="BR4" s="122" t="s">
        <v>2</v>
      </c>
      <c r="BS4" s="336" t="s">
        <v>5</v>
      </c>
      <c r="BT4" s="337"/>
    </row>
    <row r="5" spans="1:72">
      <c r="B5" s="123"/>
      <c r="C5" s="124"/>
      <c r="D5" s="213">
        <v>2020</v>
      </c>
      <c r="E5" s="122">
        <v>2021</v>
      </c>
      <c r="F5" s="122">
        <v>2021</v>
      </c>
      <c r="G5" s="122" t="s">
        <v>49</v>
      </c>
      <c r="H5" s="122" t="s">
        <v>50</v>
      </c>
      <c r="J5" s="123"/>
      <c r="K5" s="124"/>
      <c r="L5" s="213">
        <v>2020</v>
      </c>
      <c r="M5" s="122">
        <v>2021</v>
      </c>
      <c r="N5" s="122">
        <v>2021</v>
      </c>
      <c r="O5" s="122" t="s">
        <v>49</v>
      </c>
      <c r="P5" s="122" t="s">
        <v>50</v>
      </c>
      <c r="R5" s="123"/>
      <c r="S5" s="124"/>
      <c r="T5" s="213">
        <v>2020</v>
      </c>
      <c r="U5" s="122">
        <v>2021</v>
      </c>
      <c r="V5" s="122">
        <v>2021</v>
      </c>
      <c r="W5" s="122" t="s">
        <v>49</v>
      </c>
      <c r="X5" s="122" t="s">
        <v>50</v>
      </c>
      <c r="Z5" s="123"/>
      <c r="AA5" s="124"/>
      <c r="AB5" s="213">
        <v>2020</v>
      </c>
      <c r="AC5" s="122">
        <v>2021</v>
      </c>
      <c r="AD5" s="122">
        <v>2021</v>
      </c>
      <c r="AE5" s="122" t="s">
        <v>49</v>
      </c>
      <c r="AF5" s="122" t="s">
        <v>50</v>
      </c>
      <c r="AH5" s="123"/>
      <c r="AI5" s="124"/>
      <c r="AJ5" s="213">
        <v>2020</v>
      </c>
      <c r="AK5" s="122">
        <v>2021</v>
      </c>
      <c r="AL5" s="122">
        <v>2021</v>
      </c>
      <c r="AM5" s="122" t="s">
        <v>49</v>
      </c>
      <c r="AN5" s="122" t="s">
        <v>50</v>
      </c>
      <c r="AP5" s="123"/>
      <c r="AQ5" s="124"/>
      <c r="AR5" s="213">
        <v>2020</v>
      </c>
      <c r="AS5" s="122">
        <v>2021</v>
      </c>
      <c r="AT5" s="122">
        <v>2021</v>
      </c>
      <c r="AU5" s="122" t="s">
        <v>49</v>
      </c>
      <c r="AV5" s="122" t="s">
        <v>50</v>
      </c>
      <c r="AX5" s="123"/>
      <c r="AY5" s="124"/>
      <c r="AZ5" s="213">
        <v>2020</v>
      </c>
      <c r="BA5" s="122">
        <v>2021</v>
      </c>
      <c r="BB5" s="122">
        <v>2021</v>
      </c>
      <c r="BC5" s="122" t="s">
        <v>49</v>
      </c>
      <c r="BD5" s="122" t="s">
        <v>50</v>
      </c>
      <c r="BF5" s="123"/>
      <c r="BG5" s="124"/>
      <c r="BH5" s="213">
        <v>2020</v>
      </c>
      <c r="BI5" s="122">
        <v>2021</v>
      </c>
      <c r="BJ5" s="122">
        <v>2021</v>
      </c>
      <c r="BK5" s="122" t="s">
        <v>49</v>
      </c>
      <c r="BL5" s="122" t="s">
        <v>50</v>
      </c>
      <c r="BN5" s="123"/>
      <c r="BO5" s="124"/>
      <c r="BP5" s="213">
        <v>2020</v>
      </c>
      <c r="BQ5" s="122">
        <v>2021</v>
      </c>
      <c r="BR5" s="122">
        <v>2021</v>
      </c>
      <c r="BS5" s="122" t="s">
        <v>49</v>
      </c>
      <c r="BT5" s="122" t="s">
        <v>50</v>
      </c>
    </row>
    <row r="6" spans="1:72">
      <c r="B6" s="125">
        <v>1</v>
      </c>
      <c r="C6" s="126">
        <v>2</v>
      </c>
      <c r="D6" s="127">
        <v>3</v>
      </c>
      <c r="E6" s="127">
        <v>4</v>
      </c>
      <c r="F6" s="127">
        <v>5</v>
      </c>
      <c r="G6" s="127">
        <v>6</v>
      </c>
      <c r="H6" s="127">
        <v>7</v>
      </c>
      <c r="J6" s="125">
        <v>1</v>
      </c>
      <c r="K6" s="126">
        <v>2</v>
      </c>
      <c r="L6" s="127">
        <v>3</v>
      </c>
      <c r="M6" s="127">
        <v>4</v>
      </c>
      <c r="N6" s="127">
        <v>5</v>
      </c>
      <c r="O6" s="127">
        <v>6</v>
      </c>
      <c r="P6" s="127">
        <v>7</v>
      </c>
      <c r="R6" s="125">
        <v>1</v>
      </c>
      <c r="S6" s="126">
        <v>2</v>
      </c>
      <c r="T6" s="127">
        <v>3</v>
      </c>
      <c r="U6" s="127">
        <v>4</v>
      </c>
      <c r="V6" s="127">
        <v>5</v>
      </c>
      <c r="W6" s="127">
        <v>6</v>
      </c>
      <c r="X6" s="127">
        <v>7</v>
      </c>
      <c r="Z6" s="125">
        <v>1</v>
      </c>
      <c r="AA6" s="126">
        <v>2</v>
      </c>
      <c r="AB6" s="127">
        <v>3</v>
      </c>
      <c r="AC6" s="127">
        <v>4</v>
      </c>
      <c r="AD6" s="127">
        <v>5</v>
      </c>
      <c r="AE6" s="127">
        <v>6</v>
      </c>
      <c r="AF6" s="127">
        <v>7</v>
      </c>
      <c r="AH6" s="125">
        <v>1</v>
      </c>
      <c r="AI6" s="126">
        <v>2</v>
      </c>
      <c r="AJ6" s="127">
        <v>3</v>
      </c>
      <c r="AK6" s="127">
        <v>4</v>
      </c>
      <c r="AL6" s="127">
        <v>5</v>
      </c>
      <c r="AM6" s="127">
        <v>6</v>
      </c>
      <c r="AN6" s="127">
        <v>7</v>
      </c>
      <c r="AP6" s="125">
        <v>1</v>
      </c>
      <c r="AQ6" s="126">
        <v>2</v>
      </c>
      <c r="AR6" s="127">
        <v>3</v>
      </c>
      <c r="AS6" s="127">
        <v>4</v>
      </c>
      <c r="AT6" s="127">
        <v>5</v>
      </c>
      <c r="AU6" s="127">
        <v>6</v>
      </c>
      <c r="AV6" s="127">
        <v>7</v>
      </c>
      <c r="AX6" s="125">
        <v>1</v>
      </c>
      <c r="AY6" s="126">
        <v>2</v>
      </c>
      <c r="AZ6" s="127">
        <v>3</v>
      </c>
      <c r="BA6" s="127">
        <v>4</v>
      </c>
      <c r="BB6" s="127">
        <v>5</v>
      </c>
      <c r="BC6" s="127">
        <v>6</v>
      </c>
      <c r="BD6" s="127">
        <v>7</v>
      </c>
      <c r="BF6" s="125">
        <v>1</v>
      </c>
      <c r="BG6" s="126">
        <v>2</v>
      </c>
      <c r="BH6" s="127">
        <v>3</v>
      </c>
      <c r="BI6" s="127">
        <v>4</v>
      </c>
      <c r="BJ6" s="127">
        <v>5</v>
      </c>
      <c r="BK6" s="127">
        <v>6</v>
      </c>
      <c r="BL6" s="127">
        <v>7</v>
      </c>
      <c r="BN6" s="125">
        <v>1</v>
      </c>
      <c r="BO6" s="126">
        <v>2</v>
      </c>
      <c r="BP6" s="127">
        <v>3</v>
      </c>
      <c r="BQ6" s="127">
        <v>4</v>
      </c>
      <c r="BR6" s="127">
        <v>5</v>
      </c>
      <c r="BS6" s="127">
        <v>6</v>
      </c>
      <c r="BT6" s="127">
        <v>7</v>
      </c>
    </row>
    <row r="7" spans="1:72">
      <c r="B7" s="128">
        <f>1</f>
        <v>1</v>
      </c>
      <c r="C7" s="149" t="s">
        <v>79</v>
      </c>
      <c r="D7" s="129"/>
      <c r="E7" s="129"/>
      <c r="F7" s="130"/>
      <c r="G7" s="130"/>
      <c r="H7" s="130"/>
      <c r="J7" s="128">
        <f>1</f>
        <v>1</v>
      </c>
      <c r="K7" s="149" t="s">
        <v>79</v>
      </c>
      <c r="L7" s="129"/>
      <c r="M7" s="129"/>
      <c r="N7" s="130"/>
      <c r="O7" s="130"/>
      <c r="P7" s="130"/>
      <c r="R7" s="128">
        <f>1</f>
        <v>1</v>
      </c>
      <c r="S7" s="149" t="s">
        <v>79</v>
      </c>
      <c r="T7" s="129"/>
      <c r="U7" s="129"/>
      <c r="V7" s="130"/>
      <c r="W7" s="130"/>
      <c r="X7" s="130"/>
      <c r="Z7" s="128">
        <f>1</f>
        <v>1</v>
      </c>
      <c r="AA7" s="149" t="s">
        <v>79</v>
      </c>
      <c r="AB7" s="129"/>
      <c r="AC7" s="129"/>
      <c r="AD7" s="130"/>
      <c r="AE7" s="130"/>
      <c r="AF7" s="130"/>
      <c r="AH7" s="128">
        <f>1</f>
        <v>1</v>
      </c>
      <c r="AI7" s="149" t="s">
        <v>79</v>
      </c>
      <c r="AJ7" s="129"/>
      <c r="AK7" s="129"/>
      <c r="AL7" s="130"/>
      <c r="AM7" s="130"/>
      <c r="AN7" s="130"/>
      <c r="AP7" s="128">
        <f>1</f>
        <v>1</v>
      </c>
      <c r="AQ7" s="149" t="s">
        <v>79</v>
      </c>
      <c r="AR7" s="129"/>
      <c r="AS7" s="129"/>
      <c r="AT7" s="130"/>
      <c r="AU7" s="130"/>
      <c r="AV7" s="130"/>
      <c r="AX7" s="128">
        <f>1</f>
        <v>1</v>
      </c>
      <c r="AY7" s="149" t="s">
        <v>79</v>
      </c>
      <c r="AZ7" s="129"/>
      <c r="BA7" s="129"/>
      <c r="BB7" s="130"/>
      <c r="BC7" s="130"/>
      <c r="BD7" s="130"/>
      <c r="BF7" s="128">
        <f>1</f>
        <v>1</v>
      </c>
      <c r="BG7" s="149" t="s">
        <v>79</v>
      </c>
      <c r="BH7" s="129"/>
      <c r="BI7" s="129"/>
      <c r="BJ7" s="130"/>
      <c r="BK7" s="130"/>
      <c r="BL7" s="130"/>
      <c r="BN7" s="128">
        <f>1</f>
        <v>1</v>
      </c>
      <c r="BO7" s="149" t="s">
        <v>79</v>
      </c>
      <c r="BP7" s="129"/>
      <c r="BQ7" s="129"/>
      <c r="BR7" s="130"/>
      <c r="BS7" s="130"/>
      <c r="BT7" s="130"/>
    </row>
    <row r="8" spans="1:72">
      <c r="B8" s="131"/>
      <c r="C8" s="132" t="s">
        <v>9</v>
      </c>
      <c r="D8" s="133"/>
      <c r="E8" s="133"/>
      <c r="F8" s="133"/>
      <c r="G8" s="133"/>
      <c r="H8" s="133"/>
      <c r="J8" s="131"/>
      <c r="K8" s="132" t="s">
        <v>9</v>
      </c>
      <c r="L8" s="133"/>
      <c r="M8" s="133"/>
      <c r="N8" s="133"/>
      <c r="O8" s="133"/>
      <c r="P8" s="133"/>
      <c r="R8" s="131"/>
      <c r="S8" s="132" t="s">
        <v>9</v>
      </c>
      <c r="T8" s="133"/>
      <c r="U8" s="133"/>
      <c r="V8" s="133"/>
      <c r="W8" s="133"/>
      <c r="X8" s="133"/>
      <c r="Z8" s="131"/>
      <c r="AA8" s="132" t="s">
        <v>9</v>
      </c>
      <c r="AB8" s="133"/>
      <c r="AC8" s="133"/>
      <c r="AD8" s="133"/>
      <c r="AE8" s="133"/>
      <c r="AF8" s="133"/>
      <c r="AH8" s="131"/>
      <c r="AI8" s="132" t="s">
        <v>9</v>
      </c>
      <c r="AJ8" s="133"/>
      <c r="AK8" s="133"/>
      <c r="AL8" s="133"/>
      <c r="AM8" s="133"/>
      <c r="AN8" s="133"/>
      <c r="AP8" s="131"/>
      <c r="AQ8" s="132" t="s">
        <v>9</v>
      </c>
      <c r="AR8" s="133"/>
      <c r="AS8" s="133"/>
      <c r="AT8" s="133"/>
      <c r="AU8" s="133"/>
      <c r="AV8" s="133"/>
      <c r="AX8" s="131"/>
      <c r="AY8" s="132" t="s">
        <v>9</v>
      </c>
      <c r="AZ8" s="133"/>
      <c r="BA8" s="133"/>
      <c r="BB8" s="133"/>
      <c r="BC8" s="133"/>
      <c r="BD8" s="133"/>
      <c r="BF8" s="131"/>
      <c r="BG8" s="132" t="s">
        <v>9</v>
      </c>
      <c r="BH8" s="133"/>
      <c r="BI8" s="133"/>
      <c r="BJ8" s="133"/>
      <c r="BK8" s="133"/>
      <c r="BL8" s="133"/>
      <c r="BN8" s="131"/>
      <c r="BO8" s="132" t="s">
        <v>9</v>
      </c>
      <c r="BP8" s="133"/>
      <c r="BQ8" s="133"/>
      <c r="BR8" s="133"/>
      <c r="BS8" s="133"/>
      <c r="BT8" s="133"/>
    </row>
    <row r="9" spans="1:72" ht="13.9" customHeight="1">
      <c r="A9" s="35" t="s">
        <v>134</v>
      </c>
      <c r="B9" s="134"/>
      <c r="C9" s="261" t="s">
        <v>10</v>
      </c>
      <c r="D9" s="135">
        <f>L9+T9+AB9+AJ9+AR9+AZ9+BH9+BP9</f>
        <v>0</v>
      </c>
      <c r="E9" s="135">
        <f t="shared" ref="E9:F15" si="0">M9+U9+AC9+AK9+AS9+BA9+BI9+BQ9</f>
        <v>0</v>
      </c>
      <c r="F9" s="135">
        <f t="shared" si="0"/>
        <v>0</v>
      </c>
      <c r="G9" s="135">
        <f>F9-D9</f>
        <v>0</v>
      </c>
      <c r="H9" s="135">
        <f>F9-E9</f>
        <v>0</v>
      </c>
      <c r="J9" s="134"/>
      <c r="K9" s="261" t="s">
        <v>10</v>
      </c>
      <c r="L9" s="135">
        <v>0</v>
      </c>
      <c r="M9" s="135">
        <v>0</v>
      </c>
      <c r="N9" s="135">
        <v>0</v>
      </c>
      <c r="O9" s="135">
        <f>N9-L9</f>
        <v>0</v>
      </c>
      <c r="P9" s="135">
        <f>N9-M9</f>
        <v>0</v>
      </c>
      <c r="R9" s="134"/>
      <c r="S9" s="261" t="s">
        <v>10</v>
      </c>
      <c r="T9" s="135">
        <v>0</v>
      </c>
      <c r="U9" s="135">
        <v>0</v>
      </c>
      <c r="V9" s="135">
        <v>0</v>
      </c>
      <c r="W9" s="135">
        <f>V9-T9</f>
        <v>0</v>
      </c>
      <c r="X9" s="135">
        <f>V9-U9</f>
        <v>0</v>
      </c>
      <c r="Z9" s="134"/>
      <c r="AA9" s="261" t="s">
        <v>10</v>
      </c>
      <c r="AB9" s="135">
        <v>0</v>
      </c>
      <c r="AC9" s="135">
        <v>0</v>
      </c>
      <c r="AD9" s="135">
        <v>0</v>
      </c>
      <c r="AE9" s="135">
        <f>AD9-AB9</f>
        <v>0</v>
      </c>
      <c r="AF9" s="135">
        <f>AD9-AC9</f>
        <v>0</v>
      </c>
      <c r="AH9" s="134"/>
      <c r="AI9" s="261" t="s">
        <v>10</v>
      </c>
      <c r="AJ9" s="135">
        <v>0</v>
      </c>
      <c r="AK9" s="135">
        <v>0</v>
      </c>
      <c r="AL9" s="135">
        <v>0</v>
      </c>
      <c r="AM9" s="135">
        <f>AL9-AJ9</f>
        <v>0</v>
      </c>
      <c r="AN9" s="135">
        <f>AL9-AK9</f>
        <v>0</v>
      </c>
      <c r="AP9" s="134"/>
      <c r="AQ9" s="261" t="s">
        <v>10</v>
      </c>
      <c r="AR9" s="135">
        <v>0</v>
      </c>
      <c r="AS9" s="135">
        <v>0</v>
      </c>
      <c r="AT9" s="135">
        <v>0</v>
      </c>
      <c r="AU9" s="135">
        <f>AT9-AR9</f>
        <v>0</v>
      </c>
      <c r="AV9" s="135">
        <f>AT9-AS9</f>
        <v>0</v>
      </c>
      <c r="AX9" s="134"/>
      <c r="AY9" s="261" t="s">
        <v>10</v>
      </c>
      <c r="AZ9" s="135">
        <v>0</v>
      </c>
      <c r="BA9" s="135">
        <v>0</v>
      </c>
      <c r="BB9" s="135">
        <v>0</v>
      </c>
      <c r="BC9" s="135">
        <f>BB9-AZ9</f>
        <v>0</v>
      </c>
      <c r="BD9" s="135">
        <f>BB9-BA9</f>
        <v>0</v>
      </c>
      <c r="BF9" s="134"/>
      <c r="BG9" s="261" t="s">
        <v>10</v>
      </c>
      <c r="BH9" s="135">
        <v>0</v>
      </c>
      <c r="BI9" s="135">
        <v>0</v>
      </c>
      <c r="BJ9" s="135">
        <v>0</v>
      </c>
      <c r="BK9" s="135">
        <f>BJ9-BH9</f>
        <v>0</v>
      </c>
      <c r="BL9" s="135">
        <f>BJ9-BI9</f>
        <v>0</v>
      </c>
      <c r="BN9" s="134"/>
      <c r="BO9" s="261" t="s">
        <v>10</v>
      </c>
      <c r="BP9" s="135">
        <v>0</v>
      </c>
      <c r="BQ9" s="135">
        <v>0</v>
      </c>
      <c r="BR9" s="135">
        <v>0</v>
      </c>
      <c r="BS9" s="135">
        <f>BR9-BP9</f>
        <v>0</v>
      </c>
      <c r="BT9" s="135">
        <f>BR9-BQ9</f>
        <v>0</v>
      </c>
    </row>
    <row r="10" spans="1:72" ht="13.9" customHeight="1">
      <c r="A10" s="35" t="s">
        <v>135</v>
      </c>
      <c r="B10" s="134"/>
      <c r="C10" s="261" t="s">
        <v>11</v>
      </c>
      <c r="D10" s="135">
        <f t="shared" ref="D10:D15" si="1">L10+T10+AB10+AJ10+AR10+AZ10+BH10+BP10</f>
        <v>0</v>
      </c>
      <c r="E10" s="135">
        <f t="shared" si="0"/>
        <v>0</v>
      </c>
      <c r="F10" s="135">
        <f t="shared" si="0"/>
        <v>0</v>
      </c>
      <c r="G10" s="135">
        <f t="shared" ref="G10:G15" si="2">F10-D10</f>
        <v>0</v>
      </c>
      <c r="H10" s="135">
        <f t="shared" ref="H10:H15" si="3">F10-E10</f>
        <v>0</v>
      </c>
      <c r="J10" s="134"/>
      <c r="K10" s="261" t="s">
        <v>11</v>
      </c>
      <c r="L10" s="135">
        <v>0</v>
      </c>
      <c r="M10" s="135">
        <v>0</v>
      </c>
      <c r="N10" s="135">
        <v>0</v>
      </c>
      <c r="O10" s="135">
        <f t="shared" ref="O10:O15" si="4">N10-L10</f>
        <v>0</v>
      </c>
      <c r="P10" s="135">
        <f t="shared" ref="P10:P15" si="5">N10-M10</f>
        <v>0</v>
      </c>
      <c r="R10" s="134"/>
      <c r="S10" s="261" t="s">
        <v>11</v>
      </c>
      <c r="T10" s="135">
        <v>0</v>
      </c>
      <c r="U10" s="135">
        <v>0</v>
      </c>
      <c r="V10" s="135">
        <v>0</v>
      </c>
      <c r="W10" s="135">
        <f t="shared" ref="W10:W15" si="6">V10-T10</f>
        <v>0</v>
      </c>
      <c r="X10" s="135">
        <f t="shared" ref="X10:X15" si="7">V10-U10</f>
        <v>0</v>
      </c>
      <c r="Z10" s="134"/>
      <c r="AA10" s="261" t="s">
        <v>11</v>
      </c>
      <c r="AB10" s="135">
        <v>0</v>
      </c>
      <c r="AC10" s="135">
        <v>0</v>
      </c>
      <c r="AD10" s="135">
        <v>0</v>
      </c>
      <c r="AE10" s="135">
        <f t="shared" ref="AE10:AE15" si="8">AD10-AB10</f>
        <v>0</v>
      </c>
      <c r="AF10" s="135">
        <f t="shared" ref="AF10:AF15" si="9">AD10-AC10</f>
        <v>0</v>
      </c>
      <c r="AH10" s="134"/>
      <c r="AI10" s="261" t="s">
        <v>11</v>
      </c>
      <c r="AJ10" s="135">
        <v>0</v>
      </c>
      <c r="AK10" s="135">
        <v>0</v>
      </c>
      <c r="AL10" s="135">
        <v>0</v>
      </c>
      <c r="AM10" s="135">
        <f t="shared" ref="AM10:AM15" si="10">AL10-AJ10</f>
        <v>0</v>
      </c>
      <c r="AN10" s="135">
        <f t="shared" ref="AN10:AN15" si="11">AL10-AK10</f>
        <v>0</v>
      </c>
      <c r="AP10" s="134"/>
      <c r="AQ10" s="261" t="s">
        <v>11</v>
      </c>
      <c r="AR10" s="135">
        <v>0</v>
      </c>
      <c r="AS10" s="135">
        <v>0</v>
      </c>
      <c r="AT10" s="135">
        <v>0</v>
      </c>
      <c r="AU10" s="135">
        <f t="shared" ref="AU10:AU15" si="12">AT10-AR10</f>
        <v>0</v>
      </c>
      <c r="AV10" s="135">
        <f t="shared" ref="AV10:AV15" si="13">AT10-AS10</f>
        <v>0</v>
      </c>
      <c r="AX10" s="134"/>
      <c r="AY10" s="261" t="s">
        <v>11</v>
      </c>
      <c r="AZ10" s="135">
        <v>0</v>
      </c>
      <c r="BA10" s="135">
        <v>0</v>
      </c>
      <c r="BB10" s="135">
        <v>0</v>
      </c>
      <c r="BC10" s="135">
        <f t="shared" ref="BC10:BC15" si="14">BB10-AZ10</f>
        <v>0</v>
      </c>
      <c r="BD10" s="135">
        <f t="shared" ref="BD10:BD15" si="15">BB10-BA10</f>
        <v>0</v>
      </c>
      <c r="BF10" s="134"/>
      <c r="BG10" s="261" t="s">
        <v>11</v>
      </c>
      <c r="BH10" s="135">
        <v>0</v>
      </c>
      <c r="BI10" s="135">
        <v>0</v>
      </c>
      <c r="BJ10" s="135">
        <v>0</v>
      </c>
      <c r="BK10" s="135">
        <f t="shared" ref="BK10:BK15" si="16">BJ10-BH10</f>
        <v>0</v>
      </c>
      <c r="BL10" s="135">
        <f t="shared" ref="BL10:BL15" si="17">BJ10-BI10</f>
        <v>0</v>
      </c>
      <c r="BN10" s="134"/>
      <c r="BO10" s="261" t="s">
        <v>11</v>
      </c>
      <c r="BP10" s="135">
        <v>0</v>
      </c>
      <c r="BQ10" s="135">
        <v>0</v>
      </c>
      <c r="BR10" s="135">
        <v>0</v>
      </c>
      <c r="BS10" s="135">
        <f t="shared" ref="BS10:BS15" si="18">BR10-BP10</f>
        <v>0</v>
      </c>
      <c r="BT10" s="135">
        <f t="shared" ref="BT10:BT15" si="19">BR10-BQ10</f>
        <v>0</v>
      </c>
    </row>
    <row r="11" spans="1:72" ht="13.9" customHeight="1">
      <c r="A11" s="35" t="s">
        <v>136</v>
      </c>
      <c r="B11" s="134"/>
      <c r="C11" s="261" t="s">
        <v>12</v>
      </c>
      <c r="D11" s="135">
        <f t="shared" si="1"/>
        <v>0</v>
      </c>
      <c r="E11" s="135">
        <f t="shared" si="0"/>
        <v>0</v>
      </c>
      <c r="F11" s="135">
        <f t="shared" si="0"/>
        <v>0</v>
      </c>
      <c r="G11" s="135">
        <f t="shared" si="2"/>
        <v>0</v>
      </c>
      <c r="H11" s="135">
        <f t="shared" si="3"/>
        <v>0</v>
      </c>
      <c r="J11" s="134"/>
      <c r="K11" s="261" t="s">
        <v>12</v>
      </c>
      <c r="L11" s="135">
        <v>0</v>
      </c>
      <c r="M11" s="135">
        <v>0</v>
      </c>
      <c r="N11" s="135">
        <v>0</v>
      </c>
      <c r="O11" s="135">
        <f t="shared" si="4"/>
        <v>0</v>
      </c>
      <c r="P11" s="135">
        <f t="shared" si="5"/>
        <v>0</v>
      </c>
      <c r="R11" s="134"/>
      <c r="S11" s="261" t="s">
        <v>12</v>
      </c>
      <c r="T11" s="135">
        <v>0</v>
      </c>
      <c r="U11" s="135">
        <v>0</v>
      </c>
      <c r="V11" s="135">
        <v>0</v>
      </c>
      <c r="W11" s="135">
        <f t="shared" si="6"/>
        <v>0</v>
      </c>
      <c r="X11" s="135">
        <f t="shared" si="7"/>
        <v>0</v>
      </c>
      <c r="Z11" s="134"/>
      <c r="AA11" s="261" t="s">
        <v>12</v>
      </c>
      <c r="AB11" s="135">
        <v>0</v>
      </c>
      <c r="AC11" s="135">
        <v>0</v>
      </c>
      <c r="AD11" s="135">
        <v>0</v>
      </c>
      <c r="AE11" s="135">
        <f t="shared" si="8"/>
        <v>0</v>
      </c>
      <c r="AF11" s="135">
        <f t="shared" si="9"/>
        <v>0</v>
      </c>
      <c r="AH11" s="134"/>
      <c r="AI11" s="261" t="s">
        <v>12</v>
      </c>
      <c r="AJ11" s="135">
        <v>0</v>
      </c>
      <c r="AK11" s="135">
        <v>0</v>
      </c>
      <c r="AL11" s="135">
        <v>0</v>
      </c>
      <c r="AM11" s="135">
        <f t="shared" si="10"/>
        <v>0</v>
      </c>
      <c r="AN11" s="135">
        <f t="shared" si="11"/>
        <v>0</v>
      </c>
      <c r="AP11" s="134"/>
      <c r="AQ11" s="261" t="s">
        <v>12</v>
      </c>
      <c r="AR11" s="135">
        <v>0</v>
      </c>
      <c r="AS11" s="135">
        <v>0</v>
      </c>
      <c r="AT11" s="135">
        <v>0</v>
      </c>
      <c r="AU11" s="135">
        <f t="shared" si="12"/>
        <v>0</v>
      </c>
      <c r="AV11" s="135">
        <f t="shared" si="13"/>
        <v>0</v>
      </c>
      <c r="AX11" s="134"/>
      <c r="AY11" s="261" t="s">
        <v>12</v>
      </c>
      <c r="AZ11" s="135">
        <v>0</v>
      </c>
      <c r="BA11" s="135">
        <v>0</v>
      </c>
      <c r="BB11" s="135">
        <v>0</v>
      </c>
      <c r="BC11" s="135">
        <f t="shared" si="14"/>
        <v>0</v>
      </c>
      <c r="BD11" s="135">
        <f t="shared" si="15"/>
        <v>0</v>
      </c>
      <c r="BF11" s="134"/>
      <c r="BG11" s="261" t="s">
        <v>12</v>
      </c>
      <c r="BH11" s="135">
        <v>0</v>
      </c>
      <c r="BI11" s="135">
        <v>0</v>
      </c>
      <c r="BJ11" s="135">
        <v>0</v>
      </c>
      <c r="BK11" s="135">
        <f t="shared" si="16"/>
        <v>0</v>
      </c>
      <c r="BL11" s="135">
        <f t="shared" si="17"/>
        <v>0</v>
      </c>
      <c r="BN11" s="134"/>
      <c r="BO11" s="261" t="s">
        <v>12</v>
      </c>
      <c r="BP11" s="135">
        <v>0</v>
      </c>
      <c r="BQ11" s="135">
        <v>0</v>
      </c>
      <c r="BR11" s="135">
        <v>0</v>
      </c>
      <c r="BS11" s="135">
        <f t="shared" si="18"/>
        <v>0</v>
      </c>
      <c r="BT11" s="135">
        <f t="shared" si="19"/>
        <v>0</v>
      </c>
    </row>
    <row r="12" spans="1:72" ht="13.9" customHeight="1">
      <c r="A12" s="35" t="s">
        <v>137</v>
      </c>
      <c r="B12" s="134"/>
      <c r="C12" s="261" t="s">
        <v>13</v>
      </c>
      <c r="D12" s="135">
        <f t="shared" si="1"/>
        <v>0</v>
      </c>
      <c r="E12" s="135">
        <f t="shared" si="0"/>
        <v>0</v>
      </c>
      <c r="F12" s="135">
        <f t="shared" si="0"/>
        <v>0</v>
      </c>
      <c r="G12" s="135">
        <f t="shared" si="2"/>
        <v>0</v>
      </c>
      <c r="H12" s="135">
        <f t="shared" si="3"/>
        <v>0</v>
      </c>
      <c r="J12" s="134"/>
      <c r="K12" s="261" t="s">
        <v>13</v>
      </c>
      <c r="L12" s="135">
        <v>0</v>
      </c>
      <c r="M12" s="135">
        <v>0</v>
      </c>
      <c r="N12" s="135">
        <v>0</v>
      </c>
      <c r="O12" s="135">
        <f t="shared" si="4"/>
        <v>0</v>
      </c>
      <c r="P12" s="135">
        <f t="shared" si="5"/>
        <v>0</v>
      </c>
      <c r="R12" s="134"/>
      <c r="S12" s="261" t="s">
        <v>13</v>
      </c>
      <c r="T12" s="135">
        <v>0</v>
      </c>
      <c r="U12" s="135">
        <v>0</v>
      </c>
      <c r="V12" s="135">
        <v>0</v>
      </c>
      <c r="W12" s="135">
        <f t="shared" si="6"/>
        <v>0</v>
      </c>
      <c r="X12" s="135">
        <f t="shared" si="7"/>
        <v>0</v>
      </c>
      <c r="Z12" s="134"/>
      <c r="AA12" s="261" t="s">
        <v>13</v>
      </c>
      <c r="AB12" s="135">
        <v>0</v>
      </c>
      <c r="AC12" s="135">
        <v>0</v>
      </c>
      <c r="AD12" s="135">
        <v>0</v>
      </c>
      <c r="AE12" s="135">
        <f t="shared" si="8"/>
        <v>0</v>
      </c>
      <c r="AF12" s="135">
        <f t="shared" si="9"/>
        <v>0</v>
      </c>
      <c r="AH12" s="134"/>
      <c r="AI12" s="261" t="s">
        <v>13</v>
      </c>
      <c r="AJ12" s="135">
        <v>0</v>
      </c>
      <c r="AK12" s="135">
        <v>0</v>
      </c>
      <c r="AL12" s="135">
        <v>0</v>
      </c>
      <c r="AM12" s="135">
        <f t="shared" si="10"/>
        <v>0</v>
      </c>
      <c r="AN12" s="135">
        <f t="shared" si="11"/>
        <v>0</v>
      </c>
      <c r="AP12" s="134"/>
      <c r="AQ12" s="261" t="s">
        <v>13</v>
      </c>
      <c r="AR12" s="135">
        <v>0</v>
      </c>
      <c r="AS12" s="135">
        <v>0</v>
      </c>
      <c r="AT12" s="135">
        <v>0</v>
      </c>
      <c r="AU12" s="135">
        <f t="shared" si="12"/>
        <v>0</v>
      </c>
      <c r="AV12" s="135">
        <f t="shared" si="13"/>
        <v>0</v>
      </c>
      <c r="AX12" s="134"/>
      <c r="AY12" s="261" t="s">
        <v>13</v>
      </c>
      <c r="AZ12" s="135">
        <v>0</v>
      </c>
      <c r="BA12" s="135">
        <v>0</v>
      </c>
      <c r="BB12" s="135">
        <v>0</v>
      </c>
      <c r="BC12" s="135">
        <f t="shared" si="14"/>
        <v>0</v>
      </c>
      <c r="BD12" s="135">
        <f t="shared" si="15"/>
        <v>0</v>
      </c>
      <c r="BF12" s="134"/>
      <c r="BG12" s="261" t="s">
        <v>13</v>
      </c>
      <c r="BH12" s="135">
        <v>0</v>
      </c>
      <c r="BI12" s="135">
        <v>0</v>
      </c>
      <c r="BJ12" s="135">
        <v>0</v>
      </c>
      <c r="BK12" s="135">
        <f t="shared" si="16"/>
        <v>0</v>
      </c>
      <c r="BL12" s="135">
        <f t="shared" si="17"/>
        <v>0</v>
      </c>
      <c r="BN12" s="134"/>
      <c r="BO12" s="261" t="s">
        <v>13</v>
      </c>
      <c r="BP12" s="135">
        <v>0</v>
      </c>
      <c r="BQ12" s="135">
        <v>0</v>
      </c>
      <c r="BR12" s="135">
        <v>0</v>
      </c>
      <c r="BS12" s="135">
        <f t="shared" si="18"/>
        <v>0</v>
      </c>
      <c r="BT12" s="135">
        <f t="shared" si="19"/>
        <v>0</v>
      </c>
    </row>
    <row r="13" spans="1:72" ht="13.9" customHeight="1">
      <c r="A13" s="35" t="s">
        <v>138</v>
      </c>
      <c r="B13" s="134"/>
      <c r="C13" s="261" t="s">
        <v>36</v>
      </c>
      <c r="D13" s="135">
        <f t="shared" si="1"/>
        <v>0</v>
      </c>
      <c r="E13" s="135">
        <f t="shared" si="0"/>
        <v>0</v>
      </c>
      <c r="F13" s="135">
        <f t="shared" si="0"/>
        <v>0</v>
      </c>
      <c r="G13" s="135">
        <f t="shared" si="2"/>
        <v>0</v>
      </c>
      <c r="H13" s="135">
        <f t="shared" si="3"/>
        <v>0</v>
      </c>
      <c r="J13" s="134"/>
      <c r="K13" s="261" t="s">
        <v>36</v>
      </c>
      <c r="L13" s="135">
        <v>0</v>
      </c>
      <c r="M13" s="135">
        <v>0</v>
      </c>
      <c r="N13" s="135">
        <v>0</v>
      </c>
      <c r="O13" s="135">
        <f t="shared" si="4"/>
        <v>0</v>
      </c>
      <c r="P13" s="135">
        <f t="shared" si="5"/>
        <v>0</v>
      </c>
      <c r="R13" s="134"/>
      <c r="S13" s="261" t="s">
        <v>36</v>
      </c>
      <c r="T13" s="135">
        <v>0</v>
      </c>
      <c r="U13" s="135">
        <v>0</v>
      </c>
      <c r="V13" s="135">
        <v>0</v>
      </c>
      <c r="W13" s="135">
        <f t="shared" si="6"/>
        <v>0</v>
      </c>
      <c r="X13" s="135">
        <f t="shared" si="7"/>
        <v>0</v>
      </c>
      <c r="Z13" s="134"/>
      <c r="AA13" s="261" t="s">
        <v>36</v>
      </c>
      <c r="AB13" s="135">
        <v>0</v>
      </c>
      <c r="AC13" s="135">
        <v>0</v>
      </c>
      <c r="AD13" s="135">
        <v>0</v>
      </c>
      <c r="AE13" s="135">
        <f t="shared" si="8"/>
        <v>0</v>
      </c>
      <c r="AF13" s="135">
        <f t="shared" si="9"/>
        <v>0</v>
      </c>
      <c r="AH13" s="134"/>
      <c r="AI13" s="261" t="s">
        <v>36</v>
      </c>
      <c r="AJ13" s="135">
        <v>0</v>
      </c>
      <c r="AK13" s="135">
        <v>0</v>
      </c>
      <c r="AL13" s="135">
        <v>0</v>
      </c>
      <c r="AM13" s="135">
        <f t="shared" si="10"/>
        <v>0</v>
      </c>
      <c r="AN13" s="135">
        <f t="shared" si="11"/>
        <v>0</v>
      </c>
      <c r="AP13" s="134"/>
      <c r="AQ13" s="261" t="s">
        <v>36</v>
      </c>
      <c r="AR13" s="135">
        <v>0</v>
      </c>
      <c r="AS13" s="135">
        <v>0</v>
      </c>
      <c r="AT13" s="135">
        <v>0</v>
      </c>
      <c r="AU13" s="135">
        <f t="shared" si="12"/>
        <v>0</v>
      </c>
      <c r="AV13" s="135">
        <f t="shared" si="13"/>
        <v>0</v>
      </c>
      <c r="AX13" s="134"/>
      <c r="AY13" s="261" t="s">
        <v>36</v>
      </c>
      <c r="AZ13" s="135">
        <v>0</v>
      </c>
      <c r="BA13" s="135">
        <v>0</v>
      </c>
      <c r="BB13" s="135">
        <v>0</v>
      </c>
      <c r="BC13" s="135">
        <f t="shared" si="14"/>
        <v>0</v>
      </c>
      <c r="BD13" s="135">
        <f t="shared" si="15"/>
        <v>0</v>
      </c>
      <c r="BF13" s="134"/>
      <c r="BG13" s="261" t="s">
        <v>36</v>
      </c>
      <c r="BH13" s="135">
        <v>0</v>
      </c>
      <c r="BI13" s="135">
        <v>0</v>
      </c>
      <c r="BJ13" s="135">
        <v>0</v>
      </c>
      <c r="BK13" s="135">
        <f t="shared" si="16"/>
        <v>0</v>
      </c>
      <c r="BL13" s="135">
        <f t="shared" si="17"/>
        <v>0</v>
      </c>
      <c r="BN13" s="134"/>
      <c r="BO13" s="261" t="s">
        <v>36</v>
      </c>
      <c r="BP13" s="135">
        <v>0</v>
      </c>
      <c r="BQ13" s="135">
        <v>0</v>
      </c>
      <c r="BR13" s="135">
        <v>0</v>
      </c>
      <c r="BS13" s="135">
        <f t="shared" si="18"/>
        <v>0</v>
      </c>
      <c r="BT13" s="135">
        <f t="shared" si="19"/>
        <v>0</v>
      </c>
    </row>
    <row r="14" spans="1:72" ht="13.9" customHeight="1">
      <c r="A14" s="35" t="s">
        <v>139</v>
      </c>
      <c r="B14" s="134"/>
      <c r="C14" s="261" t="s">
        <v>14</v>
      </c>
      <c r="D14" s="135">
        <f t="shared" si="1"/>
        <v>0</v>
      </c>
      <c r="E14" s="135">
        <f t="shared" si="0"/>
        <v>0</v>
      </c>
      <c r="F14" s="135">
        <f t="shared" si="0"/>
        <v>0</v>
      </c>
      <c r="G14" s="135">
        <f t="shared" si="2"/>
        <v>0</v>
      </c>
      <c r="H14" s="135">
        <f t="shared" si="3"/>
        <v>0</v>
      </c>
      <c r="J14" s="134"/>
      <c r="K14" s="261" t="s">
        <v>14</v>
      </c>
      <c r="L14" s="135">
        <v>0</v>
      </c>
      <c r="M14" s="135">
        <v>0</v>
      </c>
      <c r="N14" s="135">
        <v>0</v>
      </c>
      <c r="O14" s="135">
        <f t="shared" si="4"/>
        <v>0</v>
      </c>
      <c r="P14" s="135">
        <f t="shared" si="5"/>
        <v>0</v>
      </c>
      <c r="R14" s="134"/>
      <c r="S14" s="261" t="s">
        <v>14</v>
      </c>
      <c r="T14" s="135">
        <v>0</v>
      </c>
      <c r="U14" s="135">
        <v>0</v>
      </c>
      <c r="V14" s="135">
        <v>0</v>
      </c>
      <c r="W14" s="135">
        <f t="shared" si="6"/>
        <v>0</v>
      </c>
      <c r="X14" s="135">
        <f t="shared" si="7"/>
        <v>0</v>
      </c>
      <c r="Z14" s="134"/>
      <c r="AA14" s="261" t="s">
        <v>14</v>
      </c>
      <c r="AB14" s="135">
        <v>0</v>
      </c>
      <c r="AC14" s="135">
        <v>0</v>
      </c>
      <c r="AD14" s="135">
        <v>0</v>
      </c>
      <c r="AE14" s="135">
        <f t="shared" si="8"/>
        <v>0</v>
      </c>
      <c r="AF14" s="135">
        <f t="shared" si="9"/>
        <v>0</v>
      </c>
      <c r="AH14" s="134"/>
      <c r="AI14" s="261" t="s">
        <v>14</v>
      </c>
      <c r="AJ14" s="135">
        <v>0</v>
      </c>
      <c r="AK14" s="135">
        <v>0</v>
      </c>
      <c r="AL14" s="135">
        <v>0</v>
      </c>
      <c r="AM14" s="135">
        <f t="shared" si="10"/>
        <v>0</v>
      </c>
      <c r="AN14" s="135">
        <f t="shared" si="11"/>
        <v>0</v>
      </c>
      <c r="AP14" s="134"/>
      <c r="AQ14" s="261" t="s">
        <v>14</v>
      </c>
      <c r="AR14" s="135">
        <v>0</v>
      </c>
      <c r="AS14" s="135">
        <v>0</v>
      </c>
      <c r="AT14" s="135">
        <v>0</v>
      </c>
      <c r="AU14" s="135">
        <f t="shared" si="12"/>
        <v>0</v>
      </c>
      <c r="AV14" s="135">
        <f t="shared" si="13"/>
        <v>0</v>
      </c>
      <c r="AX14" s="134"/>
      <c r="AY14" s="261" t="s">
        <v>14</v>
      </c>
      <c r="AZ14" s="135">
        <v>0</v>
      </c>
      <c r="BA14" s="135">
        <v>0</v>
      </c>
      <c r="BB14" s="135">
        <v>0</v>
      </c>
      <c r="BC14" s="135">
        <f t="shared" si="14"/>
        <v>0</v>
      </c>
      <c r="BD14" s="135">
        <f t="shared" si="15"/>
        <v>0</v>
      </c>
      <c r="BF14" s="134"/>
      <c r="BG14" s="261" t="s">
        <v>14</v>
      </c>
      <c r="BH14" s="135">
        <v>0</v>
      </c>
      <c r="BI14" s="135">
        <v>0</v>
      </c>
      <c r="BJ14" s="135">
        <v>0</v>
      </c>
      <c r="BK14" s="135">
        <f t="shared" si="16"/>
        <v>0</v>
      </c>
      <c r="BL14" s="135">
        <f t="shared" si="17"/>
        <v>0</v>
      </c>
      <c r="BN14" s="134"/>
      <c r="BO14" s="261" t="s">
        <v>14</v>
      </c>
      <c r="BP14" s="135">
        <v>0</v>
      </c>
      <c r="BQ14" s="135">
        <v>0</v>
      </c>
      <c r="BR14" s="135">
        <v>0</v>
      </c>
      <c r="BS14" s="135">
        <f t="shared" si="18"/>
        <v>0</v>
      </c>
      <c r="BT14" s="135">
        <f t="shared" si="19"/>
        <v>0</v>
      </c>
    </row>
    <row r="15" spans="1:72" ht="13.9" customHeight="1">
      <c r="A15" s="35" t="s">
        <v>140</v>
      </c>
      <c r="B15" s="134"/>
      <c r="C15" s="261" t="s">
        <v>15</v>
      </c>
      <c r="D15" s="135">
        <f t="shared" si="1"/>
        <v>0</v>
      </c>
      <c r="E15" s="135">
        <f t="shared" si="0"/>
        <v>0</v>
      </c>
      <c r="F15" s="135">
        <f t="shared" si="0"/>
        <v>0</v>
      </c>
      <c r="G15" s="135">
        <f t="shared" si="2"/>
        <v>0</v>
      </c>
      <c r="H15" s="135">
        <f t="shared" si="3"/>
        <v>0</v>
      </c>
      <c r="J15" s="134"/>
      <c r="K15" s="261" t="s">
        <v>15</v>
      </c>
      <c r="L15" s="135">
        <v>0</v>
      </c>
      <c r="M15" s="135">
        <v>0</v>
      </c>
      <c r="N15" s="135">
        <v>0</v>
      </c>
      <c r="O15" s="135">
        <f t="shared" si="4"/>
        <v>0</v>
      </c>
      <c r="P15" s="135">
        <f t="shared" si="5"/>
        <v>0</v>
      </c>
      <c r="R15" s="134"/>
      <c r="S15" s="261" t="s">
        <v>15</v>
      </c>
      <c r="T15" s="135">
        <v>0</v>
      </c>
      <c r="U15" s="135">
        <v>0</v>
      </c>
      <c r="V15" s="135">
        <v>0</v>
      </c>
      <c r="W15" s="135">
        <f t="shared" si="6"/>
        <v>0</v>
      </c>
      <c r="X15" s="135">
        <f t="shared" si="7"/>
        <v>0</v>
      </c>
      <c r="Z15" s="134"/>
      <c r="AA15" s="261" t="s">
        <v>15</v>
      </c>
      <c r="AB15" s="135">
        <v>0</v>
      </c>
      <c r="AC15" s="135">
        <v>0</v>
      </c>
      <c r="AD15" s="135">
        <v>0</v>
      </c>
      <c r="AE15" s="135">
        <f t="shared" si="8"/>
        <v>0</v>
      </c>
      <c r="AF15" s="135">
        <f t="shared" si="9"/>
        <v>0</v>
      </c>
      <c r="AH15" s="134"/>
      <c r="AI15" s="261" t="s">
        <v>15</v>
      </c>
      <c r="AJ15" s="135">
        <v>0</v>
      </c>
      <c r="AK15" s="135">
        <v>0</v>
      </c>
      <c r="AL15" s="135">
        <v>0</v>
      </c>
      <c r="AM15" s="135">
        <f t="shared" si="10"/>
        <v>0</v>
      </c>
      <c r="AN15" s="135">
        <f t="shared" si="11"/>
        <v>0</v>
      </c>
      <c r="AP15" s="134"/>
      <c r="AQ15" s="261" t="s">
        <v>15</v>
      </c>
      <c r="AR15" s="135">
        <v>0</v>
      </c>
      <c r="AS15" s="135">
        <v>0</v>
      </c>
      <c r="AT15" s="135">
        <v>0</v>
      </c>
      <c r="AU15" s="135">
        <f t="shared" si="12"/>
        <v>0</v>
      </c>
      <c r="AV15" s="135">
        <f t="shared" si="13"/>
        <v>0</v>
      </c>
      <c r="AX15" s="134"/>
      <c r="AY15" s="261" t="s">
        <v>15</v>
      </c>
      <c r="AZ15" s="135">
        <v>0</v>
      </c>
      <c r="BA15" s="135">
        <v>0</v>
      </c>
      <c r="BB15" s="135">
        <v>0</v>
      </c>
      <c r="BC15" s="135">
        <f t="shared" si="14"/>
        <v>0</v>
      </c>
      <c r="BD15" s="135">
        <f t="shared" si="15"/>
        <v>0</v>
      </c>
      <c r="BF15" s="134"/>
      <c r="BG15" s="261" t="s">
        <v>15</v>
      </c>
      <c r="BH15" s="135">
        <v>0</v>
      </c>
      <c r="BI15" s="135">
        <v>0</v>
      </c>
      <c r="BJ15" s="135">
        <v>0</v>
      </c>
      <c r="BK15" s="135">
        <f t="shared" si="16"/>
        <v>0</v>
      </c>
      <c r="BL15" s="135">
        <f t="shared" si="17"/>
        <v>0</v>
      </c>
      <c r="BN15" s="134"/>
      <c r="BO15" s="261" t="s">
        <v>15</v>
      </c>
      <c r="BP15" s="135">
        <v>0</v>
      </c>
      <c r="BQ15" s="135">
        <v>0</v>
      </c>
      <c r="BR15" s="135">
        <v>0</v>
      </c>
      <c r="BS15" s="135">
        <f t="shared" si="18"/>
        <v>0</v>
      </c>
      <c r="BT15" s="135">
        <f t="shared" si="19"/>
        <v>0</v>
      </c>
    </row>
    <row r="16" spans="1:72">
      <c r="B16" s="136"/>
      <c r="C16" s="137"/>
      <c r="D16" s="138"/>
      <c r="E16" s="138"/>
      <c r="F16" s="138"/>
      <c r="G16" s="138"/>
      <c r="H16" s="138"/>
      <c r="J16" s="136"/>
      <c r="K16" s="137"/>
      <c r="L16" s="138"/>
      <c r="M16" s="138"/>
      <c r="N16" s="138"/>
      <c r="O16" s="138"/>
      <c r="P16" s="138"/>
      <c r="R16" s="136"/>
      <c r="S16" s="137"/>
      <c r="T16" s="138"/>
      <c r="U16" s="138"/>
      <c r="V16" s="138"/>
      <c r="W16" s="138"/>
      <c r="X16" s="138"/>
      <c r="Z16" s="136"/>
      <c r="AA16" s="137"/>
      <c r="AB16" s="138"/>
      <c r="AC16" s="138"/>
      <c r="AD16" s="138"/>
      <c r="AE16" s="138"/>
      <c r="AF16" s="138"/>
      <c r="AH16" s="136"/>
      <c r="AI16" s="137"/>
      <c r="AJ16" s="138"/>
      <c r="AK16" s="138"/>
      <c r="AL16" s="138"/>
      <c r="AM16" s="138"/>
      <c r="AN16" s="138"/>
      <c r="AP16" s="136"/>
      <c r="AQ16" s="137"/>
      <c r="AR16" s="138"/>
      <c r="AS16" s="138"/>
      <c r="AT16" s="138"/>
      <c r="AU16" s="138"/>
      <c r="AV16" s="138"/>
      <c r="AX16" s="136"/>
      <c r="AY16" s="137"/>
      <c r="AZ16" s="138"/>
      <c r="BA16" s="138"/>
      <c r="BB16" s="138"/>
      <c r="BC16" s="138"/>
      <c r="BD16" s="138"/>
      <c r="BF16" s="136"/>
      <c r="BG16" s="137"/>
      <c r="BH16" s="138"/>
      <c r="BI16" s="138"/>
      <c r="BJ16" s="138"/>
      <c r="BK16" s="138"/>
      <c r="BL16" s="138"/>
      <c r="BN16" s="136"/>
      <c r="BO16" s="137"/>
      <c r="BP16" s="138"/>
      <c r="BQ16" s="138"/>
      <c r="BR16" s="138"/>
      <c r="BS16" s="138"/>
      <c r="BT16" s="138"/>
    </row>
    <row r="17" spans="1:72">
      <c r="B17" s="330" t="s">
        <v>16</v>
      </c>
      <c r="C17" s="331"/>
      <c r="D17" s="139">
        <f t="shared" ref="D17:H17" si="20">SUM(D9:D16)</f>
        <v>0</v>
      </c>
      <c r="E17" s="139">
        <f t="shared" si="20"/>
        <v>0</v>
      </c>
      <c r="F17" s="139">
        <f t="shared" si="20"/>
        <v>0</v>
      </c>
      <c r="G17" s="139">
        <f>SUM(G9:G16)</f>
        <v>0</v>
      </c>
      <c r="H17" s="139">
        <f t="shared" si="20"/>
        <v>0</v>
      </c>
      <c r="J17" s="330" t="s">
        <v>16</v>
      </c>
      <c r="K17" s="331"/>
      <c r="L17" s="139">
        <f t="shared" ref="L17:N17" si="21">SUM(L9:L16)</f>
        <v>0</v>
      </c>
      <c r="M17" s="139">
        <f t="shared" si="21"/>
        <v>0</v>
      </c>
      <c r="N17" s="139">
        <f t="shared" si="21"/>
        <v>0</v>
      </c>
      <c r="O17" s="139">
        <f>SUM(O9:O16)</f>
        <v>0</v>
      </c>
      <c r="P17" s="139">
        <f t="shared" ref="P17" si="22">SUM(P9:P16)</f>
        <v>0</v>
      </c>
      <c r="R17" s="330" t="s">
        <v>16</v>
      </c>
      <c r="S17" s="331"/>
      <c r="T17" s="139">
        <f t="shared" ref="T17:V17" si="23">SUM(T9:T16)</f>
        <v>0</v>
      </c>
      <c r="U17" s="139">
        <f t="shared" si="23"/>
        <v>0</v>
      </c>
      <c r="V17" s="139">
        <f t="shared" si="23"/>
        <v>0</v>
      </c>
      <c r="W17" s="139">
        <f>SUM(W9:W16)</f>
        <v>0</v>
      </c>
      <c r="X17" s="139">
        <f t="shared" ref="X17" si="24">SUM(X9:X16)</f>
        <v>0</v>
      </c>
      <c r="Z17" s="330" t="s">
        <v>16</v>
      </c>
      <c r="AA17" s="331"/>
      <c r="AB17" s="139">
        <f t="shared" ref="AB17:AD17" si="25">SUM(AB9:AB16)</f>
        <v>0</v>
      </c>
      <c r="AC17" s="139">
        <f t="shared" si="25"/>
        <v>0</v>
      </c>
      <c r="AD17" s="139">
        <f t="shared" si="25"/>
        <v>0</v>
      </c>
      <c r="AE17" s="139">
        <f>SUM(AE9:AE16)</f>
        <v>0</v>
      </c>
      <c r="AF17" s="139">
        <f t="shared" ref="AF17" si="26">SUM(AF9:AF16)</f>
        <v>0</v>
      </c>
      <c r="AH17" s="330" t="s">
        <v>16</v>
      </c>
      <c r="AI17" s="331"/>
      <c r="AJ17" s="139">
        <f t="shared" ref="AJ17:AL17" si="27">SUM(AJ9:AJ16)</f>
        <v>0</v>
      </c>
      <c r="AK17" s="139">
        <f t="shared" si="27"/>
        <v>0</v>
      </c>
      <c r="AL17" s="139">
        <f t="shared" si="27"/>
        <v>0</v>
      </c>
      <c r="AM17" s="139">
        <f>SUM(AM9:AM16)</f>
        <v>0</v>
      </c>
      <c r="AN17" s="139">
        <f t="shared" ref="AN17" si="28">SUM(AN9:AN16)</f>
        <v>0</v>
      </c>
      <c r="AP17" s="330" t="s">
        <v>16</v>
      </c>
      <c r="AQ17" s="331"/>
      <c r="AR17" s="139">
        <f t="shared" ref="AR17:AT17" si="29">SUM(AR9:AR16)</f>
        <v>0</v>
      </c>
      <c r="AS17" s="139">
        <f t="shared" si="29"/>
        <v>0</v>
      </c>
      <c r="AT17" s="139">
        <f t="shared" si="29"/>
        <v>0</v>
      </c>
      <c r="AU17" s="139">
        <f>SUM(AU9:AU16)</f>
        <v>0</v>
      </c>
      <c r="AV17" s="139">
        <f t="shared" ref="AV17" si="30">SUM(AV9:AV16)</f>
        <v>0</v>
      </c>
      <c r="AX17" s="330" t="s">
        <v>16</v>
      </c>
      <c r="AY17" s="331"/>
      <c r="AZ17" s="139">
        <f t="shared" ref="AZ17:BB17" si="31">SUM(AZ9:AZ16)</f>
        <v>0</v>
      </c>
      <c r="BA17" s="139">
        <f t="shared" si="31"/>
        <v>0</v>
      </c>
      <c r="BB17" s="139">
        <f t="shared" si="31"/>
        <v>0</v>
      </c>
      <c r="BC17" s="139">
        <f>SUM(BC9:BC16)</f>
        <v>0</v>
      </c>
      <c r="BD17" s="139">
        <f t="shared" ref="BD17" si="32">SUM(BD9:BD16)</f>
        <v>0</v>
      </c>
      <c r="BF17" s="330" t="s">
        <v>16</v>
      </c>
      <c r="BG17" s="331"/>
      <c r="BH17" s="139">
        <f t="shared" ref="BH17:BJ17" si="33">SUM(BH9:BH16)</f>
        <v>0</v>
      </c>
      <c r="BI17" s="139">
        <f t="shared" si="33"/>
        <v>0</v>
      </c>
      <c r="BJ17" s="139">
        <f t="shared" si="33"/>
        <v>0</v>
      </c>
      <c r="BK17" s="139">
        <f>SUM(BK9:BK16)</f>
        <v>0</v>
      </c>
      <c r="BL17" s="139">
        <f t="shared" ref="BL17" si="34">SUM(BL9:BL16)</f>
        <v>0</v>
      </c>
      <c r="BN17" s="330" t="s">
        <v>16</v>
      </c>
      <c r="BO17" s="331"/>
      <c r="BP17" s="139">
        <f t="shared" ref="BP17:BR17" si="35">SUM(BP9:BP16)</f>
        <v>0</v>
      </c>
      <c r="BQ17" s="139">
        <f t="shared" si="35"/>
        <v>0</v>
      </c>
      <c r="BR17" s="139">
        <f t="shared" si="35"/>
        <v>0</v>
      </c>
      <c r="BS17" s="139">
        <f>SUM(BS9:BS16)</f>
        <v>0</v>
      </c>
      <c r="BT17" s="139">
        <f t="shared" ref="BT17" si="36">SUM(BT9:BT16)</f>
        <v>0</v>
      </c>
    </row>
    <row r="18" spans="1:72">
      <c r="B18" s="134"/>
      <c r="C18" s="140"/>
      <c r="D18" s="135"/>
      <c r="E18" s="135"/>
      <c r="F18" s="135"/>
      <c r="G18" s="135"/>
      <c r="H18" s="135"/>
      <c r="J18" s="134"/>
      <c r="K18" s="140"/>
      <c r="L18" s="135"/>
      <c r="M18" s="135"/>
      <c r="N18" s="135"/>
      <c r="O18" s="135"/>
      <c r="P18" s="135"/>
      <c r="R18" s="134"/>
      <c r="S18" s="140"/>
      <c r="T18" s="135"/>
      <c r="U18" s="135"/>
      <c r="V18" s="135"/>
      <c r="W18" s="135"/>
      <c r="X18" s="135"/>
      <c r="Z18" s="134"/>
      <c r="AA18" s="140"/>
      <c r="AB18" s="135"/>
      <c r="AC18" s="135"/>
      <c r="AD18" s="135"/>
      <c r="AE18" s="135"/>
      <c r="AF18" s="135"/>
      <c r="AH18" s="134"/>
      <c r="AI18" s="140"/>
      <c r="AJ18" s="135"/>
      <c r="AK18" s="135"/>
      <c r="AL18" s="135"/>
      <c r="AM18" s="135"/>
      <c r="AN18" s="135"/>
      <c r="AP18" s="134"/>
      <c r="AQ18" s="140"/>
      <c r="AR18" s="135"/>
      <c r="AS18" s="135"/>
      <c r="AT18" s="135"/>
      <c r="AU18" s="135"/>
      <c r="AV18" s="135"/>
      <c r="AX18" s="134"/>
      <c r="AY18" s="140"/>
      <c r="AZ18" s="135"/>
      <c r="BA18" s="135"/>
      <c r="BB18" s="135"/>
      <c r="BC18" s="135"/>
      <c r="BD18" s="135"/>
      <c r="BF18" s="134"/>
      <c r="BG18" s="140"/>
      <c r="BH18" s="135"/>
      <c r="BI18" s="135"/>
      <c r="BJ18" s="135"/>
      <c r="BK18" s="135"/>
      <c r="BL18" s="135"/>
      <c r="BN18" s="134"/>
      <c r="BO18" s="140"/>
      <c r="BP18" s="135"/>
      <c r="BQ18" s="135"/>
      <c r="BR18" s="135"/>
      <c r="BS18" s="135"/>
      <c r="BT18" s="135"/>
    </row>
    <row r="19" spans="1:72">
      <c r="A19" s="35" t="s">
        <v>73</v>
      </c>
      <c r="B19" s="141"/>
      <c r="C19" s="142" t="s">
        <v>73</v>
      </c>
      <c r="D19" s="135">
        <f t="shared" ref="D19:F22" si="37">L19+T19+AB19+AJ19+AR19+AZ19+BH19+BP19</f>
        <v>0</v>
      </c>
      <c r="E19" s="135">
        <f t="shared" si="37"/>
        <v>0</v>
      </c>
      <c r="F19" s="135">
        <f t="shared" si="37"/>
        <v>0</v>
      </c>
      <c r="G19" s="135">
        <f t="shared" ref="G19:G22" si="38">F19-D19</f>
        <v>0</v>
      </c>
      <c r="H19" s="135">
        <f t="shared" ref="H19:H22" si="39">F19-E19</f>
        <v>0</v>
      </c>
      <c r="J19" s="141"/>
      <c r="K19" s="142" t="s">
        <v>73</v>
      </c>
      <c r="L19" s="135">
        <v>0</v>
      </c>
      <c r="M19" s="135">
        <v>0</v>
      </c>
      <c r="N19" s="135">
        <v>0</v>
      </c>
      <c r="O19" s="135">
        <f t="shared" ref="O19:O22" si="40">N19-L19</f>
        <v>0</v>
      </c>
      <c r="P19" s="135">
        <f t="shared" ref="P19:P22" si="41">N19-M19</f>
        <v>0</v>
      </c>
      <c r="R19" s="141"/>
      <c r="S19" s="142" t="s">
        <v>73</v>
      </c>
      <c r="T19" s="135">
        <v>0</v>
      </c>
      <c r="U19" s="135">
        <v>0</v>
      </c>
      <c r="V19" s="135">
        <v>0</v>
      </c>
      <c r="W19" s="135">
        <f t="shared" ref="W19:W22" si="42">V19-T19</f>
        <v>0</v>
      </c>
      <c r="X19" s="135">
        <f t="shared" ref="X19:X22" si="43">V19-U19</f>
        <v>0</v>
      </c>
      <c r="Z19" s="141"/>
      <c r="AA19" s="142" t="s">
        <v>73</v>
      </c>
      <c r="AB19" s="135">
        <v>0</v>
      </c>
      <c r="AC19" s="135">
        <v>0</v>
      </c>
      <c r="AD19" s="135">
        <v>0</v>
      </c>
      <c r="AE19" s="135">
        <f t="shared" ref="AE19:AE22" si="44">AD19-AB19</f>
        <v>0</v>
      </c>
      <c r="AF19" s="135">
        <f t="shared" ref="AF19:AF22" si="45">AD19-AC19</f>
        <v>0</v>
      </c>
      <c r="AH19" s="141"/>
      <c r="AI19" s="142" t="s">
        <v>73</v>
      </c>
      <c r="AJ19" s="135">
        <v>0</v>
      </c>
      <c r="AK19" s="135">
        <v>0</v>
      </c>
      <c r="AL19" s="135">
        <v>0</v>
      </c>
      <c r="AM19" s="135">
        <f t="shared" ref="AM19:AM22" si="46">AL19-AJ19</f>
        <v>0</v>
      </c>
      <c r="AN19" s="135">
        <f t="shared" ref="AN19:AN22" si="47">AL19-AK19</f>
        <v>0</v>
      </c>
      <c r="AP19" s="141"/>
      <c r="AQ19" s="142" t="s">
        <v>73</v>
      </c>
      <c r="AR19" s="135">
        <v>0</v>
      </c>
      <c r="AS19" s="135">
        <v>0</v>
      </c>
      <c r="AT19" s="135">
        <v>0</v>
      </c>
      <c r="AU19" s="135">
        <f t="shared" ref="AU19:AU22" si="48">AT19-AR19</f>
        <v>0</v>
      </c>
      <c r="AV19" s="135">
        <f t="shared" ref="AV19:AV22" si="49">AT19-AS19</f>
        <v>0</v>
      </c>
      <c r="AX19" s="141"/>
      <c r="AY19" s="142" t="s">
        <v>73</v>
      </c>
      <c r="AZ19" s="135">
        <v>0</v>
      </c>
      <c r="BA19" s="135">
        <v>0</v>
      </c>
      <c r="BB19" s="135">
        <v>0</v>
      </c>
      <c r="BC19" s="135">
        <f t="shared" ref="BC19:BC22" si="50">BB19-AZ19</f>
        <v>0</v>
      </c>
      <c r="BD19" s="135">
        <f t="shared" ref="BD19:BD22" si="51">BB19-BA19</f>
        <v>0</v>
      </c>
      <c r="BF19" s="141"/>
      <c r="BG19" s="142" t="s">
        <v>73</v>
      </c>
      <c r="BH19" s="135">
        <v>0</v>
      </c>
      <c r="BI19" s="135">
        <v>0</v>
      </c>
      <c r="BJ19" s="135">
        <v>0</v>
      </c>
      <c r="BK19" s="135">
        <f t="shared" ref="BK19:BK22" si="52">BJ19-BH19</f>
        <v>0</v>
      </c>
      <c r="BL19" s="135">
        <f t="shared" ref="BL19:BL22" si="53">BJ19-BI19</f>
        <v>0</v>
      </c>
      <c r="BN19" s="141"/>
      <c r="BO19" s="142" t="s">
        <v>73</v>
      </c>
      <c r="BP19" s="135">
        <v>0</v>
      </c>
      <c r="BQ19" s="135">
        <v>0</v>
      </c>
      <c r="BR19" s="135">
        <v>0</v>
      </c>
      <c r="BS19" s="135">
        <f t="shared" ref="BS19:BS22" si="54">BR19-BP19</f>
        <v>0</v>
      </c>
      <c r="BT19" s="135">
        <f t="shared" ref="BT19:BT22" si="55">BR19-BQ19</f>
        <v>0</v>
      </c>
    </row>
    <row r="20" spans="1:72">
      <c r="A20" s="35" t="s">
        <v>18</v>
      </c>
      <c r="B20" s="141"/>
      <c r="C20" s="142" t="s">
        <v>18</v>
      </c>
      <c r="D20" s="135">
        <f t="shared" si="37"/>
        <v>0</v>
      </c>
      <c r="E20" s="135">
        <f t="shared" si="37"/>
        <v>0</v>
      </c>
      <c r="F20" s="135">
        <f t="shared" si="37"/>
        <v>0</v>
      </c>
      <c r="G20" s="135">
        <f t="shared" si="38"/>
        <v>0</v>
      </c>
      <c r="H20" s="135">
        <f t="shared" si="39"/>
        <v>0</v>
      </c>
      <c r="J20" s="141"/>
      <c r="K20" s="142" t="s">
        <v>18</v>
      </c>
      <c r="L20" s="135">
        <v>0</v>
      </c>
      <c r="M20" s="135">
        <v>0</v>
      </c>
      <c r="N20" s="135">
        <v>0</v>
      </c>
      <c r="O20" s="135">
        <f t="shared" si="40"/>
        <v>0</v>
      </c>
      <c r="P20" s="135">
        <f t="shared" si="41"/>
        <v>0</v>
      </c>
      <c r="R20" s="141"/>
      <c r="S20" s="142" t="s">
        <v>18</v>
      </c>
      <c r="T20" s="135">
        <v>0</v>
      </c>
      <c r="U20" s="135">
        <v>0</v>
      </c>
      <c r="V20" s="135">
        <v>0</v>
      </c>
      <c r="W20" s="135">
        <f t="shared" si="42"/>
        <v>0</v>
      </c>
      <c r="X20" s="135">
        <f t="shared" si="43"/>
        <v>0</v>
      </c>
      <c r="Z20" s="141"/>
      <c r="AA20" s="142" t="s">
        <v>18</v>
      </c>
      <c r="AB20" s="135">
        <v>0</v>
      </c>
      <c r="AC20" s="135">
        <v>0</v>
      </c>
      <c r="AD20" s="135">
        <v>0</v>
      </c>
      <c r="AE20" s="135">
        <f t="shared" si="44"/>
        <v>0</v>
      </c>
      <c r="AF20" s="135">
        <f t="shared" si="45"/>
        <v>0</v>
      </c>
      <c r="AH20" s="141"/>
      <c r="AI20" s="142" t="s">
        <v>18</v>
      </c>
      <c r="AJ20" s="135">
        <v>0</v>
      </c>
      <c r="AK20" s="135">
        <v>0</v>
      </c>
      <c r="AL20" s="135">
        <v>0</v>
      </c>
      <c r="AM20" s="135">
        <f t="shared" si="46"/>
        <v>0</v>
      </c>
      <c r="AN20" s="135">
        <f t="shared" si="47"/>
        <v>0</v>
      </c>
      <c r="AP20" s="141"/>
      <c r="AQ20" s="142" t="s">
        <v>18</v>
      </c>
      <c r="AR20" s="135">
        <v>0</v>
      </c>
      <c r="AS20" s="135">
        <v>0</v>
      </c>
      <c r="AT20" s="135">
        <v>0</v>
      </c>
      <c r="AU20" s="135">
        <f t="shared" si="48"/>
        <v>0</v>
      </c>
      <c r="AV20" s="135">
        <f t="shared" si="49"/>
        <v>0</v>
      </c>
      <c r="AX20" s="141"/>
      <c r="AY20" s="142" t="s">
        <v>18</v>
      </c>
      <c r="AZ20" s="135">
        <v>0</v>
      </c>
      <c r="BA20" s="135">
        <v>0</v>
      </c>
      <c r="BB20" s="135">
        <v>0</v>
      </c>
      <c r="BC20" s="135">
        <f t="shared" si="50"/>
        <v>0</v>
      </c>
      <c r="BD20" s="135">
        <f t="shared" si="51"/>
        <v>0</v>
      </c>
      <c r="BF20" s="141"/>
      <c r="BG20" s="142" t="s">
        <v>18</v>
      </c>
      <c r="BH20" s="135">
        <v>0</v>
      </c>
      <c r="BI20" s="135">
        <v>0</v>
      </c>
      <c r="BJ20" s="135">
        <v>0</v>
      </c>
      <c r="BK20" s="135">
        <f t="shared" si="52"/>
        <v>0</v>
      </c>
      <c r="BL20" s="135">
        <f t="shared" si="53"/>
        <v>0</v>
      </c>
      <c r="BN20" s="141"/>
      <c r="BO20" s="142" t="s">
        <v>18</v>
      </c>
      <c r="BP20" s="135">
        <v>0</v>
      </c>
      <c r="BQ20" s="135">
        <v>0</v>
      </c>
      <c r="BR20" s="135">
        <v>0</v>
      </c>
      <c r="BS20" s="135">
        <f t="shared" si="54"/>
        <v>0</v>
      </c>
      <c r="BT20" s="135">
        <f t="shared" si="55"/>
        <v>0</v>
      </c>
    </row>
    <row r="21" spans="1:72">
      <c r="A21" s="35" t="s">
        <v>19</v>
      </c>
      <c r="B21" s="141"/>
      <c r="C21" s="142" t="s">
        <v>19</v>
      </c>
      <c r="D21" s="135">
        <f t="shared" si="37"/>
        <v>0</v>
      </c>
      <c r="E21" s="135">
        <f t="shared" si="37"/>
        <v>0</v>
      </c>
      <c r="F21" s="135">
        <f t="shared" si="37"/>
        <v>0</v>
      </c>
      <c r="G21" s="135">
        <f t="shared" si="38"/>
        <v>0</v>
      </c>
      <c r="H21" s="135">
        <f t="shared" si="39"/>
        <v>0</v>
      </c>
      <c r="J21" s="141"/>
      <c r="K21" s="142" t="s">
        <v>19</v>
      </c>
      <c r="L21" s="135">
        <v>0</v>
      </c>
      <c r="M21" s="135">
        <v>0</v>
      </c>
      <c r="N21" s="135">
        <v>0</v>
      </c>
      <c r="O21" s="135">
        <f t="shared" si="40"/>
        <v>0</v>
      </c>
      <c r="P21" s="135">
        <f t="shared" si="41"/>
        <v>0</v>
      </c>
      <c r="R21" s="141"/>
      <c r="S21" s="142" t="s">
        <v>19</v>
      </c>
      <c r="T21" s="135">
        <v>0</v>
      </c>
      <c r="U21" s="135">
        <v>0</v>
      </c>
      <c r="V21" s="135">
        <v>0</v>
      </c>
      <c r="W21" s="135">
        <f t="shared" si="42"/>
        <v>0</v>
      </c>
      <c r="X21" s="135">
        <f t="shared" si="43"/>
        <v>0</v>
      </c>
      <c r="Z21" s="141"/>
      <c r="AA21" s="142" t="s">
        <v>19</v>
      </c>
      <c r="AB21" s="135">
        <v>0</v>
      </c>
      <c r="AC21" s="135">
        <v>0</v>
      </c>
      <c r="AD21" s="135">
        <v>0</v>
      </c>
      <c r="AE21" s="135">
        <f t="shared" si="44"/>
        <v>0</v>
      </c>
      <c r="AF21" s="135">
        <f t="shared" si="45"/>
        <v>0</v>
      </c>
      <c r="AH21" s="141"/>
      <c r="AI21" s="142" t="s">
        <v>19</v>
      </c>
      <c r="AJ21" s="135">
        <v>0</v>
      </c>
      <c r="AK21" s="135">
        <v>0</v>
      </c>
      <c r="AL21" s="135">
        <v>0</v>
      </c>
      <c r="AM21" s="135">
        <f t="shared" si="46"/>
        <v>0</v>
      </c>
      <c r="AN21" s="135">
        <f t="shared" si="47"/>
        <v>0</v>
      </c>
      <c r="AP21" s="141"/>
      <c r="AQ21" s="142" t="s">
        <v>19</v>
      </c>
      <c r="AR21" s="135">
        <v>0</v>
      </c>
      <c r="AS21" s="135">
        <v>0</v>
      </c>
      <c r="AT21" s="135">
        <v>0</v>
      </c>
      <c r="AU21" s="135">
        <f t="shared" si="48"/>
        <v>0</v>
      </c>
      <c r="AV21" s="135">
        <f t="shared" si="49"/>
        <v>0</v>
      </c>
      <c r="AX21" s="141"/>
      <c r="AY21" s="142" t="s">
        <v>19</v>
      </c>
      <c r="AZ21" s="135">
        <v>0</v>
      </c>
      <c r="BA21" s="135">
        <v>0</v>
      </c>
      <c r="BB21" s="135">
        <v>0</v>
      </c>
      <c r="BC21" s="135">
        <f t="shared" si="50"/>
        <v>0</v>
      </c>
      <c r="BD21" s="135">
        <f t="shared" si="51"/>
        <v>0</v>
      </c>
      <c r="BF21" s="141"/>
      <c r="BG21" s="142" t="s">
        <v>19</v>
      </c>
      <c r="BH21" s="135">
        <v>0</v>
      </c>
      <c r="BI21" s="135">
        <v>0</v>
      </c>
      <c r="BJ21" s="135">
        <v>0</v>
      </c>
      <c r="BK21" s="135">
        <f t="shared" si="52"/>
        <v>0</v>
      </c>
      <c r="BL21" s="135">
        <f t="shared" si="53"/>
        <v>0</v>
      </c>
      <c r="BN21" s="141"/>
      <c r="BO21" s="142" t="s">
        <v>19</v>
      </c>
      <c r="BP21" s="135">
        <v>0</v>
      </c>
      <c r="BQ21" s="135">
        <v>0</v>
      </c>
      <c r="BR21" s="135">
        <v>0</v>
      </c>
      <c r="BS21" s="135">
        <f t="shared" si="54"/>
        <v>0</v>
      </c>
      <c r="BT21" s="135">
        <f t="shared" si="55"/>
        <v>0</v>
      </c>
    </row>
    <row r="22" spans="1:72">
      <c r="A22" s="35" t="s">
        <v>74</v>
      </c>
      <c r="B22" s="141"/>
      <c r="C22" s="152"/>
      <c r="D22" s="135">
        <f t="shared" si="37"/>
        <v>0</v>
      </c>
      <c r="E22" s="135">
        <f t="shared" si="37"/>
        <v>0</v>
      </c>
      <c r="F22" s="135">
        <f t="shared" si="37"/>
        <v>0</v>
      </c>
      <c r="G22" s="135">
        <f t="shared" si="38"/>
        <v>0</v>
      </c>
      <c r="H22" s="135">
        <f t="shared" si="39"/>
        <v>0</v>
      </c>
      <c r="J22" s="141"/>
      <c r="K22" s="152"/>
      <c r="L22" s="135">
        <v>0</v>
      </c>
      <c r="M22" s="135">
        <v>0</v>
      </c>
      <c r="N22" s="135">
        <v>0</v>
      </c>
      <c r="O22" s="135">
        <f t="shared" si="40"/>
        <v>0</v>
      </c>
      <c r="P22" s="135">
        <f t="shared" si="41"/>
        <v>0</v>
      </c>
      <c r="R22" s="141"/>
      <c r="S22" s="152"/>
      <c r="T22" s="135">
        <v>0</v>
      </c>
      <c r="U22" s="135">
        <v>0</v>
      </c>
      <c r="V22" s="135">
        <v>0</v>
      </c>
      <c r="W22" s="135">
        <f t="shared" si="42"/>
        <v>0</v>
      </c>
      <c r="X22" s="135">
        <f t="shared" si="43"/>
        <v>0</v>
      </c>
      <c r="Z22" s="141"/>
      <c r="AA22" s="152"/>
      <c r="AB22" s="135">
        <v>0</v>
      </c>
      <c r="AC22" s="135">
        <v>0</v>
      </c>
      <c r="AD22" s="135">
        <v>0</v>
      </c>
      <c r="AE22" s="135">
        <f t="shared" si="44"/>
        <v>0</v>
      </c>
      <c r="AF22" s="135">
        <f t="shared" si="45"/>
        <v>0</v>
      </c>
      <c r="AH22" s="141"/>
      <c r="AI22" s="152"/>
      <c r="AJ22" s="135">
        <v>0</v>
      </c>
      <c r="AK22" s="135">
        <v>0</v>
      </c>
      <c r="AL22" s="135">
        <v>0</v>
      </c>
      <c r="AM22" s="135">
        <f t="shared" si="46"/>
        <v>0</v>
      </c>
      <c r="AN22" s="135">
        <f t="shared" si="47"/>
        <v>0</v>
      </c>
      <c r="AP22" s="141"/>
      <c r="AQ22" s="152"/>
      <c r="AR22" s="135">
        <v>0</v>
      </c>
      <c r="AS22" s="135">
        <v>0</v>
      </c>
      <c r="AT22" s="135">
        <v>0</v>
      </c>
      <c r="AU22" s="135">
        <f t="shared" si="48"/>
        <v>0</v>
      </c>
      <c r="AV22" s="135">
        <f t="shared" si="49"/>
        <v>0</v>
      </c>
      <c r="AX22" s="141"/>
      <c r="AY22" s="152"/>
      <c r="AZ22" s="135">
        <v>0</v>
      </c>
      <c r="BA22" s="135">
        <v>0</v>
      </c>
      <c r="BB22" s="135">
        <v>0</v>
      </c>
      <c r="BC22" s="135">
        <f t="shared" si="50"/>
        <v>0</v>
      </c>
      <c r="BD22" s="135">
        <f t="shared" si="51"/>
        <v>0</v>
      </c>
      <c r="BF22" s="141"/>
      <c r="BG22" s="152"/>
      <c r="BH22" s="135">
        <v>0</v>
      </c>
      <c r="BI22" s="135">
        <v>0</v>
      </c>
      <c r="BJ22" s="135">
        <v>0</v>
      </c>
      <c r="BK22" s="135">
        <f t="shared" si="52"/>
        <v>0</v>
      </c>
      <c r="BL22" s="135">
        <f t="shared" si="53"/>
        <v>0</v>
      </c>
      <c r="BN22" s="141"/>
      <c r="BO22" s="152"/>
      <c r="BP22" s="135">
        <v>0</v>
      </c>
      <c r="BQ22" s="135">
        <v>0</v>
      </c>
      <c r="BR22" s="135">
        <v>0</v>
      </c>
      <c r="BS22" s="135">
        <f t="shared" si="54"/>
        <v>0</v>
      </c>
      <c r="BT22" s="135">
        <f t="shared" si="55"/>
        <v>0</v>
      </c>
    </row>
    <row r="23" spans="1:72">
      <c r="B23" s="134"/>
      <c r="C23" s="140"/>
      <c r="D23" s="138"/>
      <c r="E23" s="138"/>
      <c r="F23" s="138"/>
      <c r="G23" s="138"/>
      <c r="H23" s="138"/>
      <c r="J23" s="134"/>
      <c r="K23" s="140"/>
      <c r="L23" s="138"/>
      <c r="M23" s="138"/>
      <c r="N23" s="138"/>
      <c r="O23" s="138"/>
      <c r="P23" s="138"/>
      <c r="R23" s="134"/>
      <c r="S23" s="140"/>
      <c r="T23" s="138"/>
      <c r="U23" s="138"/>
      <c r="V23" s="138"/>
      <c r="W23" s="138"/>
      <c r="X23" s="138"/>
      <c r="Z23" s="134"/>
      <c r="AA23" s="140"/>
      <c r="AB23" s="138"/>
      <c r="AC23" s="138"/>
      <c r="AD23" s="138"/>
      <c r="AE23" s="138"/>
      <c r="AF23" s="138"/>
      <c r="AH23" s="134"/>
      <c r="AI23" s="140"/>
      <c r="AJ23" s="138"/>
      <c r="AK23" s="138"/>
      <c r="AL23" s="138"/>
      <c r="AM23" s="138"/>
      <c r="AN23" s="138"/>
      <c r="AP23" s="134"/>
      <c r="AQ23" s="140"/>
      <c r="AR23" s="138"/>
      <c r="AS23" s="138"/>
      <c r="AT23" s="138"/>
      <c r="AU23" s="138"/>
      <c r="AV23" s="138"/>
      <c r="AX23" s="134"/>
      <c r="AY23" s="140"/>
      <c r="AZ23" s="138"/>
      <c r="BA23" s="138"/>
      <c r="BB23" s="138"/>
      <c r="BC23" s="138"/>
      <c r="BD23" s="138"/>
      <c r="BF23" s="134"/>
      <c r="BG23" s="140"/>
      <c r="BH23" s="138"/>
      <c r="BI23" s="138"/>
      <c r="BJ23" s="138"/>
      <c r="BK23" s="138"/>
      <c r="BL23" s="138"/>
      <c r="BN23" s="134"/>
      <c r="BO23" s="140"/>
      <c r="BP23" s="138"/>
      <c r="BQ23" s="138"/>
      <c r="BR23" s="138"/>
      <c r="BS23" s="138"/>
      <c r="BT23" s="138"/>
    </row>
    <row r="24" spans="1:72">
      <c r="B24" s="332" t="s">
        <v>39</v>
      </c>
      <c r="C24" s="333"/>
      <c r="D24" s="143">
        <f t="shared" ref="D24" si="56">SUM(D19:D22)+D17</f>
        <v>0</v>
      </c>
      <c r="E24" s="143">
        <f t="shared" ref="E24:H24" si="57">SUM(E19:E22)+E17</f>
        <v>0</v>
      </c>
      <c r="F24" s="143">
        <f t="shared" si="57"/>
        <v>0</v>
      </c>
      <c r="G24" s="143">
        <f t="shared" si="57"/>
        <v>0</v>
      </c>
      <c r="H24" s="143">
        <f t="shared" si="57"/>
        <v>0</v>
      </c>
      <c r="J24" s="332" t="s">
        <v>39</v>
      </c>
      <c r="K24" s="333"/>
      <c r="L24" s="143">
        <f t="shared" ref="L24" si="58">SUM(L19:L22)+L17</f>
        <v>0</v>
      </c>
      <c r="M24" s="143">
        <f t="shared" ref="M24:P24" si="59">SUM(M19:M22)+M17</f>
        <v>0</v>
      </c>
      <c r="N24" s="143">
        <f t="shared" si="59"/>
        <v>0</v>
      </c>
      <c r="O24" s="143">
        <f t="shared" si="59"/>
        <v>0</v>
      </c>
      <c r="P24" s="143">
        <f t="shared" si="59"/>
        <v>0</v>
      </c>
      <c r="R24" s="332" t="s">
        <v>39</v>
      </c>
      <c r="S24" s="333"/>
      <c r="T24" s="143">
        <f t="shared" ref="T24" si="60">SUM(T19:T22)+T17</f>
        <v>0</v>
      </c>
      <c r="U24" s="143">
        <f t="shared" ref="U24:X24" si="61">SUM(U19:U22)+U17</f>
        <v>0</v>
      </c>
      <c r="V24" s="143">
        <f t="shared" si="61"/>
        <v>0</v>
      </c>
      <c r="W24" s="143">
        <f t="shared" si="61"/>
        <v>0</v>
      </c>
      <c r="X24" s="143">
        <f t="shared" si="61"/>
        <v>0</v>
      </c>
      <c r="Z24" s="332" t="s">
        <v>39</v>
      </c>
      <c r="AA24" s="333"/>
      <c r="AB24" s="143">
        <f t="shared" ref="AB24" si="62">SUM(AB19:AB22)+AB17</f>
        <v>0</v>
      </c>
      <c r="AC24" s="143">
        <f t="shared" ref="AC24:AF24" si="63">SUM(AC19:AC22)+AC17</f>
        <v>0</v>
      </c>
      <c r="AD24" s="143">
        <f t="shared" si="63"/>
        <v>0</v>
      </c>
      <c r="AE24" s="143">
        <f t="shared" si="63"/>
        <v>0</v>
      </c>
      <c r="AF24" s="143">
        <f t="shared" si="63"/>
        <v>0</v>
      </c>
      <c r="AH24" s="332" t="s">
        <v>39</v>
      </c>
      <c r="AI24" s="333"/>
      <c r="AJ24" s="143">
        <f t="shared" ref="AJ24" si="64">SUM(AJ19:AJ22)+AJ17</f>
        <v>0</v>
      </c>
      <c r="AK24" s="143">
        <f t="shared" ref="AK24:AN24" si="65">SUM(AK19:AK22)+AK17</f>
        <v>0</v>
      </c>
      <c r="AL24" s="143">
        <f t="shared" si="65"/>
        <v>0</v>
      </c>
      <c r="AM24" s="143">
        <f t="shared" si="65"/>
        <v>0</v>
      </c>
      <c r="AN24" s="143">
        <f t="shared" si="65"/>
        <v>0</v>
      </c>
      <c r="AP24" s="332" t="s">
        <v>39</v>
      </c>
      <c r="AQ24" s="333"/>
      <c r="AR24" s="143">
        <f t="shared" ref="AR24" si="66">SUM(AR19:AR22)+AR17</f>
        <v>0</v>
      </c>
      <c r="AS24" s="143">
        <f t="shared" ref="AS24:AV24" si="67">SUM(AS19:AS22)+AS17</f>
        <v>0</v>
      </c>
      <c r="AT24" s="143">
        <f t="shared" si="67"/>
        <v>0</v>
      </c>
      <c r="AU24" s="143">
        <f t="shared" si="67"/>
        <v>0</v>
      </c>
      <c r="AV24" s="143">
        <f t="shared" si="67"/>
        <v>0</v>
      </c>
      <c r="AX24" s="332" t="s">
        <v>39</v>
      </c>
      <c r="AY24" s="333"/>
      <c r="AZ24" s="143">
        <f t="shared" ref="AZ24" si="68">SUM(AZ19:AZ22)+AZ17</f>
        <v>0</v>
      </c>
      <c r="BA24" s="143">
        <f t="shared" ref="BA24:BD24" si="69">SUM(BA19:BA22)+BA17</f>
        <v>0</v>
      </c>
      <c r="BB24" s="143">
        <f t="shared" si="69"/>
        <v>0</v>
      </c>
      <c r="BC24" s="143">
        <f t="shared" si="69"/>
        <v>0</v>
      </c>
      <c r="BD24" s="143">
        <f t="shared" si="69"/>
        <v>0</v>
      </c>
      <c r="BF24" s="332" t="s">
        <v>39</v>
      </c>
      <c r="BG24" s="333"/>
      <c r="BH24" s="143">
        <f t="shared" ref="BH24" si="70">SUM(BH19:BH22)+BH17</f>
        <v>0</v>
      </c>
      <c r="BI24" s="143">
        <f t="shared" ref="BI24:BL24" si="71">SUM(BI19:BI22)+BI17</f>
        <v>0</v>
      </c>
      <c r="BJ24" s="143">
        <f t="shared" si="71"/>
        <v>0</v>
      </c>
      <c r="BK24" s="143">
        <f t="shared" si="71"/>
        <v>0</v>
      </c>
      <c r="BL24" s="143">
        <f t="shared" si="71"/>
        <v>0</v>
      </c>
      <c r="BN24" s="332" t="s">
        <v>39</v>
      </c>
      <c r="BO24" s="333"/>
      <c r="BP24" s="143">
        <f t="shared" ref="BP24" si="72">SUM(BP19:BP22)+BP17</f>
        <v>0</v>
      </c>
      <c r="BQ24" s="143">
        <f t="shared" ref="BQ24:BT24" si="73">SUM(BQ19:BQ22)+BQ17</f>
        <v>0</v>
      </c>
      <c r="BR24" s="143">
        <f t="shared" si="73"/>
        <v>0</v>
      </c>
      <c r="BS24" s="143">
        <f t="shared" si="73"/>
        <v>0</v>
      </c>
      <c r="BT24" s="143">
        <f t="shared" si="73"/>
        <v>0</v>
      </c>
    </row>
    <row r="25" spans="1:72">
      <c r="B25" s="128">
        <v>2</v>
      </c>
      <c r="C25" s="149" t="s">
        <v>88</v>
      </c>
      <c r="D25" s="129"/>
      <c r="E25" s="129"/>
      <c r="F25" s="129"/>
      <c r="G25" s="129"/>
      <c r="H25" s="129"/>
      <c r="J25" s="128">
        <v>2</v>
      </c>
      <c r="K25" s="149" t="s">
        <v>88</v>
      </c>
      <c r="L25" s="129"/>
      <c r="M25" s="129"/>
      <c r="N25" s="129"/>
      <c r="O25" s="129"/>
      <c r="P25" s="129"/>
      <c r="R25" s="128">
        <v>2</v>
      </c>
      <c r="S25" s="149" t="s">
        <v>88</v>
      </c>
      <c r="T25" s="129"/>
      <c r="U25" s="129"/>
      <c r="V25" s="129"/>
      <c r="W25" s="129"/>
      <c r="X25" s="129"/>
      <c r="Z25" s="128">
        <v>2</v>
      </c>
      <c r="AA25" s="149" t="s">
        <v>88</v>
      </c>
      <c r="AB25" s="129"/>
      <c r="AC25" s="129"/>
      <c r="AD25" s="129"/>
      <c r="AE25" s="129"/>
      <c r="AF25" s="129"/>
      <c r="AH25" s="128">
        <v>2</v>
      </c>
      <c r="AI25" s="149" t="s">
        <v>88</v>
      </c>
      <c r="AJ25" s="129"/>
      <c r="AK25" s="129"/>
      <c r="AL25" s="129"/>
      <c r="AM25" s="129"/>
      <c r="AN25" s="129"/>
      <c r="AP25" s="128">
        <v>2</v>
      </c>
      <c r="AQ25" s="149" t="s">
        <v>88</v>
      </c>
      <c r="AR25" s="129"/>
      <c r="AS25" s="129"/>
      <c r="AT25" s="129"/>
      <c r="AU25" s="129"/>
      <c r="AV25" s="129"/>
      <c r="AX25" s="128">
        <v>2</v>
      </c>
      <c r="AY25" s="149" t="s">
        <v>88</v>
      </c>
      <c r="AZ25" s="129"/>
      <c r="BA25" s="129"/>
      <c r="BB25" s="129"/>
      <c r="BC25" s="129"/>
      <c r="BD25" s="129"/>
      <c r="BF25" s="128">
        <v>2</v>
      </c>
      <c r="BG25" s="149" t="s">
        <v>88</v>
      </c>
      <c r="BH25" s="129"/>
      <c r="BI25" s="129"/>
      <c r="BJ25" s="129"/>
      <c r="BK25" s="129"/>
      <c r="BL25" s="129"/>
      <c r="BN25" s="128">
        <v>2</v>
      </c>
      <c r="BO25" s="149" t="s">
        <v>88</v>
      </c>
      <c r="BP25" s="129"/>
      <c r="BQ25" s="129"/>
      <c r="BR25" s="129"/>
      <c r="BS25" s="129"/>
      <c r="BT25" s="129"/>
    </row>
    <row r="26" spans="1:72">
      <c r="B26" s="131"/>
      <c r="C26" s="132" t="s">
        <v>9</v>
      </c>
      <c r="D26" s="133"/>
      <c r="E26" s="133"/>
      <c r="F26" s="133"/>
      <c r="G26" s="133"/>
      <c r="H26" s="133"/>
      <c r="J26" s="131"/>
      <c r="K26" s="132" t="s">
        <v>9</v>
      </c>
      <c r="L26" s="133"/>
      <c r="M26" s="133"/>
      <c r="N26" s="133"/>
      <c r="O26" s="133"/>
      <c r="P26" s="133"/>
      <c r="R26" s="131"/>
      <c r="S26" s="132" t="s">
        <v>9</v>
      </c>
      <c r="T26" s="133"/>
      <c r="U26" s="133"/>
      <c r="V26" s="133"/>
      <c r="W26" s="133"/>
      <c r="X26" s="133"/>
      <c r="Z26" s="131"/>
      <c r="AA26" s="132" t="s">
        <v>9</v>
      </c>
      <c r="AB26" s="133"/>
      <c r="AC26" s="133"/>
      <c r="AD26" s="133"/>
      <c r="AE26" s="133"/>
      <c r="AF26" s="133"/>
      <c r="AH26" s="131"/>
      <c r="AI26" s="132" t="s">
        <v>9</v>
      </c>
      <c r="AJ26" s="133"/>
      <c r="AK26" s="133"/>
      <c r="AL26" s="133"/>
      <c r="AM26" s="133"/>
      <c r="AN26" s="133"/>
      <c r="AP26" s="131"/>
      <c r="AQ26" s="132" t="s">
        <v>9</v>
      </c>
      <c r="AR26" s="133"/>
      <c r="AS26" s="133"/>
      <c r="AT26" s="133"/>
      <c r="AU26" s="133"/>
      <c r="AV26" s="133"/>
      <c r="AX26" s="131"/>
      <c r="AY26" s="132" t="s">
        <v>9</v>
      </c>
      <c r="AZ26" s="133"/>
      <c r="BA26" s="133"/>
      <c r="BB26" s="133"/>
      <c r="BC26" s="133"/>
      <c r="BD26" s="133"/>
      <c r="BF26" s="131"/>
      <c r="BG26" s="132" t="s">
        <v>9</v>
      </c>
      <c r="BH26" s="133"/>
      <c r="BI26" s="133"/>
      <c r="BJ26" s="133"/>
      <c r="BK26" s="133"/>
      <c r="BL26" s="133"/>
      <c r="BN26" s="131"/>
      <c r="BO26" s="132" t="s">
        <v>9</v>
      </c>
      <c r="BP26" s="133"/>
      <c r="BQ26" s="133"/>
      <c r="BR26" s="133"/>
      <c r="BS26" s="133"/>
      <c r="BT26" s="133"/>
    </row>
    <row r="27" spans="1:72">
      <c r="B27" s="134"/>
      <c r="C27" s="261" t="s">
        <v>10</v>
      </c>
      <c r="D27" s="135">
        <f t="shared" ref="D27:F33" si="74">L27+T27+AB27+AJ27+AR27+AZ27+BH27+BP27</f>
        <v>0</v>
      </c>
      <c r="E27" s="135">
        <f t="shared" si="74"/>
        <v>0</v>
      </c>
      <c r="F27" s="135">
        <f t="shared" si="74"/>
        <v>0</v>
      </c>
      <c r="G27" s="135">
        <f>F27-D27</f>
        <v>0</v>
      </c>
      <c r="H27" s="135">
        <f>F27-E27</f>
        <v>0</v>
      </c>
      <c r="J27" s="134"/>
      <c r="K27" s="261" t="s">
        <v>10</v>
      </c>
      <c r="L27" s="135">
        <v>0</v>
      </c>
      <c r="M27" s="135">
        <v>0</v>
      </c>
      <c r="N27" s="135">
        <v>0</v>
      </c>
      <c r="O27" s="135">
        <f>N27-L27</f>
        <v>0</v>
      </c>
      <c r="P27" s="135">
        <f>N27-M27</f>
        <v>0</v>
      </c>
      <c r="R27" s="134"/>
      <c r="S27" s="261" t="s">
        <v>10</v>
      </c>
      <c r="T27" s="135">
        <v>0</v>
      </c>
      <c r="U27" s="135">
        <v>0</v>
      </c>
      <c r="V27" s="135">
        <v>0</v>
      </c>
      <c r="W27" s="135">
        <f>V27-T27</f>
        <v>0</v>
      </c>
      <c r="X27" s="135">
        <f>V27-U27</f>
        <v>0</v>
      </c>
      <c r="Z27" s="134"/>
      <c r="AA27" s="261" t="s">
        <v>10</v>
      </c>
      <c r="AB27" s="135">
        <v>0</v>
      </c>
      <c r="AC27" s="135">
        <v>0</v>
      </c>
      <c r="AD27" s="135">
        <v>0</v>
      </c>
      <c r="AE27" s="135">
        <f>AD27-AB27</f>
        <v>0</v>
      </c>
      <c r="AF27" s="135">
        <f>AD27-AC27</f>
        <v>0</v>
      </c>
      <c r="AH27" s="134"/>
      <c r="AI27" s="261" t="s">
        <v>10</v>
      </c>
      <c r="AJ27" s="135">
        <v>0</v>
      </c>
      <c r="AK27" s="135">
        <v>0</v>
      </c>
      <c r="AL27" s="135">
        <v>0</v>
      </c>
      <c r="AM27" s="135">
        <f>AL27-AJ27</f>
        <v>0</v>
      </c>
      <c r="AN27" s="135">
        <f>AL27-AK27</f>
        <v>0</v>
      </c>
      <c r="AP27" s="134"/>
      <c r="AQ27" s="261" t="s">
        <v>10</v>
      </c>
      <c r="AR27" s="135">
        <v>0</v>
      </c>
      <c r="AS27" s="135">
        <v>0</v>
      </c>
      <c r="AT27" s="135">
        <v>0</v>
      </c>
      <c r="AU27" s="135">
        <f>AT27-AR27</f>
        <v>0</v>
      </c>
      <c r="AV27" s="135">
        <f>AT27-AS27</f>
        <v>0</v>
      </c>
      <c r="AX27" s="134"/>
      <c r="AY27" s="261" t="s">
        <v>10</v>
      </c>
      <c r="AZ27" s="135">
        <v>0</v>
      </c>
      <c r="BA27" s="135">
        <v>0</v>
      </c>
      <c r="BB27" s="135">
        <v>0</v>
      </c>
      <c r="BC27" s="135">
        <f>BB27-AZ27</f>
        <v>0</v>
      </c>
      <c r="BD27" s="135">
        <f>BB27-BA27</f>
        <v>0</v>
      </c>
      <c r="BF27" s="134"/>
      <c r="BG27" s="261" t="s">
        <v>10</v>
      </c>
      <c r="BH27" s="135">
        <v>0</v>
      </c>
      <c r="BI27" s="135">
        <v>0</v>
      </c>
      <c r="BJ27" s="135">
        <v>0</v>
      </c>
      <c r="BK27" s="135">
        <f>BJ27-BH27</f>
        <v>0</v>
      </c>
      <c r="BL27" s="135">
        <f>BJ27-BI27</f>
        <v>0</v>
      </c>
      <c r="BN27" s="134"/>
      <c r="BO27" s="261" t="s">
        <v>10</v>
      </c>
      <c r="BP27" s="135">
        <v>0</v>
      </c>
      <c r="BQ27" s="135">
        <v>0</v>
      </c>
      <c r="BR27" s="135">
        <v>0</v>
      </c>
      <c r="BS27" s="135">
        <f>BR27-BP27</f>
        <v>0</v>
      </c>
      <c r="BT27" s="135">
        <f>BR27-BQ27</f>
        <v>0</v>
      </c>
    </row>
    <row r="28" spans="1:72">
      <c r="B28" s="134"/>
      <c r="C28" s="261" t="s">
        <v>11</v>
      </c>
      <c r="D28" s="135">
        <f t="shared" si="74"/>
        <v>0</v>
      </c>
      <c r="E28" s="135">
        <f t="shared" si="74"/>
        <v>0</v>
      </c>
      <c r="F28" s="135">
        <f t="shared" si="74"/>
        <v>0</v>
      </c>
      <c r="G28" s="135">
        <f t="shared" ref="G28:G33" si="75">F28-D28</f>
        <v>0</v>
      </c>
      <c r="H28" s="135">
        <f t="shared" ref="H28:H33" si="76">F28-E28</f>
        <v>0</v>
      </c>
      <c r="J28" s="134"/>
      <c r="K28" s="261" t="s">
        <v>11</v>
      </c>
      <c r="L28" s="135">
        <v>0</v>
      </c>
      <c r="M28" s="135">
        <v>0</v>
      </c>
      <c r="N28" s="135">
        <v>0</v>
      </c>
      <c r="O28" s="135">
        <f t="shared" ref="O28:O33" si="77">N28-L28</f>
        <v>0</v>
      </c>
      <c r="P28" s="135">
        <f t="shared" ref="P28:P33" si="78">N28-M28</f>
        <v>0</v>
      </c>
      <c r="R28" s="134"/>
      <c r="S28" s="261" t="s">
        <v>11</v>
      </c>
      <c r="T28" s="135">
        <v>0</v>
      </c>
      <c r="U28" s="135">
        <v>0</v>
      </c>
      <c r="V28" s="135">
        <v>0</v>
      </c>
      <c r="W28" s="135">
        <f t="shared" ref="W28:W33" si="79">V28-T28</f>
        <v>0</v>
      </c>
      <c r="X28" s="135">
        <f t="shared" ref="X28:X33" si="80">V28-U28</f>
        <v>0</v>
      </c>
      <c r="Z28" s="134"/>
      <c r="AA28" s="261" t="s">
        <v>11</v>
      </c>
      <c r="AB28" s="135">
        <v>0</v>
      </c>
      <c r="AC28" s="135">
        <v>0</v>
      </c>
      <c r="AD28" s="135">
        <v>0</v>
      </c>
      <c r="AE28" s="135">
        <f t="shared" ref="AE28:AE33" si="81">AD28-AB28</f>
        <v>0</v>
      </c>
      <c r="AF28" s="135">
        <f t="shared" ref="AF28:AF33" si="82">AD28-AC28</f>
        <v>0</v>
      </c>
      <c r="AH28" s="134"/>
      <c r="AI28" s="261" t="s">
        <v>11</v>
      </c>
      <c r="AJ28" s="135">
        <v>0</v>
      </c>
      <c r="AK28" s="135">
        <v>0</v>
      </c>
      <c r="AL28" s="135">
        <v>0</v>
      </c>
      <c r="AM28" s="135">
        <f t="shared" ref="AM28:AM33" si="83">AL28-AJ28</f>
        <v>0</v>
      </c>
      <c r="AN28" s="135">
        <f t="shared" ref="AN28:AN33" si="84">AL28-AK28</f>
        <v>0</v>
      </c>
      <c r="AP28" s="134"/>
      <c r="AQ28" s="261" t="s">
        <v>11</v>
      </c>
      <c r="AR28" s="135">
        <v>0</v>
      </c>
      <c r="AS28" s="135">
        <v>0</v>
      </c>
      <c r="AT28" s="135">
        <v>0</v>
      </c>
      <c r="AU28" s="135">
        <f t="shared" ref="AU28:AU33" si="85">AT28-AR28</f>
        <v>0</v>
      </c>
      <c r="AV28" s="135">
        <f t="shared" ref="AV28:AV33" si="86">AT28-AS28</f>
        <v>0</v>
      </c>
      <c r="AX28" s="134"/>
      <c r="AY28" s="261" t="s">
        <v>11</v>
      </c>
      <c r="AZ28" s="135">
        <v>0</v>
      </c>
      <c r="BA28" s="135">
        <v>0</v>
      </c>
      <c r="BB28" s="135">
        <v>0</v>
      </c>
      <c r="BC28" s="135">
        <f t="shared" ref="BC28:BC33" si="87">BB28-AZ28</f>
        <v>0</v>
      </c>
      <c r="BD28" s="135">
        <f t="shared" ref="BD28:BD33" si="88">BB28-BA28</f>
        <v>0</v>
      </c>
      <c r="BF28" s="134"/>
      <c r="BG28" s="261" t="s">
        <v>11</v>
      </c>
      <c r="BH28" s="135">
        <v>0</v>
      </c>
      <c r="BI28" s="135">
        <v>0</v>
      </c>
      <c r="BJ28" s="135">
        <v>0</v>
      </c>
      <c r="BK28" s="135">
        <f t="shared" ref="BK28:BK33" si="89">BJ28-BH28</f>
        <v>0</v>
      </c>
      <c r="BL28" s="135">
        <f t="shared" ref="BL28:BL33" si="90">BJ28-BI28</f>
        <v>0</v>
      </c>
      <c r="BN28" s="134"/>
      <c r="BO28" s="261" t="s">
        <v>11</v>
      </c>
      <c r="BP28" s="135">
        <v>0</v>
      </c>
      <c r="BQ28" s="135">
        <v>0</v>
      </c>
      <c r="BR28" s="135">
        <v>0</v>
      </c>
      <c r="BS28" s="135">
        <f t="shared" ref="BS28:BS33" si="91">BR28-BP28</f>
        <v>0</v>
      </c>
      <c r="BT28" s="135">
        <f t="shared" ref="BT28:BT33" si="92">BR28-BQ28</f>
        <v>0</v>
      </c>
    </row>
    <row r="29" spans="1:72">
      <c r="B29" s="134"/>
      <c r="C29" s="261" t="s">
        <v>12</v>
      </c>
      <c r="D29" s="135">
        <f t="shared" si="74"/>
        <v>0</v>
      </c>
      <c r="E29" s="135">
        <f t="shared" si="74"/>
        <v>0</v>
      </c>
      <c r="F29" s="135">
        <f t="shared" si="74"/>
        <v>0</v>
      </c>
      <c r="G29" s="135">
        <f t="shared" si="75"/>
        <v>0</v>
      </c>
      <c r="H29" s="135">
        <f t="shared" si="76"/>
        <v>0</v>
      </c>
      <c r="J29" s="134"/>
      <c r="K29" s="261" t="s">
        <v>12</v>
      </c>
      <c r="L29" s="135">
        <v>0</v>
      </c>
      <c r="M29" s="135">
        <v>0</v>
      </c>
      <c r="N29" s="135">
        <v>0</v>
      </c>
      <c r="O29" s="135">
        <f t="shared" si="77"/>
        <v>0</v>
      </c>
      <c r="P29" s="135">
        <f t="shared" si="78"/>
        <v>0</v>
      </c>
      <c r="R29" s="134"/>
      <c r="S29" s="261" t="s">
        <v>12</v>
      </c>
      <c r="T29" s="135">
        <v>0</v>
      </c>
      <c r="U29" s="135">
        <v>0</v>
      </c>
      <c r="V29" s="135">
        <v>0</v>
      </c>
      <c r="W29" s="135">
        <f t="shared" si="79"/>
        <v>0</v>
      </c>
      <c r="X29" s="135">
        <f t="shared" si="80"/>
        <v>0</v>
      </c>
      <c r="Z29" s="134"/>
      <c r="AA29" s="261" t="s">
        <v>12</v>
      </c>
      <c r="AB29" s="135">
        <v>0</v>
      </c>
      <c r="AC29" s="135">
        <v>0</v>
      </c>
      <c r="AD29" s="135">
        <v>0</v>
      </c>
      <c r="AE29" s="135">
        <f t="shared" si="81"/>
        <v>0</v>
      </c>
      <c r="AF29" s="135">
        <f t="shared" si="82"/>
        <v>0</v>
      </c>
      <c r="AH29" s="134"/>
      <c r="AI29" s="261" t="s">
        <v>12</v>
      </c>
      <c r="AJ29" s="135">
        <v>0</v>
      </c>
      <c r="AK29" s="135">
        <v>0</v>
      </c>
      <c r="AL29" s="135">
        <v>0</v>
      </c>
      <c r="AM29" s="135">
        <f t="shared" si="83"/>
        <v>0</v>
      </c>
      <c r="AN29" s="135">
        <f t="shared" si="84"/>
        <v>0</v>
      </c>
      <c r="AP29" s="134"/>
      <c r="AQ29" s="261" t="s">
        <v>12</v>
      </c>
      <c r="AR29" s="135">
        <v>0</v>
      </c>
      <c r="AS29" s="135">
        <v>0</v>
      </c>
      <c r="AT29" s="135">
        <v>0</v>
      </c>
      <c r="AU29" s="135">
        <f t="shared" si="85"/>
        <v>0</v>
      </c>
      <c r="AV29" s="135">
        <f t="shared" si="86"/>
        <v>0</v>
      </c>
      <c r="AX29" s="134"/>
      <c r="AY29" s="261" t="s">
        <v>12</v>
      </c>
      <c r="AZ29" s="135">
        <v>0</v>
      </c>
      <c r="BA29" s="135">
        <v>0</v>
      </c>
      <c r="BB29" s="135">
        <v>0</v>
      </c>
      <c r="BC29" s="135">
        <f t="shared" si="87"/>
        <v>0</v>
      </c>
      <c r="BD29" s="135">
        <f t="shared" si="88"/>
        <v>0</v>
      </c>
      <c r="BF29" s="134"/>
      <c r="BG29" s="261" t="s">
        <v>12</v>
      </c>
      <c r="BH29" s="135">
        <v>0</v>
      </c>
      <c r="BI29" s="135">
        <v>0</v>
      </c>
      <c r="BJ29" s="135">
        <v>0</v>
      </c>
      <c r="BK29" s="135">
        <f t="shared" si="89"/>
        <v>0</v>
      </c>
      <c r="BL29" s="135">
        <f t="shared" si="90"/>
        <v>0</v>
      </c>
      <c r="BN29" s="134"/>
      <c r="BO29" s="261" t="s">
        <v>12</v>
      </c>
      <c r="BP29" s="135">
        <v>0</v>
      </c>
      <c r="BQ29" s="135">
        <v>0</v>
      </c>
      <c r="BR29" s="135">
        <v>0</v>
      </c>
      <c r="BS29" s="135">
        <f t="shared" si="91"/>
        <v>0</v>
      </c>
      <c r="BT29" s="135">
        <f t="shared" si="92"/>
        <v>0</v>
      </c>
    </row>
    <row r="30" spans="1:72">
      <c r="B30" s="134"/>
      <c r="C30" s="261" t="s">
        <v>13</v>
      </c>
      <c r="D30" s="135">
        <f t="shared" si="74"/>
        <v>0</v>
      </c>
      <c r="E30" s="135">
        <f t="shared" si="74"/>
        <v>0</v>
      </c>
      <c r="F30" s="135">
        <f t="shared" si="74"/>
        <v>0</v>
      </c>
      <c r="G30" s="135">
        <f t="shared" si="75"/>
        <v>0</v>
      </c>
      <c r="H30" s="135">
        <f t="shared" si="76"/>
        <v>0</v>
      </c>
      <c r="J30" s="134"/>
      <c r="K30" s="261" t="s">
        <v>13</v>
      </c>
      <c r="L30" s="135">
        <v>0</v>
      </c>
      <c r="M30" s="135">
        <v>0</v>
      </c>
      <c r="N30" s="135">
        <v>0</v>
      </c>
      <c r="O30" s="135">
        <f t="shared" si="77"/>
        <v>0</v>
      </c>
      <c r="P30" s="135">
        <f t="shared" si="78"/>
        <v>0</v>
      </c>
      <c r="R30" s="134"/>
      <c r="S30" s="261" t="s">
        <v>13</v>
      </c>
      <c r="T30" s="135">
        <v>0</v>
      </c>
      <c r="U30" s="135">
        <v>0</v>
      </c>
      <c r="V30" s="135">
        <v>0</v>
      </c>
      <c r="W30" s="135">
        <f t="shared" si="79"/>
        <v>0</v>
      </c>
      <c r="X30" s="135">
        <f t="shared" si="80"/>
        <v>0</v>
      </c>
      <c r="Z30" s="134"/>
      <c r="AA30" s="261" t="s">
        <v>13</v>
      </c>
      <c r="AB30" s="135">
        <v>0</v>
      </c>
      <c r="AC30" s="135">
        <v>0</v>
      </c>
      <c r="AD30" s="135">
        <v>0</v>
      </c>
      <c r="AE30" s="135">
        <f t="shared" si="81"/>
        <v>0</v>
      </c>
      <c r="AF30" s="135">
        <f t="shared" si="82"/>
        <v>0</v>
      </c>
      <c r="AH30" s="134"/>
      <c r="AI30" s="261" t="s">
        <v>13</v>
      </c>
      <c r="AJ30" s="135">
        <v>0</v>
      </c>
      <c r="AK30" s="135">
        <v>0</v>
      </c>
      <c r="AL30" s="135">
        <v>0</v>
      </c>
      <c r="AM30" s="135">
        <f t="shared" si="83"/>
        <v>0</v>
      </c>
      <c r="AN30" s="135">
        <f t="shared" si="84"/>
        <v>0</v>
      </c>
      <c r="AP30" s="134"/>
      <c r="AQ30" s="261" t="s">
        <v>13</v>
      </c>
      <c r="AR30" s="135">
        <v>0</v>
      </c>
      <c r="AS30" s="135">
        <v>0</v>
      </c>
      <c r="AT30" s="135">
        <v>0</v>
      </c>
      <c r="AU30" s="135">
        <f t="shared" si="85"/>
        <v>0</v>
      </c>
      <c r="AV30" s="135">
        <f t="shared" si="86"/>
        <v>0</v>
      </c>
      <c r="AX30" s="134"/>
      <c r="AY30" s="261" t="s">
        <v>13</v>
      </c>
      <c r="AZ30" s="135">
        <v>0</v>
      </c>
      <c r="BA30" s="135">
        <v>0</v>
      </c>
      <c r="BB30" s="135">
        <v>0</v>
      </c>
      <c r="BC30" s="135">
        <f t="shared" si="87"/>
        <v>0</v>
      </c>
      <c r="BD30" s="135">
        <f t="shared" si="88"/>
        <v>0</v>
      </c>
      <c r="BF30" s="134"/>
      <c r="BG30" s="261" t="s">
        <v>13</v>
      </c>
      <c r="BH30" s="135">
        <v>0</v>
      </c>
      <c r="BI30" s="135">
        <v>0</v>
      </c>
      <c r="BJ30" s="135">
        <v>0</v>
      </c>
      <c r="BK30" s="135">
        <f t="shared" si="89"/>
        <v>0</v>
      </c>
      <c r="BL30" s="135">
        <f t="shared" si="90"/>
        <v>0</v>
      </c>
      <c r="BN30" s="134"/>
      <c r="BO30" s="261" t="s">
        <v>13</v>
      </c>
      <c r="BP30" s="135">
        <v>0</v>
      </c>
      <c r="BQ30" s="135">
        <v>0</v>
      </c>
      <c r="BR30" s="135">
        <v>0</v>
      </c>
      <c r="BS30" s="135">
        <f t="shared" si="91"/>
        <v>0</v>
      </c>
      <c r="BT30" s="135">
        <f t="shared" si="92"/>
        <v>0</v>
      </c>
    </row>
    <row r="31" spans="1:72">
      <c r="B31" s="134"/>
      <c r="C31" s="261" t="s">
        <v>36</v>
      </c>
      <c r="D31" s="135">
        <f t="shared" si="74"/>
        <v>0</v>
      </c>
      <c r="E31" s="135">
        <f t="shared" si="74"/>
        <v>0</v>
      </c>
      <c r="F31" s="135">
        <f t="shared" si="74"/>
        <v>0</v>
      </c>
      <c r="G31" s="135">
        <f t="shared" si="75"/>
        <v>0</v>
      </c>
      <c r="H31" s="135">
        <f t="shared" si="76"/>
        <v>0</v>
      </c>
      <c r="J31" s="134"/>
      <c r="K31" s="261" t="s">
        <v>36</v>
      </c>
      <c r="L31" s="135">
        <v>0</v>
      </c>
      <c r="M31" s="135">
        <v>0</v>
      </c>
      <c r="N31" s="135">
        <v>0</v>
      </c>
      <c r="O31" s="135">
        <f t="shared" si="77"/>
        <v>0</v>
      </c>
      <c r="P31" s="135">
        <f t="shared" si="78"/>
        <v>0</v>
      </c>
      <c r="R31" s="134"/>
      <c r="S31" s="261" t="s">
        <v>36</v>
      </c>
      <c r="T31" s="135">
        <v>0</v>
      </c>
      <c r="U31" s="135">
        <v>0</v>
      </c>
      <c r="V31" s="135">
        <v>0</v>
      </c>
      <c r="W31" s="135">
        <f t="shared" si="79"/>
        <v>0</v>
      </c>
      <c r="X31" s="135">
        <f t="shared" si="80"/>
        <v>0</v>
      </c>
      <c r="Z31" s="134"/>
      <c r="AA31" s="261" t="s">
        <v>36</v>
      </c>
      <c r="AB31" s="135">
        <v>0</v>
      </c>
      <c r="AC31" s="135">
        <v>0</v>
      </c>
      <c r="AD31" s="135">
        <v>0</v>
      </c>
      <c r="AE31" s="135">
        <f t="shared" si="81"/>
        <v>0</v>
      </c>
      <c r="AF31" s="135">
        <f t="shared" si="82"/>
        <v>0</v>
      </c>
      <c r="AH31" s="134"/>
      <c r="AI31" s="261" t="s">
        <v>36</v>
      </c>
      <c r="AJ31" s="135">
        <v>0</v>
      </c>
      <c r="AK31" s="135">
        <v>0</v>
      </c>
      <c r="AL31" s="135">
        <v>0</v>
      </c>
      <c r="AM31" s="135">
        <f t="shared" si="83"/>
        <v>0</v>
      </c>
      <c r="AN31" s="135">
        <f t="shared" si="84"/>
        <v>0</v>
      </c>
      <c r="AP31" s="134"/>
      <c r="AQ31" s="261" t="s">
        <v>36</v>
      </c>
      <c r="AR31" s="135">
        <v>0</v>
      </c>
      <c r="AS31" s="135">
        <v>0</v>
      </c>
      <c r="AT31" s="135">
        <v>0</v>
      </c>
      <c r="AU31" s="135">
        <f t="shared" si="85"/>
        <v>0</v>
      </c>
      <c r="AV31" s="135">
        <f t="shared" si="86"/>
        <v>0</v>
      </c>
      <c r="AX31" s="134"/>
      <c r="AY31" s="261" t="s">
        <v>36</v>
      </c>
      <c r="AZ31" s="135">
        <v>0</v>
      </c>
      <c r="BA31" s="135">
        <v>0</v>
      </c>
      <c r="BB31" s="135">
        <v>0</v>
      </c>
      <c r="BC31" s="135">
        <f t="shared" si="87"/>
        <v>0</v>
      </c>
      <c r="BD31" s="135">
        <f t="shared" si="88"/>
        <v>0</v>
      </c>
      <c r="BF31" s="134"/>
      <c r="BG31" s="261" t="s">
        <v>36</v>
      </c>
      <c r="BH31" s="135">
        <v>0</v>
      </c>
      <c r="BI31" s="135">
        <v>0</v>
      </c>
      <c r="BJ31" s="135">
        <v>0</v>
      </c>
      <c r="BK31" s="135">
        <f t="shared" si="89"/>
        <v>0</v>
      </c>
      <c r="BL31" s="135">
        <f t="shared" si="90"/>
        <v>0</v>
      </c>
      <c r="BN31" s="134"/>
      <c r="BO31" s="261" t="s">
        <v>36</v>
      </c>
      <c r="BP31" s="135">
        <v>0</v>
      </c>
      <c r="BQ31" s="135">
        <v>0</v>
      </c>
      <c r="BR31" s="135">
        <v>0</v>
      </c>
      <c r="BS31" s="135">
        <f t="shared" si="91"/>
        <v>0</v>
      </c>
      <c r="BT31" s="135">
        <f t="shared" si="92"/>
        <v>0</v>
      </c>
    </row>
    <row r="32" spans="1:72">
      <c r="B32" s="134"/>
      <c r="C32" s="261" t="s">
        <v>14</v>
      </c>
      <c r="D32" s="135">
        <f t="shared" si="74"/>
        <v>0</v>
      </c>
      <c r="E32" s="135">
        <f t="shared" si="74"/>
        <v>0</v>
      </c>
      <c r="F32" s="135">
        <f t="shared" si="74"/>
        <v>0</v>
      </c>
      <c r="G32" s="135">
        <f t="shared" si="75"/>
        <v>0</v>
      </c>
      <c r="H32" s="135">
        <f t="shared" si="76"/>
        <v>0</v>
      </c>
      <c r="J32" s="134"/>
      <c r="K32" s="261" t="s">
        <v>14</v>
      </c>
      <c r="L32" s="135">
        <v>0</v>
      </c>
      <c r="M32" s="135">
        <v>0</v>
      </c>
      <c r="N32" s="135">
        <v>0</v>
      </c>
      <c r="O32" s="135">
        <f t="shared" si="77"/>
        <v>0</v>
      </c>
      <c r="P32" s="135">
        <f t="shared" si="78"/>
        <v>0</v>
      </c>
      <c r="R32" s="134"/>
      <c r="S32" s="261" t="s">
        <v>14</v>
      </c>
      <c r="T32" s="135">
        <v>0</v>
      </c>
      <c r="U32" s="135">
        <v>0</v>
      </c>
      <c r="V32" s="135">
        <v>0</v>
      </c>
      <c r="W32" s="135">
        <f t="shared" si="79"/>
        <v>0</v>
      </c>
      <c r="X32" s="135">
        <f t="shared" si="80"/>
        <v>0</v>
      </c>
      <c r="Z32" s="134"/>
      <c r="AA32" s="261" t="s">
        <v>14</v>
      </c>
      <c r="AB32" s="135">
        <v>0</v>
      </c>
      <c r="AC32" s="135">
        <v>0</v>
      </c>
      <c r="AD32" s="135">
        <v>0</v>
      </c>
      <c r="AE32" s="135">
        <f t="shared" si="81"/>
        <v>0</v>
      </c>
      <c r="AF32" s="135">
        <f t="shared" si="82"/>
        <v>0</v>
      </c>
      <c r="AH32" s="134"/>
      <c r="AI32" s="261" t="s">
        <v>14</v>
      </c>
      <c r="AJ32" s="135">
        <v>0</v>
      </c>
      <c r="AK32" s="135">
        <v>0</v>
      </c>
      <c r="AL32" s="135">
        <v>0</v>
      </c>
      <c r="AM32" s="135">
        <f t="shared" si="83"/>
        <v>0</v>
      </c>
      <c r="AN32" s="135">
        <f t="shared" si="84"/>
        <v>0</v>
      </c>
      <c r="AP32" s="134"/>
      <c r="AQ32" s="261" t="s">
        <v>14</v>
      </c>
      <c r="AR32" s="135">
        <v>0</v>
      </c>
      <c r="AS32" s="135">
        <v>0</v>
      </c>
      <c r="AT32" s="135">
        <v>0</v>
      </c>
      <c r="AU32" s="135">
        <f t="shared" si="85"/>
        <v>0</v>
      </c>
      <c r="AV32" s="135">
        <f t="shared" si="86"/>
        <v>0</v>
      </c>
      <c r="AX32" s="134"/>
      <c r="AY32" s="261" t="s">
        <v>14</v>
      </c>
      <c r="AZ32" s="135">
        <v>0</v>
      </c>
      <c r="BA32" s="135">
        <v>0</v>
      </c>
      <c r="BB32" s="135">
        <v>0</v>
      </c>
      <c r="BC32" s="135">
        <f t="shared" si="87"/>
        <v>0</v>
      </c>
      <c r="BD32" s="135">
        <f t="shared" si="88"/>
        <v>0</v>
      </c>
      <c r="BF32" s="134"/>
      <c r="BG32" s="261" t="s">
        <v>14</v>
      </c>
      <c r="BH32" s="135">
        <v>0</v>
      </c>
      <c r="BI32" s="135">
        <v>0</v>
      </c>
      <c r="BJ32" s="135">
        <v>0</v>
      </c>
      <c r="BK32" s="135">
        <f t="shared" si="89"/>
        <v>0</v>
      </c>
      <c r="BL32" s="135">
        <f t="shared" si="90"/>
        <v>0</v>
      </c>
      <c r="BN32" s="134"/>
      <c r="BO32" s="261" t="s">
        <v>14</v>
      </c>
      <c r="BP32" s="135">
        <v>0</v>
      </c>
      <c r="BQ32" s="135">
        <v>0</v>
      </c>
      <c r="BR32" s="135">
        <v>0</v>
      </c>
      <c r="BS32" s="135">
        <f t="shared" si="91"/>
        <v>0</v>
      </c>
      <c r="BT32" s="135">
        <f t="shared" si="92"/>
        <v>0</v>
      </c>
    </row>
    <row r="33" spans="2:72">
      <c r="B33" s="134"/>
      <c r="C33" s="261" t="s">
        <v>15</v>
      </c>
      <c r="D33" s="135">
        <f t="shared" si="74"/>
        <v>0</v>
      </c>
      <c r="E33" s="135">
        <f t="shared" si="74"/>
        <v>0</v>
      </c>
      <c r="F33" s="135">
        <f t="shared" si="74"/>
        <v>0</v>
      </c>
      <c r="G33" s="135">
        <f t="shared" si="75"/>
        <v>0</v>
      </c>
      <c r="H33" s="135">
        <f t="shared" si="76"/>
        <v>0</v>
      </c>
      <c r="J33" s="134"/>
      <c r="K33" s="261" t="s">
        <v>15</v>
      </c>
      <c r="L33" s="135">
        <v>0</v>
      </c>
      <c r="M33" s="135">
        <v>0</v>
      </c>
      <c r="N33" s="135">
        <v>0</v>
      </c>
      <c r="O33" s="135">
        <f t="shared" si="77"/>
        <v>0</v>
      </c>
      <c r="P33" s="135">
        <f t="shared" si="78"/>
        <v>0</v>
      </c>
      <c r="R33" s="134"/>
      <c r="S33" s="261" t="s">
        <v>15</v>
      </c>
      <c r="T33" s="135">
        <v>0</v>
      </c>
      <c r="U33" s="135">
        <v>0</v>
      </c>
      <c r="V33" s="135">
        <v>0</v>
      </c>
      <c r="W33" s="135">
        <f t="shared" si="79"/>
        <v>0</v>
      </c>
      <c r="X33" s="135">
        <f t="shared" si="80"/>
        <v>0</v>
      </c>
      <c r="Z33" s="134"/>
      <c r="AA33" s="261" t="s">
        <v>15</v>
      </c>
      <c r="AB33" s="135">
        <v>0</v>
      </c>
      <c r="AC33" s="135">
        <v>0</v>
      </c>
      <c r="AD33" s="135">
        <v>0</v>
      </c>
      <c r="AE33" s="135">
        <f t="shared" si="81"/>
        <v>0</v>
      </c>
      <c r="AF33" s="135">
        <f t="shared" si="82"/>
        <v>0</v>
      </c>
      <c r="AH33" s="134"/>
      <c r="AI33" s="261" t="s">
        <v>15</v>
      </c>
      <c r="AJ33" s="135">
        <v>0</v>
      </c>
      <c r="AK33" s="135">
        <v>0</v>
      </c>
      <c r="AL33" s="135">
        <v>0</v>
      </c>
      <c r="AM33" s="135">
        <f t="shared" si="83"/>
        <v>0</v>
      </c>
      <c r="AN33" s="135">
        <f t="shared" si="84"/>
        <v>0</v>
      </c>
      <c r="AP33" s="134"/>
      <c r="AQ33" s="261" t="s">
        <v>15</v>
      </c>
      <c r="AR33" s="135">
        <v>0</v>
      </c>
      <c r="AS33" s="135">
        <v>0</v>
      </c>
      <c r="AT33" s="135">
        <v>0</v>
      </c>
      <c r="AU33" s="135">
        <f t="shared" si="85"/>
        <v>0</v>
      </c>
      <c r="AV33" s="135">
        <f t="shared" si="86"/>
        <v>0</v>
      </c>
      <c r="AX33" s="134"/>
      <c r="AY33" s="261" t="s">
        <v>15</v>
      </c>
      <c r="AZ33" s="135">
        <v>0</v>
      </c>
      <c r="BA33" s="135">
        <v>0</v>
      </c>
      <c r="BB33" s="135">
        <v>0</v>
      </c>
      <c r="BC33" s="135">
        <f t="shared" si="87"/>
        <v>0</v>
      </c>
      <c r="BD33" s="135">
        <f t="shared" si="88"/>
        <v>0</v>
      </c>
      <c r="BF33" s="134"/>
      <c r="BG33" s="261" t="s">
        <v>15</v>
      </c>
      <c r="BH33" s="135">
        <v>0</v>
      </c>
      <c r="BI33" s="135">
        <v>0</v>
      </c>
      <c r="BJ33" s="135">
        <v>0</v>
      </c>
      <c r="BK33" s="135">
        <f t="shared" si="89"/>
        <v>0</v>
      </c>
      <c r="BL33" s="135">
        <f t="shared" si="90"/>
        <v>0</v>
      </c>
      <c r="BN33" s="134"/>
      <c r="BO33" s="261" t="s">
        <v>15</v>
      </c>
      <c r="BP33" s="135">
        <v>0</v>
      </c>
      <c r="BQ33" s="135">
        <v>0</v>
      </c>
      <c r="BR33" s="135">
        <v>0</v>
      </c>
      <c r="BS33" s="135">
        <f t="shared" si="91"/>
        <v>0</v>
      </c>
      <c r="BT33" s="135">
        <f t="shared" si="92"/>
        <v>0</v>
      </c>
    </row>
    <row r="34" spans="2:72">
      <c r="B34" s="136"/>
      <c r="C34" s="137"/>
      <c r="D34" s="138"/>
      <c r="E34" s="138"/>
      <c r="F34" s="138"/>
      <c r="G34" s="138"/>
      <c r="H34" s="138"/>
      <c r="J34" s="136"/>
      <c r="K34" s="137"/>
      <c r="L34" s="138"/>
      <c r="M34" s="138"/>
      <c r="N34" s="138"/>
      <c r="O34" s="138"/>
      <c r="P34" s="138"/>
      <c r="R34" s="136"/>
      <c r="S34" s="137"/>
      <c r="T34" s="138"/>
      <c r="U34" s="138"/>
      <c r="V34" s="138"/>
      <c r="W34" s="138"/>
      <c r="X34" s="138"/>
      <c r="Z34" s="136"/>
      <c r="AA34" s="137"/>
      <c r="AB34" s="138"/>
      <c r="AC34" s="138"/>
      <c r="AD34" s="138"/>
      <c r="AE34" s="138"/>
      <c r="AF34" s="138"/>
      <c r="AH34" s="136"/>
      <c r="AI34" s="137"/>
      <c r="AJ34" s="138"/>
      <c r="AK34" s="138"/>
      <c r="AL34" s="138"/>
      <c r="AM34" s="138"/>
      <c r="AN34" s="138"/>
      <c r="AP34" s="136"/>
      <c r="AQ34" s="137"/>
      <c r="AR34" s="138"/>
      <c r="AS34" s="138"/>
      <c r="AT34" s="138"/>
      <c r="AU34" s="138"/>
      <c r="AV34" s="138"/>
      <c r="AX34" s="136"/>
      <c r="AY34" s="137"/>
      <c r="AZ34" s="138"/>
      <c r="BA34" s="138"/>
      <c r="BB34" s="138"/>
      <c r="BC34" s="138"/>
      <c r="BD34" s="138"/>
      <c r="BF34" s="136"/>
      <c r="BG34" s="137"/>
      <c r="BH34" s="138"/>
      <c r="BI34" s="138"/>
      <c r="BJ34" s="138"/>
      <c r="BK34" s="138"/>
      <c r="BL34" s="138"/>
      <c r="BN34" s="136"/>
      <c r="BO34" s="137"/>
      <c r="BP34" s="138"/>
      <c r="BQ34" s="138"/>
      <c r="BR34" s="138"/>
      <c r="BS34" s="138"/>
      <c r="BT34" s="138"/>
    </row>
    <row r="35" spans="2:72">
      <c r="B35" s="330" t="s">
        <v>16</v>
      </c>
      <c r="C35" s="331"/>
      <c r="D35" s="139">
        <f>SUM(D27:D34)</f>
        <v>0</v>
      </c>
      <c r="E35" s="139">
        <f t="shared" ref="E35:F35" si="93">SUM(E27:E34)</f>
        <v>0</v>
      </c>
      <c r="F35" s="139">
        <f t="shared" si="93"/>
        <v>0</v>
      </c>
      <c r="G35" s="139">
        <f>SUM(G27:G34)</f>
        <v>0</v>
      </c>
      <c r="H35" s="139">
        <f t="shared" ref="H35" si="94">SUM(H27:H34)</f>
        <v>0</v>
      </c>
      <c r="J35" s="330" t="s">
        <v>16</v>
      </c>
      <c r="K35" s="331"/>
      <c r="L35" s="139">
        <f t="shared" ref="L35:N35" si="95">SUM(L27:L34)</f>
        <v>0</v>
      </c>
      <c r="M35" s="139">
        <f t="shared" si="95"/>
        <v>0</v>
      </c>
      <c r="N35" s="139">
        <f t="shared" si="95"/>
        <v>0</v>
      </c>
      <c r="O35" s="139">
        <f>SUM(O27:O34)</f>
        <v>0</v>
      </c>
      <c r="P35" s="139">
        <f t="shared" ref="P35" si="96">SUM(P27:P34)</f>
        <v>0</v>
      </c>
      <c r="R35" s="330" t="s">
        <v>16</v>
      </c>
      <c r="S35" s="331"/>
      <c r="T35" s="139">
        <f t="shared" ref="T35:V35" si="97">SUM(T27:T34)</f>
        <v>0</v>
      </c>
      <c r="U35" s="139">
        <f t="shared" si="97"/>
        <v>0</v>
      </c>
      <c r="V35" s="139">
        <f t="shared" si="97"/>
        <v>0</v>
      </c>
      <c r="W35" s="139">
        <f>SUM(W27:W34)</f>
        <v>0</v>
      </c>
      <c r="X35" s="139">
        <f t="shared" ref="X35" si="98">SUM(X27:X34)</f>
        <v>0</v>
      </c>
      <c r="Z35" s="330" t="s">
        <v>16</v>
      </c>
      <c r="AA35" s="331"/>
      <c r="AB35" s="139">
        <f t="shared" ref="AB35:AD35" si="99">SUM(AB27:AB34)</f>
        <v>0</v>
      </c>
      <c r="AC35" s="139">
        <f t="shared" si="99"/>
        <v>0</v>
      </c>
      <c r="AD35" s="139">
        <f t="shared" si="99"/>
        <v>0</v>
      </c>
      <c r="AE35" s="139">
        <f>SUM(AE27:AE34)</f>
        <v>0</v>
      </c>
      <c r="AF35" s="139">
        <f t="shared" ref="AF35" si="100">SUM(AF27:AF34)</f>
        <v>0</v>
      </c>
      <c r="AH35" s="330" t="s">
        <v>16</v>
      </c>
      <c r="AI35" s="331"/>
      <c r="AJ35" s="139">
        <f t="shared" ref="AJ35:AL35" si="101">SUM(AJ27:AJ34)</f>
        <v>0</v>
      </c>
      <c r="AK35" s="139">
        <f t="shared" si="101"/>
        <v>0</v>
      </c>
      <c r="AL35" s="139">
        <f t="shared" si="101"/>
        <v>0</v>
      </c>
      <c r="AM35" s="139">
        <f>SUM(AM27:AM34)</f>
        <v>0</v>
      </c>
      <c r="AN35" s="139">
        <f t="shared" ref="AN35" si="102">SUM(AN27:AN34)</f>
        <v>0</v>
      </c>
      <c r="AP35" s="330" t="s">
        <v>16</v>
      </c>
      <c r="AQ35" s="331"/>
      <c r="AR35" s="139">
        <f t="shared" ref="AR35:AT35" si="103">SUM(AR27:AR34)</f>
        <v>0</v>
      </c>
      <c r="AS35" s="139">
        <f t="shared" si="103"/>
        <v>0</v>
      </c>
      <c r="AT35" s="139">
        <f t="shared" si="103"/>
        <v>0</v>
      </c>
      <c r="AU35" s="139">
        <f>SUM(AU27:AU34)</f>
        <v>0</v>
      </c>
      <c r="AV35" s="139">
        <f t="shared" ref="AV35" si="104">SUM(AV27:AV34)</f>
        <v>0</v>
      </c>
      <c r="AX35" s="330" t="s">
        <v>16</v>
      </c>
      <c r="AY35" s="331"/>
      <c r="AZ35" s="139">
        <f t="shared" ref="AZ35:BB35" si="105">SUM(AZ27:AZ34)</f>
        <v>0</v>
      </c>
      <c r="BA35" s="139">
        <f t="shared" si="105"/>
        <v>0</v>
      </c>
      <c r="BB35" s="139">
        <f t="shared" si="105"/>
        <v>0</v>
      </c>
      <c r="BC35" s="139">
        <f>SUM(BC27:BC34)</f>
        <v>0</v>
      </c>
      <c r="BD35" s="139">
        <f t="shared" ref="BD35" si="106">SUM(BD27:BD34)</f>
        <v>0</v>
      </c>
      <c r="BF35" s="330" t="s">
        <v>16</v>
      </c>
      <c r="BG35" s="331"/>
      <c r="BH35" s="139">
        <f t="shared" ref="BH35:BJ35" si="107">SUM(BH27:BH34)</f>
        <v>0</v>
      </c>
      <c r="BI35" s="139">
        <f t="shared" si="107"/>
        <v>0</v>
      </c>
      <c r="BJ35" s="139">
        <f t="shared" si="107"/>
        <v>0</v>
      </c>
      <c r="BK35" s="139">
        <f>SUM(BK27:BK34)</f>
        <v>0</v>
      </c>
      <c r="BL35" s="139">
        <f t="shared" ref="BL35" si="108">SUM(BL27:BL34)</f>
        <v>0</v>
      </c>
      <c r="BN35" s="330" t="s">
        <v>16</v>
      </c>
      <c r="BO35" s="331"/>
      <c r="BP35" s="139">
        <f t="shared" ref="BP35:BR35" si="109">SUM(BP27:BP34)</f>
        <v>0</v>
      </c>
      <c r="BQ35" s="139">
        <f t="shared" si="109"/>
        <v>0</v>
      </c>
      <c r="BR35" s="139">
        <f t="shared" si="109"/>
        <v>0</v>
      </c>
      <c r="BS35" s="139">
        <f>SUM(BS27:BS34)</f>
        <v>0</v>
      </c>
      <c r="BT35" s="139">
        <f t="shared" ref="BT35" si="110">SUM(BT27:BT34)</f>
        <v>0</v>
      </c>
    </row>
    <row r="36" spans="2:72">
      <c r="B36" s="134"/>
      <c r="C36" s="140"/>
      <c r="D36" s="135"/>
      <c r="E36" s="135"/>
      <c r="F36" s="135"/>
      <c r="G36" s="135"/>
      <c r="H36" s="135"/>
      <c r="J36" s="134"/>
      <c r="K36" s="140"/>
      <c r="L36" s="135"/>
      <c r="M36" s="135"/>
      <c r="N36" s="135"/>
      <c r="O36" s="135"/>
      <c r="P36" s="135"/>
      <c r="R36" s="134"/>
      <c r="S36" s="140"/>
      <c r="T36" s="135"/>
      <c r="U36" s="135"/>
      <c r="V36" s="135"/>
      <c r="W36" s="135"/>
      <c r="X36" s="135"/>
      <c r="Z36" s="134"/>
      <c r="AA36" s="140"/>
      <c r="AB36" s="135"/>
      <c r="AC36" s="135"/>
      <c r="AD36" s="135"/>
      <c r="AE36" s="135"/>
      <c r="AF36" s="135"/>
      <c r="AH36" s="134"/>
      <c r="AI36" s="140"/>
      <c r="AJ36" s="135"/>
      <c r="AK36" s="135"/>
      <c r="AL36" s="135"/>
      <c r="AM36" s="135"/>
      <c r="AN36" s="135"/>
      <c r="AP36" s="134"/>
      <c r="AQ36" s="140"/>
      <c r="AR36" s="135"/>
      <c r="AS36" s="135"/>
      <c r="AT36" s="135"/>
      <c r="AU36" s="135"/>
      <c r="AV36" s="135"/>
      <c r="AX36" s="134"/>
      <c r="AY36" s="140"/>
      <c r="AZ36" s="135"/>
      <c r="BA36" s="135"/>
      <c r="BB36" s="135"/>
      <c r="BC36" s="135"/>
      <c r="BD36" s="135"/>
      <c r="BF36" s="134"/>
      <c r="BG36" s="140"/>
      <c r="BH36" s="135"/>
      <c r="BI36" s="135"/>
      <c r="BJ36" s="135"/>
      <c r="BK36" s="135"/>
      <c r="BL36" s="135"/>
      <c r="BN36" s="134"/>
      <c r="BO36" s="140"/>
      <c r="BP36" s="135"/>
      <c r="BQ36" s="135"/>
      <c r="BR36" s="135"/>
      <c r="BS36" s="135"/>
      <c r="BT36" s="135"/>
    </row>
    <row r="37" spans="2:72">
      <c r="B37" s="141"/>
      <c r="C37" s="142" t="s">
        <v>73</v>
      </c>
      <c r="D37" s="135">
        <f t="shared" ref="D37:F40" si="111">L37+T37+AB37+AJ37+AR37+AZ37+BH37+BP37</f>
        <v>0</v>
      </c>
      <c r="E37" s="135">
        <f t="shared" si="111"/>
        <v>0</v>
      </c>
      <c r="F37" s="135">
        <f t="shared" si="111"/>
        <v>0</v>
      </c>
      <c r="G37" s="135">
        <f t="shared" ref="G37:G40" si="112">F37-D37</f>
        <v>0</v>
      </c>
      <c r="H37" s="135">
        <f t="shared" ref="H37:H40" si="113">F37-E37</f>
        <v>0</v>
      </c>
      <c r="J37" s="141"/>
      <c r="K37" s="142" t="s">
        <v>73</v>
      </c>
      <c r="L37" s="135">
        <v>0</v>
      </c>
      <c r="M37" s="135">
        <v>0</v>
      </c>
      <c r="N37" s="135">
        <v>0</v>
      </c>
      <c r="O37" s="135">
        <f t="shared" ref="O37:O40" si="114">N37-L37</f>
        <v>0</v>
      </c>
      <c r="P37" s="135">
        <f t="shared" ref="P37:P40" si="115">N37-M37</f>
        <v>0</v>
      </c>
      <c r="R37" s="141"/>
      <c r="S37" s="142" t="s">
        <v>73</v>
      </c>
      <c r="T37" s="135">
        <v>0</v>
      </c>
      <c r="U37" s="135">
        <v>0</v>
      </c>
      <c r="V37" s="135">
        <v>0</v>
      </c>
      <c r="W37" s="135">
        <f t="shared" ref="W37:W40" si="116">V37-T37</f>
        <v>0</v>
      </c>
      <c r="X37" s="135">
        <f t="shared" ref="X37:X40" si="117">V37-U37</f>
        <v>0</v>
      </c>
      <c r="Z37" s="141"/>
      <c r="AA37" s="142" t="s">
        <v>73</v>
      </c>
      <c r="AB37" s="135">
        <v>0</v>
      </c>
      <c r="AC37" s="135">
        <v>0</v>
      </c>
      <c r="AD37" s="135">
        <v>0</v>
      </c>
      <c r="AE37" s="135">
        <f t="shared" ref="AE37:AE40" si="118">AD37-AB37</f>
        <v>0</v>
      </c>
      <c r="AF37" s="135">
        <f t="shared" ref="AF37:AF40" si="119">AD37-AC37</f>
        <v>0</v>
      </c>
      <c r="AH37" s="141"/>
      <c r="AI37" s="142" t="s">
        <v>73</v>
      </c>
      <c r="AJ37" s="135">
        <v>0</v>
      </c>
      <c r="AK37" s="135">
        <v>0</v>
      </c>
      <c r="AL37" s="135">
        <v>0</v>
      </c>
      <c r="AM37" s="135">
        <f t="shared" ref="AM37:AM40" si="120">AL37-AJ37</f>
        <v>0</v>
      </c>
      <c r="AN37" s="135">
        <f t="shared" ref="AN37:AN40" si="121">AL37-AK37</f>
        <v>0</v>
      </c>
      <c r="AP37" s="141"/>
      <c r="AQ37" s="142" t="s">
        <v>73</v>
      </c>
      <c r="AR37" s="135">
        <v>0</v>
      </c>
      <c r="AS37" s="135">
        <v>0</v>
      </c>
      <c r="AT37" s="135">
        <v>0</v>
      </c>
      <c r="AU37" s="135">
        <f t="shared" ref="AU37:AU40" si="122">AT37-AR37</f>
        <v>0</v>
      </c>
      <c r="AV37" s="135">
        <f t="shared" ref="AV37:AV40" si="123">AT37-AS37</f>
        <v>0</v>
      </c>
      <c r="AX37" s="141"/>
      <c r="AY37" s="142" t="s">
        <v>73</v>
      </c>
      <c r="AZ37" s="135">
        <v>0</v>
      </c>
      <c r="BA37" s="135">
        <v>0</v>
      </c>
      <c r="BB37" s="135">
        <v>0</v>
      </c>
      <c r="BC37" s="135">
        <f t="shared" ref="BC37:BC40" si="124">BB37-AZ37</f>
        <v>0</v>
      </c>
      <c r="BD37" s="135">
        <f t="shared" ref="BD37:BD40" si="125">BB37-BA37</f>
        <v>0</v>
      </c>
      <c r="BF37" s="141"/>
      <c r="BG37" s="142" t="s">
        <v>73</v>
      </c>
      <c r="BH37" s="135">
        <v>0</v>
      </c>
      <c r="BI37" s="135">
        <v>0</v>
      </c>
      <c r="BJ37" s="135">
        <v>0</v>
      </c>
      <c r="BK37" s="135">
        <f t="shared" ref="BK37:BK40" si="126">BJ37-BH37</f>
        <v>0</v>
      </c>
      <c r="BL37" s="135">
        <f t="shared" ref="BL37:BL40" si="127">BJ37-BI37</f>
        <v>0</v>
      </c>
      <c r="BN37" s="141"/>
      <c r="BO37" s="142" t="s">
        <v>73</v>
      </c>
      <c r="BP37" s="135">
        <v>0</v>
      </c>
      <c r="BQ37" s="135">
        <v>0</v>
      </c>
      <c r="BR37" s="135">
        <v>0</v>
      </c>
      <c r="BS37" s="135">
        <f t="shared" ref="BS37:BS40" si="128">BR37-BP37</f>
        <v>0</v>
      </c>
      <c r="BT37" s="135">
        <f t="shared" ref="BT37:BT40" si="129">BR37-BQ37</f>
        <v>0</v>
      </c>
    </row>
    <row r="38" spans="2:72">
      <c r="B38" s="141"/>
      <c r="C38" s="142" t="s">
        <v>18</v>
      </c>
      <c r="D38" s="135">
        <f t="shared" si="111"/>
        <v>0</v>
      </c>
      <c r="E38" s="135">
        <f t="shared" si="111"/>
        <v>0</v>
      </c>
      <c r="F38" s="135">
        <f t="shared" si="111"/>
        <v>0</v>
      </c>
      <c r="G38" s="135">
        <f t="shared" si="112"/>
        <v>0</v>
      </c>
      <c r="H38" s="135">
        <f t="shared" si="113"/>
        <v>0</v>
      </c>
      <c r="J38" s="141"/>
      <c r="K38" s="142" t="s">
        <v>18</v>
      </c>
      <c r="L38" s="135">
        <v>0</v>
      </c>
      <c r="M38" s="135">
        <v>0</v>
      </c>
      <c r="N38" s="135">
        <v>0</v>
      </c>
      <c r="O38" s="135">
        <f t="shared" si="114"/>
        <v>0</v>
      </c>
      <c r="P38" s="135">
        <f t="shared" si="115"/>
        <v>0</v>
      </c>
      <c r="R38" s="141"/>
      <c r="S38" s="142" t="s">
        <v>18</v>
      </c>
      <c r="T38" s="135">
        <v>0</v>
      </c>
      <c r="U38" s="135">
        <v>0</v>
      </c>
      <c r="V38" s="135">
        <v>0</v>
      </c>
      <c r="W38" s="135">
        <f t="shared" si="116"/>
        <v>0</v>
      </c>
      <c r="X38" s="135">
        <f t="shared" si="117"/>
        <v>0</v>
      </c>
      <c r="Z38" s="141"/>
      <c r="AA38" s="142" t="s">
        <v>18</v>
      </c>
      <c r="AB38" s="135">
        <v>0</v>
      </c>
      <c r="AC38" s="135">
        <v>0</v>
      </c>
      <c r="AD38" s="135">
        <v>0</v>
      </c>
      <c r="AE38" s="135">
        <f t="shared" si="118"/>
        <v>0</v>
      </c>
      <c r="AF38" s="135">
        <f t="shared" si="119"/>
        <v>0</v>
      </c>
      <c r="AH38" s="141"/>
      <c r="AI38" s="142" t="s">
        <v>18</v>
      </c>
      <c r="AJ38" s="135">
        <v>0</v>
      </c>
      <c r="AK38" s="135">
        <v>0</v>
      </c>
      <c r="AL38" s="135">
        <v>0</v>
      </c>
      <c r="AM38" s="135">
        <f t="shared" si="120"/>
        <v>0</v>
      </c>
      <c r="AN38" s="135">
        <f t="shared" si="121"/>
        <v>0</v>
      </c>
      <c r="AP38" s="141"/>
      <c r="AQ38" s="142" t="s">
        <v>18</v>
      </c>
      <c r="AR38" s="135">
        <v>0</v>
      </c>
      <c r="AS38" s="135">
        <v>0</v>
      </c>
      <c r="AT38" s="135">
        <v>0</v>
      </c>
      <c r="AU38" s="135">
        <f t="shared" si="122"/>
        <v>0</v>
      </c>
      <c r="AV38" s="135">
        <f t="shared" si="123"/>
        <v>0</v>
      </c>
      <c r="AX38" s="141"/>
      <c r="AY38" s="142" t="s">
        <v>18</v>
      </c>
      <c r="AZ38" s="135">
        <v>0</v>
      </c>
      <c r="BA38" s="135">
        <v>0</v>
      </c>
      <c r="BB38" s="135">
        <v>0</v>
      </c>
      <c r="BC38" s="135">
        <f t="shared" si="124"/>
        <v>0</v>
      </c>
      <c r="BD38" s="135">
        <f t="shared" si="125"/>
        <v>0</v>
      </c>
      <c r="BF38" s="141"/>
      <c r="BG38" s="142" t="s">
        <v>18</v>
      </c>
      <c r="BH38" s="135">
        <v>0</v>
      </c>
      <c r="BI38" s="135">
        <v>0</v>
      </c>
      <c r="BJ38" s="135">
        <v>0</v>
      </c>
      <c r="BK38" s="135">
        <f t="shared" si="126"/>
        <v>0</v>
      </c>
      <c r="BL38" s="135">
        <f t="shared" si="127"/>
        <v>0</v>
      </c>
      <c r="BN38" s="141"/>
      <c r="BO38" s="142" t="s">
        <v>18</v>
      </c>
      <c r="BP38" s="135">
        <v>0</v>
      </c>
      <c r="BQ38" s="135">
        <v>0</v>
      </c>
      <c r="BR38" s="135">
        <v>0</v>
      </c>
      <c r="BS38" s="135">
        <f t="shared" si="128"/>
        <v>0</v>
      </c>
      <c r="BT38" s="135">
        <f t="shared" si="129"/>
        <v>0</v>
      </c>
    </row>
    <row r="39" spans="2:72">
      <c r="B39" s="141"/>
      <c r="C39" s="142" t="s">
        <v>19</v>
      </c>
      <c r="D39" s="135">
        <f t="shared" si="111"/>
        <v>0</v>
      </c>
      <c r="E39" s="135">
        <f t="shared" si="111"/>
        <v>0</v>
      </c>
      <c r="F39" s="135">
        <f t="shared" si="111"/>
        <v>0</v>
      </c>
      <c r="G39" s="135">
        <f t="shared" si="112"/>
        <v>0</v>
      </c>
      <c r="H39" s="135">
        <f t="shared" si="113"/>
        <v>0</v>
      </c>
      <c r="J39" s="141"/>
      <c r="K39" s="142" t="s">
        <v>19</v>
      </c>
      <c r="L39" s="135">
        <v>0</v>
      </c>
      <c r="M39" s="135">
        <v>0</v>
      </c>
      <c r="N39" s="135">
        <v>0</v>
      </c>
      <c r="O39" s="135">
        <f t="shared" si="114"/>
        <v>0</v>
      </c>
      <c r="P39" s="135">
        <f t="shared" si="115"/>
        <v>0</v>
      </c>
      <c r="R39" s="141"/>
      <c r="S39" s="142" t="s">
        <v>19</v>
      </c>
      <c r="T39" s="135">
        <v>0</v>
      </c>
      <c r="U39" s="135">
        <v>0</v>
      </c>
      <c r="V39" s="135">
        <v>0</v>
      </c>
      <c r="W39" s="135">
        <f t="shared" si="116"/>
        <v>0</v>
      </c>
      <c r="X39" s="135">
        <f t="shared" si="117"/>
        <v>0</v>
      </c>
      <c r="Z39" s="141"/>
      <c r="AA39" s="142" t="s">
        <v>19</v>
      </c>
      <c r="AB39" s="135">
        <v>0</v>
      </c>
      <c r="AC39" s="135">
        <v>0</v>
      </c>
      <c r="AD39" s="135">
        <v>0</v>
      </c>
      <c r="AE39" s="135">
        <f t="shared" si="118"/>
        <v>0</v>
      </c>
      <c r="AF39" s="135">
        <f t="shared" si="119"/>
        <v>0</v>
      </c>
      <c r="AH39" s="141"/>
      <c r="AI39" s="142" t="s">
        <v>19</v>
      </c>
      <c r="AJ39" s="135">
        <v>0</v>
      </c>
      <c r="AK39" s="135">
        <v>0</v>
      </c>
      <c r="AL39" s="135">
        <v>0</v>
      </c>
      <c r="AM39" s="135">
        <f t="shared" si="120"/>
        <v>0</v>
      </c>
      <c r="AN39" s="135">
        <f t="shared" si="121"/>
        <v>0</v>
      </c>
      <c r="AP39" s="141"/>
      <c r="AQ39" s="142" t="s">
        <v>19</v>
      </c>
      <c r="AR39" s="135">
        <v>0</v>
      </c>
      <c r="AS39" s="135">
        <v>0</v>
      </c>
      <c r="AT39" s="135">
        <v>0</v>
      </c>
      <c r="AU39" s="135">
        <f t="shared" si="122"/>
        <v>0</v>
      </c>
      <c r="AV39" s="135">
        <f t="shared" si="123"/>
        <v>0</v>
      </c>
      <c r="AX39" s="141"/>
      <c r="AY39" s="142" t="s">
        <v>19</v>
      </c>
      <c r="AZ39" s="135">
        <v>0</v>
      </c>
      <c r="BA39" s="135">
        <v>0</v>
      </c>
      <c r="BB39" s="135">
        <v>0</v>
      </c>
      <c r="BC39" s="135">
        <f t="shared" si="124"/>
        <v>0</v>
      </c>
      <c r="BD39" s="135">
        <f t="shared" si="125"/>
        <v>0</v>
      </c>
      <c r="BF39" s="141"/>
      <c r="BG39" s="142" t="s">
        <v>19</v>
      </c>
      <c r="BH39" s="135">
        <v>0</v>
      </c>
      <c r="BI39" s="135">
        <v>0</v>
      </c>
      <c r="BJ39" s="135">
        <v>0</v>
      </c>
      <c r="BK39" s="135">
        <f t="shared" si="126"/>
        <v>0</v>
      </c>
      <c r="BL39" s="135">
        <f t="shared" si="127"/>
        <v>0</v>
      </c>
      <c r="BN39" s="141"/>
      <c r="BO39" s="142" t="s">
        <v>19</v>
      </c>
      <c r="BP39" s="135">
        <v>0</v>
      </c>
      <c r="BQ39" s="135">
        <v>0</v>
      </c>
      <c r="BR39" s="135">
        <v>0</v>
      </c>
      <c r="BS39" s="135">
        <f t="shared" si="128"/>
        <v>0</v>
      </c>
      <c r="BT39" s="135">
        <f t="shared" si="129"/>
        <v>0</v>
      </c>
    </row>
    <row r="40" spans="2:72">
      <c r="B40" s="141"/>
      <c r="C40" s="152"/>
      <c r="D40" s="135">
        <f t="shared" si="111"/>
        <v>0</v>
      </c>
      <c r="E40" s="135">
        <f t="shared" si="111"/>
        <v>0</v>
      </c>
      <c r="F40" s="135">
        <f t="shared" si="111"/>
        <v>0</v>
      </c>
      <c r="G40" s="135">
        <f t="shared" si="112"/>
        <v>0</v>
      </c>
      <c r="H40" s="135">
        <f t="shared" si="113"/>
        <v>0</v>
      </c>
      <c r="J40" s="141"/>
      <c r="K40" s="152"/>
      <c r="L40" s="135">
        <v>0</v>
      </c>
      <c r="M40" s="135">
        <v>0</v>
      </c>
      <c r="N40" s="135">
        <v>0</v>
      </c>
      <c r="O40" s="135">
        <f t="shared" si="114"/>
        <v>0</v>
      </c>
      <c r="P40" s="135">
        <f t="shared" si="115"/>
        <v>0</v>
      </c>
      <c r="R40" s="141"/>
      <c r="S40" s="152"/>
      <c r="T40" s="135">
        <v>0</v>
      </c>
      <c r="U40" s="135">
        <v>0</v>
      </c>
      <c r="V40" s="135">
        <v>0</v>
      </c>
      <c r="W40" s="135">
        <f t="shared" si="116"/>
        <v>0</v>
      </c>
      <c r="X40" s="135">
        <f t="shared" si="117"/>
        <v>0</v>
      </c>
      <c r="Z40" s="141"/>
      <c r="AA40" s="152"/>
      <c r="AB40" s="135">
        <v>0</v>
      </c>
      <c r="AC40" s="135">
        <v>0</v>
      </c>
      <c r="AD40" s="135">
        <v>0</v>
      </c>
      <c r="AE40" s="135">
        <f t="shared" si="118"/>
        <v>0</v>
      </c>
      <c r="AF40" s="135">
        <f t="shared" si="119"/>
        <v>0</v>
      </c>
      <c r="AH40" s="141"/>
      <c r="AI40" s="152"/>
      <c r="AJ40" s="135">
        <v>0</v>
      </c>
      <c r="AK40" s="135">
        <v>0</v>
      </c>
      <c r="AL40" s="135">
        <v>0</v>
      </c>
      <c r="AM40" s="135">
        <f t="shared" si="120"/>
        <v>0</v>
      </c>
      <c r="AN40" s="135">
        <f t="shared" si="121"/>
        <v>0</v>
      </c>
      <c r="AP40" s="141"/>
      <c r="AQ40" s="152"/>
      <c r="AR40" s="135">
        <v>0</v>
      </c>
      <c r="AS40" s="135">
        <v>0</v>
      </c>
      <c r="AT40" s="135">
        <v>0</v>
      </c>
      <c r="AU40" s="135">
        <f t="shared" si="122"/>
        <v>0</v>
      </c>
      <c r="AV40" s="135">
        <f t="shared" si="123"/>
        <v>0</v>
      </c>
      <c r="AX40" s="141"/>
      <c r="AY40" s="152"/>
      <c r="AZ40" s="135">
        <v>0</v>
      </c>
      <c r="BA40" s="135">
        <v>0</v>
      </c>
      <c r="BB40" s="135">
        <v>0</v>
      </c>
      <c r="BC40" s="135">
        <f t="shared" si="124"/>
        <v>0</v>
      </c>
      <c r="BD40" s="135">
        <f t="shared" si="125"/>
        <v>0</v>
      </c>
      <c r="BF40" s="141"/>
      <c r="BG40" s="152"/>
      <c r="BH40" s="135">
        <v>0</v>
      </c>
      <c r="BI40" s="135">
        <v>0</v>
      </c>
      <c r="BJ40" s="135">
        <v>0</v>
      </c>
      <c r="BK40" s="135">
        <f t="shared" si="126"/>
        <v>0</v>
      </c>
      <c r="BL40" s="135">
        <f t="shared" si="127"/>
        <v>0</v>
      </c>
      <c r="BN40" s="141"/>
      <c r="BO40" s="152"/>
      <c r="BP40" s="135">
        <v>0</v>
      </c>
      <c r="BQ40" s="135">
        <v>0</v>
      </c>
      <c r="BR40" s="135">
        <v>0</v>
      </c>
      <c r="BS40" s="135">
        <f t="shared" si="128"/>
        <v>0</v>
      </c>
      <c r="BT40" s="135">
        <f t="shared" si="129"/>
        <v>0</v>
      </c>
    </row>
    <row r="41" spans="2:72">
      <c r="B41" s="134"/>
      <c r="C41" s="140"/>
      <c r="D41" s="138"/>
      <c r="E41" s="138"/>
      <c r="F41" s="138"/>
      <c r="G41" s="138"/>
      <c r="H41" s="138"/>
      <c r="J41" s="134"/>
      <c r="K41" s="140"/>
      <c r="L41" s="138"/>
      <c r="M41" s="138"/>
      <c r="N41" s="138"/>
      <c r="O41" s="138"/>
      <c r="P41" s="138"/>
      <c r="R41" s="134"/>
      <c r="S41" s="140"/>
      <c r="T41" s="138"/>
      <c r="U41" s="138"/>
      <c r="V41" s="138"/>
      <c r="W41" s="138"/>
      <c r="X41" s="138"/>
      <c r="Z41" s="134"/>
      <c r="AA41" s="140"/>
      <c r="AB41" s="138"/>
      <c r="AC41" s="138"/>
      <c r="AD41" s="138"/>
      <c r="AE41" s="138"/>
      <c r="AF41" s="138"/>
      <c r="AH41" s="134"/>
      <c r="AI41" s="140"/>
      <c r="AJ41" s="138"/>
      <c r="AK41" s="138"/>
      <c r="AL41" s="138"/>
      <c r="AM41" s="138"/>
      <c r="AN41" s="138"/>
      <c r="AP41" s="134"/>
      <c r="AQ41" s="140"/>
      <c r="AR41" s="138"/>
      <c r="AS41" s="138"/>
      <c r="AT41" s="138"/>
      <c r="AU41" s="138"/>
      <c r="AV41" s="138"/>
      <c r="AX41" s="134"/>
      <c r="AY41" s="140"/>
      <c r="AZ41" s="138"/>
      <c r="BA41" s="138"/>
      <c r="BB41" s="138"/>
      <c r="BC41" s="138"/>
      <c r="BD41" s="138"/>
      <c r="BF41" s="134"/>
      <c r="BG41" s="140"/>
      <c r="BH41" s="138"/>
      <c r="BI41" s="138"/>
      <c r="BJ41" s="138"/>
      <c r="BK41" s="138"/>
      <c r="BL41" s="138"/>
      <c r="BN41" s="134"/>
      <c r="BO41" s="140"/>
      <c r="BP41" s="138"/>
      <c r="BQ41" s="138"/>
      <c r="BR41" s="138"/>
      <c r="BS41" s="138"/>
      <c r="BT41" s="138"/>
    </row>
    <row r="42" spans="2:72">
      <c r="B42" s="332" t="s">
        <v>39</v>
      </c>
      <c r="C42" s="333"/>
      <c r="D42" s="143">
        <f>SUM(D37:D40)+D35</f>
        <v>0</v>
      </c>
      <c r="E42" s="143">
        <f t="shared" ref="E42:H42" si="130">SUM(E37:E40)+E35</f>
        <v>0</v>
      </c>
      <c r="F42" s="143">
        <f t="shared" si="130"/>
        <v>0</v>
      </c>
      <c r="G42" s="143">
        <f t="shared" si="130"/>
        <v>0</v>
      </c>
      <c r="H42" s="143">
        <f t="shared" si="130"/>
        <v>0</v>
      </c>
      <c r="J42" s="332" t="s">
        <v>39</v>
      </c>
      <c r="K42" s="333"/>
      <c r="L42" s="143">
        <f t="shared" ref="L42" si="131">SUM(L37:L40)+L35</f>
        <v>0</v>
      </c>
      <c r="M42" s="143">
        <f t="shared" ref="M42:N42" si="132">SUM(M37:M40)+M35</f>
        <v>0</v>
      </c>
      <c r="N42" s="143">
        <f t="shared" si="132"/>
        <v>0</v>
      </c>
      <c r="O42" s="143">
        <f t="shared" ref="O42:P42" si="133">SUM(O37:O40)+O35</f>
        <v>0</v>
      </c>
      <c r="P42" s="143">
        <f t="shared" si="133"/>
        <v>0</v>
      </c>
      <c r="R42" s="332" t="s">
        <v>39</v>
      </c>
      <c r="S42" s="333"/>
      <c r="T42" s="143">
        <f t="shared" ref="T42" si="134">SUM(T37:T40)+T35</f>
        <v>0</v>
      </c>
      <c r="U42" s="143">
        <f t="shared" ref="U42:V42" si="135">SUM(U37:U40)+U35</f>
        <v>0</v>
      </c>
      <c r="V42" s="143">
        <f t="shared" si="135"/>
        <v>0</v>
      </c>
      <c r="W42" s="143">
        <f t="shared" ref="W42:X42" si="136">SUM(W37:W40)+W35</f>
        <v>0</v>
      </c>
      <c r="X42" s="143">
        <f t="shared" si="136"/>
        <v>0</v>
      </c>
      <c r="Z42" s="332" t="s">
        <v>39</v>
      </c>
      <c r="AA42" s="333"/>
      <c r="AB42" s="143">
        <f t="shared" ref="AB42" si="137">SUM(AB37:AB40)+AB35</f>
        <v>0</v>
      </c>
      <c r="AC42" s="143">
        <f t="shared" ref="AC42:AD42" si="138">SUM(AC37:AC40)+AC35</f>
        <v>0</v>
      </c>
      <c r="AD42" s="143">
        <f t="shared" si="138"/>
        <v>0</v>
      </c>
      <c r="AE42" s="143">
        <f t="shared" ref="AE42:AF42" si="139">SUM(AE37:AE40)+AE35</f>
        <v>0</v>
      </c>
      <c r="AF42" s="143">
        <f t="shared" si="139"/>
        <v>0</v>
      </c>
      <c r="AH42" s="332" t="s">
        <v>39</v>
      </c>
      <c r="AI42" s="333"/>
      <c r="AJ42" s="143">
        <f t="shared" ref="AJ42" si="140">SUM(AJ37:AJ40)+AJ35</f>
        <v>0</v>
      </c>
      <c r="AK42" s="143">
        <f t="shared" ref="AK42:AL42" si="141">SUM(AK37:AK40)+AK35</f>
        <v>0</v>
      </c>
      <c r="AL42" s="143">
        <f t="shared" si="141"/>
        <v>0</v>
      </c>
      <c r="AM42" s="143">
        <f t="shared" ref="AM42:AN42" si="142">SUM(AM37:AM40)+AM35</f>
        <v>0</v>
      </c>
      <c r="AN42" s="143">
        <f t="shared" si="142"/>
        <v>0</v>
      </c>
      <c r="AP42" s="332" t="s">
        <v>39</v>
      </c>
      <c r="AQ42" s="333"/>
      <c r="AR42" s="143">
        <f t="shared" ref="AR42" si="143">SUM(AR37:AR40)+AR35</f>
        <v>0</v>
      </c>
      <c r="AS42" s="143">
        <f t="shared" ref="AS42:AT42" si="144">SUM(AS37:AS40)+AS35</f>
        <v>0</v>
      </c>
      <c r="AT42" s="143">
        <f t="shared" si="144"/>
        <v>0</v>
      </c>
      <c r="AU42" s="143">
        <f t="shared" ref="AU42:AV42" si="145">SUM(AU37:AU40)+AU35</f>
        <v>0</v>
      </c>
      <c r="AV42" s="143">
        <f t="shared" si="145"/>
        <v>0</v>
      </c>
      <c r="AX42" s="332" t="s">
        <v>39</v>
      </c>
      <c r="AY42" s="333"/>
      <c r="AZ42" s="143">
        <f t="shared" ref="AZ42" si="146">SUM(AZ37:AZ40)+AZ35</f>
        <v>0</v>
      </c>
      <c r="BA42" s="143">
        <f t="shared" ref="BA42:BB42" si="147">SUM(BA37:BA40)+BA35</f>
        <v>0</v>
      </c>
      <c r="BB42" s="143">
        <f t="shared" si="147"/>
        <v>0</v>
      </c>
      <c r="BC42" s="143">
        <f t="shared" ref="BC42:BD42" si="148">SUM(BC37:BC40)+BC35</f>
        <v>0</v>
      </c>
      <c r="BD42" s="143">
        <f t="shared" si="148"/>
        <v>0</v>
      </c>
      <c r="BF42" s="332" t="s">
        <v>39</v>
      </c>
      <c r="BG42" s="333"/>
      <c r="BH42" s="143">
        <f t="shared" ref="BH42" si="149">SUM(BH37:BH40)+BH35</f>
        <v>0</v>
      </c>
      <c r="BI42" s="143">
        <f t="shared" ref="BI42:BJ42" si="150">SUM(BI37:BI40)+BI35</f>
        <v>0</v>
      </c>
      <c r="BJ42" s="143">
        <f t="shared" si="150"/>
        <v>0</v>
      </c>
      <c r="BK42" s="143">
        <f t="shared" ref="BK42:BL42" si="151">SUM(BK37:BK40)+BK35</f>
        <v>0</v>
      </c>
      <c r="BL42" s="143">
        <f t="shared" si="151"/>
        <v>0</v>
      </c>
      <c r="BN42" s="332" t="s">
        <v>39</v>
      </c>
      <c r="BO42" s="333"/>
      <c r="BP42" s="143">
        <f t="shared" ref="BP42" si="152">SUM(BP37:BP40)+BP35</f>
        <v>0</v>
      </c>
      <c r="BQ42" s="143">
        <f t="shared" ref="BQ42:BR42" si="153">SUM(BQ37:BQ40)+BQ35</f>
        <v>0</v>
      </c>
      <c r="BR42" s="143">
        <f t="shared" si="153"/>
        <v>0</v>
      </c>
      <c r="BS42" s="143">
        <f t="shared" ref="BS42:BT42" si="154">SUM(BS37:BS40)+BS35</f>
        <v>0</v>
      </c>
      <c r="BT42" s="143">
        <f t="shared" si="154"/>
        <v>0</v>
      </c>
    </row>
    <row r="43" spans="2:72">
      <c r="B43" s="128">
        <v>3</v>
      </c>
      <c r="C43" s="149" t="s">
        <v>89</v>
      </c>
      <c r="D43" s="129"/>
      <c r="E43" s="129"/>
      <c r="F43" s="129"/>
      <c r="G43" s="129"/>
      <c r="H43" s="129"/>
      <c r="J43" s="128">
        <v>3</v>
      </c>
      <c r="K43" s="149" t="s">
        <v>89</v>
      </c>
      <c r="L43" s="129"/>
      <c r="M43" s="129"/>
      <c r="N43" s="129"/>
      <c r="O43" s="129"/>
      <c r="P43" s="129"/>
      <c r="R43" s="128">
        <v>3</v>
      </c>
      <c r="S43" s="149" t="s">
        <v>89</v>
      </c>
      <c r="T43" s="129"/>
      <c r="U43" s="129"/>
      <c r="V43" s="129"/>
      <c r="W43" s="129"/>
      <c r="X43" s="129"/>
      <c r="Z43" s="128">
        <v>3</v>
      </c>
      <c r="AA43" s="149" t="s">
        <v>89</v>
      </c>
      <c r="AB43" s="129"/>
      <c r="AC43" s="129"/>
      <c r="AD43" s="129"/>
      <c r="AE43" s="129"/>
      <c r="AF43" s="129"/>
      <c r="AH43" s="128">
        <v>3</v>
      </c>
      <c r="AI43" s="149" t="s">
        <v>89</v>
      </c>
      <c r="AJ43" s="129"/>
      <c r="AK43" s="129"/>
      <c r="AL43" s="129"/>
      <c r="AM43" s="129"/>
      <c r="AN43" s="129"/>
      <c r="AP43" s="128">
        <v>3</v>
      </c>
      <c r="AQ43" s="149" t="s">
        <v>89</v>
      </c>
      <c r="AR43" s="129"/>
      <c r="AS43" s="129"/>
      <c r="AT43" s="129"/>
      <c r="AU43" s="129"/>
      <c r="AV43" s="129"/>
      <c r="AX43" s="128">
        <v>3</v>
      </c>
      <c r="AY43" s="149" t="s">
        <v>89</v>
      </c>
      <c r="AZ43" s="129"/>
      <c r="BA43" s="129"/>
      <c r="BB43" s="129"/>
      <c r="BC43" s="129"/>
      <c r="BD43" s="129"/>
      <c r="BF43" s="128">
        <v>3</v>
      </c>
      <c r="BG43" s="149" t="s">
        <v>89</v>
      </c>
      <c r="BH43" s="129"/>
      <c r="BI43" s="129"/>
      <c r="BJ43" s="129"/>
      <c r="BK43" s="129"/>
      <c r="BL43" s="129"/>
      <c r="BN43" s="128">
        <v>3</v>
      </c>
      <c r="BO43" s="149" t="s">
        <v>89</v>
      </c>
      <c r="BP43" s="129"/>
      <c r="BQ43" s="129"/>
      <c r="BR43" s="129"/>
      <c r="BS43" s="129"/>
      <c r="BT43" s="129"/>
    </row>
    <row r="44" spans="2:72">
      <c r="B44" s="131"/>
      <c r="C44" s="132" t="s">
        <v>9</v>
      </c>
      <c r="D44" s="133"/>
      <c r="E44" s="133"/>
      <c r="F44" s="133"/>
      <c r="G44" s="133"/>
      <c r="H44" s="133"/>
      <c r="J44" s="131"/>
      <c r="K44" s="132" t="s">
        <v>9</v>
      </c>
      <c r="L44" s="133"/>
      <c r="M44" s="133"/>
      <c r="N44" s="133"/>
      <c r="O44" s="133"/>
      <c r="P44" s="133"/>
      <c r="R44" s="131"/>
      <c r="S44" s="132" t="s">
        <v>9</v>
      </c>
      <c r="T44" s="133"/>
      <c r="U44" s="133"/>
      <c r="V44" s="133"/>
      <c r="W44" s="133"/>
      <c r="X44" s="133"/>
      <c r="Z44" s="131"/>
      <c r="AA44" s="132" t="s">
        <v>9</v>
      </c>
      <c r="AB44" s="133"/>
      <c r="AC44" s="133"/>
      <c r="AD44" s="133"/>
      <c r="AE44" s="133"/>
      <c r="AF44" s="133"/>
      <c r="AH44" s="131"/>
      <c r="AI44" s="132" t="s">
        <v>9</v>
      </c>
      <c r="AJ44" s="133"/>
      <c r="AK44" s="133"/>
      <c r="AL44" s="133"/>
      <c r="AM44" s="133"/>
      <c r="AN44" s="133"/>
      <c r="AP44" s="131"/>
      <c r="AQ44" s="132" t="s">
        <v>9</v>
      </c>
      <c r="AR44" s="133"/>
      <c r="AS44" s="133"/>
      <c r="AT44" s="133"/>
      <c r="AU44" s="133"/>
      <c r="AV44" s="133"/>
      <c r="AX44" s="131"/>
      <c r="AY44" s="132" t="s">
        <v>9</v>
      </c>
      <c r="AZ44" s="133"/>
      <c r="BA44" s="133"/>
      <c r="BB44" s="133"/>
      <c r="BC44" s="133"/>
      <c r="BD44" s="133"/>
      <c r="BF44" s="131"/>
      <c r="BG44" s="132" t="s">
        <v>9</v>
      </c>
      <c r="BH44" s="133"/>
      <c r="BI44" s="133"/>
      <c r="BJ44" s="133"/>
      <c r="BK44" s="133"/>
      <c r="BL44" s="133"/>
      <c r="BN44" s="131"/>
      <c r="BO44" s="132" t="s">
        <v>9</v>
      </c>
      <c r="BP44" s="133"/>
      <c r="BQ44" s="133"/>
      <c r="BR44" s="133"/>
      <c r="BS44" s="133"/>
      <c r="BT44" s="133"/>
    </row>
    <row r="45" spans="2:72">
      <c r="B45" s="134"/>
      <c r="C45" s="261" t="s">
        <v>10</v>
      </c>
      <c r="D45" s="135">
        <f t="shared" ref="D45:F51" si="155">L45+T45+AB45+AJ45+AR45+AZ45+BH45+BP45</f>
        <v>0</v>
      </c>
      <c r="E45" s="135">
        <f t="shared" si="155"/>
        <v>0</v>
      </c>
      <c r="F45" s="135">
        <f t="shared" si="155"/>
        <v>0</v>
      </c>
      <c r="G45" s="135">
        <f>F45-D45</f>
        <v>0</v>
      </c>
      <c r="H45" s="135">
        <f>F45-E45</f>
        <v>0</v>
      </c>
      <c r="J45" s="134"/>
      <c r="K45" s="261" t="s">
        <v>10</v>
      </c>
      <c r="L45" s="135">
        <v>0</v>
      </c>
      <c r="M45" s="135">
        <v>0</v>
      </c>
      <c r="N45" s="135">
        <v>0</v>
      </c>
      <c r="O45" s="135">
        <f>N45-L45</f>
        <v>0</v>
      </c>
      <c r="P45" s="135">
        <f>N45-M45</f>
        <v>0</v>
      </c>
      <c r="R45" s="134"/>
      <c r="S45" s="261" t="s">
        <v>10</v>
      </c>
      <c r="T45" s="135">
        <v>0</v>
      </c>
      <c r="U45" s="135">
        <v>0</v>
      </c>
      <c r="V45" s="135">
        <v>0</v>
      </c>
      <c r="W45" s="135">
        <f>V45-T45</f>
        <v>0</v>
      </c>
      <c r="X45" s="135">
        <f>V45-U45</f>
        <v>0</v>
      </c>
      <c r="Z45" s="134"/>
      <c r="AA45" s="261" t="s">
        <v>10</v>
      </c>
      <c r="AB45" s="135">
        <v>0</v>
      </c>
      <c r="AC45" s="135">
        <v>0</v>
      </c>
      <c r="AD45" s="135">
        <v>0</v>
      </c>
      <c r="AE45" s="135">
        <f>AD45-AB45</f>
        <v>0</v>
      </c>
      <c r="AF45" s="135">
        <f>AD45-AC45</f>
        <v>0</v>
      </c>
      <c r="AH45" s="134"/>
      <c r="AI45" s="261" t="s">
        <v>10</v>
      </c>
      <c r="AJ45" s="135">
        <v>0</v>
      </c>
      <c r="AK45" s="135">
        <v>0</v>
      </c>
      <c r="AL45" s="135">
        <v>0</v>
      </c>
      <c r="AM45" s="135">
        <f>AL45-AJ45</f>
        <v>0</v>
      </c>
      <c r="AN45" s="135">
        <f>AL45-AK45</f>
        <v>0</v>
      </c>
      <c r="AP45" s="134"/>
      <c r="AQ45" s="261" t="s">
        <v>10</v>
      </c>
      <c r="AR45" s="135">
        <v>0</v>
      </c>
      <c r="AS45" s="135">
        <v>0</v>
      </c>
      <c r="AT45" s="135">
        <v>0</v>
      </c>
      <c r="AU45" s="135">
        <f>AT45-AR45</f>
        <v>0</v>
      </c>
      <c r="AV45" s="135">
        <f>AT45-AS45</f>
        <v>0</v>
      </c>
      <c r="AX45" s="134"/>
      <c r="AY45" s="261" t="s">
        <v>10</v>
      </c>
      <c r="AZ45" s="135">
        <v>0</v>
      </c>
      <c r="BA45" s="135">
        <v>0</v>
      </c>
      <c r="BB45" s="135">
        <v>0</v>
      </c>
      <c r="BC45" s="135">
        <f>BB45-AZ45</f>
        <v>0</v>
      </c>
      <c r="BD45" s="135">
        <f>BB45-BA45</f>
        <v>0</v>
      </c>
      <c r="BF45" s="134"/>
      <c r="BG45" s="261" t="s">
        <v>10</v>
      </c>
      <c r="BH45" s="135">
        <v>0</v>
      </c>
      <c r="BI45" s="135">
        <v>0</v>
      </c>
      <c r="BJ45" s="135">
        <v>0</v>
      </c>
      <c r="BK45" s="135">
        <f>BJ45-BH45</f>
        <v>0</v>
      </c>
      <c r="BL45" s="135">
        <f>BJ45-BI45</f>
        <v>0</v>
      </c>
      <c r="BN45" s="134"/>
      <c r="BO45" s="261" t="s">
        <v>10</v>
      </c>
      <c r="BP45" s="135">
        <v>0</v>
      </c>
      <c r="BQ45" s="135">
        <v>0</v>
      </c>
      <c r="BR45" s="135">
        <v>0</v>
      </c>
      <c r="BS45" s="135">
        <f>BR45-BP45</f>
        <v>0</v>
      </c>
      <c r="BT45" s="135">
        <f>BR45-BQ45</f>
        <v>0</v>
      </c>
    </row>
    <row r="46" spans="2:72">
      <c r="B46" s="134"/>
      <c r="C46" s="261" t="s">
        <v>11</v>
      </c>
      <c r="D46" s="135">
        <f t="shared" si="155"/>
        <v>0</v>
      </c>
      <c r="E46" s="135">
        <f t="shared" si="155"/>
        <v>0</v>
      </c>
      <c r="F46" s="135">
        <f t="shared" si="155"/>
        <v>0</v>
      </c>
      <c r="G46" s="135">
        <f t="shared" ref="G46:G51" si="156">F46-D46</f>
        <v>0</v>
      </c>
      <c r="H46" s="135">
        <f t="shared" ref="H46:H51" si="157">F46-E46</f>
        <v>0</v>
      </c>
      <c r="J46" s="134"/>
      <c r="K46" s="261" t="s">
        <v>11</v>
      </c>
      <c r="L46" s="135">
        <v>0</v>
      </c>
      <c r="M46" s="135">
        <v>0</v>
      </c>
      <c r="N46" s="135">
        <v>0</v>
      </c>
      <c r="O46" s="135">
        <f t="shared" ref="O46:O51" si="158">N46-L46</f>
        <v>0</v>
      </c>
      <c r="P46" s="135">
        <f t="shared" ref="P46:P51" si="159">N46-M46</f>
        <v>0</v>
      </c>
      <c r="R46" s="134"/>
      <c r="S46" s="261" t="s">
        <v>11</v>
      </c>
      <c r="T46" s="135">
        <v>0</v>
      </c>
      <c r="U46" s="135">
        <v>0</v>
      </c>
      <c r="V46" s="135">
        <v>0</v>
      </c>
      <c r="W46" s="135">
        <f t="shared" ref="W46:W51" si="160">V46-T46</f>
        <v>0</v>
      </c>
      <c r="X46" s="135">
        <f t="shared" ref="X46:X51" si="161">V46-U46</f>
        <v>0</v>
      </c>
      <c r="Z46" s="134"/>
      <c r="AA46" s="261" t="s">
        <v>11</v>
      </c>
      <c r="AB46" s="135">
        <v>0</v>
      </c>
      <c r="AC46" s="135">
        <v>0</v>
      </c>
      <c r="AD46" s="135">
        <v>0</v>
      </c>
      <c r="AE46" s="135">
        <f t="shared" ref="AE46:AE51" si="162">AD46-AB46</f>
        <v>0</v>
      </c>
      <c r="AF46" s="135">
        <f t="shared" ref="AF46:AF51" si="163">AD46-AC46</f>
        <v>0</v>
      </c>
      <c r="AH46" s="134"/>
      <c r="AI46" s="261" t="s">
        <v>11</v>
      </c>
      <c r="AJ46" s="135">
        <v>0</v>
      </c>
      <c r="AK46" s="135">
        <v>0</v>
      </c>
      <c r="AL46" s="135">
        <v>0</v>
      </c>
      <c r="AM46" s="135">
        <f t="shared" ref="AM46:AM51" si="164">AL46-AJ46</f>
        <v>0</v>
      </c>
      <c r="AN46" s="135">
        <f t="shared" ref="AN46:AN51" si="165">AL46-AK46</f>
        <v>0</v>
      </c>
      <c r="AP46" s="134"/>
      <c r="AQ46" s="261" t="s">
        <v>11</v>
      </c>
      <c r="AR46" s="135">
        <v>0</v>
      </c>
      <c r="AS46" s="135">
        <v>0</v>
      </c>
      <c r="AT46" s="135">
        <v>0</v>
      </c>
      <c r="AU46" s="135">
        <f t="shared" ref="AU46:AU51" si="166">AT46-AR46</f>
        <v>0</v>
      </c>
      <c r="AV46" s="135">
        <f t="shared" ref="AV46:AV51" si="167">AT46-AS46</f>
        <v>0</v>
      </c>
      <c r="AX46" s="134"/>
      <c r="AY46" s="261" t="s">
        <v>11</v>
      </c>
      <c r="AZ46" s="135">
        <v>0</v>
      </c>
      <c r="BA46" s="135">
        <v>0</v>
      </c>
      <c r="BB46" s="135">
        <v>0</v>
      </c>
      <c r="BC46" s="135">
        <f t="shared" ref="BC46:BC51" si="168">BB46-AZ46</f>
        <v>0</v>
      </c>
      <c r="BD46" s="135">
        <f t="shared" ref="BD46:BD51" si="169">BB46-BA46</f>
        <v>0</v>
      </c>
      <c r="BF46" s="134"/>
      <c r="BG46" s="261" t="s">
        <v>11</v>
      </c>
      <c r="BH46" s="135">
        <v>0</v>
      </c>
      <c r="BI46" s="135">
        <v>0</v>
      </c>
      <c r="BJ46" s="135">
        <v>0</v>
      </c>
      <c r="BK46" s="135">
        <f t="shared" ref="BK46:BK51" si="170">BJ46-BH46</f>
        <v>0</v>
      </c>
      <c r="BL46" s="135">
        <f t="shared" ref="BL46:BL51" si="171">BJ46-BI46</f>
        <v>0</v>
      </c>
      <c r="BN46" s="134"/>
      <c r="BO46" s="261" t="s">
        <v>11</v>
      </c>
      <c r="BP46" s="135">
        <v>0</v>
      </c>
      <c r="BQ46" s="135">
        <v>0</v>
      </c>
      <c r="BR46" s="135">
        <v>0</v>
      </c>
      <c r="BS46" s="135">
        <f t="shared" ref="BS46:BS51" si="172">BR46-BP46</f>
        <v>0</v>
      </c>
      <c r="BT46" s="135">
        <f t="shared" ref="BT46:BT51" si="173">BR46-BQ46</f>
        <v>0</v>
      </c>
    </row>
    <row r="47" spans="2:72">
      <c r="B47" s="134"/>
      <c r="C47" s="261" t="s">
        <v>12</v>
      </c>
      <c r="D47" s="135">
        <f t="shared" si="155"/>
        <v>0</v>
      </c>
      <c r="E47" s="135">
        <f t="shared" si="155"/>
        <v>0</v>
      </c>
      <c r="F47" s="135">
        <f t="shared" si="155"/>
        <v>0</v>
      </c>
      <c r="G47" s="135">
        <f t="shared" si="156"/>
        <v>0</v>
      </c>
      <c r="H47" s="135">
        <f t="shared" si="157"/>
        <v>0</v>
      </c>
      <c r="J47" s="134"/>
      <c r="K47" s="261" t="s">
        <v>12</v>
      </c>
      <c r="L47" s="135">
        <v>0</v>
      </c>
      <c r="M47" s="135">
        <v>0</v>
      </c>
      <c r="N47" s="135">
        <v>0</v>
      </c>
      <c r="O47" s="135">
        <f t="shared" si="158"/>
        <v>0</v>
      </c>
      <c r="P47" s="135">
        <f t="shared" si="159"/>
        <v>0</v>
      </c>
      <c r="R47" s="134"/>
      <c r="S47" s="261" t="s">
        <v>12</v>
      </c>
      <c r="T47" s="135">
        <v>0</v>
      </c>
      <c r="U47" s="135">
        <v>0</v>
      </c>
      <c r="V47" s="135">
        <v>0</v>
      </c>
      <c r="W47" s="135">
        <f t="shared" si="160"/>
        <v>0</v>
      </c>
      <c r="X47" s="135">
        <f t="shared" si="161"/>
        <v>0</v>
      </c>
      <c r="Z47" s="134"/>
      <c r="AA47" s="261" t="s">
        <v>12</v>
      </c>
      <c r="AB47" s="135">
        <v>0</v>
      </c>
      <c r="AC47" s="135">
        <v>0</v>
      </c>
      <c r="AD47" s="135">
        <v>0</v>
      </c>
      <c r="AE47" s="135">
        <f t="shared" si="162"/>
        <v>0</v>
      </c>
      <c r="AF47" s="135">
        <f t="shared" si="163"/>
        <v>0</v>
      </c>
      <c r="AH47" s="134"/>
      <c r="AI47" s="261" t="s">
        <v>12</v>
      </c>
      <c r="AJ47" s="135">
        <v>0</v>
      </c>
      <c r="AK47" s="135">
        <v>0</v>
      </c>
      <c r="AL47" s="135">
        <v>0</v>
      </c>
      <c r="AM47" s="135">
        <f t="shared" si="164"/>
        <v>0</v>
      </c>
      <c r="AN47" s="135">
        <f t="shared" si="165"/>
        <v>0</v>
      </c>
      <c r="AP47" s="134"/>
      <c r="AQ47" s="261" t="s">
        <v>12</v>
      </c>
      <c r="AR47" s="135">
        <v>0</v>
      </c>
      <c r="AS47" s="135">
        <v>0</v>
      </c>
      <c r="AT47" s="135">
        <v>0</v>
      </c>
      <c r="AU47" s="135">
        <f t="shared" si="166"/>
        <v>0</v>
      </c>
      <c r="AV47" s="135">
        <f t="shared" si="167"/>
        <v>0</v>
      </c>
      <c r="AX47" s="134"/>
      <c r="AY47" s="261" t="s">
        <v>12</v>
      </c>
      <c r="AZ47" s="135">
        <v>0</v>
      </c>
      <c r="BA47" s="135">
        <v>0</v>
      </c>
      <c r="BB47" s="135">
        <v>0</v>
      </c>
      <c r="BC47" s="135">
        <f t="shared" si="168"/>
        <v>0</v>
      </c>
      <c r="BD47" s="135">
        <f t="shared" si="169"/>
        <v>0</v>
      </c>
      <c r="BF47" s="134"/>
      <c r="BG47" s="261" t="s">
        <v>12</v>
      </c>
      <c r="BH47" s="135">
        <v>0</v>
      </c>
      <c r="BI47" s="135">
        <v>0</v>
      </c>
      <c r="BJ47" s="135">
        <v>0</v>
      </c>
      <c r="BK47" s="135">
        <f t="shared" si="170"/>
        <v>0</v>
      </c>
      <c r="BL47" s="135">
        <f t="shared" si="171"/>
        <v>0</v>
      </c>
      <c r="BN47" s="134"/>
      <c r="BO47" s="261" t="s">
        <v>12</v>
      </c>
      <c r="BP47" s="135">
        <v>0</v>
      </c>
      <c r="BQ47" s="135">
        <v>0</v>
      </c>
      <c r="BR47" s="135">
        <v>0</v>
      </c>
      <c r="BS47" s="135">
        <f t="shared" si="172"/>
        <v>0</v>
      </c>
      <c r="BT47" s="135">
        <f t="shared" si="173"/>
        <v>0</v>
      </c>
    </row>
    <row r="48" spans="2:72">
      <c r="B48" s="134"/>
      <c r="C48" s="261" t="s">
        <v>13</v>
      </c>
      <c r="D48" s="135">
        <f t="shared" si="155"/>
        <v>0</v>
      </c>
      <c r="E48" s="135">
        <f t="shared" si="155"/>
        <v>0</v>
      </c>
      <c r="F48" s="135">
        <f t="shared" si="155"/>
        <v>0</v>
      </c>
      <c r="G48" s="135">
        <f t="shared" si="156"/>
        <v>0</v>
      </c>
      <c r="H48" s="135">
        <f t="shared" si="157"/>
        <v>0</v>
      </c>
      <c r="J48" s="134"/>
      <c r="K48" s="261" t="s">
        <v>13</v>
      </c>
      <c r="L48" s="135">
        <v>0</v>
      </c>
      <c r="M48" s="135">
        <v>0</v>
      </c>
      <c r="N48" s="135">
        <v>0</v>
      </c>
      <c r="O48" s="135">
        <f t="shared" si="158"/>
        <v>0</v>
      </c>
      <c r="P48" s="135">
        <f t="shared" si="159"/>
        <v>0</v>
      </c>
      <c r="R48" s="134"/>
      <c r="S48" s="261" t="s">
        <v>13</v>
      </c>
      <c r="T48" s="135">
        <v>0</v>
      </c>
      <c r="U48" s="135">
        <v>0</v>
      </c>
      <c r="V48" s="135">
        <v>0</v>
      </c>
      <c r="W48" s="135">
        <f t="shared" si="160"/>
        <v>0</v>
      </c>
      <c r="X48" s="135">
        <f t="shared" si="161"/>
        <v>0</v>
      </c>
      <c r="Z48" s="134"/>
      <c r="AA48" s="261" t="s">
        <v>13</v>
      </c>
      <c r="AB48" s="135">
        <v>0</v>
      </c>
      <c r="AC48" s="135">
        <v>0</v>
      </c>
      <c r="AD48" s="135">
        <v>0</v>
      </c>
      <c r="AE48" s="135">
        <f t="shared" si="162"/>
        <v>0</v>
      </c>
      <c r="AF48" s="135">
        <f t="shared" si="163"/>
        <v>0</v>
      </c>
      <c r="AH48" s="134"/>
      <c r="AI48" s="261" t="s">
        <v>13</v>
      </c>
      <c r="AJ48" s="135">
        <v>0</v>
      </c>
      <c r="AK48" s="135">
        <v>0</v>
      </c>
      <c r="AL48" s="135">
        <v>0</v>
      </c>
      <c r="AM48" s="135">
        <f t="shared" si="164"/>
        <v>0</v>
      </c>
      <c r="AN48" s="135">
        <f t="shared" si="165"/>
        <v>0</v>
      </c>
      <c r="AP48" s="134"/>
      <c r="AQ48" s="261" t="s">
        <v>13</v>
      </c>
      <c r="AR48" s="135">
        <v>0</v>
      </c>
      <c r="AS48" s="135">
        <v>0</v>
      </c>
      <c r="AT48" s="135">
        <v>0</v>
      </c>
      <c r="AU48" s="135">
        <f t="shared" si="166"/>
        <v>0</v>
      </c>
      <c r="AV48" s="135">
        <f t="shared" si="167"/>
        <v>0</v>
      </c>
      <c r="AX48" s="134"/>
      <c r="AY48" s="261" t="s">
        <v>13</v>
      </c>
      <c r="AZ48" s="135">
        <v>0</v>
      </c>
      <c r="BA48" s="135">
        <v>0</v>
      </c>
      <c r="BB48" s="135">
        <v>0</v>
      </c>
      <c r="BC48" s="135">
        <f t="shared" si="168"/>
        <v>0</v>
      </c>
      <c r="BD48" s="135">
        <f t="shared" si="169"/>
        <v>0</v>
      </c>
      <c r="BF48" s="134"/>
      <c r="BG48" s="261" t="s">
        <v>13</v>
      </c>
      <c r="BH48" s="135">
        <v>0</v>
      </c>
      <c r="BI48" s="135">
        <v>0</v>
      </c>
      <c r="BJ48" s="135">
        <v>0</v>
      </c>
      <c r="BK48" s="135">
        <f t="shared" si="170"/>
        <v>0</v>
      </c>
      <c r="BL48" s="135">
        <f t="shared" si="171"/>
        <v>0</v>
      </c>
      <c r="BN48" s="134"/>
      <c r="BO48" s="261" t="s">
        <v>13</v>
      </c>
      <c r="BP48" s="135">
        <v>0</v>
      </c>
      <c r="BQ48" s="135">
        <v>0</v>
      </c>
      <c r="BR48" s="135">
        <v>0</v>
      </c>
      <c r="BS48" s="135">
        <f t="shared" si="172"/>
        <v>0</v>
      </c>
      <c r="BT48" s="135">
        <f t="shared" si="173"/>
        <v>0</v>
      </c>
    </row>
    <row r="49" spans="2:72">
      <c r="B49" s="134"/>
      <c r="C49" s="261" t="s">
        <v>36</v>
      </c>
      <c r="D49" s="135">
        <f t="shared" si="155"/>
        <v>0</v>
      </c>
      <c r="E49" s="135">
        <f t="shared" si="155"/>
        <v>0</v>
      </c>
      <c r="F49" s="135">
        <f t="shared" si="155"/>
        <v>0</v>
      </c>
      <c r="G49" s="135">
        <f t="shared" si="156"/>
        <v>0</v>
      </c>
      <c r="H49" s="135">
        <f t="shared" si="157"/>
        <v>0</v>
      </c>
      <c r="J49" s="134"/>
      <c r="K49" s="261" t="s">
        <v>36</v>
      </c>
      <c r="L49" s="135">
        <v>0</v>
      </c>
      <c r="M49" s="135">
        <v>0</v>
      </c>
      <c r="N49" s="135">
        <v>0</v>
      </c>
      <c r="O49" s="135">
        <f t="shared" si="158"/>
        <v>0</v>
      </c>
      <c r="P49" s="135">
        <f t="shared" si="159"/>
        <v>0</v>
      </c>
      <c r="R49" s="134"/>
      <c r="S49" s="261" t="s">
        <v>36</v>
      </c>
      <c r="T49" s="135">
        <v>0</v>
      </c>
      <c r="U49" s="135">
        <v>0</v>
      </c>
      <c r="V49" s="135">
        <v>0</v>
      </c>
      <c r="W49" s="135">
        <f t="shared" si="160"/>
        <v>0</v>
      </c>
      <c r="X49" s="135">
        <f t="shared" si="161"/>
        <v>0</v>
      </c>
      <c r="Z49" s="134"/>
      <c r="AA49" s="261" t="s">
        <v>36</v>
      </c>
      <c r="AB49" s="135">
        <v>0</v>
      </c>
      <c r="AC49" s="135">
        <v>0</v>
      </c>
      <c r="AD49" s="135">
        <v>0</v>
      </c>
      <c r="AE49" s="135">
        <f t="shared" si="162"/>
        <v>0</v>
      </c>
      <c r="AF49" s="135">
        <f t="shared" si="163"/>
        <v>0</v>
      </c>
      <c r="AH49" s="134"/>
      <c r="AI49" s="261" t="s">
        <v>36</v>
      </c>
      <c r="AJ49" s="135">
        <v>0</v>
      </c>
      <c r="AK49" s="135">
        <v>0</v>
      </c>
      <c r="AL49" s="135">
        <v>0</v>
      </c>
      <c r="AM49" s="135">
        <f t="shared" si="164"/>
        <v>0</v>
      </c>
      <c r="AN49" s="135">
        <f t="shared" si="165"/>
        <v>0</v>
      </c>
      <c r="AP49" s="134"/>
      <c r="AQ49" s="261" t="s">
        <v>36</v>
      </c>
      <c r="AR49" s="135">
        <v>0</v>
      </c>
      <c r="AS49" s="135">
        <v>0</v>
      </c>
      <c r="AT49" s="135">
        <v>0</v>
      </c>
      <c r="AU49" s="135">
        <f t="shared" si="166"/>
        <v>0</v>
      </c>
      <c r="AV49" s="135">
        <f t="shared" si="167"/>
        <v>0</v>
      </c>
      <c r="AX49" s="134"/>
      <c r="AY49" s="261" t="s">
        <v>36</v>
      </c>
      <c r="AZ49" s="135">
        <v>0</v>
      </c>
      <c r="BA49" s="135">
        <v>0</v>
      </c>
      <c r="BB49" s="135">
        <v>0</v>
      </c>
      <c r="BC49" s="135">
        <f t="shared" si="168"/>
        <v>0</v>
      </c>
      <c r="BD49" s="135">
        <f t="shared" si="169"/>
        <v>0</v>
      </c>
      <c r="BF49" s="134"/>
      <c r="BG49" s="261" t="s">
        <v>36</v>
      </c>
      <c r="BH49" s="135">
        <v>0</v>
      </c>
      <c r="BI49" s="135">
        <v>0</v>
      </c>
      <c r="BJ49" s="135">
        <v>0</v>
      </c>
      <c r="BK49" s="135">
        <f t="shared" si="170"/>
        <v>0</v>
      </c>
      <c r="BL49" s="135">
        <f t="shared" si="171"/>
        <v>0</v>
      </c>
      <c r="BN49" s="134"/>
      <c r="BO49" s="261" t="s">
        <v>36</v>
      </c>
      <c r="BP49" s="135">
        <v>0</v>
      </c>
      <c r="BQ49" s="135">
        <v>0</v>
      </c>
      <c r="BR49" s="135">
        <v>0</v>
      </c>
      <c r="BS49" s="135">
        <f t="shared" si="172"/>
        <v>0</v>
      </c>
      <c r="BT49" s="135">
        <f t="shared" si="173"/>
        <v>0</v>
      </c>
    </row>
    <row r="50" spans="2:72">
      <c r="B50" s="134"/>
      <c r="C50" s="261" t="s">
        <v>14</v>
      </c>
      <c r="D50" s="135">
        <f t="shared" si="155"/>
        <v>0</v>
      </c>
      <c r="E50" s="135">
        <f t="shared" si="155"/>
        <v>0</v>
      </c>
      <c r="F50" s="135">
        <f t="shared" si="155"/>
        <v>0</v>
      </c>
      <c r="G50" s="135">
        <f t="shared" si="156"/>
        <v>0</v>
      </c>
      <c r="H50" s="135">
        <f t="shared" si="157"/>
        <v>0</v>
      </c>
      <c r="J50" s="134"/>
      <c r="K50" s="261" t="s">
        <v>14</v>
      </c>
      <c r="L50" s="135">
        <v>0</v>
      </c>
      <c r="M50" s="135">
        <v>0</v>
      </c>
      <c r="N50" s="135">
        <v>0</v>
      </c>
      <c r="O50" s="135">
        <f t="shared" si="158"/>
        <v>0</v>
      </c>
      <c r="P50" s="135">
        <f t="shared" si="159"/>
        <v>0</v>
      </c>
      <c r="R50" s="134"/>
      <c r="S50" s="261" t="s">
        <v>14</v>
      </c>
      <c r="T50" s="135">
        <v>0</v>
      </c>
      <c r="U50" s="135">
        <v>0</v>
      </c>
      <c r="V50" s="135">
        <v>0</v>
      </c>
      <c r="W50" s="135">
        <f t="shared" si="160"/>
        <v>0</v>
      </c>
      <c r="X50" s="135">
        <f t="shared" si="161"/>
        <v>0</v>
      </c>
      <c r="Z50" s="134"/>
      <c r="AA50" s="261" t="s">
        <v>14</v>
      </c>
      <c r="AB50" s="135">
        <v>0</v>
      </c>
      <c r="AC50" s="135">
        <v>0</v>
      </c>
      <c r="AD50" s="135">
        <v>0</v>
      </c>
      <c r="AE50" s="135">
        <f t="shared" si="162"/>
        <v>0</v>
      </c>
      <c r="AF50" s="135">
        <f t="shared" si="163"/>
        <v>0</v>
      </c>
      <c r="AH50" s="134"/>
      <c r="AI50" s="261" t="s">
        <v>14</v>
      </c>
      <c r="AJ50" s="135">
        <v>0</v>
      </c>
      <c r="AK50" s="135">
        <v>0</v>
      </c>
      <c r="AL50" s="135">
        <v>0</v>
      </c>
      <c r="AM50" s="135">
        <f t="shared" si="164"/>
        <v>0</v>
      </c>
      <c r="AN50" s="135">
        <f t="shared" si="165"/>
        <v>0</v>
      </c>
      <c r="AP50" s="134"/>
      <c r="AQ50" s="261" t="s">
        <v>14</v>
      </c>
      <c r="AR50" s="135">
        <v>0</v>
      </c>
      <c r="AS50" s="135">
        <v>0</v>
      </c>
      <c r="AT50" s="135">
        <v>0</v>
      </c>
      <c r="AU50" s="135">
        <f t="shared" si="166"/>
        <v>0</v>
      </c>
      <c r="AV50" s="135">
        <f t="shared" si="167"/>
        <v>0</v>
      </c>
      <c r="AX50" s="134"/>
      <c r="AY50" s="261" t="s">
        <v>14</v>
      </c>
      <c r="AZ50" s="135">
        <v>0</v>
      </c>
      <c r="BA50" s="135">
        <v>0</v>
      </c>
      <c r="BB50" s="135">
        <v>0</v>
      </c>
      <c r="BC50" s="135">
        <f t="shared" si="168"/>
        <v>0</v>
      </c>
      <c r="BD50" s="135">
        <f t="shared" si="169"/>
        <v>0</v>
      </c>
      <c r="BF50" s="134"/>
      <c r="BG50" s="261" t="s">
        <v>14</v>
      </c>
      <c r="BH50" s="135">
        <v>0</v>
      </c>
      <c r="BI50" s="135">
        <v>0</v>
      </c>
      <c r="BJ50" s="135">
        <v>0</v>
      </c>
      <c r="BK50" s="135">
        <f t="shared" si="170"/>
        <v>0</v>
      </c>
      <c r="BL50" s="135">
        <f t="shared" si="171"/>
        <v>0</v>
      </c>
      <c r="BN50" s="134"/>
      <c r="BO50" s="261" t="s">
        <v>14</v>
      </c>
      <c r="BP50" s="135">
        <v>0</v>
      </c>
      <c r="BQ50" s="135">
        <v>0</v>
      </c>
      <c r="BR50" s="135">
        <v>0</v>
      </c>
      <c r="BS50" s="135">
        <f t="shared" si="172"/>
        <v>0</v>
      </c>
      <c r="BT50" s="135">
        <f t="shared" si="173"/>
        <v>0</v>
      </c>
    </row>
    <row r="51" spans="2:72">
      <c r="B51" s="134"/>
      <c r="C51" s="261" t="s">
        <v>15</v>
      </c>
      <c r="D51" s="135">
        <f t="shared" si="155"/>
        <v>0</v>
      </c>
      <c r="E51" s="135">
        <f t="shared" si="155"/>
        <v>0</v>
      </c>
      <c r="F51" s="135">
        <f t="shared" si="155"/>
        <v>0</v>
      </c>
      <c r="G51" s="135">
        <f t="shared" si="156"/>
        <v>0</v>
      </c>
      <c r="H51" s="135">
        <f t="shared" si="157"/>
        <v>0</v>
      </c>
      <c r="J51" s="134"/>
      <c r="K51" s="261" t="s">
        <v>15</v>
      </c>
      <c r="L51" s="135">
        <v>0</v>
      </c>
      <c r="M51" s="135">
        <v>0</v>
      </c>
      <c r="N51" s="135">
        <v>0</v>
      </c>
      <c r="O51" s="135">
        <f t="shared" si="158"/>
        <v>0</v>
      </c>
      <c r="P51" s="135">
        <f t="shared" si="159"/>
        <v>0</v>
      </c>
      <c r="R51" s="134"/>
      <c r="S51" s="261" t="s">
        <v>15</v>
      </c>
      <c r="T51" s="135">
        <v>0</v>
      </c>
      <c r="U51" s="135">
        <v>0</v>
      </c>
      <c r="V51" s="135">
        <v>0</v>
      </c>
      <c r="W51" s="135">
        <f t="shared" si="160"/>
        <v>0</v>
      </c>
      <c r="X51" s="135">
        <f t="shared" si="161"/>
        <v>0</v>
      </c>
      <c r="Z51" s="134"/>
      <c r="AA51" s="261" t="s">
        <v>15</v>
      </c>
      <c r="AB51" s="135">
        <v>0</v>
      </c>
      <c r="AC51" s="135">
        <v>0</v>
      </c>
      <c r="AD51" s="135">
        <v>0</v>
      </c>
      <c r="AE51" s="135">
        <f t="shared" si="162"/>
        <v>0</v>
      </c>
      <c r="AF51" s="135">
        <f t="shared" si="163"/>
        <v>0</v>
      </c>
      <c r="AH51" s="134"/>
      <c r="AI51" s="261" t="s">
        <v>15</v>
      </c>
      <c r="AJ51" s="135">
        <v>0</v>
      </c>
      <c r="AK51" s="135">
        <v>0</v>
      </c>
      <c r="AL51" s="135">
        <v>0</v>
      </c>
      <c r="AM51" s="135">
        <f t="shared" si="164"/>
        <v>0</v>
      </c>
      <c r="AN51" s="135">
        <f t="shared" si="165"/>
        <v>0</v>
      </c>
      <c r="AP51" s="134"/>
      <c r="AQ51" s="261" t="s">
        <v>15</v>
      </c>
      <c r="AR51" s="135">
        <v>0</v>
      </c>
      <c r="AS51" s="135">
        <v>0</v>
      </c>
      <c r="AT51" s="135">
        <v>0</v>
      </c>
      <c r="AU51" s="135">
        <f t="shared" si="166"/>
        <v>0</v>
      </c>
      <c r="AV51" s="135">
        <f t="shared" si="167"/>
        <v>0</v>
      </c>
      <c r="AX51" s="134"/>
      <c r="AY51" s="261" t="s">
        <v>15</v>
      </c>
      <c r="AZ51" s="135">
        <v>0</v>
      </c>
      <c r="BA51" s="135">
        <v>0</v>
      </c>
      <c r="BB51" s="135">
        <v>0</v>
      </c>
      <c r="BC51" s="135">
        <f t="shared" si="168"/>
        <v>0</v>
      </c>
      <c r="BD51" s="135">
        <f t="shared" si="169"/>
        <v>0</v>
      </c>
      <c r="BF51" s="134"/>
      <c r="BG51" s="261" t="s">
        <v>15</v>
      </c>
      <c r="BH51" s="135">
        <v>0</v>
      </c>
      <c r="BI51" s="135">
        <v>0</v>
      </c>
      <c r="BJ51" s="135">
        <v>0</v>
      </c>
      <c r="BK51" s="135">
        <f t="shared" si="170"/>
        <v>0</v>
      </c>
      <c r="BL51" s="135">
        <f t="shared" si="171"/>
        <v>0</v>
      </c>
      <c r="BN51" s="134"/>
      <c r="BO51" s="261" t="s">
        <v>15</v>
      </c>
      <c r="BP51" s="135">
        <v>0</v>
      </c>
      <c r="BQ51" s="135">
        <v>0</v>
      </c>
      <c r="BR51" s="135">
        <v>0</v>
      </c>
      <c r="BS51" s="135">
        <f t="shared" si="172"/>
        <v>0</v>
      </c>
      <c r="BT51" s="135">
        <f t="shared" si="173"/>
        <v>0</v>
      </c>
    </row>
    <row r="52" spans="2:72">
      <c r="B52" s="136"/>
      <c r="C52" s="137"/>
      <c r="D52" s="138"/>
      <c r="E52" s="138"/>
      <c r="F52" s="138"/>
      <c r="G52" s="138"/>
      <c r="H52" s="138"/>
      <c r="J52" s="136"/>
      <c r="K52" s="137"/>
      <c r="L52" s="138"/>
      <c r="M52" s="138"/>
      <c r="N52" s="138"/>
      <c r="O52" s="138"/>
      <c r="P52" s="138"/>
      <c r="R52" s="136"/>
      <c r="S52" s="137"/>
      <c r="T52" s="138"/>
      <c r="U52" s="138"/>
      <c r="V52" s="138"/>
      <c r="W52" s="138"/>
      <c r="X52" s="138"/>
      <c r="Z52" s="136"/>
      <c r="AA52" s="137"/>
      <c r="AB52" s="138"/>
      <c r="AC52" s="138"/>
      <c r="AD52" s="138"/>
      <c r="AE52" s="138"/>
      <c r="AF52" s="138"/>
      <c r="AH52" s="136"/>
      <c r="AI52" s="137"/>
      <c r="AJ52" s="138"/>
      <c r="AK52" s="138"/>
      <c r="AL52" s="138"/>
      <c r="AM52" s="138"/>
      <c r="AN52" s="138"/>
      <c r="AP52" s="136"/>
      <c r="AQ52" s="137"/>
      <c r="AR52" s="138"/>
      <c r="AS52" s="138"/>
      <c r="AT52" s="138"/>
      <c r="AU52" s="138"/>
      <c r="AV52" s="138"/>
      <c r="AX52" s="136"/>
      <c r="AY52" s="137"/>
      <c r="AZ52" s="138"/>
      <c r="BA52" s="138"/>
      <c r="BB52" s="138"/>
      <c r="BC52" s="138"/>
      <c r="BD52" s="138"/>
      <c r="BF52" s="136"/>
      <c r="BG52" s="137"/>
      <c r="BH52" s="138"/>
      <c r="BI52" s="138"/>
      <c r="BJ52" s="138"/>
      <c r="BK52" s="138"/>
      <c r="BL52" s="138"/>
      <c r="BN52" s="136"/>
      <c r="BO52" s="137"/>
      <c r="BP52" s="138"/>
      <c r="BQ52" s="138"/>
      <c r="BR52" s="138"/>
      <c r="BS52" s="138"/>
      <c r="BT52" s="138"/>
    </row>
    <row r="53" spans="2:72">
      <c r="B53" s="330" t="s">
        <v>16</v>
      </c>
      <c r="C53" s="331"/>
      <c r="D53" s="139">
        <f>SUM(D45:D52)</f>
        <v>0</v>
      </c>
      <c r="E53" s="139">
        <f t="shared" ref="E53:F53" si="174">SUM(E45:E52)</f>
        <v>0</v>
      </c>
      <c r="F53" s="139">
        <f t="shared" si="174"/>
        <v>0</v>
      </c>
      <c r="G53" s="139">
        <f>SUM(G45:G52)</f>
        <v>0</v>
      </c>
      <c r="H53" s="139">
        <f t="shared" ref="H53" si="175">SUM(H45:H52)</f>
        <v>0</v>
      </c>
      <c r="J53" s="330" t="s">
        <v>16</v>
      </c>
      <c r="K53" s="331"/>
      <c r="L53" s="139">
        <f t="shared" ref="L53:N53" si="176">SUM(L45:L52)</f>
        <v>0</v>
      </c>
      <c r="M53" s="139">
        <f t="shared" si="176"/>
        <v>0</v>
      </c>
      <c r="N53" s="139">
        <f t="shared" si="176"/>
        <v>0</v>
      </c>
      <c r="O53" s="139">
        <f>SUM(O45:O52)</f>
        <v>0</v>
      </c>
      <c r="P53" s="139">
        <f t="shared" ref="P53" si="177">SUM(P45:P52)</f>
        <v>0</v>
      </c>
      <c r="R53" s="330" t="s">
        <v>16</v>
      </c>
      <c r="S53" s="331"/>
      <c r="T53" s="139">
        <f t="shared" ref="T53:V53" si="178">SUM(T45:T52)</f>
        <v>0</v>
      </c>
      <c r="U53" s="139">
        <f t="shared" si="178"/>
        <v>0</v>
      </c>
      <c r="V53" s="139">
        <f t="shared" si="178"/>
        <v>0</v>
      </c>
      <c r="W53" s="139">
        <f>SUM(W45:W52)</f>
        <v>0</v>
      </c>
      <c r="X53" s="139">
        <f t="shared" ref="X53" si="179">SUM(X45:X52)</f>
        <v>0</v>
      </c>
      <c r="Z53" s="330" t="s">
        <v>16</v>
      </c>
      <c r="AA53" s="331"/>
      <c r="AB53" s="139">
        <f t="shared" ref="AB53:AD53" si="180">SUM(AB45:AB52)</f>
        <v>0</v>
      </c>
      <c r="AC53" s="139">
        <f t="shared" si="180"/>
        <v>0</v>
      </c>
      <c r="AD53" s="139">
        <f t="shared" si="180"/>
        <v>0</v>
      </c>
      <c r="AE53" s="139">
        <f>SUM(AE45:AE52)</f>
        <v>0</v>
      </c>
      <c r="AF53" s="139">
        <f t="shared" ref="AF53" si="181">SUM(AF45:AF52)</f>
        <v>0</v>
      </c>
      <c r="AH53" s="330" t="s">
        <v>16</v>
      </c>
      <c r="AI53" s="331"/>
      <c r="AJ53" s="139">
        <f t="shared" ref="AJ53:AL53" si="182">SUM(AJ45:AJ52)</f>
        <v>0</v>
      </c>
      <c r="AK53" s="139">
        <f t="shared" si="182"/>
        <v>0</v>
      </c>
      <c r="AL53" s="139">
        <f t="shared" si="182"/>
        <v>0</v>
      </c>
      <c r="AM53" s="139">
        <f>SUM(AM45:AM52)</f>
        <v>0</v>
      </c>
      <c r="AN53" s="139">
        <f t="shared" ref="AN53" si="183">SUM(AN45:AN52)</f>
        <v>0</v>
      </c>
      <c r="AP53" s="330" t="s">
        <v>16</v>
      </c>
      <c r="AQ53" s="331"/>
      <c r="AR53" s="139">
        <f t="shared" ref="AR53:AT53" si="184">SUM(AR45:AR52)</f>
        <v>0</v>
      </c>
      <c r="AS53" s="139">
        <f t="shared" si="184"/>
        <v>0</v>
      </c>
      <c r="AT53" s="139">
        <f t="shared" si="184"/>
        <v>0</v>
      </c>
      <c r="AU53" s="139">
        <f>SUM(AU45:AU52)</f>
        <v>0</v>
      </c>
      <c r="AV53" s="139">
        <f t="shared" ref="AV53" si="185">SUM(AV45:AV52)</f>
        <v>0</v>
      </c>
      <c r="AX53" s="330" t="s">
        <v>16</v>
      </c>
      <c r="AY53" s="331"/>
      <c r="AZ53" s="139">
        <f t="shared" ref="AZ53:BB53" si="186">SUM(AZ45:AZ52)</f>
        <v>0</v>
      </c>
      <c r="BA53" s="139">
        <f t="shared" si="186"/>
        <v>0</v>
      </c>
      <c r="BB53" s="139">
        <f t="shared" si="186"/>
        <v>0</v>
      </c>
      <c r="BC53" s="139">
        <f>SUM(BC45:BC52)</f>
        <v>0</v>
      </c>
      <c r="BD53" s="139">
        <f t="shared" ref="BD53" si="187">SUM(BD45:BD52)</f>
        <v>0</v>
      </c>
      <c r="BF53" s="330" t="s">
        <v>16</v>
      </c>
      <c r="BG53" s="331"/>
      <c r="BH53" s="139">
        <f t="shared" ref="BH53:BJ53" si="188">SUM(BH45:BH52)</f>
        <v>0</v>
      </c>
      <c r="BI53" s="139">
        <f t="shared" si="188"/>
        <v>0</v>
      </c>
      <c r="BJ53" s="139">
        <f t="shared" si="188"/>
        <v>0</v>
      </c>
      <c r="BK53" s="139">
        <f>SUM(BK45:BK52)</f>
        <v>0</v>
      </c>
      <c r="BL53" s="139">
        <f t="shared" ref="BL53" si="189">SUM(BL45:BL52)</f>
        <v>0</v>
      </c>
      <c r="BN53" s="330" t="s">
        <v>16</v>
      </c>
      <c r="BO53" s="331"/>
      <c r="BP53" s="139">
        <f t="shared" ref="BP53:BR53" si="190">SUM(BP45:BP52)</f>
        <v>0</v>
      </c>
      <c r="BQ53" s="139">
        <f t="shared" si="190"/>
        <v>0</v>
      </c>
      <c r="BR53" s="139">
        <f t="shared" si="190"/>
        <v>0</v>
      </c>
      <c r="BS53" s="139">
        <f>SUM(BS45:BS52)</f>
        <v>0</v>
      </c>
      <c r="BT53" s="139">
        <f t="shared" ref="BT53" si="191">SUM(BT45:BT52)</f>
        <v>0</v>
      </c>
    </row>
    <row r="54" spans="2:72">
      <c r="B54" s="134"/>
      <c r="C54" s="140"/>
      <c r="D54" s="135"/>
      <c r="E54" s="135"/>
      <c r="F54" s="135"/>
      <c r="G54" s="135"/>
      <c r="H54" s="135"/>
      <c r="J54" s="134"/>
      <c r="K54" s="140"/>
      <c r="L54" s="135"/>
      <c r="M54" s="135"/>
      <c r="N54" s="135"/>
      <c r="O54" s="135"/>
      <c r="P54" s="135"/>
      <c r="R54" s="134"/>
      <c r="S54" s="140"/>
      <c r="T54" s="135"/>
      <c r="U54" s="135"/>
      <c r="V54" s="135"/>
      <c r="W54" s="135"/>
      <c r="X54" s="135"/>
      <c r="Z54" s="134"/>
      <c r="AA54" s="140"/>
      <c r="AB54" s="135"/>
      <c r="AC54" s="135"/>
      <c r="AD54" s="135"/>
      <c r="AE54" s="135"/>
      <c r="AF54" s="135"/>
      <c r="AH54" s="134"/>
      <c r="AI54" s="140"/>
      <c r="AJ54" s="135"/>
      <c r="AK54" s="135"/>
      <c r="AL54" s="135"/>
      <c r="AM54" s="135"/>
      <c r="AN54" s="135"/>
      <c r="AP54" s="134"/>
      <c r="AQ54" s="140"/>
      <c r="AR54" s="135"/>
      <c r="AS54" s="135"/>
      <c r="AT54" s="135"/>
      <c r="AU54" s="135"/>
      <c r="AV54" s="135"/>
      <c r="AX54" s="134"/>
      <c r="AY54" s="140"/>
      <c r="AZ54" s="135"/>
      <c r="BA54" s="135"/>
      <c r="BB54" s="135"/>
      <c r="BC54" s="135"/>
      <c r="BD54" s="135"/>
      <c r="BF54" s="134"/>
      <c r="BG54" s="140"/>
      <c r="BH54" s="135"/>
      <c r="BI54" s="135"/>
      <c r="BJ54" s="135"/>
      <c r="BK54" s="135"/>
      <c r="BL54" s="135"/>
      <c r="BN54" s="134"/>
      <c r="BO54" s="140"/>
      <c r="BP54" s="135"/>
      <c r="BQ54" s="135"/>
      <c r="BR54" s="135"/>
      <c r="BS54" s="135"/>
      <c r="BT54" s="135"/>
    </row>
    <row r="55" spans="2:72">
      <c r="B55" s="141"/>
      <c r="C55" s="142" t="s">
        <v>73</v>
      </c>
      <c r="D55" s="135">
        <f t="shared" ref="D55:F58" si="192">L55+T55+AB55+AJ55+AR55+AZ55+BH55+BP55</f>
        <v>0</v>
      </c>
      <c r="E55" s="135">
        <f t="shared" si="192"/>
        <v>0</v>
      </c>
      <c r="F55" s="135">
        <f t="shared" si="192"/>
        <v>0</v>
      </c>
      <c r="G55" s="135">
        <f t="shared" ref="G55:G58" si="193">F55-D55</f>
        <v>0</v>
      </c>
      <c r="H55" s="135">
        <f t="shared" ref="H55:H58" si="194">F55-E55</f>
        <v>0</v>
      </c>
      <c r="J55" s="141"/>
      <c r="K55" s="142" t="s">
        <v>73</v>
      </c>
      <c r="L55" s="135">
        <v>0</v>
      </c>
      <c r="M55" s="135">
        <v>0</v>
      </c>
      <c r="N55" s="135">
        <v>0</v>
      </c>
      <c r="O55" s="135">
        <f t="shared" ref="O55:O58" si="195">N55-L55</f>
        <v>0</v>
      </c>
      <c r="P55" s="135">
        <f t="shared" ref="P55:P58" si="196">N55-M55</f>
        <v>0</v>
      </c>
      <c r="R55" s="141"/>
      <c r="S55" s="142" t="s">
        <v>73</v>
      </c>
      <c r="T55" s="135">
        <v>0</v>
      </c>
      <c r="U55" s="135">
        <v>0</v>
      </c>
      <c r="V55" s="135">
        <v>0</v>
      </c>
      <c r="W55" s="135">
        <f t="shared" ref="W55:W58" si="197">V55-T55</f>
        <v>0</v>
      </c>
      <c r="X55" s="135">
        <f t="shared" ref="X55:X58" si="198">V55-U55</f>
        <v>0</v>
      </c>
      <c r="Z55" s="141"/>
      <c r="AA55" s="142" t="s">
        <v>73</v>
      </c>
      <c r="AB55" s="135">
        <v>0</v>
      </c>
      <c r="AC55" s="135">
        <v>0</v>
      </c>
      <c r="AD55" s="135">
        <v>0</v>
      </c>
      <c r="AE55" s="135">
        <f t="shared" ref="AE55:AE58" si="199">AD55-AB55</f>
        <v>0</v>
      </c>
      <c r="AF55" s="135">
        <f t="shared" ref="AF55:AF58" si="200">AD55-AC55</f>
        <v>0</v>
      </c>
      <c r="AH55" s="141"/>
      <c r="AI55" s="142" t="s">
        <v>73</v>
      </c>
      <c r="AJ55" s="135">
        <v>0</v>
      </c>
      <c r="AK55" s="135">
        <v>0</v>
      </c>
      <c r="AL55" s="135">
        <v>0</v>
      </c>
      <c r="AM55" s="135">
        <f t="shared" ref="AM55:AM58" si="201">AL55-AJ55</f>
        <v>0</v>
      </c>
      <c r="AN55" s="135">
        <f t="shared" ref="AN55:AN58" si="202">AL55-AK55</f>
        <v>0</v>
      </c>
      <c r="AP55" s="141"/>
      <c r="AQ55" s="142" t="s">
        <v>73</v>
      </c>
      <c r="AR55" s="135">
        <v>0</v>
      </c>
      <c r="AS55" s="135">
        <v>0</v>
      </c>
      <c r="AT55" s="135">
        <v>0</v>
      </c>
      <c r="AU55" s="135">
        <f t="shared" ref="AU55:AU58" si="203">AT55-AR55</f>
        <v>0</v>
      </c>
      <c r="AV55" s="135">
        <f t="shared" ref="AV55:AV58" si="204">AT55-AS55</f>
        <v>0</v>
      </c>
      <c r="AX55" s="141"/>
      <c r="AY55" s="142" t="s">
        <v>73</v>
      </c>
      <c r="AZ55" s="135">
        <v>0</v>
      </c>
      <c r="BA55" s="135">
        <v>0</v>
      </c>
      <c r="BB55" s="135">
        <v>0</v>
      </c>
      <c r="BC55" s="135">
        <f t="shared" ref="BC55:BC58" si="205">BB55-AZ55</f>
        <v>0</v>
      </c>
      <c r="BD55" s="135">
        <f t="shared" ref="BD55:BD58" si="206">BB55-BA55</f>
        <v>0</v>
      </c>
      <c r="BF55" s="141"/>
      <c r="BG55" s="142" t="s">
        <v>73</v>
      </c>
      <c r="BH55" s="135">
        <v>0</v>
      </c>
      <c r="BI55" s="135">
        <v>0</v>
      </c>
      <c r="BJ55" s="135">
        <v>0</v>
      </c>
      <c r="BK55" s="135">
        <f t="shared" ref="BK55:BK58" si="207">BJ55-BH55</f>
        <v>0</v>
      </c>
      <c r="BL55" s="135">
        <f t="shared" ref="BL55:BL58" si="208">BJ55-BI55</f>
        <v>0</v>
      </c>
      <c r="BN55" s="141"/>
      <c r="BO55" s="142" t="s">
        <v>73</v>
      </c>
      <c r="BP55" s="135">
        <v>0</v>
      </c>
      <c r="BQ55" s="135">
        <v>0</v>
      </c>
      <c r="BR55" s="135">
        <v>0</v>
      </c>
      <c r="BS55" s="135">
        <f t="shared" ref="BS55:BS58" si="209">BR55-BP55</f>
        <v>0</v>
      </c>
      <c r="BT55" s="135">
        <f t="shared" ref="BT55:BT58" si="210">BR55-BQ55</f>
        <v>0</v>
      </c>
    </row>
    <row r="56" spans="2:72">
      <c r="B56" s="141"/>
      <c r="C56" s="142" t="s">
        <v>18</v>
      </c>
      <c r="D56" s="135">
        <f t="shared" si="192"/>
        <v>0</v>
      </c>
      <c r="E56" s="135">
        <f t="shared" si="192"/>
        <v>0</v>
      </c>
      <c r="F56" s="135">
        <f t="shared" si="192"/>
        <v>0</v>
      </c>
      <c r="G56" s="135">
        <f t="shared" si="193"/>
        <v>0</v>
      </c>
      <c r="H56" s="135">
        <f t="shared" si="194"/>
        <v>0</v>
      </c>
      <c r="J56" s="141"/>
      <c r="K56" s="142" t="s">
        <v>18</v>
      </c>
      <c r="L56" s="135">
        <v>0</v>
      </c>
      <c r="M56" s="135">
        <v>0</v>
      </c>
      <c r="N56" s="135">
        <v>0</v>
      </c>
      <c r="O56" s="135">
        <f t="shared" si="195"/>
        <v>0</v>
      </c>
      <c r="P56" s="135">
        <f t="shared" si="196"/>
        <v>0</v>
      </c>
      <c r="R56" s="141"/>
      <c r="S56" s="142" t="s">
        <v>18</v>
      </c>
      <c r="T56" s="135">
        <v>0</v>
      </c>
      <c r="U56" s="135">
        <v>0</v>
      </c>
      <c r="V56" s="135">
        <v>0</v>
      </c>
      <c r="W56" s="135">
        <f t="shared" si="197"/>
        <v>0</v>
      </c>
      <c r="X56" s="135">
        <f t="shared" si="198"/>
        <v>0</v>
      </c>
      <c r="Z56" s="141"/>
      <c r="AA56" s="142" t="s">
        <v>18</v>
      </c>
      <c r="AB56" s="135">
        <v>0</v>
      </c>
      <c r="AC56" s="135">
        <v>0</v>
      </c>
      <c r="AD56" s="135">
        <v>0</v>
      </c>
      <c r="AE56" s="135">
        <f t="shared" si="199"/>
        <v>0</v>
      </c>
      <c r="AF56" s="135">
        <f t="shared" si="200"/>
        <v>0</v>
      </c>
      <c r="AH56" s="141"/>
      <c r="AI56" s="142" t="s">
        <v>18</v>
      </c>
      <c r="AJ56" s="135">
        <v>0</v>
      </c>
      <c r="AK56" s="135">
        <v>0</v>
      </c>
      <c r="AL56" s="135">
        <v>0</v>
      </c>
      <c r="AM56" s="135">
        <f t="shared" si="201"/>
        <v>0</v>
      </c>
      <c r="AN56" s="135">
        <f t="shared" si="202"/>
        <v>0</v>
      </c>
      <c r="AP56" s="141"/>
      <c r="AQ56" s="142" t="s">
        <v>18</v>
      </c>
      <c r="AR56" s="135">
        <v>0</v>
      </c>
      <c r="AS56" s="135">
        <v>0</v>
      </c>
      <c r="AT56" s="135">
        <v>0</v>
      </c>
      <c r="AU56" s="135">
        <f t="shared" si="203"/>
        <v>0</v>
      </c>
      <c r="AV56" s="135">
        <f t="shared" si="204"/>
        <v>0</v>
      </c>
      <c r="AX56" s="141"/>
      <c r="AY56" s="142" t="s">
        <v>18</v>
      </c>
      <c r="AZ56" s="135">
        <v>0</v>
      </c>
      <c r="BA56" s="135">
        <v>0</v>
      </c>
      <c r="BB56" s="135">
        <v>0</v>
      </c>
      <c r="BC56" s="135">
        <f t="shared" si="205"/>
        <v>0</v>
      </c>
      <c r="BD56" s="135">
        <f t="shared" si="206"/>
        <v>0</v>
      </c>
      <c r="BF56" s="141"/>
      <c r="BG56" s="142" t="s">
        <v>18</v>
      </c>
      <c r="BH56" s="135">
        <v>0</v>
      </c>
      <c r="BI56" s="135">
        <v>0</v>
      </c>
      <c r="BJ56" s="135">
        <v>0</v>
      </c>
      <c r="BK56" s="135">
        <f t="shared" si="207"/>
        <v>0</v>
      </c>
      <c r="BL56" s="135">
        <f t="shared" si="208"/>
        <v>0</v>
      </c>
      <c r="BN56" s="141"/>
      <c r="BO56" s="142" t="s">
        <v>18</v>
      </c>
      <c r="BP56" s="135">
        <v>0</v>
      </c>
      <c r="BQ56" s="135">
        <v>0</v>
      </c>
      <c r="BR56" s="135">
        <v>0</v>
      </c>
      <c r="BS56" s="135">
        <f t="shared" si="209"/>
        <v>0</v>
      </c>
      <c r="BT56" s="135">
        <f t="shared" si="210"/>
        <v>0</v>
      </c>
    </row>
    <row r="57" spans="2:72">
      <c r="B57" s="141"/>
      <c r="C57" s="142" t="s">
        <v>19</v>
      </c>
      <c r="D57" s="135">
        <f t="shared" si="192"/>
        <v>0</v>
      </c>
      <c r="E57" s="135">
        <f t="shared" si="192"/>
        <v>0</v>
      </c>
      <c r="F57" s="135">
        <f t="shared" si="192"/>
        <v>0</v>
      </c>
      <c r="G57" s="135">
        <f t="shared" si="193"/>
        <v>0</v>
      </c>
      <c r="H57" s="135">
        <f t="shared" si="194"/>
        <v>0</v>
      </c>
      <c r="J57" s="141"/>
      <c r="K57" s="142" t="s">
        <v>19</v>
      </c>
      <c r="L57" s="135">
        <v>0</v>
      </c>
      <c r="M57" s="135">
        <v>0</v>
      </c>
      <c r="N57" s="135">
        <v>0</v>
      </c>
      <c r="O57" s="135">
        <f t="shared" si="195"/>
        <v>0</v>
      </c>
      <c r="P57" s="135">
        <f t="shared" si="196"/>
        <v>0</v>
      </c>
      <c r="R57" s="141"/>
      <c r="S57" s="142" t="s">
        <v>19</v>
      </c>
      <c r="T57" s="135">
        <v>0</v>
      </c>
      <c r="U57" s="135">
        <v>0</v>
      </c>
      <c r="V57" s="135">
        <v>0</v>
      </c>
      <c r="W57" s="135">
        <f t="shared" si="197"/>
        <v>0</v>
      </c>
      <c r="X57" s="135">
        <f t="shared" si="198"/>
        <v>0</v>
      </c>
      <c r="Z57" s="141"/>
      <c r="AA57" s="142" t="s">
        <v>19</v>
      </c>
      <c r="AB57" s="135">
        <v>0</v>
      </c>
      <c r="AC57" s="135">
        <v>0</v>
      </c>
      <c r="AD57" s="135">
        <v>0</v>
      </c>
      <c r="AE57" s="135">
        <f t="shared" si="199"/>
        <v>0</v>
      </c>
      <c r="AF57" s="135">
        <f t="shared" si="200"/>
        <v>0</v>
      </c>
      <c r="AH57" s="141"/>
      <c r="AI57" s="142" t="s">
        <v>19</v>
      </c>
      <c r="AJ57" s="135">
        <v>0</v>
      </c>
      <c r="AK57" s="135">
        <v>0</v>
      </c>
      <c r="AL57" s="135">
        <v>0</v>
      </c>
      <c r="AM57" s="135">
        <f t="shared" si="201"/>
        <v>0</v>
      </c>
      <c r="AN57" s="135">
        <f t="shared" si="202"/>
        <v>0</v>
      </c>
      <c r="AP57" s="141"/>
      <c r="AQ57" s="142" t="s">
        <v>19</v>
      </c>
      <c r="AR57" s="135">
        <v>0</v>
      </c>
      <c r="AS57" s="135">
        <v>0</v>
      </c>
      <c r="AT57" s="135">
        <v>0</v>
      </c>
      <c r="AU57" s="135">
        <f t="shared" si="203"/>
        <v>0</v>
      </c>
      <c r="AV57" s="135">
        <f t="shared" si="204"/>
        <v>0</v>
      </c>
      <c r="AX57" s="141"/>
      <c r="AY57" s="142" t="s">
        <v>19</v>
      </c>
      <c r="AZ57" s="135">
        <v>0</v>
      </c>
      <c r="BA57" s="135">
        <v>0</v>
      </c>
      <c r="BB57" s="135">
        <v>0</v>
      </c>
      <c r="BC57" s="135">
        <f t="shared" si="205"/>
        <v>0</v>
      </c>
      <c r="BD57" s="135">
        <f t="shared" si="206"/>
        <v>0</v>
      </c>
      <c r="BF57" s="141"/>
      <c r="BG57" s="142" t="s">
        <v>19</v>
      </c>
      <c r="BH57" s="135">
        <v>0</v>
      </c>
      <c r="BI57" s="135">
        <v>0</v>
      </c>
      <c r="BJ57" s="135">
        <v>0</v>
      </c>
      <c r="BK57" s="135">
        <f t="shared" si="207"/>
        <v>0</v>
      </c>
      <c r="BL57" s="135">
        <f t="shared" si="208"/>
        <v>0</v>
      </c>
      <c r="BN57" s="141"/>
      <c r="BO57" s="142" t="s">
        <v>19</v>
      </c>
      <c r="BP57" s="135">
        <v>0</v>
      </c>
      <c r="BQ57" s="135">
        <v>0</v>
      </c>
      <c r="BR57" s="135">
        <v>0</v>
      </c>
      <c r="BS57" s="135">
        <f t="shared" si="209"/>
        <v>0</v>
      </c>
      <c r="BT57" s="135">
        <f t="shared" si="210"/>
        <v>0</v>
      </c>
    </row>
    <row r="58" spans="2:72">
      <c r="B58" s="141"/>
      <c r="C58" s="152"/>
      <c r="D58" s="135">
        <f t="shared" si="192"/>
        <v>0</v>
      </c>
      <c r="E58" s="135">
        <f t="shared" si="192"/>
        <v>0</v>
      </c>
      <c r="F58" s="135">
        <f t="shared" si="192"/>
        <v>0</v>
      </c>
      <c r="G58" s="135">
        <f t="shared" si="193"/>
        <v>0</v>
      </c>
      <c r="H58" s="135">
        <f t="shared" si="194"/>
        <v>0</v>
      </c>
      <c r="J58" s="141"/>
      <c r="K58" s="152"/>
      <c r="L58" s="135">
        <v>0</v>
      </c>
      <c r="M58" s="135">
        <v>0</v>
      </c>
      <c r="N58" s="135">
        <v>0</v>
      </c>
      <c r="O58" s="135">
        <f t="shared" si="195"/>
        <v>0</v>
      </c>
      <c r="P58" s="135">
        <f t="shared" si="196"/>
        <v>0</v>
      </c>
      <c r="R58" s="141"/>
      <c r="S58" s="152"/>
      <c r="T58" s="135">
        <v>0</v>
      </c>
      <c r="U58" s="135">
        <v>0</v>
      </c>
      <c r="V58" s="135">
        <v>0</v>
      </c>
      <c r="W58" s="135">
        <f t="shared" si="197"/>
        <v>0</v>
      </c>
      <c r="X58" s="135">
        <f t="shared" si="198"/>
        <v>0</v>
      </c>
      <c r="Z58" s="141"/>
      <c r="AA58" s="152"/>
      <c r="AB58" s="135">
        <v>0</v>
      </c>
      <c r="AC58" s="135">
        <v>0</v>
      </c>
      <c r="AD58" s="135">
        <v>0</v>
      </c>
      <c r="AE58" s="135">
        <f t="shared" si="199"/>
        <v>0</v>
      </c>
      <c r="AF58" s="135">
        <f t="shared" si="200"/>
        <v>0</v>
      </c>
      <c r="AH58" s="141"/>
      <c r="AI58" s="152"/>
      <c r="AJ58" s="135">
        <v>0</v>
      </c>
      <c r="AK58" s="135">
        <v>0</v>
      </c>
      <c r="AL58" s="135">
        <v>0</v>
      </c>
      <c r="AM58" s="135">
        <f t="shared" si="201"/>
        <v>0</v>
      </c>
      <c r="AN58" s="135">
        <f t="shared" si="202"/>
        <v>0</v>
      </c>
      <c r="AP58" s="141"/>
      <c r="AQ58" s="152"/>
      <c r="AR58" s="135">
        <v>0</v>
      </c>
      <c r="AS58" s="135">
        <v>0</v>
      </c>
      <c r="AT58" s="135">
        <v>0</v>
      </c>
      <c r="AU58" s="135">
        <f t="shared" si="203"/>
        <v>0</v>
      </c>
      <c r="AV58" s="135">
        <f t="shared" si="204"/>
        <v>0</v>
      </c>
      <c r="AX58" s="141"/>
      <c r="AY58" s="152"/>
      <c r="AZ58" s="135">
        <v>0</v>
      </c>
      <c r="BA58" s="135">
        <v>0</v>
      </c>
      <c r="BB58" s="135">
        <v>0</v>
      </c>
      <c r="BC58" s="135">
        <f t="shared" si="205"/>
        <v>0</v>
      </c>
      <c r="BD58" s="135">
        <f t="shared" si="206"/>
        <v>0</v>
      </c>
      <c r="BF58" s="141"/>
      <c r="BG58" s="152"/>
      <c r="BH58" s="135">
        <v>0</v>
      </c>
      <c r="BI58" s="135">
        <v>0</v>
      </c>
      <c r="BJ58" s="135">
        <v>0</v>
      </c>
      <c r="BK58" s="135">
        <f t="shared" si="207"/>
        <v>0</v>
      </c>
      <c r="BL58" s="135">
        <f t="shared" si="208"/>
        <v>0</v>
      </c>
      <c r="BN58" s="141"/>
      <c r="BO58" s="152"/>
      <c r="BP58" s="135">
        <v>0</v>
      </c>
      <c r="BQ58" s="135">
        <v>0</v>
      </c>
      <c r="BR58" s="135">
        <v>0</v>
      </c>
      <c r="BS58" s="135">
        <f t="shared" si="209"/>
        <v>0</v>
      </c>
      <c r="BT58" s="135">
        <f t="shared" si="210"/>
        <v>0</v>
      </c>
    </row>
    <row r="59" spans="2:72">
      <c r="B59" s="134"/>
      <c r="C59" s="140"/>
      <c r="D59" s="138"/>
      <c r="E59" s="138"/>
      <c r="F59" s="138"/>
      <c r="G59" s="138"/>
      <c r="H59" s="138"/>
      <c r="J59" s="134"/>
      <c r="K59" s="140"/>
      <c r="L59" s="138"/>
      <c r="M59" s="138"/>
      <c r="N59" s="138"/>
      <c r="O59" s="138"/>
      <c r="P59" s="138"/>
      <c r="R59" s="134"/>
      <c r="S59" s="140"/>
      <c r="T59" s="138"/>
      <c r="U59" s="138"/>
      <c r="V59" s="138"/>
      <c r="W59" s="138"/>
      <c r="X59" s="138"/>
      <c r="Z59" s="134"/>
      <c r="AA59" s="140"/>
      <c r="AB59" s="138"/>
      <c r="AC59" s="138"/>
      <c r="AD59" s="138"/>
      <c r="AE59" s="138"/>
      <c r="AF59" s="138"/>
      <c r="AH59" s="134"/>
      <c r="AI59" s="140"/>
      <c r="AJ59" s="138"/>
      <c r="AK59" s="138"/>
      <c r="AL59" s="138"/>
      <c r="AM59" s="138"/>
      <c r="AN59" s="138"/>
      <c r="AP59" s="134"/>
      <c r="AQ59" s="140"/>
      <c r="AR59" s="138"/>
      <c r="AS59" s="138"/>
      <c r="AT59" s="138"/>
      <c r="AU59" s="138"/>
      <c r="AV59" s="138"/>
      <c r="AX59" s="134"/>
      <c r="AY59" s="140"/>
      <c r="AZ59" s="138"/>
      <c r="BA59" s="138"/>
      <c r="BB59" s="138"/>
      <c r="BC59" s="138"/>
      <c r="BD59" s="138"/>
      <c r="BF59" s="134"/>
      <c r="BG59" s="140"/>
      <c r="BH59" s="138"/>
      <c r="BI59" s="138"/>
      <c r="BJ59" s="138"/>
      <c r="BK59" s="138"/>
      <c r="BL59" s="138"/>
      <c r="BN59" s="134"/>
      <c r="BO59" s="140"/>
      <c r="BP59" s="138"/>
      <c r="BQ59" s="138"/>
      <c r="BR59" s="138"/>
      <c r="BS59" s="138"/>
      <c r="BT59" s="138"/>
    </row>
    <row r="60" spans="2:72">
      <c r="B60" s="332" t="s">
        <v>39</v>
      </c>
      <c r="C60" s="333"/>
      <c r="D60" s="143">
        <f>SUM(D55:D58)+D53</f>
        <v>0</v>
      </c>
      <c r="E60" s="143">
        <f t="shared" ref="E60:F60" si="211">SUM(E55:E58)+E53</f>
        <v>0</v>
      </c>
      <c r="F60" s="143">
        <f t="shared" si="211"/>
        <v>0</v>
      </c>
      <c r="G60" s="143">
        <f t="shared" ref="G60:H60" si="212">SUM(G55:G58)+G53</f>
        <v>0</v>
      </c>
      <c r="H60" s="143">
        <f t="shared" si="212"/>
        <v>0</v>
      </c>
      <c r="J60" s="332" t="s">
        <v>39</v>
      </c>
      <c r="K60" s="333"/>
      <c r="L60" s="143">
        <f t="shared" ref="L60" si="213">SUM(L55:L58)+L53</f>
        <v>0</v>
      </c>
      <c r="M60" s="143">
        <f t="shared" ref="M60:N60" si="214">SUM(M55:M58)+M53</f>
        <v>0</v>
      </c>
      <c r="N60" s="143">
        <f t="shared" si="214"/>
        <v>0</v>
      </c>
      <c r="O60" s="143">
        <f t="shared" ref="O60:P60" si="215">SUM(O55:O58)+O53</f>
        <v>0</v>
      </c>
      <c r="P60" s="143">
        <f t="shared" si="215"/>
        <v>0</v>
      </c>
      <c r="R60" s="332" t="s">
        <v>39</v>
      </c>
      <c r="S60" s="333"/>
      <c r="T60" s="143">
        <f t="shared" ref="T60" si="216">SUM(T55:T58)+T53</f>
        <v>0</v>
      </c>
      <c r="U60" s="143">
        <f t="shared" ref="U60:V60" si="217">SUM(U55:U58)+U53</f>
        <v>0</v>
      </c>
      <c r="V60" s="143">
        <f t="shared" si="217"/>
        <v>0</v>
      </c>
      <c r="W60" s="143">
        <f t="shared" ref="W60:X60" si="218">SUM(W55:W58)+W53</f>
        <v>0</v>
      </c>
      <c r="X60" s="143">
        <f t="shared" si="218"/>
        <v>0</v>
      </c>
      <c r="Z60" s="332" t="s">
        <v>39</v>
      </c>
      <c r="AA60" s="333"/>
      <c r="AB60" s="143">
        <f t="shared" ref="AB60" si="219">SUM(AB55:AB58)+AB53</f>
        <v>0</v>
      </c>
      <c r="AC60" s="143">
        <f t="shared" ref="AC60:AD60" si="220">SUM(AC55:AC58)+AC53</f>
        <v>0</v>
      </c>
      <c r="AD60" s="143">
        <f t="shared" si="220"/>
        <v>0</v>
      </c>
      <c r="AE60" s="143">
        <f t="shared" ref="AE60:AF60" si="221">SUM(AE55:AE58)+AE53</f>
        <v>0</v>
      </c>
      <c r="AF60" s="143">
        <f t="shared" si="221"/>
        <v>0</v>
      </c>
      <c r="AH60" s="332" t="s">
        <v>39</v>
      </c>
      <c r="AI60" s="333"/>
      <c r="AJ60" s="143">
        <f t="shared" ref="AJ60" si="222">SUM(AJ55:AJ58)+AJ53</f>
        <v>0</v>
      </c>
      <c r="AK60" s="143">
        <f t="shared" ref="AK60:AL60" si="223">SUM(AK55:AK58)+AK53</f>
        <v>0</v>
      </c>
      <c r="AL60" s="143">
        <f t="shared" si="223"/>
        <v>0</v>
      </c>
      <c r="AM60" s="143">
        <f t="shared" ref="AM60:AN60" si="224">SUM(AM55:AM58)+AM53</f>
        <v>0</v>
      </c>
      <c r="AN60" s="143">
        <f t="shared" si="224"/>
        <v>0</v>
      </c>
      <c r="AP60" s="332" t="s">
        <v>39</v>
      </c>
      <c r="AQ60" s="333"/>
      <c r="AR60" s="143">
        <f t="shared" ref="AR60" si="225">SUM(AR55:AR58)+AR53</f>
        <v>0</v>
      </c>
      <c r="AS60" s="143">
        <f t="shared" ref="AS60:AT60" si="226">SUM(AS55:AS58)+AS53</f>
        <v>0</v>
      </c>
      <c r="AT60" s="143">
        <f t="shared" si="226"/>
        <v>0</v>
      </c>
      <c r="AU60" s="143">
        <f t="shared" ref="AU60:AV60" si="227">SUM(AU55:AU58)+AU53</f>
        <v>0</v>
      </c>
      <c r="AV60" s="143">
        <f t="shared" si="227"/>
        <v>0</v>
      </c>
      <c r="AX60" s="332" t="s">
        <v>39</v>
      </c>
      <c r="AY60" s="333"/>
      <c r="AZ60" s="143">
        <f t="shared" ref="AZ60" si="228">SUM(AZ55:AZ58)+AZ53</f>
        <v>0</v>
      </c>
      <c r="BA60" s="143">
        <f t="shared" ref="BA60:BB60" si="229">SUM(BA55:BA58)+BA53</f>
        <v>0</v>
      </c>
      <c r="BB60" s="143">
        <f t="shared" si="229"/>
        <v>0</v>
      </c>
      <c r="BC60" s="143">
        <f t="shared" ref="BC60:BD60" si="230">SUM(BC55:BC58)+BC53</f>
        <v>0</v>
      </c>
      <c r="BD60" s="143">
        <f t="shared" si="230"/>
        <v>0</v>
      </c>
      <c r="BF60" s="332" t="s">
        <v>39</v>
      </c>
      <c r="BG60" s="333"/>
      <c r="BH60" s="143">
        <f t="shared" ref="BH60" si="231">SUM(BH55:BH58)+BH53</f>
        <v>0</v>
      </c>
      <c r="BI60" s="143">
        <f t="shared" ref="BI60:BJ60" si="232">SUM(BI55:BI58)+BI53</f>
        <v>0</v>
      </c>
      <c r="BJ60" s="143">
        <f t="shared" si="232"/>
        <v>0</v>
      </c>
      <c r="BK60" s="143">
        <f t="shared" ref="BK60:BL60" si="233">SUM(BK55:BK58)+BK53</f>
        <v>0</v>
      </c>
      <c r="BL60" s="143">
        <f t="shared" si="233"/>
        <v>0</v>
      </c>
      <c r="BN60" s="332" t="s">
        <v>39</v>
      </c>
      <c r="BO60" s="333"/>
      <c r="BP60" s="143">
        <f t="shared" ref="BP60" si="234">SUM(BP55:BP58)+BP53</f>
        <v>0</v>
      </c>
      <c r="BQ60" s="143">
        <f t="shared" ref="BQ60:BR60" si="235">SUM(BQ55:BQ58)+BQ53</f>
        <v>0</v>
      </c>
      <c r="BR60" s="143">
        <f t="shared" si="235"/>
        <v>0</v>
      </c>
      <c r="BS60" s="143">
        <f t="shared" ref="BS60:BT60" si="236">SUM(BS55:BS58)+BS53</f>
        <v>0</v>
      </c>
      <c r="BT60" s="143">
        <f t="shared" si="236"/>
        <v>0</v>
      </c>
    </row>
    <row r="61" spans="2:72">
      <c r="B61" s="128">
        <v>4</v>
      </c>
      <c r="C61" s="149" t="s">
        <v>90</v>
      </c>
      <c r="D61" s="129"/>
      <c r="E61" s="129"/>
      <c r="F61" s="129"/>
      <c r="G61" s="129"/>
      <c r="H61" s="129"/>
      <c r="J61" s="128">
        <v>4</v>
      </c>
      <c r="K61" s="149" t="s">
        <v>90</v>
      </c>
      <c r="L61" s="129"/>
      <c r="M61" s="129"/>
      <c r="N61" s="129"/>
      <c r="O61" s="129"/>
      <c r="P61" s="129"/>
      <c r="R61" s="128">
        <v>4</v>
      </c>
      <c r="S61" s="149" t="s">
        <v>90</v>
      </c>
      <c r="T61" s="129"/>
      <c r="U61" s="129"/>
      <c r="V61" s="129"/>
      <c r="W61" s="129"/>
      <c r="X61" s="129"/>
      <c r="Z61" s="128">
        <v>4</v>
      </c>
      <c r="AA61" s="149" t="s">
        <v>90</v>
      </c>
      <c r="AB61" s="129"/>
      <c r="AC61" s="129"/>
      <c r="AD61" s="129"/>
      <c r="AE61" s="129"/>
      <c r="AF61" s="129"/>
      <c r="AH61" s="128">
        <v>4</v>
      </c>
      <c r="AI61" s="149" t="s">
        <v>90</v>
      </c>
      <c r="AJ61" s="129"/>
      <c r="AK61" s="129"/>
      <c r="AL61" s="129"/>
      <c r="AM61" s="129"/>
      <c r="AN61" s="129"/>
      <c r="AP61" s="128">
        <v>4</v>
      </c>
      <c r="AQ61" s="149" t="s">
        <v>90</v>
      </c>
      <c r="AR61" s="129"/>
      <c r="AS61" s="129"/>
      <c r="AT61" s="129"/>
      <c r="AU61" s="129"/>
      <c r="AV61" s="129"/>
      <c r="AX61" s="128">
        <v>4</v>
      </c>
      <c r="AY61" s="149" t="s">
        <v>90</v>
      </c>
      <c r="AZ61" s="129"/>
      <c r="BA61" s="129"/>
      <c r="BB61" s="129"/>
      <c r="BC61" s="129"/>
      <c r="BD61" s="129"/>
      <c r="BF61" s="128">
        <v>4</v>
      </c>
      <c r="BG61" s="149" t="s">
        <v>90</v>
      </c>
      <c r="BH61" s="129"/>
      <c r="BI61" s="129"/>
      <c r="BJ61" s="129"/>
      <c r="BK61" s="129"/>
      <c r="BL61" s="129"/>
      <c r="BN61" s="128">
        <v>4</v>
      </c>
      <c r="BO61" s="149" t="s">
        <v>90</v>
      </c>
      <c r="BP61" s="129"/>
      <c r="BQ61" s="129"/>
      <c r="BR61" s="129"/>
      <c r="BS61" s="129"/>
      <c r="BT61" s="129"/>
    </row>
    <row r="62" spans="2:72">
      <c r="B62" s="131"/>
      <c r="C62" s="132" t="s">
        <v>9</v>
      </c>
      <c r="D62" s="133"/>
      <c r="E62" s="133"/>
      <c r="F62" s="133"/>
      <c r="G62" s="133"/>
      <c r="H62" s="133"/>
      <c r="J62" s="131"/>
      <c r="K62" s="132" t="s">
        <v>9</v>
      </c>
      <c r="L62" s="133"/>
      <c r="M62" s="133"/>
      <c r="N62" s="133"/>
      <c r="O62" s="133"/>
      <c r="P62" s="133"/>
      <c r="R62" s="131"/>
      <c r="S62" s="132" t="s">
        <v>9</v>
      </c>
      <c r="T62" s="133"/>
      <c r="U62" s="133"/>
      <c r="V62" s="133"/>
      <c r="W62" s="133"/>
      <c r="X62" s="133"/>
      <c r="Z62" s="131"/>
      <c r="AA62" s="132" t="s">
        <v>9</v>
      </c>
      <c r="AB62" s="133"/>
      <c r="AC62" s="133"/>
      <c r="AD62" s="133"/>
      <c r="AE62" s="133"/>
      <c r="AF62" s="133"/>
      <c r="AH62" s="131"/>
      <c r="AI62" s="132" t="s">
        <v>9</v>
      </c>
      <c r="AJ62" s="133"/>
      <c r="AK62" s="133"/>
      <c r="AL62" s="133"/>
      <c r="AM62" s="133"/>
      <c r="AN62" s="133"/>
      <c r="AP62" s="131"/>
      <c r="AQ62" s="132" t="s">
        <v>9</v>
      </c>
      <c r="AR62" s="133"/>
      <c r="AS62" s="133"/>
      <c r="AT62" s="133"/>
      <c r="AU62" s="133"/>
      <c r="AV62" s="133"/>
      <c r="AX62" s="131"/>
      <c r="AY62" s="132" t="s">
        <v>9</v>
      </c>
      <c r="AZ62" s="133"/>
      <c r="BA62" s="133"/>
      <c r="BB62" s="133"/>
      <c r="BC62" s="133"/>
      <c r="BD62" s="133"/>
      <c r="BF62" s="131"/>
      <c r="BG62" s="132" t="s">
        <v>9</v>
      </c>
      <c r="BH62" s="133"/>
      <c r="BI62" s="133"/>
      <c r="BJ62" s="133"/>
      <c r="BK62" s="133"/>
      <c r="BL62" s="133"/>
      <c r="BN62" s="131"/>
      <c r="BO62" s="132" t="s">
        <v>9</v>
      </c>
      <c r="BP62" s="133"/>
      <c r="BQ62" s="133"/>
      <c r="BR62" s="133"/>
      <c r="BS62" s="133"/>
      <c r="BT62" s="133"/>
    </row>
    <row r="63" spans="2:72">
      <c r="B63" s="134"/>
      <c r="C63" s="261" t="s">
        <v>10</v>
      </c>
      <c r="D63" s="135">
        <f t="shared" ref="D63:F69" si="237">L63+T63+AB63+AJ63+AR63+AZ63+BH63+BP63</f>
        <v>0</v>
      </c>
      <c r="E63" s="135">
        <f t="shared" si="237"/>
        <v>0</v>
      </c>
      <c r="F63" s="135">
        <f t="shared" si="237"/>
        <v>0</v>
      </c>
      <c r="G63" s="135">
        <f>F63-D63</f>
        <v>0</v>
      </c>
      <c r="H63" s="135">
        <f>F63-E63</f>
        <v>0</v>
      </c>
      <c r="J63" s="134"/>
      <c r="K63" s="261" t="s">
        <v>10</v>
      </c>
      <c r="L63" s="135">
        <v>0</v>
      </c>
      <c r="M63" s="135">
        <v>0</v>
      </c>
      <c r="N63" s="135">
        <v>0</v>
      </c>
      <c r="O63" s="135">
        <f>N63-L63</f>
        <v>0</v>
      </c>
      <c r="P63" s="135">
        <f>N63-M63</f>
        <v>0</v>
      </c>
      <c r="R63" s="134"/>
      <c r="S63" s="261" t="s">
        <v>10</v>
      </c>
      <c r="T63" s="135">
        <v>0</v>
      </c>
      <c r="U63" s="135">
        <v>0</v>
      </c>
      <c r="V63" s="135">
        <v>0</v>
      </c>
      <c r="W63" s="135">
        <f>V63-T63</f>
        <v>0</v>
      </c>
      <c r="X63" s="135">
        <f>V63-U63</f>
        <v>0</v>
      </c>
      <c r="Z63" s="134"/>
      <c r="AA63" s="261" t="s">
        <v>10</v>
      </c>
      <c r="AB63" s="135">
        <v>0</v>
      </c>
      <c r="AC63" s="135">
        <v>0</v>
      </c>
      <c r="AD63" s="135">
        <v>0</v>
      </c>
      <c r="AE63" s="135">
        <f>AD63-AB63</f>
        <v>0</v>
      </c>
      <c r="AF63" s="135">
        <f>AD63-AC63</f>
        <v>0</v>
      </c>
      <c r="AH63" s="134"/>
      <c r="AI63" s="261" t="s">
        <v>10</v>
      </c>
      <c r="AJ63" s="135">
        <v>0</v>
      </c>
      <c r="AK63" s="135">
        <v>0</v>
      </c>
      <c r="AL63" s="135">
        <v>0</v>
      </c>
      <c r="AM63" s="135">
        <f>AL63-AJ63</f>
        <v>0</v>
      </c>
      <c r="AN63" s="135">
        <f>AL63-AK63</f>
        <v>0</v>
      </c>
      <c r="AP63" s="134"/>
      <c r="AQ63" s="261" t="s">
        <v>10</v>
      </c>
      <c r="AR63" s="135">
        <v>0</v>
      </c>
      <c r="AS63" s="135">
        <v>0</v>
      </c>
      <c r="AT63" s="135">
        <v>0</v>
      </c>
      <c r="AU63" s="135">
        <f>AT63-AR63</f>
        <v>0</v>
      </c>
      <c r="AV63" s="135">
        <f>AT63-AS63</f>
        <v>0</v>
      </c>
      <c r="AX63" s="134"/>
      <c r="AY63" s="261" t="s">
        <v>10</v>
      </c>
      <c r="AZ63" s="135">
        <v>0</v>
      </c>
      <c r="BA63" s="135">
        <v>0</v>
      </c>
      <c r="BB63" s="135">
        <v>0</v>
      </c>
      <c r="BC63" s="135">
        <f>BB63-AZ63</f>
        <v>0</v>
      </c>
      <c r="BD63" s="135">
        <f>BB63-BA63</f>
        <v>0</v>
      </c>
      <c r="BF63" s="134"/>
      <c r="BG63" s="261" t="s">
        <v>10</v>
      </c>
      <c r="BH63" s="135">
        <v>0</v>
      </c>
      <c r="BI63" s="135">
        <v>0</v>
      </c>
      <c r="BJ63" s="135">
        <v>0</v>
      </c>
      <c r="BK63" s="135">
        <f>BJ63-BH63</f>
        <v>0</v>
      </c>
      <c r="BL63" s="135">
        <f>BJ63-BI63</f>
        <v>0</v>
      </c>
      <c r="BN63" s="134"/>
      <c r="BO63" s="261" t="s">
        <v>10</v>
      </c>
      <c r="BP63" s="135">
        <v>0</v>
      </c>
      <c r="BQ63" s="135">
        <v>0</v>
      </c>
      <c r="BR63" s="135">
        <v>0</v>
      </c>
      <c r="BS63" s="135">
        <f>BR63-BP63</f>
        <v>0</v>
      </c>
      <c r="BT63" s="135">
        <f>BR63-BQ63</f>
        <v>0</v>
      </c>
    </row>
    <row r="64" spans="2:72">
      <c r="B64" s="134"/>
      <c r="C64" s="261" t="s">
        <v>11</v>
      </c>
      <c r="D64" s="135">
        <f t="shared" si="237"/>
        <v>0</v>
      </c>
      <c r="E64" s="135">
        <f t="shared" si="237"/>
        <v>0</v>
      </c>
      <c r="F64" s="135">
        <f t="shared" si="237"/>
        <v>0</v>
      </c>
      <c r="G64" s="135">
        <f t="shared" ref="G64:G69" si="238">F64-D64</f>
        <v>0</v>
      </c>
      <c r="H64" s="135">
        <f t="shared" ref="H64:H69" si="239">F64-E64</f>
        <v>0</v>
      </c>
      <c r="J64" s="134"/>
      <c r="K64" s="261" t="s">
        <v>11</v>
      </c>
      <c r="L64" s="135">
        <v>0</v>
      </c>
      <c r="M64" s="135">
        <v>0</v>
      </c>
      <c r="N64" s="135">
        <v>0</v>
      </c>
      <c r="O64" s="135">
        <f t="shared" ref="O64:O69" si="240">N64-L64</f>
        <v>0</v>
      </c>
      <c r="P64" s="135">
        <f t="shared" ref="P64:P69" si="241">N64-M64</f>
        <v>0</v>
      </c>
      <c r="R64" s="134"/>
      <c r="S64" s="261" t="s">
        <v>11</v>
      </c>
      <c r="T64" s="135">
        <v>0</v>
      </c>
      <c r="U64" s="135">
        <v>0</v>
      </c>
      <c r="V64" s="135">
        <v>0</v>
      </c>
      <c r="W64" s="135">
        <f t="shared" ref="W64:W69" si="242">V64-T64</f>
        <v>0</v>
      </c>
      <c r="X64" s="135">
        <f t="shared" ref="X64:X69" si="243">V64-U64</f>
        <v>0</v>
      </c>
      <c r="Z64" s="134"/>
      <c r="AA64" s="261" t="s">
        <v>11</v>
      </c>
      <c r="AB64" s="135">
        <v>0</v>
      </c>
      <c r="AC64" s="135">
        <v>0</v>
      </c>
      <c r="AD64" s="135">
        <v>0</v>
      </c>
      <c r="AE64" s="135">
        <f t="shared" ref="AE64:AE69" si="244">AD64-AB64</f>
        <v>0</v>
      </c>
      <c r="AF64" s="135">
        <f t="shared" ref="AF64:AF69" si="245">AD64-AC64</f>
        <v>0</v>
      </c>
      <c r="AH64" s="134"/>
      <c r="AI64" s="261" t="s">
        <v>11</v>
      </c>
      <c r="AJ64" s="135">
        <v>0</v>
      </c>
      <c r="AK64" s="135">
        <v>0</v>
      </c>
      <c r="AL64" s="135">
        <v>0</v>
      </c>
      <c r="AM64" s="135">
        <f t="shared" ref="AM64:AM69" si="246">AL64-AJ64</f>
        <v>0</v>
      </c>
      <c r="AN64" s="135">
        <f t="shared" ref="AN64:AN69" si="247">AL64-AK64</f>
        <v>0</v>
      </c>
      <c r="AP64" s="134"/>
      <c r="AQ64" s="261" t="s">
        <v>11</v>
      </c>
      <c r="AR64" s="135">
        <v>0</v>
      </c>
      <c r="AS64" s="135">
        <v>0</v>
      </c>
      <c r="AT64" s="135">
        <v>0</v>
      </c>
      <c r="AU64" s="135">
        <f t="shared" ref="AU64:AU69" si="248">AT64-AR64</f>
        <v>0</v>
      </c>
      <c r="AV64" s="135">
        <f t="shared" ref="AV64:AV69" si="249">AT64-AS64</f>
        <v>0</v>
      </c>
      <c r="AX64" s="134"/>
      <c r="AY64" s="261" t="s">
        <v>11</v>
      </c>
      <c r="AZ64" s="135">
        <v>0</v>
      </c>
      <c r="BA64" s="135">
        <v>0</v>
      </c>
      <c r="BB64" s="135">
        <v>0</v>
      </c>
      <c r="BC64" s="135">
        <f t="shared" ref="BC64:BC69" si="250">BB64-AZ64</f>
        <v>0</v>
      </c>
      <c r="BD64" s="135">
        <f t="shared" ref="BD64:BD69" si="251">BB64-BA64</f>
        <v>0</v>
      </c>
      <c r="BF64" s="134"/>
      <c r="BG64" s="261" t="s">
        <v>11</v>
      </c>
      <c r="BH64" s="135">
        <v>0</v>
      </c>
      <c r="BI64" s="135">
        <v>0</v>
      </c>
      <c r="BJ64" s="135">
        <v>0</v>
      </c>
      <c r="BK64" s="135">
        <f t="shared" ref="BK64:BK69" si="252">BJ64-BH64</f>
        <v>0</v>
      </c>
      <c r="BL64" s="135">
        <f t="shared" ref="BL64:BL69" si="253">BJ64-BI64</f>
        <v>0</v>
      </c>
      <c r="BN64" s="134"/>
      <c r="BO64" s="261" t="s">
        <v>11</v>
      </c>
      <c r="BP64" s="135">
        <v>0</v>
      </c>
      <c r="BQ64" s="135">
        <v>0</v>
      </c>
      <c r="BR64" s="135">
        <v>0</v>
      </c>
      <c r="BS64" s="135">
        <f t="shared" ref="BS64:BS69" si="254">BR64-BP64</f>
        <v>0</v>
      </c>
      <c r="BT64" s="135">
        <f t="shared" ref="BT64:BT69" si="255">BR64-BQ64</f>
        <v>0</v>
      </c>
    </row>
    <row r="65" spans="2:72">
      <c r="B65" s="134"/>
      <c r="C65" s="261" t="s">
        <v>12</v>
      </c>
      <c r="D65" s="135">
        <f t="shared" si="237"/>
        <v>0</v>
      </c>
      <c r="E65" s="135">
        <f t="shared" si="237"/>
        <v>0</v>
      </c>
      <c r="F65" s="135">
        <f t="shared" si="237"/>
        <v>0</v>
      </c>
      <c r="G65" s="135">
        <f t="shared" si="238"/>
        <v>0</v>
      </c>
      <c r="H65" s="135">
        <f t="shared" si="239"/>
        <v>0</v>
      </c>
      <c r="J65" s="134"/>
      <c r="K65" s="261" t="s">
        <v>12</v>
      </c>
      <c r="L65" s="135">
        <v>0</v>
      </c>
      <c r="M65" s="135">
        <v>0</v>
      </c>
      <c r="N65" s="135">
        <v>0</v>
      </c>
      <c r="O65" s="135">
        <f t="shared" si="240"/>
        <v>0</v>
      </c>
      <c r="P65" s="135">
        <f t="shared" si="241"/>
        <v>0</v>
      </c>
      <c r="R65" s="134"/>
      <c r="S65" s="261" t="s">
        <v>12</v>
      </c>
      <c r="T65" s="135">
        <v>0</v>
      </c>
      <c r="U65" s="135">
        <v>0</v>
      </c>
      <c r="V65" s="135">
        <v>0</v>
      </c>
      <c r="W65" s="135">
        <f t="shared" si="242"/>
        <v>0</v>
      </c>
      <c r="X65" s="135">
        <f t="shared" si="243"/>
        <v>0</v>
      </c>
      <c r="Z65" s="134"/>
      <c r="AA65" s="261" t="s">
        <v>12</v>
      </c>
      <c r="AB65" s="135">
        <v>0</v>
      </c>
      <c r="AC65" s="135">
        <v>0</v>
      </c>
      <c r="AD65" s="135">
        <v>0</v>
      </c>
      <c r="AE65" s="135">
        <f t="shared" si="244"/>
        <v>0</v>
      </c>
      <c r="AF65" s="135">
        <f t="shared" si="245"/>
        <v>0</v>
      </c>
      <c r="AH65" s="134"/>
      <c r="AI65" s="261" t="s">
        <v>12</v>
      </c>
      <c r="AJ65" s="135">
        <v>0</v>
      </c>
      <c r="AK65" s="135">
        <v>0</v>
      </c>
      <c r="AL65" s="135">
        <v>0</v>
      </c>
      <c r="AM65" s="135">
        <f t="shared" si="246"/>
        <v>0</v>
      </c>
      <c r="AN65" s="135">
        <f t="shared" si="247"/>
        <v>0</v>
      </c>
      <c r="AP65" s="134"/>
      <c r="AQ65" s="261" t="s">
        <v>12</v>
      </c>
      <c r="AR65" s="135">
        <v>0</v>
      </c>
      <c r="AS65" s="135">
        <v>0</v>
      </c>
      <c r="AT65" s="135">
        <v>0</v>
      </c>
      <c r="AU65" s="135">
        <f t="shared" si="248"/>
        <v>0</v>
      </c>
      <c r="AV65" s="135">
        <f t="shared" si="249"/>
        <v>0</v>
      </c>
      <c r="AX65" s="134"/>
      <c r="AY65" s="261" t="s">
        <v>12</v>
      </c>
      <c r="AZ65" s="135">
        <v>0</v>
      </c>
      <c r="BA65" s="135">
        <v>0</v>
      </c>
      <c r="BB65" s="135">
        <v>0</v>
      </c>
      <c r="BC65" s="135">
        <f t="shared" si="250"/>
        <v>0</v>
      </c>
      <c r="BD65" s="135">
        <f t="shared" si="251"/>
        <v>0</v>
      </c>
      <c r="BF65" s="134"/>
      <c r="BG65" s="261" t="s">
        <v>12</v>
      </c>
      <c r="BH65" s="135">
        <v>0</v>
      </c>
      <c r="BI65" s="135">
        <v>0</v>
      </c>
      <c r="BJ65" s="135">
        <v>0</v>
      </c>
      <c r="BK65" s="135">
        <f t="shared" si="252"/>
        <v>0</v>
      </c>
      <c r="BL65" s="135">
        <f t="shared" si="253"/>
        <v>0</v>
      </c>
      <c r="BN65" s="134"/>
      <c r="BO65" s="261" t="s">
        <v>12</v>
      </c>
      <c r="BP65" s="135">
        <v>0</v>
      </c>
      <c r="BQ65" s="135">
        <v>0</v>
      </c>
      <c r="BR65" s="135">
        <v>0</v>
      </c>
      <c r="BS65" s="135">
        <f t="shared" si="254"/>
        <v>0</v>
      </c>
      <c r="BT65" s="135">
        <f t="shared" si="255"/>
        <v>0</v>
      </c>
    </row>
    <row r="66" spans="2:72">
      <c r="B66" s="134"/>
      <c r="C66" s="261" t="s">
        <v>13</v>
      </c>
      <c r="D66" s="135">
        <f t="shared" si="237"/>
        <v>0</v>
      </c>
      <c r="E66" s="135">
        <f t="shared" si="237"/>
        <v>0</v>
      </c>
      <c r="F66" s="135">
        <f t="shared" si="237"/>
        <v>0</v>
      </c>
      <c r="G66" s="135">
        <f t="shared" si="238"/>
        <v>0</v>
      </c>
      <c r="H66" s="135">
        <f t="shared" si="239"/>
        <v>0</v>
      </c>
      <c r="J66" s="134"/>
      <c r="K66" s="261" t="s">
        <v>13</v>
      </c>
      <c r="L66" s="135">
        <v>0</v>
      </c>
      <c r="M66" s="135">
        <v>0</v>
      </c>
      <c r="N66" s="135">
        <v>0</v>
      </c>
      <c r="O66" s="135">
        <f t="shared" si="240"/>
        <v>0</v>
      </c>
      <c r="P66" s="135">
        <f t="shared" si="241"/>
        <v>0</v>
      </c>
      <c r="R66" s="134"/>
      <c r="S66" s="261" t="s">
        <v>13</v>
      </c>
      <c r="T66" s="135">
        <v>0</v>
      </c>
      <c r="U66" s="135">
        <v>0</v>
      </c>
      <c r="V66" s="135">
        <v>0</v>
      </c>
      <c r="W66" s="135">
        <f t="shared" si="242"/>
        <v>0</v>
      </c>
      <c r="X66" s="135">
        <f t="shared" si="243"/>
        <v>0</v>
      </c>
      <c r="Z66" s="134"/>
      <c r="AA66" s="261" t="s">
        <v>13</v>
      </c>
      <c r="AB66" s="135">
        <v>0</v>
      </c>
      <c r="AC66" s="135">
        <v>0</v>
      </c>
      <c r="AD66" s="135">
        <v>0</v>
      </c>
      <c r="AE66" s="135">
        <f t="shared" si="244"/>
        <v>0</v>
      </c>
      <c r="AF66" s="135">
        <f t="shared" si="245"/>
        <v>0</v>
      </c>
      <c r="AH66" s="134"/>
      <c r="AI66" s="261" t="s">
        <v>13</v>
      </c>
      <c r="AJ66" s="135">
        <v>0</v>
      </c>
      <c r="AK66" s="135">
        <v>0</v>
      </c>
      <c r="AL66" s="135">
        <v>0</v>
      </c>
      <c r="AM66" s="135">
        <f t="shared" si="246"/>
        <v>0</v>
      </c>
      <c r="AN66" s="135">
        <f t="shared" si="247"/>
        <v>0</v>
      </c>
      <c r="AP66" s="134"/>
      <c r="AQ66" s="261" t="s">
        <v>13</v>
      </c>
      <c r="AR66" s="135">
        <v>0</v>
      </c>
      <c r="AS66" s="135">
        <v>0</v>
      </c>
      <c r="AT66" s="135">
        <v>0</v>
      </c>
      <c r="AU66" s="135">
        <f t="shared" si="248"/>
        <v>0</v>
      </c>
      <c r="AV66" s="135">
        <f t="shared" si="249"/>
        <v>0</v>
      </c>
      <c r="AX66" s="134"/>
      <c r="AY66" s="261" t="s">
        <v>13</v>
      </c>
      <c r="AZ66" s="135">
        <v>0</v>
      </c>
      <c r="BA66" s="135">
        <v>0</v>
      </c>
      <c r="BB66" s="135">
        <v>0</v>
      </c>
      <c r="BC66" s="135">
        <f t="shared" si="250"/>
        <v>0</v>
      </c>
      <c r="BD66" s="135">
        <f t="shared" si="251"/>
        <v>0</v>
      </c>
      <c r="BF66" s="134"/>
      <c r="BG66" s="261" t="s">
        <v>13</v>
      </c>
      <c r="BH66" s="135">
        <v>0</v>
      </c>
      <c r="BI66" s="135">
        <v>0</v>
      </c>
      <c r="BJ66" s="135">
        <v>0</v>
      </c>
      <c r="BK66" s="135">
        <f t="shared" si="252"/>
        <v>0</v>
      </c>
      <c r="BL66" s="135">
        <f t="shared" si="253"/>
        <v>0</v>
      </c>
      <c r="BN66" s="134"/>
      <c r="BO66" s="261" t="s">
        <v>13</v>
      </c>
      <c r="BP66" s="135">
        <v>0</v>
      </c>
      <c r="BQ66" s="135">
        <v>0</v>
      </c>
      <c r="BR66" s="135">
        <v>0</v>
      </c>
      <c r="BS66" s="135">
        <f t="shared" si="254"/>
        <v>0</v>
      </c>
      <c r="BT66" s="135">
        <f t="shared" si="255"/>
        <v>0</v>
      </c>
    </row>
    <row r="67" spans="2:72">
      <c r="B67" s="134"/>
      <c r="C67" s="261" t="s">
        <v>36</v>
      </c>
      <c r="D67" s="135">
        <f t="shared" si="237"/>
        <v>0</v>
      </c>
      <c r="E67" s="135">
        <f t="shared" si="237"/>
        <v>0</v>
      </c>
      <c r="F67" s="135">
        <f t="shared" si="237"/>
        <v>0</v>
      </c>
      <c r="G67" s="135">
        <f t="shared" si="238"/>
        <v>0</v>
      </c>
      <c r="H67" s="135">
        <f t="shared" si="239"/>
        <v>0</v>
      </c>
      <c r="J67" s="134"/>
      <c r="K67" s="261" t="s">
        <v>36</v>
      </c>
      <c r="L67" s="135">
        <v>0</v>
      </c>
      <c r="M67" s="135">
        <v>0</v>
      </c>
      <c r="N67" s="135">
        <v>0</v>
      </c>
      <c r="O67" s="135">
        <f t="shared" si="240"/>
        <v>0</v>
      </c>
      <c r="P67" s="135">
        <f t="shared" si="241"/>
        <v>0</v>
      </c>
      <c r="R67" s="134"/>
      <c r="S67" s="261" t="s">
        <v>36</v>
      </c>
      <c r="T67" s="135">
        <v>0</v>
      </c>
      <c r="U67" s="135">
        <v>0</v>
      </c>
      <c r="V67" s="135">
        <v>0</v>
      </c>
      <c r="W67" s="135">
        <f t="shared" si="242"/>
        <v>0</v>
      </c>
      <c r="X67" s="135">
        <f t="shared" si="243"/>
        <v>0</v>
      </c>
      <c r="Z67" s="134"/>
      <c r="AA67" s="261" t="s">
        <v>36</v>
      </c>
      <c r="AB67" s="135">
        <v>0</v>
      </c>
      <c r="AC67" s="135">
        <v>0</v>
      </c>
      <c r="AD67" s="135">
        <v>0</v>
      </c>
      <c r="AE67" s="135">
        <f t="shared" si="244"/>
        <v>0</v>
      </c>
      <c r="AF67" s="135">
        <f t="shared" si="245"/>
        <v>0</v>
      </c>
      <c r="AH67" s="134"/>
      <c r="AI67" s="261" t="s">
        <v>36</v>
      </c>
      <c r="AJ67" s="135">
        <v>0</v>
      </c>
      <c r="AK67" s="135">
        <v>0</v>
      </c>
      <c r="AL67" s="135">
        <v>0</v>
      </c>
      <c r="AM67" s="135">
        <f t="shared" si="246"/>
        <v>0</v>
      </c>
      <c r="AN67" s="135">
        <f t="shared" si="247"/>
        <v>0</v>
      </c>
      <c r="AP67" s="134"/>
      <c r="AQ67" s="261" t="s">
        <v>36</v>
      </c>
      <c r="AR67" s="135">
        <v>0</v>
      </c>
      <c r="AS67" s="135">
        <v>0</v>
      </c>
      <c r="AT67" s="135">
        <v>0</v>
      </c>
      <c r="AU67" s="135">
        <f t="shared" si="248"/>
        <v>0</v>
      </c>
      <c r="AV67" s="135">
        <f t="shared" si="249"/>
        <v>0</v>
      </c>
      <c r="AX67" s="134"/>
      <c r="AY67" s="261" t="s">
        <v>36</v>
      </c>
      <c r="AZ67" s="135">
        <v>0</v>
      </c>
      <c r="BA67" s="135">
        <v>0</v>
      </c>
      <c r="BB67" s="135">
        <v>0</v>
      </c>
      <c r="BC67" s="135">
        <f t="shared" si="250"/>
        <v>0</v>
      </c>
      <c r="BD67" s="135">
        <f t="shared" si="251"/>
        <v>0</v>
      </c>
      <c r="BF67" s="134"/>
      <c r="BG67" s="261" t="s">
        <v>36</v>
      </c>
      <c r="BH67" s="135">
        <v>0</v>
      </c>
      <c r="BI67" s="135">
        <v>0</v>
      </c>
      <c r="BJ67" s="135">
        <v>0</v>
      </c>
      <c r="BK67" s="135">
        <f t="shared" si="252"/>
        <v>0</v>
      </c>
      <c r="BL67" s="135">
        <f t="shared" si="253"/>
        <v>0</v>
      </c>
      <c r="BN67" s="134"/>
      <c r="BO67" s="261" t="s">
        <v>36</v>
      </c>
      <c r="BP67" s="135">
        <v>0</v>
      </c>
      <c r="BQ67" s="135">
        <v>0</v>
      </c>
      <c r="BR67" s="135">
        <v>0</v>
      </c>
      <c r="BS67" s="135">
        <f t="shared" si="254"/>
        <v>0</v>
      </c>
      <c r="BT67" s="135">
        <f t="shared" si="255"/>
        <v>0</v>
      </c>
    </row>
    <row r="68" spans="2:72">
      <c r="B68" s="134"/>
      <c r="C68" s="261" t="s">
        <v>14</v>
      </c>
      <c r="D68" s="135">
        <f t="shared" si="237"/>
        <v>0</v>
      </c>
      <c r="E68" s="135">
        <f t="shared" si="237"/>
        <v>0</v>
      </c>
      <c r="F68" s="135">
        <f t="shared" si="237"/>
        <v>0</v>
      </c>
      <c r="G68" s="135">
        <f t="shared" si="238"/>
        <v>0</v>
      </c>
      <c r="H68" s="135">
        <f t="shared" si="239"/>
        <v>0</v>
      </c>
      <c r="J68" s="134"/>
      <c r="K68" s="261" t="s">
        <v>14</v>
      </c>
      <c r="L68" s="135">
        <v>0</v>
      </c>
      <c r="M68" s="135">
        <v>0</v>
      </c>
      <c r="N68" s="135">
        <v>0</v>
      </c>
      <c r="O68" s="135">
        <f t="shared" si="240"/>
        <v>0</v>
      </c>
      <c r="P68" s="135">
        <f t="shared" si="241"/>
        <v>0</v>
      </c>
      <c r="R68" s="134"/>
      <c r="S68" s="261" t="s">
        <v>14</v>
      </c>
      <c r="T68" s="135">
        <v>0</v>
      </c>
      <c r="U68" s="135">
        <v>0</v>
      </c>
      <c r="V68" s="135">
        <v>0</v>
      </c>
      <c r="W68" s="135">
        <f t="shared" si="242"/>
        <v>0</v>
      </c>
      <c r="X68" s="135">
        <f t="shared" si="243"/>
        <v>0</v>
      </c>
      <c r="Z68" s="134"/>
      <c r="AA68" s="261" t="s">
        <v>14</v>
      </c>
      <c r="AB68" s="135">
        <v>0</v>
      </c>
      <c r="AC68" s="135">
        <v>0</v>
      </c>
      <c r="AD68" s="135">
        <v>0</v>
      </c>
      <c r="AE68" s="135">
        <f t="shared" si="244"/>
        <v>0</v>
      </c>
      <c r="AF68" s="135">
        <f t="shared" si="245"/>
        <v>0</v>
      </c>
      <c r="AH68" s="134"/>
      <c r="AI68" s="261" t="s">
        <v>14</v>
      </c>
      <c r="AJ68" s="135">
        <v>0</v>
      </c>
      <c r="AK68" s="135">
        <v>0</v>
      </c>
      <c r="AL68" s="135">
        <v>0</v>
      </c>
      <c r="AM68" s="135">
        <f t="shared" si="246"/>
        <v>0</v>
      </c>
      <c r="AN68" s="135">
        <f t="shared" si="247"/>
        <v>0</v>
      </c>
      <c r="AP68" s="134"/>
      <c r="AQ68" s="261" t="s">
        <v>14</v>
      </c>
      <c r="AR68" s="135">
        <v>0</v>
      </c>
      <c r="AS68" s="135">
        <v>0</v>
      </c>
      <c r="AT68" s="135">
        <v>0</v>
      </c>
      <c r="AU68" s="135">
        <f t="shared" si="248"/>
        <v>0</v>
      </c>
      <c r="AV68" s="135">
        <f t="shared" si="249"/>
        <v>0</v>
      </c>
      <c r="AX68" s="134"/>
      <c r="AY68" s="261" t="s">
        <v>14</v>
      </c>
      <c r="AZ68" s="135">
        <v>0</v>
      </c>
      <c r="BA68" s="135">
        <v>0</v>
      </c>
      <c r="BB68" s="135">
        <v>0</v>
      </c>
      <c r="BC68" s="135">
        <f t="shared" si="250"/>
        <v>0</v>
      </c>
      <c r="BD68" s="135">
        <f t="shared" si="251"/>
        <v>0</v>
      </c>
      <c r="BF68" s="134"/>
      <c r="BG68" s="261" t="s">
        <v>14</v>
      </c>
      <c r="BH68" s="135">
        <v>0</v>
      </c>
      <c r="BI68" s="135">
        <v>0</v>
      </c>
      <c r="BJ68" s="135">
        <v>0</v>
      </c>
      <c r="BK68" s="135">
        <f t="shared" si="252"/>
        <v>0</v>
      </c>
      <c r="BL68" s="135">
        <f t="shared" si="253"/>
        <v>0</v>
      </c>
      <c r="BN68" s="134"/>
      <c r="BO68" s="261" t="s">
        <v>14</v>
      </c>
      <c r="BP68" s="135">
        <v>0</v>
      </c>
      <c r="BQ68" s="135">
        <v>0</v>
      </c>
      <c r="BR68" s="135">
        <v>0</v>
      </c>
      <c r="BS68" s="135">
        <f t="shared" si="254"/>
        <v>0</v>
      </c>
      <c r="BT68" s="135">
        <f t="shared" si="255"/>
        <v>0</v>
      </c>
    </row>
    <row r="69" spans="2:72">
      <c r="B69" s="134"/>
      <c r="C69" s="261" t="s">
        <v>15</v>
      </c>
      <c r="D69" s="135">
        <f t="shared" si="237"/>
        <v>0</v>
      </c>
      <c r="E69" s="135">
        <f t="shared" si="237"/>
        <v>0</v>
      </c>
      <c r="F69" s="135">
        <f t="shared" si="237"/>
        <v>0</v>
      </c>
      <c r="G69" s="135">
        <f t="shared" si="238"/>
        <v>0</v>
      </c>
      <c r="H69" s="135">
        <f t="shared" si="239"/>
        <v>0</v>
      </c>
      <c r="J69" s="134"/>
      <c r="K69" s="261" t="s">
        <v>15</v>
      </c>
      <c r="L69" s="135">
        <v>0</v>
      </c>
      <c r="M69" s="135">
        <v>0</v>
      </c>
      <c r="N69" s="135">
        <v>0</v>
      </c>
      <c r="O69" s="135">
        <f t="shared" si="240"/>
        <v>0</v>
      </c>
      <c r="P69" s="135">
        <f t="shared" si="241"/>
        <v>0</v>
      </c>
      <c r="R69" s="134"/>
      <c r="S69" s="261" t="s">
        <v>15</v>
      </c>
      <c r="T69" s="135">
        <v>0</v>
      </c>
      <c r="U69" s="135">
        <v>0</v>
      </c>
      <c r="V69" s="135">
        <v>0</v>
      </c>
      <c r="W69" s="135">
        <f t="shared" si="242"/>
        <v>0</v>
      </c>
      <c r="X69" s="135">
        <f t="shared" si="243"/>
        <v>0</v>
      </c>
      <c r="Z69" s="134"/>
      <c r="AA69" s="261" t="s">
        <v>15</v>
      </c>
      <c r="AB69" s="135">
        <v>0</v>
      </c>
      <c r="AC69" s="135">
        <v>0</v>
      </c>
      <c r="AD69" s="135">
        <v>0</v>
      </c>
      <c r="AE69" s="135">
        <f t="shared" si="244"/>
        <v>0</v>
      </c>
      <c r="AF69" s="135">
        <f t="shared" si="245"/>
        <v>0</v>
      </c>
      <c r="AH69" s="134"/>
      <c r="AI69" s="261" t="s">
        <v>15</v>
      </c>
      <c r="AJ69" s="135">
        <v>0</v>
      </c>
      <c r="AK69" s="135">
        <v>0</v>
      </c>
      <c r="AL69" s="135">
        <v>0</v>
      </c>
      <c r="AM69" s="135">
        <f t="shared" si="246"/>
        <v>0</v>
      </c>
      <c r="AN69" s="135">
        <f t="shared" si="247"/>
        <v>0</v>
      </c>
      <c r="AP69" s="134"/>
      <c r="AQ69" s="261" t="s">
        <v>15</v>
      </c>
      <c r="AR69" s="135">
        <v>0</v>
      </c>
      <c r="AS69" s="135">
        <v>0</v>
      </c>
      <c r="AT69" s="135">
        <v>0</v>
      </c>
      <c r="AU69" s="135">
        <f t="shared" si="248"/>
        <v>0</v>
      </c>
      <c r="AV69" s="135">
        <f t="shared" si="249"/>
        <v>0</v>
      </c>
      <c r="AX69" s="134"/>
      <c r="AY69" s="261" t="s">
        <v>15</v>
      </c>
      <c r="AZ69" s="135">
        <v>0</v>
      </c>
      <c r="BA69" s="135">
        <v>0</v>
      </c>
      <c r="BB69" s="135">
        <v>0</v>
      </c>
      <c r="BC69" s="135">
        <f t="shared" si="250"/>
        <v>0</v>
      </c>
      <c r="BD69" s="135">
        <f t="shared" si="251"/>
        <v>0</v>
      </c>
      <c r="BF69" s="134"/>
      <c r="BG69" s="261" t="s">
        <v>15</v>
      </c>
      <c r="BH69" s="135">
        <v>0</v>
      </c>
      <c r="BI69" s="135">
        <v>0</v>
      </c>
      <c r="BJ69" s="135">
        <v>0</v>
      </c>
      <c r="BK69" s="135">
        <f t="shared" si="252"/>
        <v>0</v>
      </c>
      <c r="BL69" s="135">
        <f t="shared" si="253"/>
        <v>0</v>
      </c>
      <c r="BN69" s="134"/>
      <c r="BO69" s="261" t="s">
        <v>15</v>
      </c>
      <c r="BP69" s="135">
        <v>0</v>
      </c>
      <c r="BQ69" s="135">
        <v>0</v>
      </c>
      <c r="BR69" s="135">
        <v>0</v>
      </c>
      <c r="BS69" s="135">
        <f t="shared" si="254"/>
        <v>0</v>
      </c>
      <c r="BT69" s="135">
        <f t="shared" si="255"/>
        <v>0</v>
      </c>
    </row>
    <row r="70" spans="2:72">
      <c r="B70" s="136"/>
      <c r="C70" s="137"/>
      <c r="D70" s="138"/>
      <c r="E70" s="138"/>
      <c r="F70" s="138"/>
      <c r="G70" s="138"/>
      <c r="H70" s="138"/>
      <c r="J70" s="136"/>
      <c r="K70" s="137"/>
      <c r="L70" s="138"/>
      <c r="M70" s="138"/>
      <c r="N70" s="138"/>
      <c r="O70" s="138"/>
      <c r="P70" s="138"/>
      <c r="R70" s="136"/>
      <c r="S70" s="137"/>
      <c r="T70" s="138"/>
      <c r="U70" s="138"/>
      <c r="V70" s="138"/>
      <c r="W70" s="138"/>
      <c r="X70" s="138"/>
      <c r="Z70" s="136"/>
      <c r="AA70" s="137"/>
      <c r="AB70" s="138"/>
      <c r="AC70" s="138"/>
      <c r="AD70" s="138"/>
      <c r="AE70" s="138"/>
      <c r="AF70" s="138"/>
      <c r="AH70" s="136"/>
      <c r="AI70" s="137"/>
      <c r="AJ70" s="138"/>
      <c r="AK70" s="138"/>
      <c r="AL70" s="138"/>
      <c r="AM70" s="138"/>
      <c r="AN70" s="138"/>
      <c r="AP70" s="136"/>
      <c r="AQ70" s="137"/>
      <c r="AR70" s="138"/>
      <c r="AS70" s="138"/>
      <c r="AT70" s="138"/>
      <c r="AU70" s="138"/>
      <c r="AV70" s="138"/>
      <c r="AX70" s="136"/>
      <c r="AY70" s="137"/>
      <c r="AZ70" s="138"/>
      <c r="BA70" s="138"/>
      <c r="BB70" s="138"/>
      <c r="BC70" s="138"/>
      <c r="BD70" s="138"/>
      <c r="BF70" s="136"/>
      <c r="BG70" s="137"/>
      <c r="BH70" s="138"/>
      <c r="BI70" s="138"/>
      <c r="BJ70" s="138"/>
      <c r="BK70" s="138"/>
      <c r="BL70" s="138"/>
      <c r="BN70" s="136"/>
      <c r="BO70" s="137"/>
      <c r="BP70" s="138"/>
      <c r="BQ70" s="138"/>
      <c r="BR70" s="138"/>
      <c r="BS70" s="138"/>
      <c r="BT70" s="138"/>
    </row>
    <row r="71" spans="2:72">
      <c r="B71" s="330" t="s">
        <v>16</v>
      </c>
      <c r="C71" s="331"/>
      <c r="D71" s="139">
        <f>SUM(D63:D70)</f>
        <v>0</v>
      </c>
      <c r="E71" s="139">
        <f t="shared" ref="E71:F71" si="256">SUM(E63:E70)</f>
        <v>0</v>
      </c>
      <c r="F71" s="139">
        <f t="shared" si="256"/>
        <v>0</v>
      </c>
      <c r="G71" s="139">
        <f>SUM(G63:G70)</f>
        <v>0</v>
      </c>
      <c r="H71" s="139">
        <f t="shared" ref="H71" si="257">SUM(H63:H70)</f>
        <v>0</v>
      </c>
      <c r="J71" s="330" t="s">
        <v>16</v>
      </c>
      <c r="K71" s="331"/>
      <c r="L71" s="139">
        <f t="shared" ref="L71:N71" si="258">SUM(L63:L70)</f>
        <v>0</v>
      </c>
      <c r="M71" s="139">
        <f t="shared" si="258"/>
        <v>0</v>
      </c>
      <c r="N71" s="139">
        <f t="shared" si="258"/>
        <v>0</v>
      </c>
      <c r="O71" s="139">
        <f>SUM(O63:O70)</f>
        <v>0</v>
      </c>
      <c r="P71" s="139">
        <f t="shared" ref="P71" si="259">SUM(P63:P70)</f>
        <v>0</v>
      </c>
      <c r="R71" s="330" t="s">
        <v>16</v>
      </c>
      <c r="S71" s="331"/>
      <c r="T71" s="139">
        <f t="shared" ref="T71:V71" si="260">SUM(T63:T70)</f>
        <v>0</v>
      </c>
      <c r="U71" s="139">
        <f t="shared" si="260"/>
        <v>0</v>
      </c>
      <c r="V71" s="139">
        <f t="shared" si="260"/>
        <v>0</v>
      </c>
      <c r="W71" s="139">
        <f>SUM(W63:W70)</f>
        <v>0</v>
      </c>
      <c r="X71" s="139">
        <f t="shared" ref="X71" si="261">SUM(X63:X70)</f>
        <v>0</v>
      </c>
      <c r="Z71" s="330" t="s">
        <v>16</v>
      </c>
      <c r="AA71" s="331"/>
      <c r="AB71" s="139">
        <f t="shared" ref="AB71:AD71" si="262">SUM(AB63:AB70)</f>
        <v>0</v>
      </c>
      <c r="AC71" s="139">
        <f t="shared" si="262"/>
        <v>0</v>
      </c>
      <c r="AD71" s="139">
        <f t="shared" si="262"/>
        <v>0</v>
      </c>
      <c r="AE71" s="139">
        <f>SUM(AE63:AE70)</f>
        <v>0</v>
      </c>
      <c r="AF71" s="139">
        <f t="shared" ref="AF71" si="263">SUM(AF63:AF70)</f>
        <v>0</v>
      </c>
      <c r="AH71" s="330" t="s">
        <v>16</v>
      </c>
      <c r="AI71" s="331"/>
      <c r="AJ71" s="139">
        <f t="shared" ref="AJ71:AL71" si="264">SUM(AJ63:AJ70)</f>
        <v>0</v>
      </c>
      <c r="AK71" s="139">
        <f t="shared" si="264"/>
        <v>0</v>
      </c>
      <c r="AL71" s="139">
        <f t="shared" si="264"/>
        <v>0</v>
      </c>
      <c r="AM71" s="139">
        <f>SUM(AM63:AM70)</f>
        <v>0</v>
      </c>
      <c r="AN71" s="139">
        <f t="shared" ref="AN71" si="265">SUM(AN63:AN70)</f>
        <v>0</v>
      </c>
      <c r="AP71" s="330" t="s">
        <v>16</v>
      </c>
      <c r="AQ71" s="331"/>
      <c r="AR71" s="139">
        <f t="shared" ref="AR71:AT71" si="266">SUM(AR63:AR70)</f>
        <v>0</v>
      </c>
      <c r="AS71" s="139">
        <f t="shared" si="266"/>
        <v>0</v>
      </c>
      <c r="AT71" s="139">
        <f t="shared" si="266"/>
        <v>0</v>
      </c>
      <c r="AU71" s="139">
        <f>SUM(AU63:AU70)</f>
        <v>0</v>
      </c>
      <c r="AV71" s="139">
        <f t="shared" ref="AV71" si="267">SUM(AV63:AV70)</f>
        <v>0</v>
      </c>
      <c r="AX71" s="330" t="s">
        <v>16</v>
      </c>
      <c r="AY71" s="331"/>
      <c r="AZ71" s="139">
        <f t="shared" ref="AZ71:BB71" si="268">SUM(AZ63:AZ70)</f>
        <v>0</v>
      </c>
      <c r="BA71" s="139">
        <f t="shared" si="268"/>
        <v>0</v>
      </c>
      <c r="BB71" s="139">
        <f t="shared" si="268"/>
        <v>0</v>
      </c>
      <c r="BC71" s="139">
        <f>SUM(BC63:BC70)</f>
        <v>0</v>
      </c>
      <c r="BD71" s="139">
        <f t="shared" ref="BD71" si="269">SUM(BD63:BD70)</f>
        <v>0</v>
      </c>
      <c r="BF71" s="330" t="s">
        <v>16</v>
      </c>
      <c r="BG71" s="331"/>
      <c r="BH71" s="139">
        <f t="shared" ref="BH71:BJ71" si="270">SUM(BH63:BH70)</f>
        <v>0</v>
      </c>
      <c r="BI71" s="139">
        <f t="shared" si="270"/>
        <v>0</v>
      </c>
      <c r="BJ71" s="139">
        <f t="shared" si="270"/>
        <v>0</v>
      </c>
      <c r="BK71" s="139">
        <f>SUM(BK63:BK70)</f>
        <v>0</v>
      </c>
      <c r="BL71" s="139">
        <f t="shared" ref="BL71" si="271">SUM(BL63:BL70)</f>
        <v>0</v>
      </c>
      <c r="BN71" s="330" t="s">
        <v>16</v>
      </c>
      <c r="BO71" s="331"/>
      <c r="BP71" s="139">
        <f t="shared" ref="BP71:BR71" si="272">SUM(BP63:BP70)</f>
        <v>0</v>
      </c>
      <c r="BQ71" s="139">
        <f t="shared" si="272"/>
        <v>0</v>
      </c>
      <c r="BR71" s="139">
        <f t="shared" si="272"/>
        <v>0</v>
      </c>
      <c r="BS71" s="139">
        <f>SUM(BS63:BS70)</f>
        <v>0</v>
      </c>
      <c r="BT71" s="139">
        <f t="shared" ref="BT71" si="273">SUM(BT63:BT70)</f>
        <v>0</v>
      </c>
    </row>
    <row r="72" spans="2:72">
      <c r="B72" s="134"/>
      <c r="C72" s="140"/>
      <c r="D72" s="135"/>
      <c r="E72" s="135"/>
      <c r="F72" s="135"/>
      <c r="G72" s="135"/>
      <c r="H72" s="135"/>
      <c r="J72" s="134"/>
      <c r="K72" s="140"/>
      <c r="L72" s="135"/>
      <c r="M72" s="135"/>
      <c r="N72" s="135"/>
      <c r="O72" s="135"/>
      <c r="P72" s="135"/>
      <c r="R72" s="134"/>
      <c r="S72" s="140"/>
      <c r="T72" s="135"/>
      <c r="U72" s="135"/>
      <c r="V72" s="135"/>
      <c r="W72" s="135"/>
      <c r="X72" s="135"/>
      <c r="Z72" s="134"/>
      <c r="AA72" s="140"/>
      <c r="AB72" s="135"/>
      <c r="AC72" s="135"/>
      <c r="AD72" s="135"/>
      <c r="AE72" s="135"/>
      <c r="AF72" s="135"/>
      <c r="AH72" s="134"/>
      <c r="AI72" s="140"/>
      <c r="AJ72" s="135"/>
      <c r="AK72" s="135"/>
      <c r="AL72" s="135"/>
      <c r="AM72" s="135"/>
      <c r="AN72" s="135"/>
      <c r="AP72" s="134"/>
      <c r="AQ72" s="140"/>
      <c r="AR72" s="135"/>
      <c r="AS72" s="135"/>
      <c r="AT72" s="135"/>
      <c r="AU72" s="135"/>
      <c r="AV72" s="135"/>
      <c r="AX72" s="134"/>
      <c r="AY72" s="140"/>
      <c r="AZ72" s="135"/>
      <c r="BA72" s="135"/>
      <c r="BB72" s="135"/>
      <c r="BC72" s="135"/>
      <c r="BD72" s="135"/>
      <c r="BF72" s="134"/>
      <c r="BG72" s="140"/>
      <c r="BH72" s="135"/>
      <c r="BI72" s="135"/>
      <c r="BJ72" s="135"/>
      <c r="BK72" s="135"/>
      <c r="BL72" s="135"/>
      <c r="BN72" s="134"/>
      <c r="BO72" s="140"/>
      <c r="BP72" s="135"/>
      <c r="BQ72" s="135"/>
      <c r="BR72" s="135"/>
      <c r="BS72" s="135"/>
      <c r="BT72" s="135"/>
    </row>
    <row r="73" spans="2:72">
      <c r="B73" s="141"/>
      <c r="C73" s="142" t="s">
        <v>73</v>
      </c>
      <c r="D73" s="135">
        <f t="shared" ref="D73:F76" si="274">L73+T73+AB73+AJ73+AR73+AZ73+BH73+BP73</f>
        <v>0</v>
      </c>
      <c r="E73" s="135">
        <f t="shared" si="274"/>
        <v>0</v>
      </c>
      <c r="F73" s="135">
        <f t="shared" si="274"/>
        <v>0</v>
      </c>
      <c r="G73" s="135">
        <f t="shared" ref="G73:G76" si="275">F73-D73</f>
        <v>0</v>
      </c>
      <c r="H73" s="135">
        <f t="shared" ref="H73:H76" si="276">F73-E73</f>
        <v>0</v>
      </c>
      <c r="J73" s="141"/>
      <c r="K73" s="142" t="s">
        <v>73</v>
      </c>
      <c r="L73" s="135">
        <v>0</v>
      </c>
      <c r="M73" s="135">
        <v>0</v>
      </c>
      <c r="N73" s="135">
        <v>0</v>
      </c>
      <c r="O73" s="135">
        <f t="shared" ref="O73:O76" si="277">N73-L73</f>
        <v>0</v>
      </c>
      <c r="P73" s="135">
        <f t="shared" ref="P73:P76" si="278">N73-M73</f>
        <v>0</v>
      </c>
      <c r="R73" s="141"/>
      <c r="S73" s="142" t="s">
        <v>73</v>
      </c>
      <c r="T73" s="135">
        <v>0</v>
      </c>
      <c r="U73" s="135">
        <v>0</v>
      </c>
      <c r="V73" s="135">
        <v>0</v>
      </c>
      <c r="W73" s="135">
        <f t="shared" ref="W73:W76" si="279">V73-T73</f>
        <v>0</v>
      </c>
      <c r="X73" s="135">
        <f t="shared" ref="X73:X76" si="280">V73-U73</f>
        <v>0</v>
      </c>
      <c r="Z73" s="141"/>
      <c r="AA73" s="142" t="s">
        <v>73</v>
      </c>
      <c r="AB73" s="135">
        <v>0</v>
      </c>
      <c r="AC73" s="135">
        <v>0</v>
      </c>
      <c r="AD73" s="135">
        <v>0</v>
      </c>
      <c r="AE73" s="135">
        <f t="shared" ref="AE73:AE76" si="281">AD73-AB73</f>
        <v>0</v>
      </c>
      <c r="AF73" s="135">
        <f t="shared" ref="AF73:AF76" si="282">AD73-AC73</f>
        <v>0</v>
      </c>
      <c r="AH73" s="141"/>
      <c r="AI73" s="142" t="s">
        <v>73</v>
      </c>
      <c r="AJ73" s="135">
        <v>0</v>
      </c>
      <c r="AK73" s="135">
        <v>0</v>
      </c>
      <c r="AL73" s="135">
        <v>0</v>
      </c>
      <c r="AM73" s="135">
        <f t="shared" ref="AM73:AM76" si="283">AL73-AJ73</f>
        <v>0</v>
      </c>
      <c r="AN73" s="135">
        <f t="shared" ref="AN73:AN76" si="284">AL73-AK73</f>
        <v>0</v>
      </c>
      <c r="AP73" s="141"/>
      <c r="AQ73" s="142" t="s">
        <v>73</v>
      </c>
      <c r="AR73" s="135">
        <v>0</v>
      </c>
      <c r="AS73" s="135">
        <v>0</v>
      </c>
      <c r="AT73" s="135">
        <v>0</v>
      </c>
      <c r="AU73" s="135">
        <f t="shared" ref="AU73:AU76" si="285">AT73-AR73</f>
        <v>0</v>
      </c>
      <c r="AV73" s="135">
        <f t="shared" ref="AV73:AV76" si="286">AT73-AS73</f>
        <v>0</v>
      </c>
      <c r="AX73" s="141"/>
      <c r="AY73" s="142" t="s">
        <v>73</v>
      </c>
      <c r="AZ73" s="135">
        <v>0</v>
      </c>
      <c r="BA73" s="135">
        <v>0</v>
      </c>
      <c r="BB73" s="135">
        <v>0</v>
      </c>
      <c r="BC73" s="135">
        <f t="shared" ref="BC73:BC76" si="287">BB73-AZ73</f>
        <v>0</v>
      </c>
      <c r="BD73" s="135">
        <f t="shared" ref="BD73:BD76" si="288">BB73-BA73</f>
        <v>0</v>
      </c>
      <c r="BF73" s="141"/>
      <c r="BG73" s="142" t="s">
        <v>73</v>
      </c>
      <c r="BH73" s="135">
        <v>0</v>
      </c>
      <c r="BI73" s="135">
        <v>0</v>
      </c>
      <c r="BJ73" s="135">
        <v>0</v>
      </c>
      <c r="BK73" s="135">
        <f t="shared" ref="BK73:BK76" si="289">BJ73-BH73</f>
        <v>0</v>
      </c>
      <c r="BL73" s="135">
        <f t="shared" ref="BL73:BL76" si="290">BJ73-BI73</f>
        <v>0</v>
      </c>
      <c r="BN73" s="141"/>
      <c r="BO73" s="142" t="s">
        <v>73</v>
      </c>
      <c r="BP73" s="135">
        <v>0</v>
      </c>
      <c r="BQ73" s="135">
        <v>0</v>
      </c>
      <c r="BR73" s="135">
        <v>0</v>
      </c>
      <c r="BS73" s="135">
        <f t="shared" ref="BS73:BS76" si="291">BR73-BP73</f>
        <v>0</v>
      </c>
      <c r="BT73" s="135">
        <f t="shared" ref="BT73:BT76" si="292">BR73-BQ73</f>
        <v>0</v>
      </c>
    </row>
    <row r="74" spans="2:72">
      <c r="B74" s="141"/>
      <c r="C74" s="142" t="s">
        <v>18</v>
      </c>
      <c r="D74" s="135">
        <f t="shared" si="274"/>
        <v>0</v>
      </c>
      <c r="E74" s="135">
        <f t="shared" si="274"/>
        <v>0</v>
      </c>
      <c r="F74" s="135">
        <f t="shared" si="274"/>
        <v>0</v>
      </c>
      <c r="G74" s="135">
        <f t="shared" si="275"/>
        <v>0</v>
      </c>
      <c r="H74" s="135">
        <f t="shared" si="276"/>
        <v>0</v>
      </c>
      <c r="J74" s="141"/>
      <c r="K74" s="142" t="s">
        <v>18</v>
      </c>
      <c r="L74" s="135">
        <v>0</v>
      </c>
      <c r="M74" s="135">
        <v>0</v>
      </c>
      <c r="N74" s="135">
        <v>0</v>
      </c>
      <c r="O74" s="135">
        <f t="shared" si="277"/>
        <v>0</v>
      </c>
      <c r="P74" s="135">
        <f t="shared" si="278"/>
        <v>0</v>
      </c>
      <c r="R74" s="141"/>
      <c r="S74" s="142" t="s">
        <v>18</v>
      </c>
      <c r="T74" s="135">
        <v>0</v>
      </c>
      <c r="U74" s="135">
        <v>0</v>
      </c>
      <c r="V74" s="135">
        <v>0</v>
      </c>
      <c r="W74" s="135">
        <f t="shared" si="279"/>
        <v>0</v>
      </c>
      <c r="X74" s="135">
        <f t="shared" si="280"/>
        <v>0</v>
      </c>
      <c r="Z74" s="141"/>
      <c r="AA74" s="142" t="s">
        <v>18</v>
      </c>
      <c r="AB74" s="135">
        <v>0</v>
      </c>
      <c r="AC74" s="135">
        <v>0</v>
      </c>
      <c r="AD74" s="135">
        <v>0</v>
      </c>
      <c r="AE74" s="135">
        <f t="shared" si="281"/>
        <v>0</v>
      </c>
      <c r="AF74" s="135">
        <f t="shared" si="282"/>
        <v>0</v>
      </c>
      <c r="AH74" s="141"/>
      <c r="AI74" s="142" t="s">
        <v>18</v>
      </c>
      <c r="AJ74" s="135">
        <v>0</v>
      </c>
      <c r="AK74" s="135">
        <v>0</v>
      </c>
      <c r="AL74" s="135">
        <v>0</v>
      </c>
      <c r="AM74" s="135">
        <f t="shared" si="283"/>
        <v>0</v>
      </c>
      <c r="AN74" s="135">
        <f t="shared" si="284"/>
        <v>0</v>
      </c>
      <c r="AP74" s="141"/>
      <c r="AQ74" s="142" t="s">
        <v>18</v>
      </c>
      <c r="AR74" s="135">
        <v>0</v>
      </c>
      <c r="AS74" s="135">
        <v>0</v>
      </c>
      <c r="AT74" s="135">
        <v>0</v>
      </c>
      <c r="AU74" s="135">
        <f t="shared" si="285"/>
        <v>0</v>
      </c>
      <c r="AV74" s="135">
        <f t="shared" si="286"/>
        <v>0</v>
      </c>
      <c r="AX74" s="141"/>
      <c r="AY74" s="142" t="s">
        <v>18</v>
      </c>
      <c r="AZ74" s="135">
        <v>0</v>
      </c>
      <c r="BA74" s="135">
        <v>0</v>
      </c>
      <c r="BB74" s="135">
        <v>0</v>
      </c>
      <c r="BC74" s="135">
        <f t="shared" si="287"/>
        <v>0</v>
      </c>
      <c r="BD74" s="135">
        <f t="shared" si="288"/>
        <v>0</v>
      </c>
      <c r="BF74" s="141"/>
      <c r="BG74" s="142" t="s">
        <v>18</v>
      </c>
      <c r="BH74" s="135">
        <v>0</v>
      </c>
      <c r="BI74" s="135">
        <v>0</v>
      </c>
      <c r="BJ74" s="135">
        <v>0</v>
      </c>
      <c r="BK74" s="135">
        <f t="shared" si="289"/>
        <v>0</v>
      </c>
      <c r="BL74" s="135">
        <f t="shared" si="290"/>
        <v>0</v>
      </c>
      <c r="BN74" s="141"/>
      <c r="BO74" s="142" t="s">
        <v>18</v>
      </c>
      <c r="BP74" s="135">
        <v>0</v>
      </c>
      <c r="BQ74" s="135">
        <v>0</v>
      </c>
      <c r="BR74" s="135">
        <v>0</v>
      </c>
      <c r="BS74" s="135">
        <f t="shared" si="291"/>
        <v>0</v>
      </c>
      <c r="BT74" s="135">
        <f t="shared" si="292"/>
        <v>0</v>
      </c>
    </row>
    <row r="75" spans="2:72">
      <c r="B75" s="141"/>
      <c r="C75" s="142" t="s">
        <v>19</v>
      </c>
      <c r="D75" s="135">
        <f t="shared" si="274"/>
        <v>0</v>
      </c>
      <c r="E75" s="135">
        <f t="shared" si="274"/>
        <v>0</v>
      </c>
      <c r="F75" s="135">
        <f t="shared" si="274"/>
        <v>0</v>
      </c>
      <c r="G75" s="135">
        <f t="shared" si="275"/>
        <v>0</v>
      </c>
      <c r="H75" s="135">
        <f t="shared" si="276"/>
        <v>0</v>
      </c>
      <c r="J75" s="141"/>
      <c r="K75" s="142" t="s">
        <v>19</v>
      </c>
      <c r="L75" s="135">
        <v>0</v>
      </c>
      <c r="M75" s="135">
        <v>0</v>
      </c>
      <c r="N75" s="135">
        <v>0</v>
      </c>
      <c r="O75" s="135">
        <f t="shared" si="277"/>
        <v>0</v>
      </c>
      <c r="P75" s="135">
        <f t="shared" si="278"/>
        <v>0</v>
      </c>
      <c r="R75" s="141"/>
      <c r="S75" s="142" t="s">
        <v>19</v>
      </c>
      <c r="T75" s="135">
        <v>0</v>
      </c>
      <c r="U75" s="135">
        <v>0</v>
      </c>
      <c r="V75" s="135">
        <v>0</v>
      </c>
      <c r="W75" s="135">
        <f t="shared" si="279"/>
        <v>0</v>
      </c>
      <c r="X75" s="135">
        <f t="shared" si="280"/>
        <v>0</v>
      </c>
      <c r="Z75" s="141"/>
      <c r="AA75" s="142" t="s">
        <v>19</v>
      </c>
      <c r="AB75" s="135">
        <v>0</v>
      </c>
      <c r="AC75" s="135">
        <v>0</v>
      </c>
      <c r="AD75" s="135">
        <v>0</v>
      </c>
      <c r="AE75" s="135">
        <f t="shared" si="281"/>
        <v>0</v>
      </c>
      <c r="AF75" s="135">
        <f t="shared" si="282"/>
        <v>0</v>
      </c>
      <c r="AH75" s="141"/>
      <c r="AI75" s="142" t="s">
        <v>19</v>
      </c>
      <c r="AJ75" s="135">
        <v>0</v>
      </c>
      <c r="AK75" s="135">
        <v>0</v>
      </c>
      <c r="AL75" s="135">
        <v>0</v>
      </c>
      <c r="AM75" s="135">
        <f t="shared" si="283"/>
        <v>0</v>
      </c>
      <c r="AN75" s="135">
        <f t="shared" si="284"/>
        <v>0</v>
      </c>
      <c r="AP75" s="141"/>
      <c r="AQ75" s="142" t="s">
        <v>19</v>
      </c>
      <c r="AR75" s="135">
        <v>0</v>
      </c>
      <c r="AS75" s="135">
        <v>0</v>
      </c>
      <c r="AT75" s="135">
        <v>0</v>
      </c>
      <c r="AU75" s="135">
        <f t="shared" si="285"/>
        <v>0</v>
      </c>
      <c r="AV75" s="135">
        <f t="shared" si="286"/>
        <v>0</v>
      </c>
      <c r="AX75" s="141"/>
      <c r="AY75" s="142" t="s">
        <v>19</v>
      </c>
      <c r="AZ75" s="135">
        <v>0</v>
      </c>
      <c r="BA75" s="135">
        <v>0</v>
      </c>
      <c r="BB75" s="135">
        <v>0</v>
      </c>
      <c r="BC75" s="135">
        <f t="shared" si="287"/>
        <v>0</v>
      </c>
      <c r="BD75" s="135">
        <f t="shared" si="288"/>
        <v>0</v>
      </c>
      <c r="BF75" s="141"/>
      <c r="BG75" s="142" t="s">
        <v>19</v>
      </c>
      <c r="BH75" s="135">
        <v>0</v>
      </c>
      <c r="BI75" s="135">
        <v>0</v>
      </c>
      <c r="BJ75" s="135">
        <v>0</v>
      </c>
      <c r="BK75" s="135">
        <f t="shared" si="289"/>
        <v>0</v>
      </c>
      <c r="BL75" s="135">
        <f t="shared" si="290"/>
        <v>0</v>
      </c>
      <c r="BN75" s="141"/>
      <c r="BO75" s="142" t="s">
        <v>19</v>
      </c>
      <c r="BP75" s="135">
        <v>0</v>
      </c>
      <c r="BQ75" s="135">
        <v>0</v>
      </c>
      <c r="BR75" s="135">
        <v>0</v>
      </c>
      <c r="BS75" s="135">
        <f t="shared" si="291"/>
        <v>0</v>
      </c>
      <c r="BT75" s="135">
        <f t="shared" si="292"/>
        <v>0</v>
      </c>
    </row>
    <row r="76" spans="2:72">
      <c r="B76" s="141"/>
      <c r="C76" s="152"/>
      <c r="D76" s="135">
        <f t="shared" si="274"/>
        <v>0</v>
      </c>
      <c r="E76" s="135">
        <f t="shared" si="274"/>
        <v>0</v>
      </c>
      <c r="F76" s="135">
        <f t="shared" si="274"/>
        <v>0</v>
      </c>
      <c r="G76" s="135">
        <f t="shared" si="275"/>
        <v>0</v>
      </c>
      <c r="H76" s="135">
        <f t="shared" si="276"/>
        <v>0</v>
      </c>
      <c r="J76" s="141"/>
      <c r="K76" s="152"/>
      <c r="L76" s="135">
        <v>0</v>
      </c>
      <c r="M76" s="135">
        <v>0</v>
      </c>
      <c r="N76" s="135">
        <v>0</v>
      </c>
      <c r="O76" s="135">
        <f t="shared" si="277"/>
        <v>0</v>
      </c>
      <c r="P76" s="135">
        <f t="shared" si="278"/>
        <v>0</v>
      </c>
      <c r="R76" s="141"/>
      <c r="S76" s="152"/>
      <c r="T76" s="135">
        <v>0</v>
      </c>
      <c r="U76" s="135">
        <v>0</v>
      </c>
      <c r="V76" s="135">
        <v>0</v>
      </c>
      <c r="W76" s="135">
        <f t="shared" si="279"/>
        <v>0</v>
      </c>
      <c r="X76" s="135">
        <f t="shared" si="280"/>
        <v>0</v>
      </c>
      <c r="Z76" s="141"/>
      <c r="AA76" s="152"/>
      <c r="AB76" s="135">
        <v>0</v>
      </c>
      <c r="AC76" s="135">
        <v>0</v>
      </c>
      <c r="AD76" s="135">
        <v>0</v>
      </c>
      <c r="AE76" s="135">
        <f t="shared" si="281"/>
        <v>0</v>
      </c>
      <c r="AF76" s="135">
        <f t="shared" si="282"/>
        <v>0</v>
      </c>
      <c r="AH76" s="141"/>
      <c r="AI76" s="152"/>
      <c r="AJ76" s="135">
        <v>0</v>
      </c>
      <c r="AK76" s="135">
        <v>0</v>
      </c>
      <c r="AL76" s="135">
        <v>0</v>
      </c>
      <c r="AM76" s="135">
        <f t="shared" si="283"/>
        <v>0</v>
      </c>
      <c r="AN76" s="135">
        <f t="shared" si="284"/>
        <v>0</v>
      </c>
      <c r="AP76" s="141"/>
      <c r="AQ76" s="152"/>
      <c r="AR76" s="135">
        <v>0</v>
      </c>
      <c r="AS76" s="135">
        <v>0</v>
      </c>
      <c r="AT76" s="135">
        <v>0</v>
      </c>
      <c r="AU76" s="135">
        <f t="shared" si="285"/>
        <v>0</v>
      </c>
      <c r="AV76" s="135">
        <f t="shared" si="286"/>
        <v>0</v>
      </c>
      <c r="AX76" s="141"/>
      <c r="AY76" s="152"/>
      <c r="AZ76" s="135">
        <v>0</v>
      </c>
      <c r="BA76" s="135">
        <v>0</v>
      </c>
      <c r="BB76" s="135">
        <v>0</v>
      </c>
      <c r="BC76" s="135">
        <f t="shared" si="287"/>
        <v>0</v>
      </c>
      <c r="BD76" s="135">
        <f t="shared" si="288"/>
        <v>0</v>
      </c>
      <c r="BF76" s="141"/>
      <c r="BG76" s="152"/>
      <c r="BH76" s="135">
        <v>0</v>
      </c>
      <c r="BI76" s="135">
        <v>0</v>
      </c>
      <c r="BJ76" s="135">
        <v>0</v>
      </c>
      <c r="BK76" s="135">
        <f t="shared" si="289"/>
        <v>0</v>
      </c>
      <c r="BL76" s="135">
        <f t="shared" si="290"/>
        <v>0</v>
      </c>
      <c r="BN76" s="141"/>
      <c r="BO76" s="152"/>
      <c r="BP76" s="135">
        <v>0</v>
      </c>
      <c r="BQ76" s="135">
        <v>0</v>
      </c>
      <c r="BR76" s="135">
        <v>0</v>
      </c>
      <c r="BS76" s="135">
        <f t="shared" si="291"/>
        <v>0</v>
      </c>
      <c r="BT76" s="135">
        <f t="shared" si="292"/>
        <v>0</v>
      </c>
    </row>
    <row r="77" spans="2:72">
      <c r="B77" s="134"/>
      <c r="C77" s="140"/>
      <c r="D77" s="138"/>
      <c r="E77" s="138"/>
      <c r="F77" s="138"/>
      <c r="G77" s="138"/>
      <c r="H77" s="138"/>
      <c r="J77" s="134"/>
      <c r="K77" s="140"/>
      <c r="L77" s="138"/>
      <c r="M77" s="138"/>
      <c r="N77" s="138"/>
      <c r="O77" s="138"/>
      <c r="P77" s="138"/>
      <c r="R77" s="134"/>
      <c r="S77" s="140"/>
      <c r="T77" s="138"/>
      <c r="U77" s="138"/>
      <c r="V77" s="138"/>
      <c r="W77" s="138"/>
      <c r="X77" s="138"/>
      <c r="Z77" s="134"/>
      <c r="AA77" s="140"/>
      <c r="AB77" s="138"/>
      <c r="AC77" s="138"/>
      <c r="AD77" s="138"/>
      <c r="AE77" s="138"/>
      <c r="AF77" s="138"/>
      <c r="AH77" s="134"/>
      <c r="AI77" s="140"/>
      <c r="AJ77" s="138"/>
      <c r="AK77" s="138"/>
      <c r="AL77" s="138"/>
      <c r="AM77" s="138"/>
      <c r="AN77" s="138"/>
      <c r="AP77" s="134"/>
      <c r="AQ77" s="140"/>
      <c r="AR77" s="138"/>
      <c r="AS77" s="138"/>
      <c r="AT77" s="138"/>
      <c r="AU77" s="138"/>
      <c r="AV77" s="138"/>
      <c r="AX77" s="134"/>
      <c r="AY77" s="140"/>
      <c r="AZ77" s="138"/>
      <c r="BA77" s="138"/>
      <c r="BB77" s="138"/>
      <c r="BC77" s="138"/>
      <c r="BD77" s="138"/>
      <c r="BF77" s="134"/>
      <c r="BG77" s="140"/>
      <c r="BH77" s="138"/>
      <c r="BI77" s="138"/>
      <c r="BJ77" s="138"/>
      <c r="BK77" s="138"/>
      <c r="BL77" s="138"/>
      <c r="BN77" s="134"/>
      <c r="BO77" s="140"/>
      <c r="BP77" s="138"/>
      <c r="BQ77" s="138"/>
      <c r="BR77" s="138"/>
      <c r="BS77" s="138"/>
      <c r="BT77" s="138"/>
    </row>
    <row r="78" spans="2:72">
      <c r="B78" s="332" t="s">
        <v>39</v>
      </c>
      <c r="C78" s="333"/>
      <c r="D78" s="143">
        <f>SUM(D73:D76)+D71</f>
        <v>0</v>
      </c>
      <c r="E78" s="143">
        <f t="shared" ref="E78:F78" si="293">SUM(E73:E76)+E71</f>
        <v>0</v>
      </c>
      <c r="F78" s="143">
        <f t="shared" si="293"/>
        <v>0</v>
      </c>
      <c r="G78" s="143">
        <f t="shared" ref="G78:H78" si="294">SUM(G73:G76)+G71</f>
        <v>0</v>
      </c>
      <c r="H78" s="143">
        <f t="shared" si="294"/>
        <v>0</v>
      </c>
      <c r="J78" s="332" t="s">
        <v>39</v>
      </c>
      <c r="K78" s="333"/>
      <c r="L78" s="143">
        <f t="shared" ref="L78" si="295">SUM(L73:L76)+L71</f>
        <v>0</v>
      </c>
      <c r="M78" s="143">
        <f t="shared" ref="M78:N78" si="296">SUM(M73:M76)+M71</f>
        <v>0</v>
      </c>
      <c r="N78" s="143">
        <f t="shared" si="296"/>
        <v>0</v>
      </c>
      <c r="O78" s="143">
        <f t="shared" ref="O78:P78" si="297">SUM(O73:O76)+O71</f>
        <v>0</v>
      </c>
      <c r="P78" s="143">
        <f t="shared" si="297"/>
        <v>0</v>
      </c>
      <c r="R78" s="332" t="s">
        <v>39</v>
      </c>
      <c r="S78" s="333"/>
      <c r="T78" s="143">
        <f t="shared" ref="T78" si="298">SUM(T73:T76)+T71</f>
        <v>0</v>
      </c>
      <c r="U78" s="143">
        <f t="shared" ref="U78:V78" si="299">SUM(U73:U76)+U71</f>
        <v>0</v>
      </c>
      <c r="V78" s="143">
        <f t="shared" si="299"/>
        <v>0</v>
      </c>
      <c r="W78" s="143">
        <f t="shared" ref="W78:X78" si="300">SUM(W73:W76)+W71</f>
        <v>0</v>
      </c>
      <c r="X78" s="143">
        <f t="shared" si="300"/>
        <v>0</v>
      </c>
      <c r="Z78" s="332" t="s">
        <v>39</v>
      </c>
      <c r="AA78" s="333"/>
      <c r="AB78" s="143">
        <f t="shared" ref="AB78" si="301">SUM(AB73:AB76)+AB71</f>
        <v>0</v>
      </c>
      <c r="AC78" s="143">
        <f t="shared" ref="AC78:AD78" si="302">SUM(AC73:AC76)+AC71</f>
        <v>0</v>
      </c>
      <c r="AD78" s="143">
        <f t="shared" si="302"/>
        <v>0</v>
      </c>
      <c r="AE78" s="143">
        <f t="shared" ref="AE78:AF78" si="303">SUM(AE73:AE76)+AE71</f>
        <v>0</v>
      </c>
      <c r="AF78" s="143">
        <f t="shared" si="303"/>
        <v>0</v>
      </c>
      <c r="AH78" s="332" t="s">
        <v>39</v>
      </c>
      <c r="AI78" s="333"/>
      <c r="AJ78" s="143">
        <f t="shared" ref="AJ78" si="304">SUM(AJ73:AJ76)+AJ71</f>
        <v>0</v>
      </c>
      <c r="AK78" s="143">
        <f t="shared" ref="AK78:AL78" si="305">SUM(AK73:AK76)+AK71</f>
        <v>0</v>
      </c>
      <c r="AL78" s="143">
        <f t="shared" si="305"/>
        <v>0</v>
      </c>
      <c r="AM78" s="143">
        <f t="shared" ref="AM78:AN78" si="306">SUM(AM73:AM76)+AM71</f>
        <v>0</v>
      </c>
      <c r="AN78" s="143">
        <f t="shared" si="306"/>
        <v>0</v>
      </c>
      <c r="AP78" s="332" t="s">
        <v>39</v>
      </c>
      <c r="AQ78" s="333"/>
      <c r="AR78" s="143">
        <f t="shared" ref="AR78" si="307">SUM(AR73:AR76)+AR71</f>
        <v>0</v>
      </c>
      <c r="AS78" s="143">
        <f t="shared" ref="AS78:AT78" si="308">SUM(AS73:AS76)+AS71</f>
        <v>0</v>
      </c>
      <c r="AT78" s="143">
        <f t="shared" si="308"/>
        <v>0</v>
      </c>
      <c r="AU78" s="143">
        <f t="shared" ref="AU78:AV78" si="309">SUM(AU73:AU76)+AU71</f>
        <v>0</v>
      </c>
      <c r="AV78" s="143">
        <f t="shared" si="309"/>
        <v>0</v>
      </c>
      <c r="AX78" s="332" t="s">
        <v>39</v>
      </c>
      <c r="AY78" s="333"/>
      <c r="AZ78" s="143">
        <f t="shared" ref="AZ78" si="310">SUM(AZ73:AZ76)+AZ71</f>
        <v>0</v>
      </c>
      <c r="BA78" s="143">
        <f t="shared" ref="BA78:BB78" si="311">SUM(BA73:BA76)+BA71</f>
        <v>0</v>
      </c>
      <c r="BB78" s="143">
        <f t="shared" si="311"/>
        <v>0</v>
      </c>
      <c r="BC78" s="143">
        <f t="shared" ref="BC78:BD78" si="312">SUM(BC73:BC76)+BC71</f>
        <v>0</v>
      </c>
      <c r="BD78" s="143">
        <f t="shared" si="312"/>
        <v>0</v>
      </c>
      <c r="BF78" s="332" t="s">
        <v>39</v>
      </c>
      <c r="BG78" s="333"/>
      <c r="BH78" s="143">
        <f t="shared" ref="BH78" si="313">SUM(BH73:BH76)+BH71</f>
        <v>0</v>
      </c>
      <c r="BI78" s="143">
        <f t="shared" ref="BI78:BJ78" si="314">SUM(BI73:BI76)+BI71</f>
        <v>0</v>
      </c>
      <c r="BJ78" s="143">
        <f t="shared" si="314"/>
        <v>0</v>
      </c>
      <c r="BK78" s="143">
        <f t="shared" ref="BK78:BL78" si="315">SUM(BK73:BK76)+BK71</f>
        <v>0</v>
      </c>
      <c r="BL78" s="143">
        <f t="shared" si="315"/>
        <v>0</v>
      </c>
      <c r="BN78" s="332" t="s">
        <v>39</v>
      </c>
      <c r="BO78" s="333"/>
      <c r="BP78" s="143">
        <f t="shared" ref="BP78" si="316">SUM(BP73:BP76)+BP71</f>
        <v>0</v>
      </c>
      <c r="BQ78" s="143">
        <f t="shared" ref="BQ78:BR78" si="317">SUM(BQ73:BQ76)+BQ71</f>
        <v>0</v>
      </c>
      <c r="BR78" s="143">
        <f t="shared" si="317"/>
        <v>0</v>
      </c>
      <c r="BS78" s="143">
        <f t="shared" ref="BS78:BT78" si="318">SUM(BS73:BS76)+BS71</f>
        <v>0</v>
      </c>
      <c r="BT78" s="143">
        <f t="shared" si="318"/>
        <v>0</v>
      </c>
    </row>
    <row r="79" spans="2:72">
      <c r="B79" s="128">
        <v>5</v>
      </c>
      <c r="C79" s="149" t="s">
        <v>91</v>
      </c>
      <c r="D79" s="129"/>
      <c r="E79" s="129"/>
      <c r="F79" s="129"/>
      <c r="G79" s="129"/>
      <c r="H79" s="129"/>
      <c r="J79" s="128">
        <v>5</v>
      </c>
      <c r="K79" s="149" t="s">
        <v>91</v>
      </c>
      <c r="L79" s="129"/>
      <c r="M79" s="129"/>
      <c r="N79" s="129"/>
      <c r="O79" s="129"/>
      <c r="P79" s="129"/>
      <c r="R79" s="128">
        <v>5</v>
      </c>
      <c r="S79" s="149" t="s">
        <v>91</v>
      </c>
      <c r="T79" s="129"/>
      <c r="U79" s="129"/>
      <c r="V79" s="129"/>
      <c r="W79" s="129"/>
      <c r="X79" s="129"/>
      <c r="Z79" s="128">
        <v>5</v>
      </c>
      <c r="AA79" s="149" t="s">
        <v>91</v>
      </c>
      <c r="AB79" s="129"/>
      <c r="AC79" s="129"/>
      <c r="AD79" s="129"/>
      <c r="AE79" s="129"/>
      <c r="AF79" s="129"/>
      <c r="AH79" s="128">
        <v>5</v>
      </c>
      <c r="AI79" s="149" t="s">
        <v>91</v>
      </c>
      <c r="AJ79" s="129"/>
      <c r="AK79" s="129"/>
      <c r="AL79" s="129"/>
      <c r="AM79" s="129"/>
      <c r="AN79" s="129"/>
      <c r="AP79" s="128">
        <v>5</v>
      </c>
      <c r="AQ79" s="149" t="s">
        <v>91</v>
      </c>
      <c r="AR79" s="129"/>
      <c r="AS79" s="129"/>
      <c r="AT79" s="129"/>
      <c r="AU79" s="129"/>
      <c r="AV79" s="129"/>
      <c r="AX79" s="128">
        <v>5</v>
      </c>
      <c r="AY79" s="149" t="s">
        <v>91</v>
      </c>
      <c r="AZ79" s="129"/>
      <c r="BA79" s="129"/>
      <c r="BB79" s="129"/>
      <c r="BC79" s="129"/>
      <c r="BD79" s="129"/>
      <c r="BF79" s="128">
        <v>5</v>
      </c>
      <c r="BG79" s="149" t="s">
        <v>91</v>
      </c>
      <c r="BH79" s="129"/>
      <c r="BI79" s="129"/>
      <c r="BJ79" s="129"/>
      <c r="BK79" s="129"/>
      <c r="BL79" s="129"/>
      <c r="BN79" s="128">
        <v>5</v>
      </c>
      <c r="BO79" s="149" t="s">
        <v>91</v>
      </c>
      <c r="BP79" s="129"/>
      <c r="BQ79" s="129"/>
      <c r="BR79" s="129"/>
      <c r="BS79" s="129"/>
      <c r="BT79" s="129"/>
    </row>
    <row r="80" spans="2:72">
      <c r="B80" s="131"/>
      <c r="C80" s="132" t="s">
        <v>9</v>
      </c>
      <c r="D80" s="133"/>
      <c r="E80" s="133"/>
      <c r="F80" s="133"/>
      <c r="G80" s="133"/>
      <c r="H80" s="133"/>
      <c r="J80" s="131"/>
      <c r="K80" s="132" t="s">
        <v>9</v>
      </c>
      <c r="L80" s="133"/>
      <c r="M80" s="133"/>
      <c r="N80" s="133"/>
      <c r="O80" s="133"/>
      <c r="P80" s="133"/>
      <c r="R80" s="131"/>
      <c r="S80" s="132" t="s">
        <v>9</v>
      </c>
      <c r="T80" s="133"/>
      <c r="U80" s="133"/>
      <c r="V80" s="133"/>
      <c r="W80" s="133"/>
      <c r="X80" s="133"/>
      <c r="Z80" s="131"/>
      <c r="AA80" s="132" t="s">
        <v>9</v>
      </c>
      <c r="AB80" s="133"/>
      <c r="AC80" s="133"/>
      <c r="AD80" s="133"/>
      <c r="AE80" s="133"/>
      <c r="AF80" s="133"/>
      <c r="AH80" s="131"/>
      <c r="AI80" s="132" t="s">
        <v>9</v>
      </c>
      <c r="AJ80" s="133"/>
      <c r="AK80" s="133"/>
      <c r="AL80" s="133"/>
      <c r="AM80" s="133"/>
      <c r="AN80" s="133"/>
      <c r="AP80" s="131"/>
      <c r="AQ80" s="132" t="s">
        <v>9</v>
      </c>
      <c r="AR80" s="133"/>
      <c r="AS80" s="133"/>
      <c r="AT80" s="133"/>
      <c r="AU80" s="133"/>
      <c r="AV80" s="133"/>
      <c r="AX80" s="131"/>
      <c r="AY80" s="132" t="s">
        <v>9</v>
      </c>
      <c r="AZ80" s="133"/>
      <c r="BA80" s="133"/>
      <c r="BB80" s="133"/>
      <c r="BC80" s="133"/>
      <c r="BD80" s="133"/>
      <c r="BF80" s="131"/>
      <c r="BG80" s="132" t="s">
        <v>9</v>
      </c>
      <c r="BH80" s="133"/>
      <c r="BI80" s="133"/>
      <c r="BJ80" s="133"/>
      <c r="BK80" s="133"/>
      <c r="BL80" s="133"/>
      <c r="BN80" s="131"/>
      <c r="BO80" s="132" t="s">
        <v>9</v>
      </c>
      <c r="BP80" s="133"/>
      <c r="BQ80" s="133"/>
      <c r="BR80" s="133"/>
      <c r="BS80" s="133"/>
      <c r="BT80" s="133"/>
    </row>
    <row r="81" spans="2:72">
      <c r="B81" s="134"/>
      <c r="C81" s="261" t="s">
        <v>10</v>
      </c>
      <c r="D81" s="135">
        <f t="shared" ref="D81:F87" si="319">L81+T81+AB81+AJ81+AR81+AZ81+BH81+BP81</f>
        <v>0</v>
      </c>
      <c r="E81" s="135">
        <f t="shared" si="319"/>
        <v>0</v>
      </c>
      <c r="F81" s="135">
        <f t="shared" si="319"/>
        <v>0</v>
      </c>
      <c r="G81" s="135">
        <f>F81-D81</f>
        <v>0</v>
      </c>
      <c r="H81" s="135">
        <f>F81-E81</f>
        <v>0</v>
      </c>
      <c r="J81" s="134"/>
      <c r="K81" s="261" t="s">
        <v>10</v>
      </c>
      <c r="L81" s="135">
        <v>0</v>
      </c>
      <c r="M81" s="135">
        <v>0</v>
      </c>
      <c r="N81" s="135">
        <v>0</v>
      </c>
      <c r="O81" s="135">
        <f>N81-L81</f>
        <v>0</v>
      </c>
      <c r="P81" s="135">
        <f>N81-M81</f>
        <v>0</v>
      </c>
      <c r="R81" s="134"/>
      <c r="S81" s="261" t="s">
        <v>10</v>
      </c>
      <c r="T81" s="135">
        <v>0</v>
      </c>
      <c r="U81" s="135">
        <v>0</v>
      </c>
      <c r="V81" s="135">
        <v>0</v>
      </c>
      <c r="W81" s="135">
        <f>V81-T81</f>
        <v>0</v>
      </c>
      <c r="X81" s="135">
        <f>V81-U81</f>
        <v>0</v>
      </c>
      <c r="Z81" s="134"/>
      <c r="AA81" s="261" t="s">
        <v>10</v>
      </c>
      <c r="AB81" s="135">
        <v>0</v>
      </c>
      <c r="AC81" s="135">
        <v>0</v>
      </c>
      <c r="AD81" s="135">
        <v>0</v>
      </c>
      <c r="AE81" s="135">
        <f>AD81-AB81</f>
        <v>0</v>
      </c>
      <c r="AF81" s="135">
        <f>AD81-AC81</f>
        <v>0</v>
      </c>
      <c r="AH81" s="134"/>
      <c r="AI81" s="261" t="s">
        <v>10</v>
      </c>
      <c r="AJ81" s="135">
        <v>0</v>
      </c>
      <c r="AK81" s="135">
        <v>0</v>
      </c>
      <c r="AL81" s="135">
        <v>0</v>
      </c>
      <c r="AM81" s="135">
        <f>AL81-AJ81</f>
        <v>0</v>
      </c>
      <c r="AN81" s="135">
        <f>AL81-AK81</f>
        <v>0</v>
      </c>
      <c r="AP81" s="134"/>
      <c r="AQ81" s="261" t="s">
        <v>10</v>
      </c>
      <c r="AR81" s="135">
        <v>0</v>
      </c>
      <c r="AS81" s="135">
        <v>0</v>
      </c>
      <c r="AT81" s="135">
        <v>0</v>
      </c>
      <c r="AU81" s="135">
        <f>AT81-AR81</f>
        <v>0</v>
      </c>
      <c r="AV81" s="135">
        <f>AT81-AS81</f>
        <v>0</v>
      </c>
      <c r="AX81" s="134"/>
      <c r="AY81" s="261" t="s">
        <v>10</v>
      </c>
      <c r="AZ81" s="135">
        <v>0</v>
      </c>
      <c r="BA81" s="135">
        <v>0</v>
      </c>
      <c r="BB81" s="135">
        <v>0</v>
      </c>
      <c r="BC81" s="135">
        <f>BB81-AZ81</f>
        <v>0</v>
      </c>
      <c r="BD81" s="135">
        <f>BB81-BA81</f>
        <v>0</v>
      </c>
      <c r="BF81" s="134"/>
      <c r="BG81" s="261" t="s">
        <v>10</v>
      </c>
      <c r="BH81" s="135">
        <v>0</v>
      </c>
      <c r="BI81" s="135">
        <v>0</v>
      </c>
      <c r="BJ81" s="135">
        <v>0</v>
      </c>
      <c r="BK81" s="135">
        <f>BJ81-BH81</f>
        <v>0</v>
      </c>
      <c r="BL81" s="135">
        <f>BJ81-BI81</f>
        <v>0</v>
      </c>
      <c r="BN81" s="134"/>
      <c r="BO81" s="261" t="s">
        <v>10</v>
      </c>
      <c r="BP81" s="135">
        <v>0</v>
      </c>
      <c r="BQ81" s="135">
        <v>0</v>
      </c>
      <c r="BR81" s="135">
        <v>0</v>
      </c>
      <c r="BS81" s="135">
        <f>BR81-BP81</f>
        <v>0</v>
      </c>
      <c r="BT81" s="135">
        <f>BR81-BQ81</f>
        <v>0</v>
      </c>
    </row>
    <row r="82" spans="2:72">
      <c r="B82" s="134"/>
      <c r="C82" s="261" t="s">
        <v>11</v>
      </c>
      <c r="D82" s="135">
        <f t="shared" si="319"/>
        <v>0</v>
      </c>
      <c r="E82" s="135">
        <f t="shared" si="319"/>
        <v>0</v>
      </c>
      <c r="F82" s="135">
        <f t="shared" si="319"/>
        <v>0</v>
      </c>
      <c r="G82" s="135">
        <f t="shared" ref="G82:G87" si="320">F82-D82</f>
        <v>0</v>
      </c>
      <c r="H82" s="135">
        <f t="shared" ref="H82:H87" si="321">F82-E82</f>
        <v>0</v>
      </c>
      <c r="J82" s="134"/>
      <c r="K82" s="261" t="s">
        <v>11</v>
      </c>
      <c r="L82" s="135">
        <v>0</v>
      </c>
      <c r="M82" s="135">
        <v>0</v>
      </c>
      <c r="N82" s="135">
        <v>0</v>
      </c>
      <c r="O82" s="135">
        <f t="shared" ref="O82:O87" si="322">N82-L82</f>
        <v>0</v>
      </c>
      <c r="P82" s="135">
        <f t="shared" ref="P82:P87" si="323">N82-M82</f>
        <v>0</v>
      </c>
      <c r="R82" s="134"/>
      <c r="S82" s="261" t="s">
        <v>11</v>
      </c>
      <c r="T82" s="135">
        <v>0</v>
      </c>
      <c r="U82" s="135">
        <v>0</v>
      </c>
      <c r="V82" s="135">
        <v>0</v>
      </c>
      <c r="W82" s="135">
        <f t="shared" ref="W82:W87" si="324">V82-T82</f>
        <v>0</v>
      </c>
      <c r="X82" s="135">
        <f t="shared" ref="X82:X87" si="325">V82-U82</f>
        <v>0</v>
      </c>
      <c r="Z82" s="134"/>
      <c r="AA82" s="261" t="s">
        <v>11</v>
      </c>
      <c r="AB82" s="135">
        <v>0</v>
      </c>
      <c r="AC82" s="135">
        <v>0</v>
      </c>
      <c r="AD82" s="135">
        <v>0</v>
      </c>
      <c r="AE82" s="135">
        <f t="shared" ref="AE82:AE87" si="326">AD82-AB82</f>
        <v>0</v>
      </c>
      <c r="AF82" s="135">
        <f t="shared" ref="AF82:AF87" si="327">AD82-AC82</f>
        <v>0</v>
      </c>
      <c r="AH82" s="134"/>
      <c r="AI82" s="261" t="s">
        <v>11</v>
      </c>
      <c r="AJ82" s="135">
        <v>0</v>
      </c>
      <c r="AK82" s="135">
        <v>0</v>
      </c>
      <c r="AL82" s="135">
        <v>0</v>
      </c>
      <c r="AM82" s="135">
        <f t="shared" ref="AM82:AM87" si="328">AL82-AJ82</f>
        <v>0</v>
      </c>
      <c r="AN82" s="135">
        <f t="shared" ref="AN82:AN87" si="329">AL82-AK82</f>
        <v>0</v>
      </c>
      <c r="AP82" s="134"/>
      <c r="AQ82" s="261" t="s">
        <v>11</v>
      </c>
      <c r="AR82" s="135">
        <v>0</v>
      </c>
      <c r="AS82" s="135">
        <v>0</v>
      </c>
      <c r="AT82" s="135">
        <v>0</v>
      </c>
      <c r="AU82" s="135">
        <f t="shared" ref="AU82:AU87" si="330">AT82-AR82</f>
        <v>0</v>
      </c>
      <c r="AV82" s="135">
        <f t="shared" ref="AV82:AV87" si="331">AT82-AS82</f>
        <v>0</v>
      </c>
      <c r="AX82" s="134"/>
      <c r="AY82" s="261" t="s">
        <v>11</v>
      </c>
      <c r="AZ82" s="135">
        <v>0</v>
      </c>
      <c r="BA82" s="135">
        <v>0</v>
      </c>
      <c r="BB82" s="135">
        <v>0</v>
      </c>
      <c r="BC82" s="135">
        <f t="shared" ref="BC82:BC87" si="332">BB82-AZ82</f>
        <v>0</v>
      </c>
      <c r="BD82" s="135">
        <f t="shared" ref="BD82:BD87" si="333">BB82-BA82</f>
        <v>0</v>
      </c>
      <c r="BF82" s="134"/>
      <c r="BG82" s="261" t="s">
        <v>11</v>
      </c>
      <c r="BH82" s="135">
        <v>0</v>
      </c>
      <c r="BI82" s="135">
        <v>0</v>
      </c>
      <c r="BJ82" s="135">
        <v>0</v>
      </c>
      <c r="BK82" s="135">
        <f t="shared" ref="BK82:BK87" si="334">BJ82-BH82</f>
        <v>0</v>
      </c>
      <c r="BL82" s="135">
        <f t="shared" ref="BL82:BL87" si="335">BJ82-BI82</f>
        <v>0</v>
      </c>
      <c r="BN82" s="134"/>
      <c r="BO82" s="261" t="s">
        <v>11</v>
      </c>
      <c r="BP82" s="135">
        <v>0</v>
      </c>
      <c r="BQ82" s="135">
        <v>0</v>
      </c>
      <c r="BR82" s="135">
        <v>0</v>
      </c>
      <c r="BS82" s="135">
        <f t="shared" ref="BS82:BS87" si="336">BR82-BP82</f>
        <v>0</v>
      </c>
      <c r="BT82" s="135">
        <f t="shared" ref="BT82:BT87" si="337">BR82-BQ82</f>
        <v>0</v>
      </c>
    </row>
    <row r="83" spans="2:72">
      <c r="B83" s="134"/>
      <c r="C83" s="261" t="s">
        <v>12</v>
      </c>
      <c r="D83" s="135">
        <f t="shared" si="319"/>
        <v>0</v>
      </c>
      <c r="E83" s="135">
        <f t="shared" si="319"/>
        <v>0</v>
      </c>
      <c r="F83" s="135">
        <f t="shared" si="319"/>
        <v>0</v>
      </c>
      <c r="G83" s="135">
        <f t="shared" si="320"/>
        <v>0</v>
      </c>
      <c r="H83" s="135">
        <f t="shared" si="321"/>
        <v>0</v>
      </c>
      <c r="J83" s="134"/>
      <c r="K83" s="261" t="s">
        <v>12</v>
      </c>
      <c r="L83" s="135">
        <v>0</v>
      </c>
      <c r="M83" s="135">
        <v>0</v>
      </c>
      <c r="N83" s="135">
        <v>0</v>
      </c>
      <c r="O83" s="135">
        <f t="shared" si="322"/>
        <v>0</v>
      </c>
      <c r="P83" s="135">
        <f t="shared" si="323"/>
        <v>0</v>
      </c>
      <c r="R83" s="134"/>
      <c r="S83" s="261" t="s">
        <v>12</v>
      </c>
      <c r="T83" s="135">
        <v>0</v>
      </c>
      <c r="U83" s="135">
        <v>0</v>
      </c>
      <c r="V83" s="135">
        <v>0</v>
      </c>
      <c r="W83" s="135">
        <f t="shared" si="324"/>
        <v>0</v>
      </c>
      <c r="X83" s="135">
        <f t="shared" si="325"/>
        <v>0</v>
      </c>
      <c r="Z83" s="134"/>
      <c r="AA83" s="261" t="s">
        <v>12</v>
      </c>
      <c r="AB83" s="135">
        <v>0</v>
      </c>
      <c r="AC83" s="135">
        <v>0</v>
      </c>
      <c r="AD83" s="135">
        <v>0</v>
      </c>
      <c r="AE83" s="135">
        <f t="shared" si="326"/>
        <v>0</v>
      </c>
      <c r="AF83" s="135">
        <f t="shared" si="327"/>
        <v>0</v>
      </c>
      <c r="AH83" s="134"/>
      <c r="AI83" s="261" t="s">
        <v>12</v>
      </c>
      <c r="AJ83" s="135">
        <v>0</v>
      </c>
      <c r="AK83" s="135">
        <v>0</v>
      </c>
      <c r="AL83" s="135">
        <v>0</v>
      </c>
      <c r="AM83" s="135">
        <f t="shared" si="328"/>
        <v>0</v>
      </c>
      <c r="AN83" s="135">
        <f t="shared" si="329"/>
        <v>0</v>
      </c>
      <c r="AP83" s="134"/>
      <c r="AQ83" s="261" t="s">
        <v>12</v>
      </c>
      <c r="AR83" s="135">
        <v>0</v>
      </c>
      <c r="AS83" s="135">
        <v>0</v>
      </c>
      <c r="AT83" s="135">
        <v>0</v>
      </c>
      <c r="AU83" s="135">
        <f t="shared" si="330"/>
        <v>0</v>
      </c>
      <c r="AV83" s="135">
        <f t="shared" si="331"/>
        <v>0</v>
      </c>
      <c r="AX83" s="134"/>
      <c r="AY83" s="261" t="s">
        <v>12</v>
      </c>
      <c r="AZ83" s="135">
        <v>0</v>
      </c>
      <c r="BA83" s="135">
        <v>0</v>
      </c>
      <c r="BB83" s="135">
        <v>0</v>
      </c>
      <c r="BC83" s="135">
        <f t="shared" si="332"/>
        <v>0</v>
      </c>
      <c r="BD83" s="135">
        <f t="shared" si="333"/>
        <v>0</v>
      </c>
      <c r="BF83" s="134"/>
      <c r="BG83" s="261" t="s">
        <v>12</v>
      </c>
      <c r="BH83" s="135">
        <v>0</v>
      </c>
      <c r="BI83" s="135">
        <v>0</v>
      </c>
      <c r="BJ83" s="135">
        <v>0</v>
      </c>
      <c r="BK83" s="135">
        <f t="shared" si="334"/>
        <v>0</v>
      </c>
      <c r="BL83" s="135">
        <f t="shared" si="335"/>
        <v>0</v>
      </c>
      <c r="BN83" s="134"/>
      <c r="BO83" s="261" t="s">
        <v>12</v>
      </c>
      <c r="BP83" s="135">
        <v>0</v>
      </c>
      <c r="BQ83" s="135">
        <v>0</v>
      </c>
      <c r="BR83" s="135">
        <v>0</v>
      </c>
      <c r="BS83" s="135">
        <f t="shared" si="336"/>
        <v>0</v>
      </c>
      <c r="BT83" s="135">
        <f t="shared" si="337"/>
        <v>0</v>
      </c>
    </row>
    <row r="84" spans="2:72">
      <c r="B84" s="134"/>
      <c r="C84" s="261" t="s">
        <v>13</v>
      </c>
      <c r="D84" s="135">
        <f t="shared" si="319"/>
        <v>0</v>
      </c>
      <c r="E84" s="135">
        <f t="shared" si="319"/>
        <v>0</v>
      </c>
      <c r="F84" s="135">
        <f t="shared" si="319"/>
        <v>0</v>
      </c>
      <c r="G84" s="135">
        <f t="shared" si="320"/>
        <v>0</v>
      </c>
      <c r="H84" s="135">
        <f t="shared" si="321"/>
        <v>0</v>
      </c>
      <c r="J84" s="134"/>
      <c r="K84" s="261" t="s">
        <v>13</v>
      </c>
      <c r="L84" s="135">
        <v>0</v>
      </c>
      <c r="M84" s="135">
        <v>0</v>
      </c>
      <c r="N84" s="135">
        <v>0</v>
      </c>
      <c r="O84" s="135">
        <f t="shared" si="322"/>
        <v>0</v>
      </c>
      <c r="P84" s="135">
        <f t="shared" si="323"/>
        <v>0</v>
      </c>
      <c r="R84" s="134"/>
      <c r="S84" s="261" t="s">
        <v>13</v>
      </c>
      <c r="T84" s="135">
        <v>0</v>
      </c>
      <c r="U84" s="135">
        <v>0</v>
      </c>
      <c r="V84" s="135">
        <v>0</v>
      </c>
      <c r="W84" s="135">
        <f t="shared" si="324"/>
        <v>0</v>
      </c>
      <c r="X84" s="135">
        <f t="shared" si="325"/>
        <v>0</v>
      </c>
      <c r="Z84" s="134"/>
      <c r="AA84" s="261" t="s">
        <v>13</v>
      </c>
      <c r="AB84" s="135">
        <v>0</v>
      </c>
      <c r="AC84" s="135">
        <v>0</v>
      </c>
      <c r="AD84" s="135">
        <v>0</v>
      </c>
      <c r="AE84" s="135">
        <f t="shared" si="326"/>
        <v>0</v>
      </c>
      <c r="AF84" s="135">
        <f t="shared" si="327"/>
        <v>0</v>
      </c>
      <c r="AH84" s="134"/>
      <c r="AI84" s="261" t="s">
        <v>13</v>
      </c>
      <c r="AJ84" s="135">
        <v>0</v>
      </c>
      <c r="AK84" s="135">
        <v>0</v>
      </c>
      <c r="AL84" s="135">
        <v>0</v>
      </c>
      <c r="AM84" s="135">
        <f t="shared" si="328"/>
        <v>0</v>
      </c>
      <c r="AN84" s="135">
        <f t="shared" si="329"/>
        <v>0</v>
      </c>
      <c r="AP84" s="134"/>
      <c r="AQ84" s="261" t="s">
        <v>13</v>
      </c>
      <c r="AR84" s="135">
        <v>0</v>
      </c>
      <c r="AS84" s="135">
        <v>0</v>
      </c>
      <c r="AT84" s="135">
        <v>0</v>
      </c>
      <c r="AU84" s="135">
        <f t="shared" si="330"/>
        <v>0</v>
      </c>
      <c r="AV84" s="135">
        <f t="shared" si="331"/>
        <v>0</v>
      </c>
      <c r="AX84" s="134"/>
      <c r="AY84" s="261" t="s">
        <v>13</v>
      </c>
      <c r="AZ84" s="135">
        <v>0</v>
      </c>
      <c r="BA84" s="135">
        <v>0</v>
      </c>
      <c r="BB84" s="135">
        <v>0</v>
      </c>
      <c r="BC84" s="135">
        <f t="shared" si="332"/>
        <v>0</v>
      </c>
      <c r="BD84" s="135">
        <f t="shared" si="333"/>
        <v>0</v>
      </c>
      <c r="BF84" s="134"/>
      <c r="BG84" s="261" t="s">
        <v>13</v>
      </c>
      <c r="BH84" s="135">
        <v>0</v>
      </c>
      <c r="BI84" s="135">
        <v>0</v>
      </c>
      <c r="BJ84" s="135">
        <v>0</v>
      </c>
      <c r="BK84" s="135">
        <f t="shared" si="334"/>
        <v>0</v>
      </c>
      <c r="BL84" s="135">
        <f t="shared" si="335"/>
        <v>0</v>
      </c>
      <c r="BN84" s="134"/>
      <c r="BO84" s="261" t="s">
        <v>13</v>
      </c>
      <c r="BP84" s="135">
        <v>0</v>
      </c>
      <c r="BQ84" s="135">
        <v>0</v>
      </c>
      <c r="BR84" s="135">
        <v>0</v>
      </c>
      <c r="BS84" s="135">
        <f t="shared" si="336"/>
        <v>0</v>
      </c>
      <c r="BT84" s="135">
        <f t="shared" si="337"/>
        <v>0</v>
      </c>
    </row>
    <row r="85" spans="2:72">
      <c r="B85" s="134"/>
      <c r="C85" s="261" t="s">
        <v>36</v>
      </c>
      <c r="D85" s="135">
        <f t="shared" si="319"/>
        <v>0</v>
      </c>
      <c r="E85" s="135">
        <f t="shared" si="319"/>
        <v>0</v>
      </c>
      <c r="F85" s="135">
        <f t="shared" si="319"/>
        <v>0</v>
      </c>
      <c r="G85" s="135">
        <f t="shared" si="320"/>
        <v>0</v>
      </c>
      <c r="H85" s="135">
        <f t="shared" si="321"/>
        <v>0</v>
      </c>
      <c r="J85" s="134"/>
      <c r="K85" s="261" t="s">
        <v>36</v>
      </c>
      <c r="L85" s="135">
        <v>0</v>
      </c>
      <c r="M85" s="135">
        <v>0</v>
      </c>
      <c r="N85" s="135">
        <v>0</v>
      </c>
      <c r="O85" s="135">
        <f t="shared" si="322"/>
        <v>0</v>
      </c>
      <c r="P85" s="135">
        <f t="shared" si="323"/>
        <v>0</v>
      </c>
      <c r="R85" s="134"/>
      <c r="S85" s="261" t="s">
        <v>36</v>
      </c>
      <c r="T85" s="135">
        <v>0</v>
      </c>
      <c r="U85" s="135">
        <v>0</v>
      </c>
      <c r="V85" s="135">
        <v>0</v>
      </c>
      <c r="W85" s="135">
        <f t="shared" si="324"/>
        <v>0</v>
      </c>
      <c r="X85" s="135">
        <f t="shared" si="325"/>
        <v>0</v>
      </c>
      <c r="Z85" s="134"/>
      <c r="AA85" s="261" t="s">
        <v>36</v>
      </c>
      <c r="AB85" s="135">
        <v>0</v>
      </c>
      <c r="AC85" s="135">
        <v>0</v>
      </c>
      <c r="AD85" s="135">
        <v>0</v>
      </c>
      <c r="AE85" s="135">
        <f t="shared" si="326"/>
        <v>0</v>
      </c>
      <c r="AF85" s="135">
        <f t="shared" si="327"/>
        <v>0</v>
      </c>
      <c r="AH85" s="134"/>
      <c r="AI85" s="261" t="s">
        <v>36</v>
      </c>
      <c r="AJ85" s="135">
        <v>0</v>
      </c>
      <c r="AK85" s="135">
        <v>0</v>
      </c>
      <c r="AL85" s="135">
        <v>0</v>
      </c>
      <c r="AM85" s="135">
        <f t="shared" si="328"/>
        <v>0</v>
      </c>
      <c r="AN85" s="135">
        <f t="shared" si="329"/>
        <v>0</v>
      </c>
      <c r="AP85" s="134"/>
      <c r="AQ85" s="261" t="s">
        <v>36</v>
      </c>
      <c r="AR85" s="135">
        <v>0</v>
      </c>
      <c r="AS85" s="135">
        <v>0</v>
      </c>
      <c r="AT85" s="135">
        <v>0</v>
      </c>
      <c r="AU85" s="135">
        <f t="shared" si="330"/>
        <v>0</v>
      </c>
      <c r="AV85" s="135">
        <f t="shared" si="331"/>
        <v>0</v>
      </c>
      <c r="AX85" s="134"/>
      <c r="AY85" s="261" t="s">
        <v>36</v>
      </c>
      <c r="AZ85" s="135">
        <v>0</v>
      </c>
      <c r="BA85" s="135">
        <v>0</v>
      </c>
      <c r="BB85" s="135">
        <v>0</v>
      </c>
      <c r="BC85" s="135">
        <f t="shared" si="332"/>
        <v>0</v>
      </c>
      <c r="BD85" s="135">
        <f t="shared" si="333"/>
        <v>0</v>
      </c>
      <c r="BF85" s="134"/>
      <c r="BG85" s="261" t="s">
        <v>36</v>
      </c>
      <c r="BH85" s="135">
        <v>0</v>
      </c>
      <c r="BI85" s="135">
        <v>0</v>
      </c>
      <c r="BJ85" s="135">
        <v>0</v>
      </c>
      <c r="BK85" s="135">
        <f t="shared" si="334"/>
        <v>0</v>
      </c>
      <c r="BL85" s="135">
        <f t="shared" si="335"/>
        <v>0</v>
      </c>
      <c r="BN85" s="134"/>
      <c r="BO85" s="261" t="s">
        <v>36</v>
      </c>
      <c r="BP85" s="135">
        <v>0</v>
      </c>
      <c r="BQ85" s="135">
        <v>0</v>
      </c>
      <c r="BR85" s="135">
        <v>0</v>
      </c>
      <c r="BS85" s="135">
        <f t="shared" si="336"/>
        <v>0</v>
      </c>
      <c r="BT85" s="135">
        <f t="shared" si="337"/>
        <v>0</v>
      </c>
    </row>
    <row r="86" spans="2:72">
      <c r="B86" s="134"/>
      <c r="C86" s="261" t="s">
        <v>14</v>
      </c>
      <c r="D86" s="135">
        <f t="shared" si="319"/>
        <v>0</v>
      </c>
      <c r="E86" s="135">
        <f t="shared" si="319"/>
        <v>0</v>
      </c>
      <c r="F86" s="135">
        <f t="shared" si="319"/>
        <v>0</v>
      </c>
      <c r="G86" s="135">
        <f t="shared" si="320"/>
        <v>0</v>
      </c>
      <c r="H86" s="135">
        <f t="shared" si="321"/>
        <v>0</v>
      </c>
      <c r="J86" s="134"/>
      <c r="K86" s="261" t="s">
        <v>14</v>
      </c>
      <c r="L86" s="135">
        <v>0</v>
      </c>
      <c r="M86" s="135">
        <v>0</v>
      </c>
      <c r="N86" s="135">
        <v>0</v>
      </c>
      <c r="O86" s="135">
        <f t="shared" si="322"/>
        <v>0</v>
      </c>
      <c r="P86" s="135">
        <f t="shared" si="323"/>
        <v>0</v>
      </c>
      <c r="R86" s="134"/>
      <c r="S86" s="261" t="s">
        <v>14</v>
      </c>
      <c r="T86" s="135">
        <v>0</v>
      </c>
      <c r="U86" s="135">
        <v>0</v>
      </c>
      <c r="V86" s="135">
        <v>0</v>
      </c>
      <c r="W86" s="135">
        <f t="shared" si="324"/>
        <v>0</v>
      </c>
      <c r="X86" s="135">
        <f t="shared" si="325"/>
        <v>0</v>
      </c>
      <c r="Z86" s="134"/>
      <c r="AA86" s="261" t="s">
        <v>14</v>
      </c>
      <c r="AB86" s="135">
        <v>0</v>
      </c>
      <c r="AC86" s="135">
        <v>0</v>
      </c>
      <c r="AD86" s="135">
        <v>0</v>
      </c>
      <c r="AE86" s="135">
        <f t="shared" si="326"/>
        <v>0</v>
      </c>
      <c r="AF86" s="135">
        <f t="shared" si="327"/>
        <v>0</v>
      </c>
      <c r="AH86" s="134"/>
      <c r="AI86" s="261" t="s">
        <v>14</v>
      </c>
      <c r="AJ86" s="135">
        <v>0</v>
      </c>
      <c r="AK86" s="135">
        <v>0</v>
      </c>
      <c r="AL86" s="135">
        <v>0</v>
      </c>
      <c r="AM86" s="135">
        <f t="shared" si="328"/>
        <v>0</v>
      </c>
      <c r="AN86" s="135">
        <f t="shared" si="329"/>
        <v>0</v>
      </c>
      <c r="AP86" s="134"/>
      <c r="AQ86" s="261" t="s">
        <v>14</v>
      </c>
      <c r="AR86" s="135">
        <v>0</v>
      </c>
      <c r="AS86" s="135">
        <v>0</v>
      </c>
      <c r="AT86" s="135">
        <v>0</v>
      </c>
      <c r="AU86" s="135">
        <f t="shared" si="330"/>
        <v>0</v>
      </c>
      <c r="AV86" s="135">
        <f t="shared" si="331"/>
        <v>0</v>
      </c>
      <c r="AX86" s="134"/>
      <c r="AY86" s="261" t="s">
        <v>14</v>
      </c>
      <c r="AZ86" s="135">
        <v>0</v>
      </c>
      <c r="BA86" s="135">
        <v>0</v>
      </c>
      <c r="BB86" s="135">
        <v>0</v>
      </c>
      <c r="BC86" s="135">
        <f t="shared" si="332"/>
        <v>0</v>
      </c>
      <c r="BD86" s="135">
        <f t="shared" si="333"/>
        <v>0</v>
      </c>
      <c r="BF86" s="134"/>
      <c r="BG86" s="261" t="s">
        <v>14</v>
      </c>
      <c r="BH86" s="135">
        <v>0</v>
      </c>
      <c r="BI86" s="135">
        <v>0</v>
      </c>
      <c r="BJ86" s="135">
        <v>0</v>
      </c>
      <c r="BK86" s="135">
        <f t="shared" si="334"/>
        <v>0</v>
      </c>
      <c r="BL86" s="135">
        <f t="shared" si="335"/>
        <v>0</v>
      </c>
      <c r="BN86" s="134"/>
      <c r="BO86" s="261" t="s">
        <v>14</v>
      </c>
      <c r="BP86" s="135">
        <v>0</v>
      </c>
      <c r="BQ86" s="135">
        <v>0</v>
      </c>
      <c r="BR86" s="135">
        <v>0</v>
      </c>
      <c r="BS86" s="135">
        <f t="shared" si="336"/>
        <v>0</v>
      </c>
      <c r="BT86" s="135">
        <f t="shared" si="337"/>
        <v>0</v>
      </c>
    </row>
    <row r="87" spans="2:72">
      <c r="B87" s="134"/>
      <c r="C87" s="261" t="s">
        <v>15</v>
      </c>
      <c r="D87" s="135">
        <f t="shared" si="319"/>
        <v>0</v>
      </c>
      <c r="E87" s="135">
        <f t="shared" si="319"/>
        <v>0</v>
      </c>
      <c r="F87" s="135">
        <f t="shared" si="319"/>
        <v>0</v>
      </c>
      <c r="G87" s="135">
        <f t="shared" si="320"/>
        <v>0</v>
      </c>
      <c r="H87" s="135">
        <f t="shared" si="321"/>
        <v>0</v>
      </c>
      <c r="J87" s="134"/>
      <c r="K87" s="261" t="s">
        <v>15</v>
      </c>
      <c r="L87" s="135">
        <v>0</v>
      </c>
      <c r="M87" s="135">
        <v>0</v>
      </c>
      <c r="N87" s="135">
        <v>0</v>
      </c>
      <c r="O87" s="135">
        <f t="shared" si="322"/>
        <v>0</v>
      </c>
      <c r="P87" s="135">
        <f t="shared" si="323"/>
        <v>0</v>
      </c>
      <c r="R87" s="134"/>
      <c r="S87" s="261" t="s">
        <v>15</v>
      </c>
      <c r="T87" s="135">
        <v>0</v>
      </c>
      <c r="U87" s="135">
        <v>0</v>
      </c>
      <c r="V87" s="135">
        <v>0</v>
      </c>
      <c r="W87" s="135">
        <f t="shared" si="324"/>
        <v>0</v>
      </c>
      <c r="X87" s="135">
        <f t="shared" si="325"/>
        <v>0</v>
      </c>
      <c r="Z87" s="134"/>
      <c r="AA87" s="261" t="s">
        <v>15</v>
      </c>
      <c r="AB87" s="135">
        <v>0</v>
      </c>
      <c r="AC87" s="135">
        <v>0</v>
      </c>
      <c r="AD87" s="135">
        <v>0</v>
      </c>
      <c r="AE87" s="135">
        <f t="shared" si="326"/>
        <v>0</v>
      </c>
      <c r="AF87" s="135">
        <f t="shared" si="327"/>
        <v>0</v>
      </c>
      <c r="AH87" s="134"/>
      <c r="AI87" s="261" t="s">
        <v>15</v>
      </c>
      <c r="AJ87" s="135">
        <v>0</v>
      </c>
      <c r="AK87" s="135">
        <v>0</v>
      </c>
      <c r="AL87" s="135">
        <v>0</v>
      </c>
      <c r="AM87" s="135">
        <f t="shared" si="328"/>
        <v>0</v>
      </c>
      <c r="AN87" s="135">
        <f t="shared" si="329"/>
        <v>0</v>
      </c>
      <c r="AP87" s="134"/>
      <c r="AQ87" s="261" t="s">
        <v>15</v>
      </c>
      <c r="AR87" s="135">
        <v>0</v>
      </c>
      <c r="AS87" s="135">
        <v>0</v>
      </c>
      <c r="AT87" s="135">
        <v>0</v>
      </c>
      <c r="AU87" s="135">
        <f t="shared" si="330"/>
        <v>0</v>
      </c>
      <c r="AV87" s="135">
        <f t="shared" si="331"/>
        <v>0</v>
      </c>
      <c r="AX87" s="134"/>
      <c r="AY87" s="261" t="s">
        <v>15</v>
      </c>
      <c r="AZ87" s="135">
        <v>0</v>
      </c>
      <c r="BA87" s="135">
        <v>0</v>
      </c>
      <c r="BB87" s="135">
        <v>0</v>
      </c>
      <c r="BC87" s="135">
        <f t="shared" si="332"/>
        <v>0</v>
      </c>
      <c r="BD87" s="135">
        <f t="shared" si="333"/>
        <v>0</v>
      </c>
      <c r="BF87" s="134"/>
      <c r="BG87" s="261" t="s">
        <v>15</v>
      </c>
      <c r="BH87" s="135">
        <v>0</v>
      </c>
      <c r="BI87" s="135">
        <v>0</v>
      </c>
      <c r="BJ87" s="135">
        <v>0</v>
      </c>
      <c r="BK87" s="135">
        <f t="shared" si="334"/>
        <v>0</v>
      </c>
      <c r="BL87" s="135">
        <f t="shared" si="335"/>
        <v>0</v>
      </c>
      <c r="BN87" s="134"/>
      <c r="BO87" s="261" t="s">
        <v>15</v>
      </c>
      <c r="BP87" s="135">
        <v>0</v>
      </c>
      <c r="BQ87" s="135">
        <v>0</v>
      </c>
      <c r="BR87" s="135">
        <v>0</v>
      </c>
      <c r="BS87" s="135">
        <f t="shared" si="336"/>
        <v>0</v>
      </c>
      <c r="BT87" s="135">
        <f t="shared" si="337"/>
        <v>0</v>
      </c>
    </row>
    <row r="88" spans="2:72">
      <c r="B88" s="136"/>
      <c r="C88" s="137"/>
      <c r="D88" s="138"/>
      <c r="E88" s="138"/>
      <c r="F88" s="138"/>
      <c r="G88" s="138"/>
      <c r="H88" s="138"/>
      <c r="J88" s="136"/>
      <c r="K88" s="137"/>
      <c r="L88" s="138"/>
      <c r="M88" s="138"/>
      <c r="N88" s="138"/>
      <c r="O88" s="138"/>
      <c r="P88" s="138"/>
      <c r="R88" s="136"/>
      <c r="S88" s="137"/>
      <c r="T88" s="138"/>
      <c r="U88" s="138"/>
      <c r="V88" s="138"/>
      <c r="W88" s="138"/>
      <c r="X88" s="138"/>
      <c r="Z88" s="136"/>
      <c r="AA88" s="137"/>
      <c r="AB88" s="138"/>
      <c r="AC88" s="138"/>
      <c r="AD88" s="138"/>
      <c r="AE88" s="138"/>
      <c r="AF88" s="138"/>
      <c r="AH88" s="136"/>
      <c r="AI88" s="137"/>
      <c r="AJ88" s="138"/>
      <c r="AK88" s="138"/>
      <c r="AL88" s="138"/>
      <c r="AM88" s="138"/>
      <c r="AN88" s="138"/>
      <c r="AP88" s="136"/>
      <c r="AQ88" s="137"/>
      <c r="AR88" s="138"/>
      <c r="AS88" s="138"/>
      <c r="AT88" s="138"/>
      <c r="AU88" s="138"/>
      <c r="AV88" s="138"/>
      <c r="AX88" s="136"/>
      <c r="AY88" s="137"/>
      <c r="AZ88" s="138"/>
      <c r="BA88" s="138"/>
      <c r="BB88" s="138"/>
      <c r="BC88" s="138"/>
      <c r="BD88" s="138"/>
      <c r="BF88" s="136"/>
      <c r="BG88" s="137"/>
      <c r="BH88" s="138"/>
      <c r="BI88" s="138"/>
      <c r="BJ88" s="138"/>
      <c r="BK88" s="138"/>
      <c r="BL88" s="138"/>
      <c r="BN88" s="136"/>
      <c r="BO88" s="137"/>
      <c r="BP88" s="138"/>
      <c r="BQ88" s="138"/>
      <c r="BR88" s="138"/>
      <c r="BS88" s="138"/>
      <c r="BT88" s="138"/>
    </row>
    <row r="89" spans="2:72">
      <c r="B89" s="330" t="s">
        <v>16</v>
      </c>
      <c r="C89" s="331"/>
      <c r="D89" s="139">
        <f>SUM(D81:D88)</f>
        <v>0</v>
      </c>
      <c r="E89" s="139">
        <f t="shared" ref="E89:F89" si="338">SUM(E81:E88)</f>
        <v>0</v>
      </c>
      <c r="F89" s="139">
        <f t="shared" si="338"/>
        <v>0</v>
      </c>
      <c r="G89" s="139">
        <f>SUM(G81:G88)</f>
        <v>0</v>
      </c>
      <c r="H89" s="139">
        <f t="shared" ref="H89" si="339">SUM(H81:H88)</f>
        <v>0</v>
      </c>
      <c r="J89" s="330" t="s">
        <v>16</v>
      </c>
      <c r="K89" s="331"/>
      <c r="L89" s="139">
        <f t="shared" ref="L89:N89" si="340">SUM(L81:L88)</f>
        <v>0</v>
      </c>
      <c r="M89" s="139">
        <f t="shared" si="340"/>
        <v>0</v>
      </c>
      <c r="N89" s="139">
        <f t="shared" si="340"/>
        <v>0</v>
      </c>
      <c r="O89" s="139">
        <f>SUM(O81:O88)</f>
        <v>0</v>
      </c>
      <c r="P89" s="139">
        <f t="shared" ref="P89" si="341">SUM(P81:P88)</f>
        <v>0</v>
      </c>
      <c r="R89" s="330" t="s">
        <v>16</v>
      </c>
      <c r="S89" s="331"/>
      <c r="T89" s="139">
        <f t="shared" ref="T89:V89" si="342">SUM(T81:T88)</f>
        <v>0</v>
      </c>
      <c r="U89" s="139">
        <f t="shared" si="342"/>
        <v>0</v>
      </c>
      <c r="V89" s="139">
        <f t="shared" si="342"/>
        <v>0</v>
      </c>
      <c r="W89" s="139">
        <f>SUM(W81:W88)</f>
        <v>0</v>
      </c>
      <c r="X89" s="139">
        <f t="shared" ref="X89" si="343">SUM(X81:X88)</f>
        <v>0</v>
      </c>
      <c r="Z89" s="330" t="s">
        <v>16</v>
      </c>
      <c r="AA89" s="331"/>
      <c r="AB89" s="139">
        <f t="shared" ref="AB89:AD89" si="344">SUM(AB81:AB88)</f>
        <v>0</v>
      </c>
      <c r="AC89" s="139">
        <f t="shared" si="344"/>
        <v>0</v>
      </c>
      <c r="AD89" s="139">
        <f t="shared" si="344"/>
        <v>0</v>
      </c>
      <c r="AE89" s="139">
        <f>SUM(AE81:AE88)</f>
        <v>0</v>
      </c>
      <c r="AF89" s="139">
        <f t="shared" ref="AF89" si="345">SUM(AF81:AF88)</f>
        <v>0</v>
      </c>
      <c r="AH89" s="330" t="s">
        <v>16</v>
      </c>
      <c r="AI89" s="331"/>
      <c r="AJ89" s="139">
        <f t="shared" ref="AJ89:AL89" si="346">SUM(AJ81:AJ88)</f>
        <v>0</v>
      </c>
      <c r="AK89" s="139">
        <f t="shared" si="346"/>
        <v>0</v>
      </c>
      <c r="AL89" s="139">
        <f t="shared" si="346"/>
        <v>0</v>
      </c>
      <c r="AM89" s="139">
        <f>SUM(AM81:AM88)</f>
        <v>0</v>
      </c>
      <c r="AN89" s="139">
        <f t="shared" ref="AN89" si="347">SUM(AN81:AN88)</f>
        <v>0</v>
      </c>
      <c r="AP89" s="330" t="s">
        <v>16</v>
      </c>
      <c r="AQ89" s="331"/>
      <c r="AR89" s="139">
        <f t="shared" ref="AR89:AT89" si="348">SUM(AR81:AR88)</f>
        <v>0</v>
      </c>
      <c r="AS89" s="139">
        <f t="shared" si="348"/>
        <v>0</v>
      </c>
      <c r="AT89" s="139">
        <f t="shared" si="348"/>
        <v>0</v>
      </c>
      <c r="AU89" s="139">
        <f>SUM(AU81:AU88)</f>
        <v>0</v>
      </c>
      <c r="AV89" s="139">
        <f t="shared" ref="AV89" si="349">SUM(AV81:AV88)</f>
        <v>0</v>
      </c>
      <c r="AX89" s="330" t="s">
        <v>16</v>
      </c>
      <c r="AY89" s="331"/>
      <c r="AZ89" s="139">
        <f t="shared" ref="AZ89:BB89" si="350">SUM(AZ81:AZ88)</f>
        <v>0</v>
      </c>
      <c r="BA89" s="139">
        <f t="shared" si="350"/>
        <v>0</v>
      </c>
      <c r="BB89" s="139">
        <f t="shared" si="350"/>
        <v>0</v>
      </c>
      <c r="BC89" s="139">
        <f>SUM(BC81:BC88)</f>
        <v>0</v>
      </c>
      <c r="BD89" s="139">
        <f t="shared" ref="BD89" si="351">SUM(BD81:BD88)</f>
        <v>0</v>
      </c>
      <c r="BF89" s="330" t="s">
        <v>16</v>
      </c>
      <c r="BG89" s="331"/>
      <c r="BH89" s="139">
        <f t="shared" ref="BH89:BJ89" si="352">SUM(BH81:BH88)</f>
        <v>0</v>
      </c>
      <c r="BI89" s="139">
        <f t="shared" si="352"/>
        <v>0</v>
      </c>
      <c r="BJ89" s="139">
        <f t="shared" si="352"/>
        <v>0</v>
      </c>
      <c r="BK89" s="139">
        <f>SUM(BK81:BK88)</f>
        <v>0</v>
      </c>
      <c r="BL89" s="139">
        <f t="shared" ref="BL89" si="353">SUM(BL81:BL88)</f>
        <v>0</v>
      </c>
      <c r="BN89" s="330" t="s">
        <v>16</v>
      </c>
      <c r="BO89" s="331"/>
      <c r="BP89" s="139">
        <f t="shared" ref="BP89:BR89" si="354">SUM(BP81:BP88)</f>
        <v>0</v>
      </c>
      <c r="BQ89" s="139">
        <f t="shared" si="354"/>
        <v>0</v>
      </c>
      <c r="BR89" s="139">
        <f t="shared" si="354"/>
        <v>0</v>
      </c>
      <c r="BS89" s="139">
        <f>SUM(BS81:BS88)</f>
        <v>0</v>
      </c>
      <c r="BT89" s="139">
        <f t="shared" ref="BT89" si="355">SUM(BT81:BT88)</f>
        <v>0</v>
      </c>
    </row>
    <row r="90" spans="2:72">
      <c r="B90" s="134"/>
      <c r="C90" s="140"/>
      <c r="D90" s="135"/>
      <c r="E90" s="135"/>
      <c r="F90" s="135"/>
      <c r="G90" s="135"/>
      <c r="H90" s="135"/>
      <c r="J90" s="134"/>
      <c r="K90" s="140"/>
      <c r="L90" s="135"/>
      <c r="M90" s="135"/>
      <c r="N90" s="135"/>
      <c r="O90" s="135"/>
      <c r="P90" s="135"/>
      <c r="R90" s="134"/>
      <c r="S90" s="140"/>
      <c r="T90" s="135"/>
      <c r="U90" s="135"/>
      <c r="V90" s="135"/>
      <c r="W90" s="135"/>
      <c r="X90" s="135"/>
      <c r="Z90" s="134"/>
      <c r="AA90" s="140"/>
      <c r="AB90" s="135"/>
      <c r="AC90" s="135"/>
      <c r="AD90" s="135"/>
      <c r="AE90" s="135"/>
      <c r="AF90" s="135"/>
      <c r="AH90" s="134"/>
      <c r="AI90" s="140"/>
      <c r="AJ90" s="135"/>
      <c r="AK90" s="135"/>
      <c r="AL90" s="135"/>
      <c r="AM90" s="135"/>
      <c r="AN90" s="135"/>
      <c r="AP90" s="134"/>
      <c r="AQ90" s="140"/>
      <c r="AR90" s="135"/>
      <c r="AS90" s="135"/>
      <c r="AT90" s="135"/>
      <c r="AU90" s="135"/>
      <c r="AV90" s="135"/>
      <c r="AX90" s="134"/>
      <c r="AY90" s="140"/>
      <c r="AZ90" s="135"/>
      <c r="BA90" s="135"/>
      <c r="BB90" s="135"/>
      <c r="BC90" s="135"/>
      <c r="BD90" s="135"/>
      <c r="BF90" s="134"/>
      <c r="BG90" s="140"/>
      <c r="BH90" s="135"/>
      <c r="BI90" s="135"/>
      <c r="BJ90" s="135"/>
      <c r="BK90" s="135"/>
      <c r="BL90" s="135"/>
      <c r="BN90" s="134"/>
      <c r="BO90" s="140"/>
      <c r="BP90" s="135"/>
      <c r="BQ90" s="135"/>
      <c r="BR90" s="135"/>
      <c r="BS90" s="135"/>
      <c r="BT90" s="135"/>
    </row>
    <row r="91" spans="2:72">
      <c r="B91" s="141"/>
      <c r="C91" s="142" t="s">
        <v>73</v>
      </c>
      <c r="D91" s="135">
        <f t="shared" ref="D91:F94" si="356">L91+T91+AB91+AJ91+AR91+AZ91+BH91+BP91</f>
        <v>0</v>
      </c>
      <c r="E91" s="135">
        <f t="shared" si="356"/>
        <v>0</v>
      </c>
      <c r="F91" s="135">
        <f t="shared" si="356"/>
        <v>0</v>
      </c>
      <c r="G91" s="135">
        <f t="shared" ref="G91:G94" si="357">F91-D91</f>
        <v>0</v>
      </c>
      <c r="H91" s="135">
        <f t="shared" ref="H91:H94" si="358">F91-E91</f>
        <v>0</v>
      </c>
      <c r="J91" s="141"/>
      <c r="K91" s="142" t="s">
        <v>73</v>
      </c>
      <c r="L91" s="135">
        <v>0</v>
      </c>
      <c r="M91" s="135">
        <v>0</v>
      </c>
      <c r="N91" s="135">
        <v>0</v>
      </c>
      <c r="O91" s="135">
        <f t="shared" ref="O91:O94" si="359">N91-L91</f>
        <v>0</v>
      </c>
      <c r="P91" s="135">
        <f t="shared" ref="P91:P94" si="360">N91-M91</f>
        <v>0</v>
      </c>
      <c r="R91" s="141"/>
      <c r="S91" s="142" t="s">
        <v>73</v>
      </c>
      <c r="T91" s="135">
        <v>0</v>
      </c>
      <c r="U91" s="135">
        <v>0</v>
      </c>
      <c r="V91" s="135">
        <v>0</v>
      </c>
      <c r="W91" s="135">
        <f t="shared" ref="W91:W94" si="361">V91-T91</f>
        <v>0</v>
      </c>
      <c r="X91" s="135">
        <f t="shared" ref="X91:X94" si="362">V91-U91</f>
        <v>0</v>
      </c>
      <c r="Z91" s="141"/>
      <c r="AA91" s="142" t="s">
        <v>73</v>
      </c>
      <c r="AB91" s="135">
        <v>0</v>
      </c>
      <c r="AC91" s="135">
        <v>0</v>
      </c>
      <c r="AD91" s="135">
        <v>0</v>
      </c>
      <c r="AE91" s="135">
        <f t="shared" ref="AE91:AE94" si="363">AD91-AB91</f>
        <v>0</v>
      </c>
      <c r="AF91" s="135">
        <f t="shared" ref="AF91:AF94" si="364">AD91-AC91</f>
        <v>0</v>
      </c>
      <c r="AH91" s="141"/>
      <c r="AI91" s="142" t="s">
        <v>73</v>
      </c>
      <c r="AJ91" s="135">
        <v>0</v>
      </c>
      <c r="AK91" s="135">
        <v>0</v>
      </c>
      <c r="AL91" s="135">
        <v>0</v>
      </c>
      <c r="AM91" s="135">
        <f t="shared" ref="AM91:AM94" si="365">AL91-AJ91</f>
        <v>0</v>
      </c>
      <c r="AN91" s="135">
        <f t="shared" ref="AN91:AN94" si="366">AL91-AK91</f>
        <v>0</v>
      </c>
      <c r="AP91" s="141"/>
      <c r="AQ91" s="142" t="s">
        <v>73</v>
      </c>
      <c r="AR91" s="135">
        <v>0</v>
      </c>
      <c r="AS91" s="135">
        <v>0</v>
      </c>
      <c r="AT91" s="135">
        <v>0</v>
      </c>
      <c r="AU91" s="135">
        <f t="shared" ref="AU91:AU94" si="367">AT91-AR91</f>
        <v>0</v>
      </c>
      <c r="AV91" s="135">
        <f t="shared" ref="AV91:AV94" si="368">AT91-AS91</f>
        <v>0</v>
      </c>
      <c r="AX91" s="141"/>
      <c r="AY91" s="142" t="s">
        <v>73</v>
      </c>
      <c r="AZ91" s="135">
        <v>0</v>
      </c>
      <c r="BA91" s="135">
        <v>0</v>
      </c>
      <c r="BB91" s="135">
        <v>0</v>
      </c>
      <c r="BC91" s="135">
        <f t="shared" ref="BC91:BC94" si="369">BB91-AZ91</f>
        <v>0</v>
      </c>
      <c r="BD91" s="135">
        <f t="shared" ref="BD91:BD94" si="370">BB91-BA91</f>
        <v>0</v>
      </c>
      <c r="BF91" s="141"/>
      <c r="BG91" s="142" t="s">
        <v>73</v>
      </c>
      <c r="BH91" s="135">
        <v>0</v>
      </c>
      <c r="BI91" s="135">
        <v>0</v>
      </c>
      <c r="BJ91" s="135">
        <v>0</v>
      </c>
      <c r="BK91" s="135">
        <f t="shared" ref="BK91:BK94" si="371">BJ91-BH91</f>
        <v>0</v>
      </c>
      <c r="BL91" s="135">
        <f t="shared" ref="BL91:BL94" si="372">BJ91-BI91</f>
        <v>0</v>
      </c>
      <c r="BN91" s="141"/>
      <c r="BO91" s="142" t="s">
        <v>73</v>
      </c>
      <c r="BP91" s="135">
        <v>0</v>
      </c>
      <c r="BQ91" s="135">
        <v>0</v>
      </c>
      <c r="BR91" s="135">
        <v>0</v>
      </c>
      <c r="BS91" s="135">
        <f t="shared" ref="BS91:BS94" si="373">BR91-BP91</f>
        <v>0</v>
      </c>
      <c r="BT91" s="135">
        <f t="shared" ref="BT91:BT94" si="374">BR91-BQ91</f>
        <v>0</v>
      </c>
    </row>
    <row r="92" spans="2:72">
      <c r="B92" s="141"/>
      <c r="C92" s="142" t="s">
        <v>18</v>
      </c>
      <c r="D92" s="135">
        <f t="shared" si="356"/>
        <v>0</v>
      </c>
      <c r="E92" s="135">
        <f t="shared" si="356"/>
        <v>0</v>
      </c>
      <c r="F92" s="135">
        <f t="shared" si="356"/>
        <v>0</v>
      </c>
      <c r="G92" s="135">
        <f t="shared" si="357"/>
        <v>0</v>
      </c>
      <c r="H92" s="135">
        <f t="shared" si="358"/>
        <v>0</v>
      </c>
      <c r="J92" s="141"/>
      <c r="K92" s="142" t="s">
        <v>18</v>
      </c>
      <c r="L92" s="135">
        <v>0</v>
      </c>
      <c r="M92" s="135">
        <v>0</v>
      </c>
      <c r="N92" s="135">
        <v>0</v>
      </c>
      <c r="O92" s="135">
        <f t="shared" si="359"/>
        <v>0</v>
      </c>
      <c r="P92" s="135">
        <f t="shared" si="360"/>
        <v>0</v>
      </c>
      <c r="R92" s="141"/>
      <c r="S92" s="142" t="s">
        <v>18</v>
      </c>
      <c r="T92" s="135">
        <v>0</v>
      </c>
      <c r="U92" s="135">
        <v>0</v>
      </c>
      <c r="V92" s="135">
        <v>0</v>
      </c>
      <c r="W92" s="135">
        <f t="shared" si="361"/>
        <v>0</v>
      </c>
      <c r="X92" s="135">
        <f t="shared" si="362"/>
        <v>0</v>
      </c>
      <c r="Z92" s="141"/>
      <c r="AA92" s="142" t="s">
        <v>18</v>
      </c>
      <c r="AB92" s="135">
        <v>0</v>
      </c>
      <c r="AC92" s="135">
        <v>0</v>
      </c>
      <c r="AD92" s="135">
        <v>0</v>
      </c>
      <c r="AE92" s="135">
        <f t="shared" si="363"/>
        <v>0</v>
      </c>
      <c r="AF92" s="135">
        <f t="shared" si="364"/>
        <v>0</v>
      </c>
      <c r="AH92" s="141"/>
      <c r="AI92" s="142" t="s">
        <v>18</v>
      </c>
      <c r="AJ92" s="135">
        <v>0</v>
      </c>
      <c r="AK92" s="135">
        <v>0</v>
      </c>
      <c r="AL92" s="135">
        <v>0</v>
      </c>
      <c r="AM92" s="135">
        <f t="shared" si="365"/>
        <v>0</v>
      </c>
      <c r="AN92" s="135">
        <f t="shared" si="366"/>
        <v>0</v>
      </c>
      <c r="AP92" s="141"/>
      <c r="AQ92" s="142" t="s">
        <v>18</v>
      </c>
      <c r="AR92" s="135">
        <v>0</v>
      </c>
      <c r="AS92" s="135">
        <v>0</v>
      </c>
      <c r="AT92" s="135">
        <v>0</v>
      </c>
      <c r="AU92" s="135">
        <f t="shared" si="367"/>
        <v>0</v>
      </c>
      <c r="AV92" s="135">
        <f t="shared" si="368"/>
        <v>0</v>
      </c>
      <c r="AX92" s="141"/>
      <c r="AY92" s="142" t="s">
        <v>18</v>
      </c>
      <c r="AZ92" s="135">
        <v>0</v>
      </c>
      <c r="BA92" s="135">
        <v>0</v>
      </c>
      <c r="BB92" s="135">
        <v>0</v>
      </c>
      <c r="BC92" s="135">
        <f t="shared" si="369"/>
        <v>0</v>
      </c>
      <c r="BD92" s="135">
        <f t="shared" si="370"/>
        <v>0</v>
      </c>
      <c r="BF92" s="141"/>
      <c r="BG92" s="142" t="s">
        <v>18</v>
      </c>
      <c r="BH92" s="135">
        <v>0</v>
      </c>
      <c r="BI92" s="135">
        <v>0</v>
      </c>
      <c r="BJ92" s="135">
        <v>0</v>
      </c>
      <c r="BK92" s="135">
        <f t="shared" si="371"/>
        <v>0</v>
      </c>
      <c r="BL92" s="135">
        <f t="shared" si="372"/>
        <v>0</v>
      </c>
      <c r="BN92" s="141"/>
      <c r="BO92" s="142" t="s">
        <v>18</v>
      </c>
      <c r="BP92" s="135">
        <v>0</v>
      </c>
      <c r="BQ92" s="135">
        <v>0</v>
      </c>
      <c r="BR92" s="135">
        <v>0</v>
      </c>
      <c r="BS92" s="135">
        <f t="shared" si="373"/>
        <v>0</v>
      </c>
      <c r="BT92" s="135">
        <f t="shared" si="374"/>
        <v>0</v>
      </c>
    </row>
    <row r="93" spans="2:72">
      <c r="B93" s="141"/>
      <c r="C93" s="142" t="s">
        <v>19</v>
      </c>
      <c r="D93" s="135">
        <f t="shared" si="356"/>
        <v>0</v>
      </c>
      <c r="E93" s="135">
        <f t="shared" si="356"/>
        <v>0</v>
      </c>
      <c r="F93" s="135">
        <f t="shared" si="356"/>
        <v>0</v>
      </c>
      <c r="G93" s="135">
        <f t="shared" si="357"/>
        <v>0</v>
      </c>
      <c r="H93" s="135">
        <f t="shared" si="358"/>
        <v>0</v>
      </c>
      <c r="J93" s="141"/>
      <c r="K93" s="142" t="s">
        <v>19</v>
      </c>
      <c r="L93" s="135">
        <v>0</v>
      </c>
      <c r="M93" s="135">
        <v>0</v>
      </c>
      <c r="N93" s="135">
        <v>0</v>
      </c>
      <c r="O93" s="135">
        <f t="shared" si="359"/>
        <v>0</v>
      </c>
      <c r="P93" s="135">
        <f t="shared" si="360"/>
        <v>0</v>
      </c>
      <c r="R93" s="141"/>
      <c r="S93" s="142" t="s">
        <v>19</v>
      </c>
      <c r="T93" s="135">
        <v>0</v>
      </c>
      <c r="U93" s="135">
        <v>0</v>
      </c>
      <c r="V93" s="135">
        <v>0</v>
      </c>
      <c r="W93" s="135">
        <f t="shared" si="361"/>
        <v>0</v>
      </c>
      <c r="X93" s="135">
        <f t="shared" si="362"/>
        <v>0</v>
      </c>
      <c r="Z93" s="141"/>
      <c r="AA93" s="142" t="s">
        <v>19</v>
      </c>
      <c r="AB93" s="135">
        <v>0</v>
      </c>
      <c r="AC93" s="135">
        <v>0</v>
      </c>
      <c r="AD93" s="135">
        <v>0</v>
      </c>
      <c r="AE93" s="135">
        <f t="shared" si="363"/>
        <v>0</v>
      </c>
      <c r="AF93" s="135">
        <f t="shared" si="364"/>
        <v>0</v>
      </c>
      <c r="AH93" s="141"/>
      <c r="AI93" s="142" t="s">
        <v>19</v>
      </c>
      <c r="AJ93" s="135">
        <v>0</v>
      </c>
      <c r="AK93" s="135">
        <v>0</v>
      </c>
      <c r="AL93" s="135">
        <v>0</v>
      </c>
      <c r="AM93" s="135">
        <f t="shared" si="365"/>
        <v>0</v>
      </c>
      <c r="AN93" s="135">
        <f t="shared" si="366"/>
        <v>0</v>
      </c>
      <c r="AP93" s="141"/>
      <c r="AQ93" s="142" t="s">
        <v>19</v>
      </c>
      <c r="AR93" s="135">
        <v>0</v>
      </c>
      <c r="AS93" s="135">
        <v>0</v>
      </c>
      <c r="AT93" s="135">
        <v>0</v>
      </c>
      <c r="AU93" s="135">
        <f t="shared" si="367"/>
        <v>0</v>
      </c>
      <c r="AV93" s="135">
        <f t="shared" si="368"/>
        <v>0</v>
      </c>
      <c r="AX93" s="141"/>
      <c r="AY93" s="142" t="s">
        <v>19</v>
      </c>
      <c r="AZ93" s="135">
        <v>0</v>
      </c>
      <c r="BA93" s="135">
        <v>0</v>
      </c>
      <c r="BB93" s="135">
        <v>0</v>
      </c>
      <c r="BC93" s="135">
        <f t="shared" si="369"/>
        <v>0</v>
      </c>
      <c r="BD93" s="135">
        <f t="shared" si="370"/>
        <v>0</v>
      </c>
      <c r="BF93" s="141"/>
      <c r="BG93" s="142" t="s">
        <v>19</v>
      </c>
      <c r="BH93" s="135">
        <v>0</v>
      </c>
      <c r="BI93" s="135">
        <v>0</v>
      </c>
      <c r="BJ93" s="135">
        <v>0</v>
      </c>
      <c r="BK93" s="135">
        <f t="shared" si="371"/>
        <v>0</v>
      </c>
      <c r="BL93" s="135">
        <f t="shared" si="372"/>
        <v>0</v>
      </c>
      <c r="BN93" s="141"/>
      <c r="BO93" s="142" t="s">
        <v>19</v>
      </c>
      <c r="BP93" s="135">
        <v>0</v>
      </c>
      <c r="BQ93" s="135">
        <v>0</v>
      </c>
      <c r="BR93" s="135">
        <v>0</v>
      </c>
      <c r="BS93" s="135">
        <f t="shared" si="373"/>
        <v>0</v>
      </c>
      <c r="BT93" s="135">
        <f t="shared" si="374"/>
        <v>0</v>
      </c>
    </row>
    <row r="94" spans="2:72">
      <c r="B94" s="141"/>
      <c r="C94" s="152"/>
      <c r="D94" s="135">
        <f t="shared" si="356"/>
        <v>0</v>
      </c>
      <c r="E94" s="135">
        <f t="shared" si="356"/>
        <v>0</v>
      </c>
      <c r="F94" s="135">
        <f t="shared" si="356"/>
        <v>0</v>
      </c>
      <c r="G94" s="135">
        <f t="shared" si="357"/>
        <v>0</v>
      </c>
      <c r="H94" s="135">
        <f t="shared" si="358"/>
        <v>0</v>
      </c>
      <c r="J94" s="141"/>
      <c r="K94" s="152"/>
      <c r="L94" s="135">
        <v>0</v>
      </c>
      <c r="M94" s="135">
        <v>0</v>
      </c>
      <c r="N94" s="135">
        <v>0</v>
      </c>
      <c r="O94" s="135">
        <f t="shared" si="359"/>
        <v>0</v>
      </c>
      <c r="P94" s="135">
        <f t="shared" si="360"/>
        <v>0</v>
      </c>
      <c r="R94" s="141"/>
      <c r="S94" s="152"/>
      <c r="T94" s="135">
        <v>0</v>
      </c>
      <c r="U94" s="135">
        <v>0</v>
      </c>
      <c r="V94" s="135">
        <v>0</v>
      </c>
      <c r="W94" s="135">
        <f t="shared" si="361"/>
        <v>0</v>
      </c>
      <c r="X94" s="135">
        <f t="shared" si="362"/>
        <v>0</v>
      </c>
      <c r="Z94" s="141"/>
      <c r="AA94" s="152"/>
      <c r="AB94" s="135">
        <v>0</v>
      </c>
      <c r="AC94" s="135">
        <v>0</v>
      </c>
      <c r="AD94" s="135">
        <v>0</v>
      </c>
      <c r="AE94" s="135">
        <f t="shared" si="363"/>
        <v>0</v>
      </c>
      <c r="AF94" s="135">
        <f t="shared" si="364"/>
        <v>0</v>
      </c>
      <c r="AH94" s="141"/>
      <c r="AI94" s="152"/>
      <c r="AJ94" s="135">
        <v>0</v>
      </c>
      <c r="AK94" s="135">
        <v>0</v>
      </c>
      <c r="AL94" s="135">
        <v>0</v>
      </c>
      <c r="AM94" s="135">
        <f t="shared" si="365"/>
        <v>0</v>
      </c>
      <c r="AN94" s="135">
        <f t="shared" si="366"/>
        <v>0</v>
      </c>
      <c r="AP94" s="141"/>
      <c r="AQ94" s="152"/>
      <c r="AR94" s="135">
        <v>0</v>
      </c>
      <c r="AS94" s="135">
        <v>0</v>
      </c>
      <c r="AT94" s="135">
        <v>0</v>
      </c>
      <c r="AU94" s="135">
        <f t="shared" si="367"/>
        <v>0</v>
      </c>
      <c r="AV94" s="135">
        <f t="shared" si="368"/>
        <v>0</v>
      </c>
      <c r="AX94" s="141"/>
      <c r="AY94" s="152"/>
      <c r="AZ94" s="135">
        <v>0</v>
      </c>
      <c r="BA94" s="135">
        <v>0</v>
      </c>
      <c r="BB94" s="135">
        <v>0</v>
      </c>
      <c r="BC94" s="135">
        <f t="shared" si="369"/>
        <v>0</v>
      </c>
      <c r="BD94" s="135">
        <f t="shared" si="370"/>
        <v>0</v>
      </c>
      <c r="BF94" s="141"/>
      <c r="BG94" s="152"/>
      <c r="BH94" s="135">
        <v>0</v>
      </c>
      <c r="BI94" s="135">
        <v>0</v>
      </c>
      <c r="BJ94" s="135">
        <v>0</v>
      </c>
      <c r="BK94" s="135">
        <f t="shared" si="371"/>
        <v>0</v>
      </c>
      <c r="BL94" s="135">
        <f t="shared" si="372"/>
        <v>0</v>
      </c>
      <c r="BN94" s="141"/>
      <c r="BO94" s="152"/>
      <c r="BP94" s="135">
        <v>0</v>
      </c>
      <c r="BQ94" s="135">
        <v>0</v>
      </c>
      <c r="BR94" s="135">
        <v>0</v>
      </c>
      <c r="BS94" s="135">
        <f t="shared" si="373"/>
        <v>0</v>
      </c>
      <c r="BT94" s="135">
        <f t="shared" si="374"/>
        <v>0</v>
      </c>
    </row>
    <row r="95" spans="2:72">
      <c r="B95" s="134"/>
      <c r="C95" s="140"/>
      <c r="D95" s="138"/>
      <c r="E95" s="138"/>
      <c r="F95" s="138"/>
      <c r="G95" s="138"/>
      <c r="H95" s="138"/>
      <c r="J95" s="134"/>
      <c r="K95" s="140"/>
      <c r="L95" s="138"/>
      <c r="M95" s="138"/>
      <c r="N95" s="138"/>
      <c r="O95" s="138"/>
      <c r="P95" s="138"/>
      <c r="R95" s="134"/>
      <c r="S95" s="140"/>
      <c r="T95" s="138"/>
      <c r="U95" s="138"/>
      <c r="V95" s="138"/>
      <c r="W95" s="138"/>
      <c r="X95" s="138"/>
      <c r="Z95" s="134"/>
      <c r="AA95" s="140"/>
      <c r="AB95" s="138"/>
      <c r="AC95" s="138"/>
      <c r="AD95" s="138"/>
      <c r="AE95" s="138"/>
      <c r="AF95" s="138"/>
      <c r="AH95" s="134"/>
      <c r="AI95" s="140"/>
      <c r="AJ95" s="138"/>
      <c r="AK95" s="138"/>
      <c r="AL95" s="138"/>
      <c r="AM95" s="138"/>
      <c r="AN95" s="138"/>
      <c r="AP95" s="134"/>
      <c r="AQ95" s="140"/>
      <c r="AR95" s="138"/>
      <c r="AS95" s="138"/>
      <c r="AT95" s="138"/>
      <c r="AU95" s="138"/>
      <c r="AV95" s="138"/>
      <c r="AX95" s="134"/>
      <c r="AY95" s="140"/>
      <c r="AZ95" s="138"/>
      <c r="BA95" s="138"/>
      <c r="BB95" s="138"/>
      <c r="BC95" s="138"/>
      <c r="BD95" s="138"/>
      <c r="BF95" s="134"/>
      <c r="BG95" s="140"/>
      <c r="BH95" s="138"/>
      <c r="BI95" s="138"/>
      <c r="BJ95" s="138"/>
      <c r="BK95" s="138"/>
      <c r="BL95" s="138"/>
      <c r="BN95" s="134"/>
      <c r="BO95" s="140"/>
      <c r="BP95" s="138"/>
      <c r="BQ95" s="138"/>
      <c r="BR95" s="138"/>
      <c r="BS95" s="138"/>
      <c r="BT95" s="138"/>
    </row>
    <row r="96" spans="2:72">
      <c r="B96" s="332" t="s">
        <v>39</v>
      </c>
      <c r="C96" s="333"/>
      <c r="D96" s="143">
        <f>SUM(D91:D94)+D89</f>
        <v>0</v>
      </c>
      <c r="E96" s="143">
        <f t="shared" ref="E96:F96" si="375">SUM(E91:E94)+E89</f>
        <v>0</v>
      </c>
      <c r="F96" s="143">
        <f t="shared" si="375"/>
        <v>0</v>
      </c>
      <c r="G96" s="143">
        <f t="shared" ref="G96:H96" si="376">SUM(G91:G94)+G89</f>
        <v>0</v>
      </c>
      <c r="H96" s="143">
        <f t="shared" si="376"/>
        <v>0</v>
      </c>
      <c r="J96" s="332" t="s">
        <v>39</v>
      </c>
      <c r="K96" s="333"/>
      <c r="L96" s="143">
        <f t="shared" ref="L96" si="377">SUM(L91:L94)+L89</f>
        <v>0</v>
      </c>
      <c r="M96" s="143">
        <f t="shared" ref="M96:N96" si="378">SUM(M91:M94)+M89</f>
        <v>0</v>
      </c>
      <c r="N96" s="143">
        <f t="shared" si="378"/>
        <v>0</v>
      </c>
      <c r="O96" s="143">
        <f t="shared" ref="O96:P96" si="379">SUM(O91:O94)+O89</f>
        <v>0</v>
      </c>
      <c r="P96" s="143">
        <f t="shared" si="379"/>
        <v>0</v>
      </c>
      <c r="R96" s="332" t="s">
        <v>39</v>
      </c>
      <c r="S96" s="333"/>
      <c r="T96" s="143">
        <f t="shared" ref="T96" si="380">SUM(T91:T94)+T89</f>
        <v>0</v>
      </c>
      <c r="U96" s="143">
        <f t="shared" ref="U96:V96" si="381">SUM(U91:U94)+U89</f>
        <v>0</v>
      </c>
      <c r="V96" s="143">
        <f t="shared" si="381"/>
        <v>0</v>
      </c>
      <c r="W96" s="143">
        <f t="shared" ref="W96:X96" si="382">SUM(W91:W94)+W89</f>
        <v>0</v>
      </c>
      <c r="X96" s="143">
        <f t="shared" si="382"/>
        <v>0</v>
      </c>
      <c r="Z96" s="332" t="s">
        <v>39</v>
      </c>
      <c r="AA96" s="333"/>
      <c r="AB96" s="143">
        <f t="shared" ref="AB96" si="383">SUM(AB91:AB94)+AB89</f>
        <v>0</v>
      </c>
      <c r="AC96" s="143">
        <f t="shared" ref="AC96:AD96" si="384">SUM(AC91:AC94)+AC89</f>
        <v>0</v>
      </c>
      <c r="AD96" s="143">
        <f t="shared" si="384"/>
        <v>0</v>
      </c>
      <c r="AE96" s="143">
        <f t="shared" ref="AE96:AF96" si="385">SUM(AE91:AE94)+AE89</f>
        <v>0</v>
      </c>
      <c r="AF96" s="143">
        <f t="shared" si="385"/>
        <v>0</v>
      </c>
      <c r="AH96" s="332" t="s">
        <v>39</v>
      </c>
      <c r="AI96" s="333"/>
      <c r="AJ96" s="143">
        <f t="shared" ref="AJ96" si="386">SUM(AJ91:AJ94)+AJ89</f>
        <v>0</v>
      </c>
      <c r="AK96" s="143">
        <f t="shared" ref="AK96:AL96" si="387">SUM(AK91:AK94)+AK89</f>
        <v>0</v>
      </c>
      <c r="AL96" s="143">
        <f t="shared" si="387"/>
        <v>0</v>
      </c>
      <c r="AM96" s="143">
        <f t="shared" ref="AM96:AN96" si="388">SUM(AM91:AM94)+AM89</f>
        <v>0</v>
      </c>
      <c r="AN96" s="143">
        <f t="shared" si="388"/>
        <v>0</v>
      </c>
      <c r="AP96" s="332" t="s">
        <v>39</v>
      </c>
      <c r="AQ96" s="333"/>
      <c r="AR96" s="143">
        <f t="shared" ref="AR96" si="389">SUM(AR91:AR94)+AR89</f>
        <v>0</v>
      </c>
      <c r="AS96" s="143">
        <f t="shared" ref="AS96:AT96" si="390">SUM(AS91:AS94)+AS89</f>
        <v>0</v>
      </c>
      <c r="AT96" s="143">
        <f t="shared" si="390"/>
        <v>0</v>
      </c>
      <c r="AU96" s="143">
        <f t="shared" ref="AU96:AV96" si="391">SUM(AU91:AU94)+AU89</f>
        <v>0</v>
      </c>
      <c r="AV96" s="143">
        <f t="shared" si="391"/>
        <v>0</v>
      </c>
      <c r="AX96" s="332" t="s">
        <v>39</v>
      </c>
      <c r="AY96" s="333"/>
      <c r="AZ96" s="143">
        <f t="shared" ref="AZ96" si="392">SUM(AZ91:AZ94)+AZ89</f>
        <v>0</v>
      </c>
      <c r="BA96" s="143">
        <f t="shared" ref="BA96:BB96" si="393">SUM(BA91:BA94)+BA89</f>
        <v>0</v>
      </c>
      <c r="BB96" s="143">
        <f t="shared" si="393"/>
        <v>0</v>
      </c>
      <c r="BC96" s="143">
        <f t="shared" ref="BC96:BD96" si="394">SUM(BC91:BC94)+BC89</f>
        <v>0</v>
      </c>
      <c r="BD96" s="143">
        <f t="shared" si="394"/>
        <v>0</v>
      </c>
      <c r="BF96" s="332" t="s">
        <v>39</v>
      </c>
      <c r="BG96" s="333"/>
      <c r="BH96" s="143">
        <f t="shared" ref="BH96" si="395">SUM(BH91:BH94)+BH89</f>
        <v>0</v>
      </c>
      <c r="BI96" s="143">
        <f t="shared" ref="BI96:BJ96" si="396">SUM(BI91:BI94)+BI89</f>
        <v>0</v>
      </c>
      <c r="BJ96" s="143">
        <f t="shared" si="396"/>
        <v>0</v>
      </c>
      <c r="BK96" s="143">
        <f t="shared" ref="BK96:BL96" si="397">SUM(BK91:BK94)+BK89</f>
        <v>0</v>
      </c>
      <c r="BL96" s="143">
        <f t="shared" si="397"/>
        <v>0</v>
      </c>
      <c r="BN96" s="332" t="s">
        <v>39</v>
      </c>
      <c r="BO96" s="333"/>
      <c r="BP96" s="143">
        <f t="shared" ref="BP96" si="398">SUM(BP91:BP94)+BP89</f>
        <v>0</v>
      </c>
      <c r="BQ96" s="143">
        <f t="shared" ref="BQ96:BR96" si="399">SUM(BQ91:BQ94)+BQ89</f>
        <v>0</v>
      </c>
      <c r="BR96" s="143">
        <f t="shared" si="399"/>
        <v>0</v>
      </c>
      <c r="BS96" s="143">
        <f t="shared" ref="BS96:BT96" si="400">SUM(BS91:BS94)+BS89</f>
        <v>0</v>
      </c>
      <c r="BT96" s="143">
        <f t="shared" si="400"/>
        <v>0</v>
      </c>
    </row>
    <row r="97" spans="2:72">
      <c r="B97" s="128">
        <v>6</v>
      </c>
      <c r="C97" s="149" t="s">
        <v>92</v>
      </c>
      <c r="D97" s="129"/>
      <c r="E97" s="129"/>
      <c r="F97" s="129"/>
      <c r="G97" s="129"/>
      <c r="H97" s="129"/>
      <c r="J97" s="128">
        <v>6</v>
      </c>
      <c r="K97" s="149" t="s">
        <v>92</v>
      </c>
      <c r="L97" s="129"/>
      <c r="M97" s="129"/>
      <c r="N97" s="129"/>
      <c r="O97" s="129"/>
      <c r="P97" s="129"/>
      <c r="R97" s="128">
        <v>6</v>
      </c>
      <c r="S97" s="149" t="s">
        <v>92</v>
      </c>
      <c r="T97" s="129"/>
      <c r="U97" s="129"/>
      <c r="V97" s="129"/>
      <c r="W97" s="129"/>
      <c r="X97" s="129"/>
      <c r="Z97" s="128">
        <v>6</v>
      </c>
      <c r="AA97" s="149" t="s">
        <v>92</v>
      </c>
      <c r="AB97" s="129"/>
      <c r="AC97" s="129"/>
      <c r="AD97" s="129"/>
      <c r="AE97" s="129"/>
      <c r="AF97" s="129"/>
      <c r="AH97" s="128">
        <v>6</v>
      </c>
      <c r="AI97" s="149" t="s">
        <v>92</v>
      </c>
      <c r="AJ97" s="129"/>
      <c r="AK97" s="129"/>
      <c r="AL97" s="129"/>
      <c r="AM97" s="129"/>
      <c r="AN97" s="129"/>
      <c r="AP97" s="128">
        <v>6</v>
      </c>
      <c r="AQ97" s="149" t="s">
        <v>92</v>
      </c>
      <c r="AR97" s="129"/>
      <c r="AS97" s="129"/>
      <c r="AT97" s="129"/>
      <c r="AU97" s="129"/>
      <c r="AV97" s="129"/>
      <c r="AX97" s="128">
        <v>6</v>
      </c>
      <c r="AY97" s="149" t="s">
        <v>92</v>
      </c>
      <c r="AZ97" s="129"/>
      <c r="BA97" s="129"/>
      <c r="BB97" s="129"/>
      <c r="BC97" s="129"/>
      <c r="BD97" s="129"/>
      <c r="BF97" s="128">
        <v>6</v>
      </c>
      <c r="BG97" s="149" t="s">
        <v>92</v>
      </c>
      <c r="BH97" s="129"/>
      <c r="BI97" s="129"/>
      <c r="BJ97" s="129"/>
      <c r="BK97" s="129"/>
      <c r="BL97" s="129"/>
      <c r="BN97" s="128">
        <v>6</v>
      </c>
      <c r="BO97" s="149" t="s">
        <v>92</v>
      </c>
      <c r="BP97" s="129"/>
      <c r="BQ97" s="129"/>
      <c r="BR97" s="129"/>
      <c r="BS97" s="129"/>
      <c r="BT97" s="129"/>
    </row>
    <row r="98" spans="2:72">
      <c r="B98" s="131"/>
      <c r="C98" s="132" t="s">
        <v>9</v>
      </c>
      <c r="D98" s="133"/>
      <c r="E98" s="133"/>
      <c r="F98" s="133"/>
      <c r="G98" s="133"/>
      <c r="H98" s="133"/>
      <c r="J98" s="131"/>
      <c r="K98" s="132" t="s">
        <v>9</v>
      </c>
      <c r="L98" s="133"/>
      <c r="M98" s="133"/>
      <c r="N98" s="133"/>
      <c r="O98" s="133"/>
      <c r="P98" s="133"/>
      <c r="R98" s="131"/>
      <c r="S98" s="132" t="s">
        <v>9</v>
      </c>
      <c r="T98" s="133"/>
      <c r="U98" s="133"/>
      <c r="V98" s="133"/>
      <c r="W98" s="133"/>
      <c r="X98" s="133"/>
      <c r="Z98" s="131"/>
      <c r="AA98" s="132" t="s">
        <v>9</v>
      </c>
      <c r="AB98" s="133"/>
      <c r="AC98" s="133"/>
      <c r="AD98" s="133"/>
      <c r="AE98" s="133"/>
      <c r="AF98" s="133"/>
      <c r="AH98" s="131"/>
      <c r="AI98" s="132" t="s">
        <v>9</v>
      </c>
      <c r="AJ98" s="133"/>
      <c r="AK98" s="133"/>
      <c r="AL98" s="133"/>
      <c r="AM98" s="133"/>
      <c r="AN98" s="133"/>
      <c r="AP98" s="131"/>
      <c r="AQ98" s="132" t="s">
        <v>9</v>
      </c>
      <c r="AR98" s="133"/>
      <c r="AS98" s="133"/>
      <c r="AT98" s="133"/>
      <c r="AU98" s="133"/>
      <c r="AV98" s="133"/>
      <c r="AX98" s="131"/>
      <c r="AY98" s="132" t="s">
        <v>9</v>
      </c>
      <c r="AZ98" s="133"/>
      <c r="BA98" s="133"/>
      <c r="BB98" s="133"/>
      <c r="BC98" s="133"/>
      <c r="BD98" s="133"/>
      <c r="BF98" s="131"/>
      <c r="BG98" s="132" t="s">
        <v>9</v>
      </c>
      <c r="BH98" s="133"/>
      <c r="BI98" s="133"/>
      <c r="BJ98" s="133"/>
      <c r="BK98" s="133"/>
      <c r="BL98" s="133"/>
      <c r="BN98" s="131"/>
      <c r="BO98" s="132" t="s">
        <v>9</v>
      </c>
      <c r="BP98" s="133"/>
      <c r="BQ98" s="133"/>
      <c r="BR98" s="133"/>
      <c r="BS98" s="133"/>
      <c r="BT98" s="133"/>
    </row>
    <row r="99" spans="2:72">
      <c r="B99" s="134"/>
      <c r="C99" s="261" t="s">
        <v>10</v>
      </c>
      <c r="D99" s="135">
        <f t="shared" ref="D99:F105" si="401">L99+T99+AB99+AJ99+AR99+AZ99+BH99+BP99</f>
        <v>0</v>
      </c>
      <c r="E99" s="135">
        <f t="shared" si="401"/>
        <v>0</v>
      </c>
      <c r="F99" s="135">
        <f t="shared" si="401"/>
        <v>0</v>
      </c>
      <c r="G99" s="135">
        <f>F99-D99</f>
        <v>0</v>
      </c>
      <c r="H99" s="135">
        <f>F99-E99</f>
        <v>0</v>
      </c>
      <c r="J99" s="134"/>
      <c r="K99" s="261" t="s">
        <v>10</v>
      </c>
      <c r="L99" s="135">
        <v>0</v>
      </c>
      <c r="M99" s="135">
        <v>0</v>
      </c>
      <c r="N99" s="135">
        <v>0</v>
      </c>
      <c r="O99" s="135">
        <f>N99-L99</f>
        <v>0</v>
      </c>
      <c r="P99" s="135">
        <f>N99-M99</f>
        <v>0</v>
      </c>
      <c r="R99" s="134"/>
      <c r="S99" s="261" t="s">
        <v>10</v>
      </c>
      <c r="T99" s="135">
        <v>0</v>
      </c>
      <c r="U99" s="135">
        <v>0</v>
      </c>
      <c r="V99" s="135">
        <v>0</v>
      </c>
      <c r="W99" s="135">
        <f>V99-T99</f>
        <v>0</v>
      </c>
      <c r="X99" s="135">
        <f>V99-U99</f>
        <v>0</v>
      </c>
      <c r="Z99" s="134"/>
      <c r="AA99" s="261" t="s">
        <v>10</v>
      </c>
      <c r="AB99" s="135">
        <v>0</v>
      </c>
      <c r="AC99" s="135">
        <v>0</v>
      </c>
      <c r="AD99" s="135">
        <v>0</v>
      </c>
      <c r="AE99" s="135">
        <f>AD99-AB99</f>
        <v>0</v>
      </c>
      <c r="AF99" s="135">
        <f>AD99-AC99</f>
        <v>0</v>
      </c>
      <c r="AH99" s="134"/>
      <c r="AI99" s="261" t="s">
        <v>10</v>
      </c>
      <c r="AJ99" s="135">
        <v>0</v>
      </c>
      <c r="AK99" s="135">
        <v>0</v>
      </c>
      <c r="AL99" s="135">
        <v>0</v>
      </c>
      <c r="AM99" s="135">
        <f>AL99-AJ99</f>
        <v>0</v>
      </c>
      <c r="AN99" s="135">
        <f>AL99-AK99</f>
        <v>0</v>
      </c>
      <c r="AP99" s="134"/>
      <c r="AQ99" s="261" t="s">
        <v>10</v>
      </c>
      <c r="AR99" s="135">
        <v>0</v>
      </c>
      <c r="AS99" s="135">
        <v>0</v>
      </c>
      <c r="AT99" s="135">
        <v>0</v>
      </c>
      <c r="AU99" s="135">
        <f>AT99-AR99</f>
        <v>0</v>
      </c>
      <c r="AV99" s="135">
        <f>AT99-AS99</f>
        <v>0</v>
      </c>
      <c r="AX99" s="134"/>
      <c r="AY99" s="261" t="s">
        <v>10</v>
      </c>
      <c r="AZ99" s="135">
        <v>0</v>
      </c>
      <c r="BA99" s="135">
        <v>0</v>
      </c>
      <c r="BB99" s="135">
        <v>0</v>
      </c>
      <c r="BC99" s="135">
        <f>BB99-AZ99</f>
        <v>0</v>
      </c>
      <c r="BD99" s="135">
        <f>BB99-BA99</f>
        <v>0</v>
      </c>
      <c r="BF99" s="134"/>
      <c r="BG99" s="261" t="s">
        <v>10</v>
      </c>
      <c r="BH99" s="135">
        <v>0</v>
      </c>
      <c r="BI99" s="135">
        <v>0</v>
      </c>
      <c r="BJ99" s="135">
        <v>0</v>
      </c>
      <c r="BK99" s="135">
        <f>BJ99-BH99</f>
        <v>0</v>
      </c>
      <c r="BL99" s="135">
        <f>BJ99-BI99</f>
        <v>0</v>
      </c>
      <c r="BN99" s="134"/>
      <c r="BO99" s="261" t="s">
        <v>10</v>
      </c>
      <c r="BP99" s="135">
        <v>0</v>
      </c>
      <c r="BQ99" s="135">
        <v>0</v>
      </c>
      <c r="BR99" s="135">
        <v>0</v>
      </c>
      <c r="BS99" s="135">
        <f>BR99-BP99</f>
        <v>0</v>
      </c>
      <c r="BT99" s="135">
        <f>BR99-BQ99</f>
        <v>0</v>
      </c>
    </row>
    <row r="100" spans="2:72">
      <c r="B100" s="134"/>
      <c r="C100" s="261" t="s">
        <v>11</v>
      </c>
      <c r="D100" s="135">
        <f t="shared" si="401"/>
        <v>0</v>
      </c>
      <c r="E100" s="135">
        <f t="shared" si="401"/>
        <v>0</v>
      </c>
      <c r="F100" s="135">
        <f t="shared" si="401"/>
        <v>0</v>
      </c>
      <c r="G100" s="135">
        <f t="shared" ref="G100:G105" si="402">F100-D100</f>
        <v>0</v>
      </c>
      <c r="H100" s="135">
        <f t="shared" ref="H100:H105" si="403">F100-E100</f>
        <v>0</v>
      </c>
      <c r="J100" s="134"/>
      <c r="K100" s="261" t="s">
        <v>11</v>
      </c>
      <c r="L100" s="135">
        <v>0</v>
      </c>
      <c r="M100" s="135">
        <v>0</v>
      </c>
      <c r="N100" s="135">
        <v>0</v>
      </c>
      <c r="O100" s="135">
        <f t="shared" ref="O100:O105" si="404">N100-L100</f>
        <v>0</v>
      </c>
      <c r="P100" s="135">
        <f t="shared" ref="P100:P105" si="405">N100-M100</f>
        <v>0</v>
      </c>
      <c r="R100" s="134"/>
      <c r="S100" s="261" t="s">
        <v>11</v>
      </c>
      <c r="T100" s="135">
        <v>0</v>
      </c>
      <c r="U100" s="135">
        <v>0</v>
      </c>
      <c r="V100" s="135">
        <v>0</v>
      </c>
      <c r="W100" s="135">
        <f t="shared" ref="W100:W105" si="406">V100-T100</f>
        <v>0</v>
      </c>
      <c r="X100" s="135">
        <f t="shared" ref="X100:X105" si="407">V100-U100</f>
        <v>0</v>
      </c>
      <c r="Z100" s="134"/>
      <c r="AA100" s="261" t="s">
        <v>11</v>
      </c>
      <c r="AB100" s="135">
        <v>0</v>
      </c>
      <c r="AC100" s="135">
        <v>0</v>
      </c>
      <c r="AD100" s="135">
        <v>0</v>
      </c>
      <c r="AE100" s="135">
        <f t="shared" ref="AE100:AE105" si="408">AD100-AB100</f>
        <v>0</v>
      </c>
      <c r="AF100" s="135">
        <f t="shared" ref="AF100:AF105" si="409">AD100-AC100</f>
        <v>0</v>
      </c>
      <c r="AH100" s="134"/>
      <c r="AI100" s="261" t="s">
        <v>11</v>
      </c>
      <c r="AJ100" s="135">
        <v>0</v>
      </c>
      <c r="AK100" s="135">
        <v>0</v>
      </c>
      <c r="AL100" s="135">
        <v>0</v>
      </c>
      <c r="AM100" s="135">
        <f t="shared" ref="AM100:AM105" si="410">AL100-AJ100</f>
        <v>0</v>
      </c>
      <c r="AN100" s="135">
        <f t="shared" ref="AN100:AN105" si="411">AL100-AK100</f>
        <v>0</v>
      </c>
      <c r="AP100" s="134"/>
      <c r="AQ100" s="261" t="s">
        <v>11</v>
      </c>
      <c r="AR100" s="135">
        <v>0</v>
      </c>
      <c r="AS100" s="135">
        <v>0</v>
      </c>
      <c r="AT100" s="135">
        <v>0</v>
      </c>
      <c r="AU100" s="135">
        <f t="shared" ref="AU100:AU105" si="412">AT100-AR100</f>
        <v>0</v>
      </c>
      <c r="AV100" s="135">
        <f t="shared" ref="AV100:AV105" si="413">AT100-AS100</f>
        <v>0</v>
      </c>
      <c r="AX100" s="134"/>
      <c r="AY100" s="261" t="s">
        <v>11</v>
      </c>
      <c r="AZ100" s="135">
        <v>0</v>
      </c>
      <c r="BA100" s="135">
        <v>0</v>
      </c>
      <c r="BB100" s="135">
        <v>0</v>
      </c>
      <c r="BC100" s="135">
        <f t="shared" ref="BC100:BC105" si="414">BB100-AZ100</f>
        <v>0</v>
      </c>
      <c r="BD100" s="135">
        <f t="shared" ref="BD100:BD105" si="415">BB100-BA100</f>
        <v>0</v>
      </c>
      <c r="BF100" s="134"/>
      <c r="BG100" s="261" t="s">
        <v>11</v>
      </c>
      <c r="BH100" s="135">
        <v>0</v>
      </c>
      <c r="BI100" s="135">
        <v>0</v>
      </c>
      <c r="BJ100" s="135">
        <v>0</v>
      </c>
      <c r="BK100" s="135">
        <f t="shared" ref="BK100:BK105" si="416">BJ100-BH100</f>
        <v>0</v>
      </c>
      <c r="BL100" s="135">
        <f t="shared" ref="BL100:BL105" si="417">BJ100-BI100</f>
        <v>0</v>
      </c>
      <c r="BN100" s="134"/>
      <c r="BO100" s="261" t="s">
        <v>11</v>
      </c>
      <c r="BP100" s="135">
        <v>0</v>
      </c>
      <c r="BQ100" s="135">
        <v>0</v>
      </c>
      <c r="BR100" s="135">
        <v>0</v>
      </c>
      <c r="BS100" s="135">
        <f t="shared" ref="BS100:BS105" si="418">BR100-BP100</f>
        <v>0</v>
      </c>
      <c r="BT100" s="135">
        <f t="shared" ref="BT100:BT105" si="419">BR100-BQ100</f>
        <v>0</v>
      </c>
    </row>
    <row r="101" spans="2:72">
      <c r="B101" s="134"/>
      <c r="C101" s="261" t="s">
        <v>12</v>
      </c>
      <c r="D101" s="135">
        <f t="shared" si="401"/>
        <v>0</v>
      </c>
      <c r="E101" s="135">
        <f t="shared" si="401"/>
        <v>0</v>
      </c>
      <c r="F101" s="135">
        <f t="shared" si="401"/>
        <v>0</v>
      </c>
      <c r="G101" s="135">
        <f t="shared" si="402"/>
        <v>0</v>
      </c>
      <c r="H101" s="135">
        <f t="shared" si="403"/>
        <v>0</v>
      </c>
      <c r="J101" s="134"/>
      <c r="K101" s="261" t="s">
        <v>12</v>
      </c>
      <c r="L101" s="135">
        <v>0</v>
      </c>
      <c r="M101" s="135">
        <v>0</v>
      </c>
      <c r="N101" s="135">
        <v>0</v>
      </c>
      <c r="O101" s="135">
        <f t="shared" si="404"/>
        <v>0</v>
      </c>
      <c r="P101" s="135">
        <f t="shared" si="405"/>
        <v>0</v>
      </c>
      <c r="R101" s="134"/>
      <c r="S101" s="261" t="s">
        <v>12</v>
      </c>
      <c r="T101" s="135">
        <v>0</v>
      </c>
      <c r="U101" s="135">
        <v>0</v>
      </c>
      <c r="V101" s="135">
        <v>0</v>
      </c>
      <c r="W101" s="135">
        <f t="shared" si="406"/>
        <v>0</v>
      </c>
      <c r="X101" s="135">
        <f t="shared" si="407"/>
        <v>0</v>
      </c>
      <c r="Z101" s="134"/>
      <c r="AA101" s="261" t="s">
        <v>12</v>
      </c>
      <c r="AB101" s="135">
        <v>0</v>
      </c>
      <c r="AC101" s="135">
        <v>0</v>
      </c>
      <c r="AD101" s="135">
        <v>0</v>
      </c>
      <c r="AE101" s="135">
        <f t="shared" si="408"/>
        <v>0</v>
      </c>
      <c r="AF101" s="135">
        <f t="shared" si="409"/>
        <v>0</v>
      </c>
      <c r="AH101" s="134"/>
      <c r="AI101" s="261" t="s">
        <v>12</v>
      </c>
      <c r="AJ101" s="135">
        <v>0</v>
      </c>
      <c r="AK101" s="135">
        <v>0</v>
      </c>
      <c r="AL101" s="135">
        <v>0</v>
      </c>
      <c r="AM101" s="135">
        <f t="shared" si="410"/>
        <v>0</v>
      </c>
      <c r="AN101" s="135">
        <f t="shared" si="411"/>
        <v>0</v>
      </c>
      <c r="AP101" s="134"/>
      <c r="AQ101" s="261" t="s">
        <v>12</v>
      </c>
      <c r="AR101" s="135">
        <v>0</v>
      </c>
      <c r="AS101" s="135">
        <v>0</v>
      </c>
      <c r="AT101" s="135">
        <v>0</v>
      </c>
      <c r="AU101" s="135">
        <f t="shared" si="412"/>
        <v>0</v>
      </c>
      <c r="AV101" s="135">
        <f t="shared" si="413"/>
        <v>0</v>
      </c>
      <c r="AX101" s="134"/>
      <c r="AY101" s="261" t="s">
        <v>12</v>
      </c>
      <c r="AZ101" s="135">
        <v>0</v>
      </c>
      <c r="BA101" s="135">
        <v>0</v>
      </c>
      <c r="BB101" s="135">
        <v>0</v>
      </c>
      <c r="BC101" s="135">
        <f t="shared" si="414"/>
        <v>0</v>
      </c>
      <c r="BD101" s="135">
        <f t="shared" si="415"/>
        <v>0</v>
      </c>
      <c r="BF101" s="134"/>
      <c r="BG101" s="261" t="s">
        <v>12</v>
      </c>
      <c r="BH101" s="135">
        <v>0</v>
      </c>
      <c r="BI101" s="135">
        <v>0</v>
      </c>
      <c r="BJ101" s="135">
        <v>0</v>
      </c>
      <c r="BK101" s="135">
        <f t="shared" si="416"/>
        <v>0</v>
      </c>
      <c r="BL101" s="135">
        <f t="shared" si="417"/>
        <v>0</v>
      </c>
      <c r="BN101" s="134"/>
      <c r="BO101" s="261" t="s">
        <v>12</v>
      </c>
      <c r="BP101" s="135">
        <v>0</v>
      </c>
      <c r="BQ101" s="135">
        <v>0</v>
      </c>
      <c r="BR101" s="135">
        <v>0</v>
      </c>
      <c r="BS101" s="135">
        <f t="shared" si="418"/>
        <v>0</v>
      </c>
      <c r="BT101" s="135">
        <f t="shared" si="419"/>
        <v>0</v>
      </c>
    </row>
    <row r="102" spans="2:72">
      <c r="B102" s="134"/>
      <c r="C102" s="261" t="s">
        <v>13</v>
      </c>
      <c r="D102" s="135">
        <f t="shared" si="401"/>
        <v>0</v>
      </c>
      <c r="E102" s="135">
        <f t="shared" si="401"/>
        <v>0</v>
      </c>
      <c r="F102" s="135">
        <f t="shared" si="401"/>
        <v>0</v>
      </c>
      <c r="G102" s="135">
        <f t="shared" si="402"/>
        <v>0</v>
      </c>
      <c r="H102" s="135">
        <f t="shared" si="403"/>
        <v>0</v>
      </c>
      <c r="J102" s="134"/>
      <c r="K102" s="261" t="s">
        <v>13</v>
      </c>
      <c r="L102" s="135">
        <v>0</v>
      </c>
      <c r="M102" s="135">
        <v>0</v>
      </c>
      <c r="N102" s="135">
        <v>0</v>
      </c>
      <c r="O102" s="135">
        <f t="shared" si="404"/>
        <v>0</v>
      </c>
      <c r="P102" s="135">
        <f t="shared" si="405"/>
        <v>0</v>
      </c>
      <c r="R102" s="134"/>
      <c r="S102" s="261" t="s">
        <v>13</v>
      </c>
      <c r="T102" s="135">
        <v>0</v>
      </c>
      <c r="U102" s="135">
        <v>0</v>
      </c>
      <c r="V102" s="135">
        <v>0</v>
      </c>
      <c r="W102" s="135">
        <f t="shared" si="406"/>
        <v>0</v>
      </c>
      <c r="X102" s="135">
        <f t="shared" si="407"/>
        <v>0</v>
      </c>
      <c r="Z102" s="134"/>
      <c r="AA102" s="261" t="s">
        <v>13</v>
      </c>
      <c r="AB102" s="135">
        <v>0</v>
      </c>
      <c r="AC102" s="135">
        <v>0</v>
      </c>
      <c r="AD102" s="135">
        <v>0</v>
      </c>
      <c r="AE102" s="135">
        <f t="shared" si="408"/>
        <v>0</v>
      </c>
      <c r="AF102" s="135">
        <f t="shared" si="409"/>
        <v>0</v>
      </c>
      <c r="AH102" s="134"/>
      <c r="AI102" s="261" t="s">
        <v>13</v>
      </c>
      <c r="AJ102" s="135">
        <v>0</v>
      </c>
      <c r="AK102" s="135">
        <v>0</v>
      </c>
      <c r="AL102" s="135">
        <v>0</v>
      </c>
      <c r="AM102" s="135">
        <f t="shared" si="410"/>
        <v>0</v>
      </c>
      <c r="AN102" s="135">
        <f t="shared" si="411"/>
        <v>0</v>
      </c>
      <c r="AP102" s="134"/>
      <c r="AQ102" s="261" t="s">
        <v>13</v>
      </c>
      <c r="AR102" s="135">
        <v>0</v>
      </c>
      <c r="AS102" s="135">
        <v>0</v>
      </c>
      <c r="AT102" s="135">
        <v>0</v>
      </c>
      <c r="AU102" s="135">
        <f t="shared" si="412"/>
        <v>0</v>
      </c>
      <c r="AV102" s="135">
        <f t="shared" si="413"/>
        <v>0</v>
      </c>
      <c r="AX102" s="134"/>
      <c r="AY102" s="261" t="s">
        <v>13</v>
      </c>
      <c r="AZ102" s="135">
        <v>0</v>
      </c>
      <c r="BA102" s="135">
        <v>0</v>
      </c>
      <c r="BB102" s="135">
        <v>0</v>
      </c>
      <c r="BC102" s="135">
        <f t="shared" si="414"/>
        <v>0</v>
      </c>
      <c r="BD102" s="135">
        <f t="shared" si="415"/>
        <v>0</v>
      </c>
      <c r="BF102" s="134"/>
      <c r="BG102" s="261" t="s">
        <v>13</v>
      </c>
      <c r="BH102" s="135">
        <v>0</v>
      </c>
      <c r="BI102" s="135">
        <v>0</v>
      </c>
      <c r="BJ102" s="135">
        <v>0</v>
      </c>
      <c r="BK102" s="135">
        <f t="shared" si="416"/>
        <v>0</v>
      </c>
      <c r="BL102" s="135">
        <f t="shared" si="417"/>
        <v>0</v>
      </c>
      <c r="BN102" s="134"/>
      <c r="BO102" s="261" t="s">
        <v>13</v>
      </c>
      <c r="BP102" s="135">
        <v>0</v>
      </c>
      <c r="BQ102" s="135">
        <v>0</v>
      </c>
      <c r="BR102" s="135">
        <v>0</v>
      </c>
      <c r="BS102" s="135">
        <f t="shared" si="418"/>
        <v>0</v>
      </c>
      <c r="BT102" s="135">
        <f t="shared" si="419"/>
        <v>0</v>
      </c>
    </row>
    <row r="103" spans="2:72">
      <c r="B103" s="134"/>
      <c r="C103" s="261" t="s">
        <v>36</v>
      </c>
      <c r="D103" s="135">
        <f t="shared" si="401"/>
        <v>0</v>
      </c>
      <c r="E103" s="135">
        <f t="shared" si="401"/>
        <v>0</v>
      </c>
      <c r="F103" s="135">
        <f t="shared" si="401"/>
        <v>0</v>
      </c>
      <c r="G103" s="135">
        <f t="shared" si="402"/>
        <v>0</v>
      </c>
      <c r="H103" s="135">
        <f t="shared" si="403"/>
        <v>0</v>
      </c>
      <c r="J103" s="134"/>
      <c r="K103" s="261" t="s">
        <v>36</v>
      </c>
      <c r="L103" s="135">
        <v>0</v>
      </c>
      <c r="M103" s="135">
        <v>0</v>
      </c>
      <c r="N103" s="135">
        <v>0</v>
      </c>
      <c r="O103" s="135">
        <f t="shared" si="404"/>
        <v>0</v>
      </c>
      <c r="P103" s="135">
        <f t="shared" si="405"/>
        <v>0</v>
      </c>
      <c r="R103" s="134"/>
      <c r="S103" s="261" t="s">
        <v>36</v>
      </c>
      <c r="T103" s="135">
        <v>0</v>
      </c>
      <c r="U103" s="135">
        <v>0</v>
      </c>
      <c r="V103" s="135">
        <v>0</v>
      </c>
      <c r="W103" s="135">
        <f t="shared" si="406"/>
        <v>0</v>
      </c>
      <c r="X103" s="135">
        <f t="shared" si="407"/>
        <v>0</v>
      </c>
      <c r="Z103" s="134"/>
      <c r="AA103" s="261" t="s">
        <v>36</v>
      </c>
      <c r="AB103" s="135">
        <v>0</v>
      </c>
      <c r="AC103" s="135">
        <v>0</v>
      </c>
      <c r="AD103" s="135">
        <v>0</v>
      </c>
      <c r="AE103" s="135">
        <f t="shared" si="408"/>
        <v>0</v>
      </c>
      <c r="AF103" s="135">
        <f t="shared" si="409"/>
        <v>0</v>
      </c>
      <c r="AH103" s="134"/>
      <c r="AI103" s="261" t="s">
        <v>36</v>
      </c>
      <c r="AJ103" s="135">
        <v>0</v>
      </c>
      <c r="AK103" s="135">
        <v>0</v>
      </c>
      <c r="AL103" s="135">
        <v>0</v>
      </c>
      <c r="AM103" s="135">
        <f t="shared" si="410"/>
        <v>0</v>
      </c>
      <c r="AN103" s="135">
        <f t="shared" si="411"/>
        <v>0</v>
      </c>
      <c r="AP103" s="134"/>
      <c r="AQ103" s="261" t="s">
        <v>36</v>
      </c>
      <c r="AR103" s="135">
        <v>0</v>
      </c>
      <c r="AS103" s="135">
        <v>0</v>
      </c>
      <c r="AT103" s="135">
        <v>0</v>
      </c>
      <c r="AU103" s="135">
        <f t="shared" si="412"/>
        <v>0</v>
      </c>
      <c r="AV103" s="135">
        <f t="shared" si="413"/>
        <v>0</v>
      </c>
      <c r="AX103" s="134"/>
      <c r="AY103" s="261" t="s">
        <v>36</v>
      </c>
      <c r="AZ103" s="135">
        <v>0</v>
      </c>
      <c r="BA103" s="135">
        <v>0</v>
      </c>
      <c r="BB103" s="135">
        <v>0</v>
      </c>
      <c r="BC103" s="135">
        <f t="shared" si="414"/>
        <v>0</v>
      </c>
      <c r="BD103" s="135">
        <f t="shared" si="415"/>
        <v>0</v>
      </c>
      <c r="BF103" s="134"/>
      <c r="BG103" s="261" t="s">
        <v>36</v>
      </c>
      <c r="BH103" s="135">
        <v>0</v>
      </c>
      <c r="BI103" s="135">
        <v>0</v>
      </c>
      <c r="BJ103" s="135">
        <v>0</v>
      </c>
      <c r="BK103" s="135">
        <f t="shared" si="416"/>
        <v>0</v>
      </c>
      <c r="BL103" s="135">
        <f t="shared" si="417"/>
        <v>0</v>
      </c>
      <c r="BN103" s="134"/>
      <c r="BO103" s="261" t="s">
        <v>36</v>
      </c>
      <c r="BP103" s="135">
        <v>0</v>
      </c>
      <c r="BQ103" s="135">
        <v>0</v>
      </c>
      <c r="BR103" s="135">
        <v>0</v>
      </c>
      <c r="BS103" s="135">
        <f t="shared" si="418"/>
        <v>0</v>
      </c>
      <c r="BT103" s="135">
        <f t="shared" si="419"/>
        <v>0</v>
      </c>
    </row>
    <row r="104" spans="2:72">
      <c r="B104" s="134"/>
      <c r="C104" s="261" t="s">
        <v>14</v>
      </c>
      <c r="D104" s="135">
        <f t="shared" si="401"/>
        <v>0</v>
      </c>
      <c r="E104" s="135">
        <f t="shared" si="401"/>
        <v>0</v>
      </c>
      <c r="F104" s="135">
        <f t="shared" si="401"/>
        <v>0</v>
      </c>
      <c r="G104" s="135">
        <f t="shared" si="402"/>
        <v>0</v>
      </c>
      <c r="H104" s="135">
        <f t="shared" si="403"/>
        <v>0</v>
      </c>
      <c r="J104" s="134"/>
      <c r="K104" s="261" t="s">
        <v>14</v>
      </c>
      <c r="L104" s="135">
        <v>0</v>
      </c>
      <c r="M104" s="135">
        <v>0</v>
      </c>
      <c r="N104" s="135">
        <v>0</v>
      </c>
      <c r="O104" s="135">
        <f t="shared" si="404"/>
        <v>0</v>
      </c>
      <c r="P104" s="135">
        <f t="shared" si="405"/>
        <v>0</v>
      </c>
      <c r="R104" s="134"/>
      <c r="S104" s="261" t="s">
        <v>14</v>
      </c>
      <c r="T104" s="135">
        <v>0</v>
      </c>
      <c r="U104" s="135">
        <v>0</v>
      </c>
      <c r="V104" s="135">
        <v>0</v>
      </c>
      <c r="W104" s="135">
        <f t="shared" si="406"/>
        <v>0</v>
      </c>
      <c r="X104" s="135">
        <f t="shared" si="407"/>
        <v>0</v>
      </c>
      <c r="Z104" s="134"/>
      <c r="AA104" s="261" t="s">
        <v>14</v>
      </c>
      <c r="AB104" s="135">
        <v>0</v>
      </c>
      <c r="AC104" s="135">
        <v>0</v>
      </c>
      <c r="AD104" s="135">
        <v>0</v>
      </c>
      <c r="AE104" s="135">
        <f t="shared" si="408"/>
        <v>0</v>
      </c>
      <c r="AF104" s="135">
        <f t="shared" si="409"/>
        <v>0</v>
      </c>
      <c r="AH104" s="134"/>
      <c r="AI104" s="261" t="s">
        <v>14</v>
      </c>
      <c r="AJ104" s="135">
        <v>0</v>
      </c>
      <c r="AK104" s="135">
        <v>0</v>
      </c>
      <c r="AL104" s="135">
        <v>0</v>
      </c>
      <c r="AM104" s="135">
        <f t="shared" si="410"/>
        <v>0</v>
      </c>
      <c r="AN104" s="135">
        <f t="shared" si="411"/>
        <v>0</v>
      </c>
      <c r="AP104" s="134"/>
      <c r="AQ104" s="261" t="s">
        <v>14</v>
      </c>
      <c r="AR104" s="135">
        <v>0</v>
      </c>
      <c r="AS104" s="135">
        <v>0</v>
      </c>
      <c r="AT104" s="135">
        <v>0</v>
      </c>
      <c r="AU104" s="135">
        <f t="shared" si="412"/>
        <v>0</v>
      </c>
      <c r="AV104" s="135">
        <f t="shared" si="413"/>
        <v>0</v>
      </c>
      <c r="AX104" s="134"/>
      <c r="AY104" s="261" t="s">
        <v>14</v>
      </c>
      <c r="AZ104" s="135">
        <v>0</v>
      </c>
      <c r="BA104" s="135">
        <v>0</v>
      </c>
      <c r="BB104" s="135">
        <v>0</v>
      </c>
      <c r="BC104" s="135">
        <f t="shared" si="414"/>
        <v>0</v>
      </c>
      <c r="BD104" s="135">
        <f t="shared" si="415"/>
        <v>0</v>
      </c>
      <c r="BF104" s="134"/>
      <c r="BG104" s="261" t="s">
        <v>14</v>
      </c>
      <c r="BH104" s="135">
        <v>0</v>
      </c>
      <c r="BI104" s="135">
        <v>0</v>
      </c>
      <c r="BJ104" s="135">
        <v>0</v>
      </c>
      <c r="BK104" s="135">
        <f t="shared" si="416"/>
        <v>0</v>
      </c>
      <c r="BL104" s="135">
        <f t="shared" si="417"/>
        <v>0</v>
      </c>
      <c r="BN104" s="134"/>
      <c r="BO104" s="261" t="s">
        <v>14</v>
      </c>
      <c r="BP104" s="135">
        <v>0</v>
      </c>
      <c r="BQ104" s="135">
        <v>0</v>
      </c>
      <c r="BR104" s="135">
        <v>0</v>
      </c>
      <c r="BS104" s="135">
        <f t="shared" si="418"/>
        <v>0</v>
      </c>
      <c r="BT104" s="135">
        <f t="shared" si="419"/>
        <v>0</v>
      </c>
    </row>
    <row r="105" spans="2:72">
      <c r="B105" s="134"/>
      <c r="C105" s="261" t="s">
        <v>15</v>
      </c>
      <c r="D105" s="135">
        <f t="shared" si="401"/>
        <v>0</v>
      </c>
      <c r="E105" s="135">
        <f t="shared" si="401"/>
        <v>0</v>
      </c>
      <c r="F105" s="135">
        <f t="shared" si="401"/>
        <v>0</v>
      </c>
      <c r="G105" s="135">
        <f t="shared" si="402"/>
        <v>0</v>
      </c>
      <c r="H105" s="135">
        <f t="shared" si="403"/>
        <v>0</v>
      </c>
      <c r="J105" s="134"/>
      <c r="K105" s="261" t="s">
        <v>15</v>
      </c>
      <c r="L105" s="135">
        <v>0</v>
      </c>
      <c r="M105" s="135">
        <v>0</v>
      </c>
      <c r="N105" s="135">
        <v>0</v>
      </c>
      <c r="O105" s="135">
        <f t="shared" si="404"/>
        <v>0</v>
      </c>
      <c r="P105" s="135">
        <f t="shared" si="405"/>
        <v>0</v>
      </c>
      <c r="R105" s="134"/>
      <c r="S105" s="261" t="s">
        <v>15</v>
      </c>
      <c r="T105" s="135">
        <v>0</v>
      </c>
      <c r="U105" s="135">
        <v>0</v>
      </c>
      <c r="V105" s="135">
        <v>0</v>
      </c>
      <c r="W105" s="135">
        <f t="shared" si="406"/>
        <v>0</v>
      </c>
      <c r="X105" s="135">
        <f t="shared" si="407"/>
        <v>0</v>
      </c>
      <c r="Z105" s="134"/>
      <c r="AA105" s="261" t="s">
        <v>15</v>
      </c>
      <c r="AB105" s="135">
        <v>0</v>
      </c>
      <c r="AC105" s="135">
        <v>0</v>
      </c>
      <c r="AD105" s="135">
        <v>0</v>
      </c>
      <c r="AE105" s="135">
        <f t="shared" si="408"/>
        <v>0</v>
      </c>
      <c r="AF105" s="135">
        <f t="shared" si="409"/>
        <v>0</v>
      </c>
      <c r="AH105" s="134"/>
      <c r="AI105" s="261" t="s">
        <v>15</v>
      </c>
      <c r="AJ105" s="135">
        <v>0</v>
      </c>
      <c r="AK105" s="135">
        <v>0</v>
      </c>
      <c r="AL105" s="135">
        <v>0</v>
      </c>
      <c r="AM105" s="135">
        <f t="shared" si="410"/>
        <v>0</v>
      </c>
      <c r="AN105" s="135">
        <f t="shared" si="411"/>
        <v>0</v>
      </c>
      <c r="AP105" s="134"/>
      <c r="AQ105" s="261" t="s">
        <v>15</v>
      </c>
      <c r="AR105" s="135">
        <v>0</v>
      </c>
      <c r="AS105" s="135">
        <v>0</v>
      </c>
      <c r="AT105" s="135">
        <v>0</v>
      </c>
      <c r="AU105" s="135">
        <f t="shared" si="412"/>
        <v>0</v>
      </c>
      <c r="AV105" s="135">
        <f t="shared" si="413"/>
        <v>0</v>
      </c>
      <c r="AX105" s="134"/>
      <c r="AY105" s="261" t="s">
        <v>15</v>
      </c>
      <c r="AZ105" s="135">
        <v>0</v>
      </c>
      <c r="BA105" s="135">
        <v>0</v>
      </c>
      <c r="BB105" s="135">
        <v>0</v>
      </c>
      <c r="BC105" s="135">
        <f t="shared" si="414"/>
        <v>0</v>
      </c>
      <c r="BD105" s="135">
        <f t="shared" si="415"/>
        <v>0</v>
      </c>
      <c r="BF105" s="134"/>
      <c r="BG105" s="261" t="s">
        <v>15</v>
      </c>
      <c r="BH105" s="135">
        <v>0</v>
      </c>
      <c r="BI105" s="135">
        <v>0</v>
      </c>
      <c r="BJ105" s="135">
        <v>0</v>
      </c>
      <c r="BK105" s="135">
        <f t="shared" si="416"/>
        <v>0</v>
      </c>
      <c r="BL105" s="135">
        <f t="shared" si="417"/>
        <v>0</v>
      </c>
      <c r="BN105" s="134"/>
      <c r="BO105" s="261" t="s">
        <v>15</v>
      </c>
      <c r="BP105" s="135">
        <v>0</v>
      </c>
      <c r="BQ105" s="135">
        <v>0</v>
      </c>
      <c r="BR105" s="135">
        <v>0</v>
      </c>
      <c r="BS105" s="135">
        <f t="shared" si="418"/>
        <v>0</v>
      </c>
      <c r="BT105" s="135">
        <f t="shared" si="419"/>
        <v>0</v>
      </c>
    </row>
    <row r="106" spans="2:72">
      <c r="B106" s="136"/>
      <c r="C106" s="137"/>
      <c r="D106" s="138"/>
      <c r="E106" s="138"/>
      <c r="F106" s="138"/>
      <c r="G106" s="138"/>
      <c r="H106" s="138"/>
      <c r="J106" s="136"/>
      <c r="K106" s="137"/>
      <c r="L106" s="138"/>
      <c r="M106" s="138"/>
      <c r="N106" s="138"/>
      <c r="O106" s="138"/>
      <c r="P106" s="138"/>
      <c r="R106" s="136"/>
      <c r="S106" s="137"/>
      <c r="T106" s="138"/>
      <c r="U106" s="138"/>
      <c r="V106" s="138"/>
      <c r="W106" s="138"/>
      <c r="X106" s="138"/>
      <c r="Z106" s="136"/>
      <c r="AA106" s="137"/>
      <c r="AB106" s="138"/>
      <c r="AC106" s="138"/>
      <c r="AD106" s="138"/>
      <c r="AE106" s="138"/>
      <c r="AF106" s="138"/>
      <c r="AH106" s="136"/>
      <c r="AI106" s="137"/>
      <c r="AJ106" s="138"/>
      <c r="AK106" s="138"/>
      <c r="AL106" s="138"/>
      <c r="AM106" s="138"/>
      <c r="AN106" s="138"/>
      <c r="AP106" s="136"/>
      <c r="AQ106" s="137"/>
      <c r="AR106" s="138"/>
      <c r="AS106" s="138"/>
      <c r="AT106" s="138"/>
      <c r="AU106" s="138"/>
      <c r="AV106" s="138"/>
      <c r="AX106" s="136"/>
      <c r="AY106" s="137"/>
      <c r="AZ106" s="138"/>
      <c r="BA106" s="138"/>
      <c r="BB106" s="138"/>
      <c r="BC106" s="138"/>
      <c r="BD106" s="138"/>
      <c r="BF106" s="136"/>
      <c r="BG106" s="137"/>
      <c r="BH106" s="138"/>
      <c r="BI106" s="138"/>
      <c r="BJ106" s="138"/>
      <c r="BK106" s="138"/>
      <c r="BL106" s="138"/>
      <c r="BN106" s="136"/>
      <c r="BO106" s="137"/>
      <c r="BP106" s="138"/>
      <c r="BQ106" s="138"/>
      <c r="BR106" s="138"/>
      <c r="BS106" s="138"/>
      <c r="BT106" s="138"/>
    </row>
    <row r="107" spans="2:72">
      <c r="B107" s="330" t="s">
        <v>16</v>
      </c>
      <c r="C107" s="331"/>
      <c r="D107" s="139">
        <f>SUM(D99:D106)</f>
        <v>0</v>
      </c>
      <c r="E107" s="139">
        <f t="shared" ref="E107:F107" si="420">SUM(E99:E106)</f>
        <v>0</v>
      </c>
      <c r="F107" s="139">
        <f t="shared" si="420"/>
        <v>0</v>
      </c>
      <c r="G107" s="139">
        <f>SUM(G99:G106)</f>
        <v>0</v>
      </c>
      <c r="H107" s="139">
        <f t="shared" ref="H107" si="421">SUM(H99:H106)</f>
        <v>0</v>
      </c>
      <c r="J107" s="330" t="s">
        <v>16</v>
      </c>
      <c r="K107" s="331"/>
      <c r="L107" s="139">
        <f t="shared" ref="L107:N107" si="422">SUM(L99:L106)</f>
        <v>0</v>
      </c>
      <c r="M107" s="139">
        <f t="shared" si="422"/>
        <v>0</v>
      </c>
      <c r="N107" s="139">
        <f t="shared" si="422"/>
        <v>0</v>
      </c>
      <c r="O107" s="139">
        <f>SUM(O99:O106)</f>
        <v>0</v>
      </c>
      <c r="P107" s="139">
        <f t="shared" ref="P107" si="423">SUM(P99:P106)</f>
        <v>0</v>
      </c>
      <c r="R107" s="330" t="s">
        <v>16</v>
      </c>
      <c r="S107" s="331"/>
      <c r="T107" s="139">
        <f t="shared" ref="T107:V107" si="424">SUM(T99:T106)</f>
        <v>0</v>
      </c>
      <c r="U107" s="139">
        <f t="shared" si="424"/>
        <v>0</v>
      </c>
      <c r="V107" s="139">
        <f t="shared" si="424"/>
        <v>0</v>
      </c>
      <c r="W107" s="139">
        <f>SUM(W99:W106)</f>
        <v>0</v>
      </c>
      <c r="X107" s="139">
        <f t="shared" ref="X107" si="425">SUM(X99:X106)</f>
        <v>0</v>
      </c>
      <c r="Z107" s="330" t="s">
        <v>16</v>
      </c>
      <c r="AA107" s="331"/>
      <c r="AB107" s="139">
        <f t="shared" ref="AB107:AD107" si="426">SUM(AB99:AB106)</f>
        <v>0</v>
      </c>
      <c r="AC107" s="139">
        <f t="shared" si="426"/>
        <v>0</v>
      </c>
      <c r="AD107" s="139">
        <f t="shared" si="426"/>
        <v>0</v>
      </c>
      <c r="AE107" s="139">
        <f>SUM(AE99:AE106)</f>
        <v>0</v>
      </c>
      <c r="AF107" s="139">
        <f t="shared" ref="AF107" si="427">SUM(AF99:AF106)</f>
        <v>0</v>
      </c>
      <c r="AH107" s="330" t="s">
        <v>16</v>
      </c>
      <c r="AI107" s="331"/>
      <c r="AJ107" s="139">
        <f t="shared" ref="AJ107:AL107" si="428">SUM(AJ99:AJ106)</f>
        <v>0</v>
      </c>
      <c r="AK107" s="139">
        <f t="shared" si="428"/>
        <v>0</v>
      </c>
      <c r="AL107" s="139">
        <f t="shared" si="428"/>
        <v>0</v>
      </c>
      <c r="AM107" s="139">
        <f>SUM(AM99:AM106)</f>
        <v>0</v>
      </c>
      <c r="AN107" s="139">
        <f t="shared" ref="AN107" si="429">SUM(AN99:AN106)</f>
        <v>0</v>
      </c>
      <c r="AP107" s="330" t="s">
        <v>16</v>
      </c>
      <c r="AQ107" s="331"/>
      <c r="AR107" s="139">
        <f t="shared" ref="AR107:AT107" si="430">SUM(AR99:AR106)</f>
        <v>0</v>
      </c>
      <c r="AS107" s="139">
        <f t="shared" si="430"/>
        <v>0</v>
      </c>
      <c r="AT107" s="139">
        <f t="shared" si="430"/>
        <v>0</v>
      </c>
      <c r="AU107" s="139">
        <f>SUM(AU99:AU106)</f>
        <v>0</v>
      </c>
      <c r="AV107" s="139">
        <f t="shared" ref="AV107" si="431">SUM(AV99:AV106)</f>
        <v>0</v>
      </c>
      <c r="AX107" s="330" t="s">
        <v>16</v>
      </c>
      <c r="AY107" s="331"/>
      <c r="AZ107" s="139">
        <f t="shared" ref="AZ107:BB107" si="432">SUM(AZ99:AZ106)</f>
        <v>0</v>
      </c>
      <c r="BA107" s="139">
        <f t="shared" si="432"/>
        <v>0</v>
      </c>
      <c r="BB107" s="139">
        <f t="shared" si="432"/>
        <v>0</v>
      </c>
      <c r="BC107" s="139">
        <f>SUM(BC99:BC106)</f>
        <v>0</v>
      </c>
      <c r="BD107" s="139">
        <f t="shared" ref="BD107" si="433">SUM(BD99:BD106)</f>
        <v>0</v>
      </c>
      <c r="BF107" s="330" t="s">
        <v>16</v>
      </c>
      <c r="BG107" s="331"/>
      <c r="BH107" s="139">
        <f t="shared" ref="BH107:BJ107" si="434">SUM(BH99:BH106)</f>
        <v>0</v>
      </c>
      <c r="BI107" s="139">
        <f t="shared" si="434"/>
        <v>0</v>
      </c>
      <c r="BJ107" s="139">
        <f t="shared" si="434"/>
        <v>0</v>
      </c>
      <c r="BK107" s="139">
        <f>SUM(BK99:BK106)</f>
        <v>0</v>
      </c>
      <c r="BL107" s="139">
        <f t="shared" ref="BL107" si="435">SUM(BL99:BL106)</f>
        <v>0</v>
      </c>
      <c r="BN107" s="330" t="s">
        <v>16</v>
      </c>
      <c r="BO107" s="331"/>
      <c r="BP107" s="139">
        <f t="shared" ref="BP107:BR107" si="436">SUM(BP99:BP106)</f>
        <v>0</v>
      </c>
      <c r="BQ107" s="139">
        <f t="shared" si="436"/>
        <v>0</v>
      </c>
      <c r="BR107" s="139">
        <f t="shared" si="436"/>
        <v>0</v>
      </c>
      <c r="BS107" s="139">
        <f>SUM(BS99:BS106)</f>
        <v>0</v>
      </c>
      <c r="BT107" s="139">
        <f t="shared" ref="BT107" si="437">SUM(BT99:BT106)</f>
        <v>0</v>
      </c>
    </row>
    <row r="108" spans="2:72">
      <c r="B108" s="134"/>
      <c r="C108" s="140"/>
      <c r="D108" s="135"/>
      <c r="E108" s="135"/>
      <c r="F108" s="135"/>
      <c r="G108" s="135"/>
      <c r="H108" s="135"/>
      <c r="J108" s="134"/>
      <c r="K108" s="140"/>
      <c r="L108" s="135"/>
      <c r="M108" s="135"/>
      <c r="N108" s="135"/>
      <c r="O108" s="135"/>
      <c r="P108" s="135"/>
      <c r="R108" s="134"/>
      <c r="S108" s="140"/>
      <c r="T108" s="135"/>
      <c r="U108" s="135"/>
      <c r="V108" s="135"/>
      <c r="W108" s="135"/>
      <c r="X108" s="135"/>
      <c r="Z108" s="134"/>
      <c r="AA108" s="140"/>
      <c r="AB108" s="135"/>
      <c r="AC108" s="135"/>
      <c r="AD108" s="135"/>
      <c r="AE108" s="135"/>
      <c r="AF108" s="135"/>
      <c r="AH108" s="134"/>
      <c r="AI108" s="140"/>
      <c r="AJ108" s="135"/>
      <c r="AK108" s="135"/>
      <c r="AL108" s="135"/>
      <c r="AM108" s="135"/>
      <c r="AN108" s="135"/>
      <c r="AP108" s="134"/>
      <c r="AQ108" s="140"/>
      <c r="AR108" s="135"/>
      <c r="AS108" s="135"/>
      <c r="AT108" s="135"/>
      <c r="AU108" s="135"/>
      <c r="AV108" s="135"/>
      <c r="AX108" s="134"/>
      <c r="AY108" s="140"/>
      <c r="AZ108" s="135"/>
      <c r="BA108" s="135"/>
      <c r="BB108" s="135"/>
      <c r="BC108" s="135"/>
      <c r="BD108" s="135"/>
      <c r="BF108" s="134"/>
      <c r="BG108" s="140"/>
      <c r="BH108" s="135"/>
      <c r="BI108" s="135"/>
      <c r="BJ108" s="135"/>
      <c r="BK108" s="135"/>
      <c r="BL108" s="135"/>
      <c r="BN108" s="134"/>
      <c r="BO108" s="140"/>
      <c r="BP108" s="135"/>
      <c r="BQ108" s="135"/>
      <c r="BR108" s="135"/>
      <c r="BS108" s="135"/>
      <c r="BT108" s="135"/>
    </row>
    <row r="109" spans="2:72">
      <c r="B109" s="141"/>
      <c r="C109" s="142" t="s">
        <v>73</v>
      </c>
      <c r="D109" s="135">
        <f t="shared" ref="D109:F112" si="438">L109+T109+AB109+AJ109+AR109+AZ109+BH109+BP109</f>
        <v>0</v>
      </c>
      <c r="E109" s="135">
        <f t="shared" si="438"/>
        <v>0</v>
      </c>
      <c r="F109" s="135">
        <f t="shared" si="438"/>
        <v>0</v>
      </c>
      <c r="G109" s="135">
        <f t="shared" ref="G109:G112" si="439">F109-D109</f>
        <v>0</v>
      </c>
      <c r="H109" s="135">
        <f t="shared" ref="H109:H112" si="440">F109-E109</f>
        <v>0</v>
      </c>
      <c r="J109" s="141"/>
      <c r="K109" s="142" t="s">
        <v>73</v>
      </c>
      <c r="L109" s="135">
        <v>0</v>
      </c>
      <c r="M109" s="135">
        <v>0</v>
      </c>
      <c r="N109" s="135">
        <v>0</v>
      </c>
      <c r="O109" s="135">
        <f t="shared" ref="O109:O112" si="441">N109-L109</f>
        <v>0</v>
      </c>
      <c r="P109" s="135">
        <f t="shared" ref="P109:P112" si="442">N109-M109</f>
        <v>0</v>
      </c>
      <c r="R109" s="141"/>
      <c r="S109" s="142" t="s">
        <v>73</v>
      </c>
      <c r="T109" s="135">
        <v>0</v>
      </c>
      <c r="U109" s="135">
        <v>0</v>
      </c>
      <c r="V109" s="135">
        <v>0</v>
      </c>
      <c r="W109" s="135">
        <f t="shared" ref="W109:W112" si="443">V109-T109</f>
        <v>0</v>
      </c>
      <c r="X109" s="135">
        <f t="shared" ref="X109:X112" si="444">V109-U109</f>
        <v>0</v>
      </c>
      <c r="Z109" s="141"/>
      <c r="AA109" s="142" t="s">
        <v>73</v>
      </c>
      <c r="AB109" s="135">
        <v>0</v>
      </c>
      <c r="AC109" s="135">
        <v>0</v>
      </c>
      <c r="AD109" s="135">
        <v>0</v>
      </c>
      <c r="AE109" s="135">
        <f t="shared" ref="AE109:AE112" si="445">AD109-AB109</f>
        <v>0</v>
      </c>
      <c r="AF109" s="135">
        <f t="shared" ref="AF109:AF112" si="446">AD109-AC109</f>
        <v>0</v>
      </c>
      <c r="AH109" s="141"/>
      <c r="AI109" s="142" t="s">
        <v>73</v>
      </c>
      <c r="AJ109" s="135">
        <v>0</v>
      </c>
      <c r="AK109" s="135">
        <v>0</v>
      </c>
      <c r="AL109" s="135">
        <v>0</v>
      </c>
      <c r="AM109" s="135">
        <f t="shared" ref="AM109:AM112" si="447">AL109-AJ109</f>
        <v>0</v>
      </c>
      <c r="AN109" s="135">
        <f t="shared" ref="AN109:AN112" si="448">AL109-AK109</f>
        <v>0</v>
      </c>
      <c r="AP109" s="141"/>
      <c r="AQ109" s="142" t="s">
        <v>73</v>
      </c>
      <c r="AR109" s="135">
        <v>0</v>
      </c>
      <c r="AS109" s="135">
        <v>0</v>
      </c>
      <c r="AT109" s="135">
        <v>0</v>
      </c>
      <c r="AU109" s="135">
        <f t="shared" ref="AU109:AU112" si="449">AT109-AR109</f>
        <v>0</v>
      </c>
      <c r="AV109" s="135">
        <f t="shared" ref="AV109:AV112" si="450">AT109-AS109</f>
        <v>0</v>
      </c>
      <c r="AX109" s="141"/>
      <c r="AY109" s="142" t="s">
        <v>73</v>
      </c>
      <c r="AZ109" s="135">
        <v>0</v>
      </c>
      <c r="BA109" s="135">
        <v>0</v>
      </c>
      <c r="BB109" s="135">
        <v>0</v>
      </c>
      <c r="BC109" s="135">
        <f t="shared" ref="BC109:BC112" si="451">BB109-AZ109</f>
        <v>0</v>
      </c>
      <c r="BD109" s="135">
        <f t="shared" ref="BD109:BD112" si="452">BB109-BA109</f>
        <v>0</v>
      </c>
      <c r="BF109" s="141"/>
      <c r="BG109" s="142" t="s">
        <v>73</v>
      </c>
      <c r="BH109" s="135">
        <v>0</v>
      </c>
      <c r="BI109" s="135">
        <v>0</v>
      </c>
      <c r="BJ109" s="135">
        <v>0</v>
      </c>
      <c r="BK109" s="135">
        <f t="shared" ref="BK109:BK112" si="453">BJ109-BH109</f>
        <v>0</v>
      </c>
      <c r="BL109" s="135">
        <f t="shared" ref="BL109:BL112" si="454">BJ109-BI109</f>
        <v>0</v>
      </c>
      <c r="BN109" s="141"/>
      <c r="BO109" s="142" t="s">
        <v>73</v>
      </c>
      <c r="BP109" s="135">
        <v>0</v>
      </c>
      <c r="BQ109" s="135">
        <v>0</v>
      </c>
      <c r="BR109" s="135">
        <v>0</v>
      </c>
      <c r="BS109" s="135">
        <f t="shared" ref="BS109:BS112" si="455">BR109-BP109</f>
        <v>0</v>
      </c>
      <c r="BT109" s="135">
        <f t="shared" ref="BT109:BT112" si="456">BR109-BQ109</f>
        <v>0</v>
      </c>
    </row>
    <row r="110" spans="2:72">
      <c r="B110" s="141"/>
      <c r="C110" s="142" t="s">
        <v>18</v>
      </c>
      <c r="D110" s="135">
        <f t="shared" si="438"/>
        <v>0</v>
      </c>
      <c r="E110" s="135">
        <f t="shared" si="438"/>
        <v>0</v>
      </c>
      <c r="F110" s="135">
        <f t="shared" si="438"/>
        <v>0</v>
      </c>
      <c r="G110" s="135">
        <f t="shared" si="439"/>
        <v>0</v>
      </c>
      <c r="H110" s="135">
        <f t="shared" si="440"/>
        <v>0</v>
      </c>
      <c r="J110" s="141"/>
      <c r="K110" s="142" t="s">
        <v>18</v>
      </c>
      <c r="L110" s="135">
        <v>0</v>
      </c>
      <c r="M110" s="135">
        <v>0</v>
      </c>
      <c r="N110" s="135">
        <v>0</v>
      </c>
      <c r="O110" s="135">
        <f t="shared" si="441"/>
        <v>0</v>
      </c>
      <c r="P110" s="135">
        <f t="shared" si="442"/>
        <v>0</v>
      </c>
      <c r="R110" s="141"/>
      <c r="S110" s="142" t="s">
        <v>18</v>
      </c>
      <c r="T110" s="135">
        <v>0</v>
      </c>
      <c r="U110" s="135">
        <v>0</v>
      </c>
      <c r="V110" s="135">
        <v>0</v>
      </c>
      <c r="W110" s="135">
        <f t="shared" si="443"/>
        <v>0</v>
      </c>
      <c r="X110" s="135">
        <f t="shared" si="444"/>
        <v>0</v>
      </c>
      <c r="Z110" s="141"/>
      <c r="AA110" s="142" t="s">
        <v>18</v>
      </c>
      <c r="AB110" s="135">
        <v>0</v>
      </c>
      <c r="AC110" s="135">
        <v>0</v>
      </c>
      <c r="AD110" s="135">
        <v>0</v>
      </c>
      <c r="AE110" s="135">
        <f t="shared" si="445"/>
        <v>0</v>
      </c>
      <c r="AF110" s="135">
        <f t="shared" si="446"/>
        <v>0</v>
      </c>
      <c r="AH110" s="141"/>
      <c r="AI110" s="142" t="s">
        <v>18</v>
      </c>
      <c r="AJ110" s="135">
        <v>0</v>
      </c>
      <c r="AK110" s="135">
        <v>0</v>
      </c>
      <c r="AL110" s="135">
        <v>0</v>
      </c>
      <c r="AM110" s="135">
        <f t="shared" si="447"/>
        <v>0</v>
      </c>
      <c r="AN110" s="135">
        <f t="shared" si="448"/>
        <v>0</v>
      </c>
      <c r="AP110" s="141"/>
      <c r="AQ110" s="142" t="s">
        <v>18</v>
      </c>
      <c r="AR110" s="135">
        <v>0</v>
      </c>
      <c r="AS110" s="135">
        <v>0</v>
      </c>
      <c r="AT110" s="135">
        <v>0</v>
      </c>
      <c r="AU110" s="135">
        <f t="shared" si="449"/>
        <v>0</v>
      </c>
      <c r="AV110" s="135">
        <f t="shared" si="450"/>
        <v>0</v>
      </c>
      <c r="AX110" s="141"/>
      <c r="AY110" s="142" t="s">
        <v>18</v>
      </c>
      <c r="AZ110" s="135">
        <v>0</v>
      </c>
      <c r="BA110" s="135">
        <v>0</v>
      </c>
      <c r="BB110" s="135">
        <v>0</v>
      </c>
      <c r="BC110" s="135">
        <f t="shared" si="451"/>
        <v>0</v>
      </c>
      <c r="BD110" s="135">
        <f t="shared" si="452"/>
        <v>0</v>
      </c>
      <c r="BF110" s="141"/>
      <c r="BG110" s="142" t="s">
        <v>18</v>
      </c>
      <c r="BH110" s="135">
        <v>0</v>
      </c>
      <c r="BI110" s="135">
        <v>0</v>
      </c>
      <c r="BJ110" s="135">
        <v>0</v>
      </c>
      <c r="BK110" s="135">
        <f t="shared" si="453"/>
        <v>0</v>
      </c>
      <c r="BL110" s="135">
        <f t="shared" si="454"/>
        <v>0</v>
      </c>
      <c r="BN110" s="141"/>
      <c r="BO110" s="142" t="s">
        <v>18</v>
      </c>
      <c r="BP110" s="135">
        <v>0</v>
      </c>
      <c r="BQ110" s="135">
        <v>0</v>
      </c>
      <c r="BR110" s="135">
        <v>0</v>
      </c>
      <c r="BS110" s="135">
        <f t="shared" si="455"/>
        <v>0</v>
      </c>
      <c r="BT110" s="135">
        <f t="shared" si="456"/>
        <v>0</v>
      </c>
    </row>
    <row r="111" spans="2:72">
      <c r="B111" s="141"/>
      <c r="C111" s="142" t="s">
        <v>19</v>
      </c>
      <c r="D111" s="135">
        <f t="shared" si="438"/>
        <v>0</v>
      </c>
      <c r="E111" s="135">
        <f t="shared" si="438"/>
        <v>0</v>
      </c>
      <c r="F111" s="135">
        <f t="shared" si="438"/>
        <v>0</v>
      </c>
      <c r="G111" s="135">
        <f t="shared" si="439"/>
        <v>0</v>
      </c>
      <c r="H111" s="135">
        <f t="shared" si="440"/>
        <v>0</v>
      </c>
      <c r="J111" s="141"/>
      <c r="K111" s="142" t="s">
        <v>19</v>
      </c>
      <c r="L111" s="135">
        <v>0</v>
      </c>
      <c r="M111" s="135">
        <v>0</v>
      </c>
      <c r="N111" s="135">
        <v>0</v>
      </c>
      <c r="O111" s="135">
        <f t="shared" si="441"/>
        <v>0</v>
      </c>
      <c r="P111" s="135">
        <f t="shared" si="442"/>
        <v>0</v>
      </c>
      <c r="R111" s="141"/>
      <c r="S111" s="142" t="s">
        <v>19</v>
      </c>
      <c r="T111" s="135">
        <v>0</v>
      </c>
      <c r="U111" s="135">
        <v>0</v>
      </c>
      <c r="V111" s="135">
        <v>0</v>
      </c>
      <c r="W111" s="135">
        <f t="shared" si="443"/>
        <v>0</v>
      </c>
      <c r="X111" s="135">
        <f t="shared" si="444"/>
        <v>0</v>
      </c>
      <c r="Z111" s="141"/>
      <c r="AA111" s="142" t="s">
        <v>19</v>
      </c>
      <c r="AB111" s="135">
        <v>0</v>
      </c>
      <c r="AC111" s="135">
        <v>0</v>
      </c>
      <c r="AD111" s="135">
        <v>0</v>
      </c>
      <c r="AE111" s="135">
        <f t="shared" si="445"/>
        <v>0</v>
      </c>
      <c r="AF111" s="135">
        <f t="shared" si="446"/>
        <v>0</v>
      </c>
      <c r="AH111" s="141"/>
      <c r="AI111" s="142" t="s">
        <v>19</v>
      </c>
      <c r="AJ111" s="135">
        <v>0</v>
      </c>
      <c r="AK111" s="135">
        <v>0</v>
      </c>
      <c r="AL111" s="135">
        <v>0</v>
      </c>
      <c r="AM111" s="135">
        <f t="shared" si="447"/>
        <v>0</v>
      </c>
      <c r="AN111" s="135">
        <f t="shared" si="448"/>
        <v>0</v>
      </c>
      <c r="AP111" s="141"/>
      <c r="AQ111" s="142" t="s">
        <v>19</v>
      </c>
      <c r="AR111" s="135">
        <v>0</v>
      </c>
      <c r="AS111" s="135">
        <v>0</v>
      </c>
      <c r="AT111" s="135">
        <v>0</v>
      </c>
      <c r="AU111" s="135">
        <f t="shared" si="449"/>
        <v>0</v>
      </c>
      <c r="AV111" s="135">
        <f t="shared" si="450"/>
        <v>0</v>
      </c>
      <c r="AX111" s="141"/>
      <c r="AY111" s="142" t="s">
        <v>19</v>
      </c>
      <c r="AZ111" s="135">
        <v>0</v>
      </c>
      <c r="BA111" s="135">
        <v>0</v>
      </c>
      <c r="BB111" s="135">
        <v>0</v>
      </c>
      <c r="BC111" s="135">
        <f t="shared" si="451"/>
        <v>0</v>
      </c>
      <c r="BD111" s="135">
        <f t="shared" si="452"/>
        <v>0</v>
      </c>
      <c r="BF111" s="141"/>
      <c r="BG111" s="142" t="s">
        <v>19</v>
      </c>
      <c r="BH111" s="135">
        <v>0</v>
      </c>
      <c r="BI111" s="135">
        <v>0</v>
      </c>
      <c r="BJ111" s="135">
        <v>0</v>
      </c>
      <c r="BK111" s="135">
        <f t="shared" si="453"/>
        <v>0</v>
      </c>
      <c r="BL111" s="135">
        <f t="shared" si="454"/>
        <v>0</v>
      </c>
      <c r="BN111" s="141"/>
      <c r="BO111" s="142" t="s">
        <v>19</v>
      </c>
      <c r="BP111" s="135">
        <v>0</v>
      </c>
      <c r="BQ111" s="135">
        <v>0</v>
      </c>
      <c r="BR111" s="135">
        <v>0</v>
      </c>
      <c r="BS111" s="135">
        <f t="shared" si="455"/>
        <v>0</v>
      </c>
      <c r="BT111" s="135">
        <f t="shared" si="456"/>
        <v>0</v>
      </c>
    </row>
    <row r="112" spans="2:72">
      <c r="B112" s="141"/>
      <c r="C112" s="152"/>
      <c r="D112" s="135">
        <f t="shared" si="438"/>
        <v>0</v>
      </c>
      <c r="E112" s="135">
        <f t="shared" si="438"/>
        <v>0</v>
      </c>
      <c r="F112" s="135">
        <f t="shared" si="438"/>
        <v>0</v>
      </c>
      <c r="G112" s="135">
        <f t="shared" si="439"/>
        <v>0</v>
      </c>
      <c r="H112" s="135">
        <f t="shared" si="440"/>
        <v>0</v>
      </c>
      <c r="J112" s="141"/>
      <c r="K112" s="152"/>
      <c r="L112" s="135">
        <v>0</v>
      </c>
      <c r="M112" s="135">
        <v>0</v>
      </c>
      <c r="N112" s="135">
        <v>0</v>
      </c>
      <c r="O112" s="135">
        <f t="shared" si="441"/>
        <v>0</v>
      </c>
      <c r="P112" s="135">
        <f t="shared" si="442"/>
        <v>0</v>
      </c>
      <c r="R112" s="141"/>
      <c r="S112" s="152"/>
      <c r="T112" s="135">
        <v>0</v>
      </c>
      <c r="U112" s="135">
        <v>0</v>
      </c>
      <c r="V112" s="135">
        <v>0</v>
      </c>
      <c r="W112" s="135">
        <f t="shared" si="443"/>
        <v>0</v>
      </c>
      <c r="X112" s="135">
        <f t="shared" si="444"/>
        <v>0</v>
      </c>
      <c r="Z112" s="141"/>
      <c r="AA112" s="152"/>
      <c r="AB112" s="135">
        <v>0</v>
      </c>
      <c r="AC112" s="135">
        <v>0</v>
      </c>
      <c r="AD112" s="135">
        <v>0</v>
      </c>
      <c r="AE112" s="135">
        <f t="shared" si="445"/>
        <v>0</v>
      </c>
      <c r="AF112" s="135">
        <f t="shared" si="446"/>
        <v>0</v>
      </c>
      <c r="AH112" s="141"/>
      <c r="AI112" s="152"/>
      <c r="AJ112" s="135">
        <v>0</v>
      </c>
      <c r="AK112" s="135">
        <v>0</v>
      </c>
      <c r="AL112" s="135">
        <v>0</v>
      </c>
      <c r="AM112" s="135">
        <f t="shared" si="447"/>
        <v>0</v>
      </c>
      <c r="AN112" s="135">
        <f t="shared" si="448"/>
        <v>0</v>
      </c>
      <c r="AP112" s="141"/>
      <c r="AQ112" s="152"/>
      <c r="AR112" s="135">
        <v>0</v>
      </c>
      <c r="AS112" s="135">
        <v>0</v>
      </c>
      <c r="AT112" s="135">
        <v>0</v>
      </c>
      <c r="AU112" s="135">
        <f t="shared" si="449"/>
        <v>0</v>
      </c>
      <c r="AV112" s="135">
        <f t="shared" si="450"/>
        <v>0</v>
      </c>
      <c r="AX112" s="141"/>
      <c r="AY112" s="152"/>
      <c r="AZ112" s="135">
        <v>0</v>
      </c>
      <c r="BA112" s="135">
        <v>0</v>
      </c>
      <c r="BB112" s="135">
        <v>0</v>
      </c>
      <c r="BC112" s="135">
        <f t="shared" si="451"/>
        <v>0</v>
      </c>
      <c r="BD112" s="135">
        <f t="shared" si="452"/>
        <v>0</v>
      </c>
      <c r="BF112" s="141"/>
      <c r="BG112" s="152"/>
      <c r="BH112" s="135">
        <v>0</v>
      </c>
      <c r="BI112" s="135">
        <v>0</v>
      </c>
      <c r="BJ112" s="135">
        <v>0</v>
      </c>
      <c r="BK112" s="135">
        <f t="shared" si="453"/>
        <v>0</v>
      </c>
      <c r="BL112" s="135">
        <f t="shared" si="454"/>
        <v>0</v>
      </c>
      <c r="BN112" s="141"/>
      <c r="BO112" s="152"/>
      <c r="BP112" s="135">
        <v>0</v>
      </c>
      <c r="BQ112" s="135">
        <v>0</v>
      </c>
      <c r="BR112" s="135">
        <v>0</v>
      </c>
      <c r="BS112" s="135">
        <f t="shared" si="455"/>
        <v>0</v>
      </c>
      <c r="BT112" s="135">
        <f t="shared" si="456"/>
        <v>0</v>
      </c>
    </row>
    <row r="113" spans="2:72">
      <c r="B113" s="134"/>
      <c r="C113" s="140"/>
      <c r="D113" s="138"/>
      <c r="E113" s="138"/>
      <c r="F113" s="138"/>
      <c r="G113" s="138"/>
      <c r="H113" s="138"/>
      <c r="J113" s="134"/>
      <c r="K113" s="140"/>
      <c r="L113" s="138"/>
      <c r="M113" s="138"/>
      <c r="N113" s="138"/>
      <c r="O113" s="138"/>
      <c r="P113" s="138"/>
      <c r="R113" s="134"/>
      <c r="S113" s="140"/>
      <c r="T113" s="138"/>
      <c r="U113" s="138"/>
      <c r="V113" s="138"/>
      <c r="W113" s="138"/>
      <c r="X113" s="138"/>
      <c r="Z113" s="134"/>
      <c r="AA113" s="140"/>
      <c r="AB113" s="138"/>
      <c r="AC113" s="138"/>
      <c r="AD113" s="138"/>
      <c r="AE113" s="138"/>
      <c r="AF113" s="138"/>
      <c r="AH113" s="134"/>
      <c r="AI113" s="140"/>
      <c r="AJ113" s="138"/>
      <c r="AK113" s="138"/>
      <c r="AL113" s="138"/>
      <c r="AM113" s="138"/>
      <c r="AN113" s="138"/>
      <c r="AP113" s="134"/>
      <c r="AQ113" s="140"/>
      <c r="AR113" s="138"/>
      <c r="AS113" s="138"/>
      <c r="AT113" s="138"/>
      <c r="AU113" s="138"/>
      <c r="AV113" s="138"/>
      <c r="AX113" s="134"/>
      <c r="AY113" s="140"/>
      <c r="AZ113" s="138"/>
      <c r="BA113" s="138"/>
      <c r="BB113" s="138"/>
      <c r="BC113" s="138"/>
      <c r="BD113" s="138"/>
      <c r="BF113" s="134"/>
      <c r="BG113" s="140"/>
      <c r="BH113" s="138"/>
      <c r="BI113" s="138"/>
      <c r="BJ113" s="138"/>
      <c r="BK113" s="138"/>
      <c r="BL113" s="138"/>
      <c r="BN113" s="134"/>
      <c r="BO113" s="140"/>
      <c r="BP113" s="138"/>
      <c r="BQ113" s="138"/>
      <c r="BR113" s="138"/>
      <c r="BS113" s="138"/>
      <c r="BT113" s="138"/>
    </row>
    <row r="114" spans="2:72">
      <c r="B114" s="332" t="s">
        <v>39</v>
      </c>
      <c r="C114" s="333"/>
      <c r="D114" s="143">
        <f>SUM(D109:D112)+D107</f>
        <v>0</v>
      </c>
      <c r="E114" s="143">
        <f t="shared" ref="E114:F114" si="457">SUM(E109:E112)+E107</f>
        <v>0</v>
      </c>
      <c r="F114" s="143">
        <f t="shared" si="457"/>
        <v>0</v>
      </c>
      <c r="G114" s="143">
        <f t="shared" ref="G114:H114" si="458">SUM(G109:G112)+G107</f>
        <v>0</v>
      </c>
      <c r="H114" s="143">
        <f t="shared" si="458"/>
        <v>0</v>
      </c>
      <c r="J114" s="332" t="s">
        <v>39</v>
      </c>
      <c r="K114" s="333"/>
      <c r="L114" s="143">
        <f t="shared" ref="L114" si="459">SUM(L109:L112)+L107</f>
        <v>0</v>
      </c>
      <c r="M114" s="143">
        <f t="shared" ref="M114:N114" si="460">SUM(M109:M112)+M107</f>
        <v>0</v>
      </c>
      <c r="N114" s="143">
        <f t="shared" si="460"/>
        <v>0</v>
      </c>
      <c r="O114" s="143">
        <f t="shared" ref="O114:P114" si="461">SUM(O109:O112)+O107</f>
        <v>0</v>
      </c>
      <c r="P114" s="143">
        <f t="shared" si="461"/>
        <v>0</v>
      </c>
      <c r="R114" s="332" t="s">
        <v>39</v>
      </c>
      <c r="S114" s="333"/>
      <c r="T114" s="143">
        <f t="shared" ref="T114" si="462">SUM(T109:T112)+T107</f>
        <v>0</v>
      </c>
      <c r="U114" s="143">
        <f t="shared" ref="U114:V114" si="463">SUM(U109:U112)+U107</f>
        <v>0</v>
      </c>
      <c r="V114" s="143">
        <f t="shared" si="463"/>
        <v>0</v>
      </c>
      <c r="W114" s="143">
        <f t="shared" ref="W114:X114" si="464">SUM(W109:W112)+W107</f>
        <v>0</v>
      </c>
      <c r="X114" s="143">
        <f t="shared" si="464"/>
        <v>0</v>
      </c>
      <c r="Z114" s="332" t="s">
        <v>39</v>
      </c>
      <c r="AA114" s="333"/>
      <c r="AB114" s="143">
        <f t="shared" ref="AB114" si="465">SUM(AB109:AB112)+AB107</f>
        <v>0</v>
      </c>
      <c r="AC114" s="143">
        <f t="shared" ref="AC114:AD114" si="466">SUM(AC109:AC112)+AC107</f>
        <v>0</v>
      </c>
      <c r="AD114" s="143">
        <f t="shared" si="466"/>
        <v>0</v>
      </c>
      <c r="AE114" s="143">
        <f t="shared" ref="AE114:AF114" si="467">SUM(AE109:AE112)+AE107</f>
        <v>0</v>
      </c>
      <c r="AF114" s="143">
        <f t="shared" si="467"/>
        <v>0</v>
      </c>
      <c r="AH114" s="332" t="s">
        <v>39</v>
      </c>
      <c r="AI114" s="333"/>
      <c r="AJ114" s="143">
        <f t="shared" ref="AJ114" si="468">SUM(AJ109:AJ112)+AJ107</f>
        <v>0</v>
      </c>
      <c r="AK114" s="143">
        <f t="shared" ref="AK114:AL114" si="469">SUM(AK109:AK112)+AK107</f>
        <v>0</v>
      </c>
      <c r="AL114" s="143">
        <f t="shared" si="469"/>
        <v>0</v>
      </c>
      <c r="AM114" s="143">
        <f t="shared" ref="AM114:AN114" si="470">SUM(AM109:AM112)+AM107</f>
        <v>0</v>
      </c>
      <c r="AN114" s="143">
        <f t="shared" si="470"/>
        <v>0</v>
      </c>
      <c r="AP114" s="332" t="s">
        <v>39</v>
      </c>
      <c r="AQ114" s="333"/>
      <c r="AR114" s="143">
        <f t="shared" ref="AR114" si="471">SUM(AR109:AR112)+AR107</f>
        <v>0</v>
      </c>
      <c r="AS114" s="143">
        <f t="shared" ref="AS114:AT114" si="472">SUM(AS109:AS112)+AS107</f>
        <v>0</v>
      </c>
      <c r="AT114" s="143">
        <f t="shared" si="472"/>
        <v>0</v>
      </c>
      <c r="AU114" s="143">
        <f t="shared" ref="AU114:AV114" si="473">SUM(AU109:AU112)+AU107</f>
        <v>0</v>
      </c>
      <c r="AV114" s="143">
        <f t="shared" si="473"/>
        <v>0</v>
      </c>
      <c r="AX114" s="332" t="s">
        <v>39</v>
      </c>
      <c r="AY114" s="333"/>
      <c r="AZ114" s="143">
        <f t="shared" ref="AZ114" si="474">SUM(AZ109:AZ112)+AZ107</f>
        <v>0</v>
      </c>
      <c r="BA114" s="143">
        <f t="shared" ref="BA114:BB114" si="475">SUM(BA109:BA112)+BA107</f>
        <v>0</v>
      </c>
      <c r="BB114" s="143">
        <f t="shared" si="475"/>
        <v>0</v>
      </c>
      <c r="BC114" s="143">
        <f t="shared" ref="BC114:BD114" si="476">SUM(BC109:BC112)+BC107</f>
        <v>0</v>
      </c>
      <c r="BD114" s="143">
        <f t="shared" si="476"/>
        <v>0</v>
      </c>
      <c r="BF114" s="332" t="s">
        <v>39</v>
      </c>
      <c r="BG114" s="333"/>
      <c r="BH114" s="143">
        <f t="shared" ref="BH114" si="477">SUM(BH109:BH112)+BH107</f>
        <v>0</v>
      </c>
      <c r="BI114" s="143">
        <f t="shared" ref="BI114:BJ114" si="478">SUM(BI109:BI112)+BI107</f>
        <v>0</v>
      </c>
      <c r="BJ114" s="143">
        <f t="shared" si="478"/>
        <v>0</v>
      </c>
      <c r="BK114" s="143">
        <f t="shared" ref="BK114:BL114" si="479">SUM(BK109:BK112)+BK107</f>
        <v>0</v>
      </c>
      <c r="BL114" s="143">
        <f t="shared" si="479"/>
        <v>0</v>
      </c>
      <c r="BN114" s="332" t="s">
        <v>39</v>
      </c>
      <c r="BO114" s="333"/>
      <c r="BP114" s="143">
        <f t="shared" ref="BP114" si="480">SUM(BP109:BP112)+BP107</f>
        <v>0</v>
      </c>
      <c r="BQ114" s="143">
        <f t="shared" ref="BQ114:BR114" si="481">SUM(BQ109:BQ112)+BQ107</f>
        <v>0</v>
      </c>
      <c r="BR114" s="143">
        <f t="shared" si="481"/>
        <v>0</v>
      </c>
      <c r="BS114" s="143">
        <f t="shared" ref="BS114:BT114" si="482">SUM(BS109:BS112)+BS107</f>
        <v>0</v>
      </c>
      <c r="BT114" s="143">
        <f t="shared" si="482"/>
        <v>0</v>
      </c>
    </row>
    <row r="115" spans="2:72">
      <c r="B115" s="128">
        <v>7</v>
      </c>
      <c r="C115" s="151" t="s">
        <v>80</v>
      </c>
      <c r="D115" s="129"/>
      <c r="E115" s="129"/>
      <c r="F115" s="129"/>
      <c r="G115" s="129"/>
      <c r="H115" s="129"/>
      <c r="J115" s="128">
        <v>7</v>
      </c>
      <c r="K115" s="151" t="s">
        <v>80</v>
      </c>
      <c r="L115" s="129"/>
      <c r="M115" s="129"/>
      <c r="N115" s="129"/>
      <c r="O115" s="129"/>
      <c r="P115" s="129"/>
      <c r="R115" s="128">
        <v>7</v>
      </c>
      <c r="S115" s="151" t="s">
        <v>80</v>
      </c>
      <c r="T115" s="129"/>
      <c r="U115" s="129"/>
      <c r="V115" s="129"/>
      <c r="W115" s="129"/>
      <c r="X115" s="129"/>
      <c r="Z115" s="128">
        <v>7</v>
      </c>
      <c r="AA115" s="151" t="s">
        <v>80</v>
      </c>
      <c r="AB115" s="129"/>
      <c r="AC115" s="129"/>
      <c r="AD115" s="129"/>
      <c r="AE115" s="129"/>
      <c r="AF115" s="129"/>
      <c r="AH115" s="128">
        <v>7</v>
      </c>
      <c r="AI115" s="151" t="s">
        <v>80</v>
      </c>
      <c r="AJ115" s="129"/>
      <c r="AK115" s="129"/>
      <c r="AL115" s="129"/>
      <c r="AM115" s="129"/>
      <c r="AN115" s="129"/>
      <c r="AP115" s="128">
        <v>7</v>
      </c>
      <c r="AQ115" s="151" t="s">
        <v>80</v>
      </c>
      <c r="AR115" s="129"/>
      <c r="AS115" s="129"/>
      <c r="AT115" s="129"/>
      <c r="AU115" s="129"/>
      <c r="AV115" s="129"/>
      <c r="AX115" s="128">
        <v>7</v>
      </c>
      <c r="AY115" s="151" t="s">
        <v>80</v>
      </c>
      <c r="AZ115" s="129"/>
      <c r="BA115" s="129"/>
      <c r="BB115" s="129"/>
      <c r="BC115" s="129"/>
      <c r="BD115" s="129"/>
      <c r="BF115" s="128">
        <v>7</v>
      </c>
      <c r="BG115" s="151" t="s">
        <v>80</v>
      </c>
      <c r="BH115" s="129"/>
      <c r="BI115" s="129"/>
      <c r="BJ115" s="129"/>
      <c r="BK115" s="129"/>
      <c r="BL115" s="129"/>
      <c r="BN115" s="128">
        <v>7</v>
      </c>
      <c r="BO115" s="151" t="s">
        <v>80</v>
      </c>
      <c r="BP115" s="129"/>
      <c r="BQ115" s="129"/>
      <c r="BR115" s="129"/>
      <c r="BS115" s="129"/>
      <c r="BT115" s="129"/>
    </row>
    <row r="116" spans="2:72">
      <c r="B116" s="131"/>
      <c r="C116" s="132" t="s">
        <v>9</v>
      </c>
      <c r="D116" s="133"/>
      <c r="E116" s="133"/>
      <c r="F116" s="133"/>
      <c r="G116" s="133"/>
      <c r="H116" s="133"/>
      <c r="J116" s="131"/>
      <c r="K116" s="132" t="s">
        <v>9</v>
      </c>
      <c r="L116" s="133"/>
      <c r="M116" s="133"/>
      <c r="N116" s="133"/>
      <c r="O116" s="133"/>
      <c r="P116" s="133"/>
      <c r="R116" s="131"/>
      <c r="S116" s="132" t="s">
        <v>9</v>
      </c>
      <c r="T116" s="133"/>
      <c r="U116" s="133"/>
      <c r="V116" s="133"/>
      <c r="W116" s="133"/>
      <c r="X116" s="133"/>
      <c r="Z116" s="131"/>
      <c r="AA116" s="132" t="s">
        <v>9</v>
      </c>
      <c r="AB116" s="133"/>
      <c r="AC116" s="133"/>
      <c r="AD116" s="133"/>
      <c r="AE116" s="133"/>
      <c r="AF116" s="133"/>
      <c r="AH116" s="131"/>
      <c r="AI116" s="132" t="s">
        <v>9</v>
      </c>
      <c r="AJ116" s="133"/>
      <c r="AK116" s="133"/>
      <c r="AL116" s="133"/>
      <c r="AM116" s="133"/>
      <c r="AN116" s="133"/>
      <c r="AP116" s="131"/>
      <c r="AQ116" s="132" t="s">
        <v>9</v>
      </c>
      <c r="AR116" s="133"/>
      <c r="AS116" s="133"/>
      <c r="AT116" s="133"/>
      <c r="AU116" s="133"/>
      <c r="AV116" s="133"/>
      <c r="AX116" s="131"/>
      <c r="AY116" s="132" t="s">
        <v>9</v>
      </c>
      <c r="AZ116" s="133"/>
      <c r="BA116" s="133"/>
      <c r="BB116" s="133"/>
      <c r="BC116" s="133"/>
      <c r="BD116" s="133"/>
      <c r="BF116" s="131"/>
      <c r="BG116" s="132" t="s">
        <v>9</v>
      </c>
      <c r="BH116" s="133"/>
      <c r="BI116" s="133"/>
      <c r="BJ116" s="133"/>
      <c r="BK116" s="133"/>
      <c r="BL116" s="133"/>
      <c r="BN116" s="131"/>
      <c r="BO116" s="132" t="s">
        <v>9</v>
      </c>
      <c r="BP116" s="133"/>
      <c r="BQ116" s="133"/>
      <c r="BR116" s="133"/>
      <c r="BS116" s="133"/>
      <c r="BT116" s="133"/>
    </row>
    <row r="117" spans="2:72">
      <c r="B117" s="134"/>
      <c r="C117" s="261" t="s">
        <v>10</v>
      </c>
      <c r="D117" s="135">
        <f t="shared" ref="D117:F123" si="483">L117+T117+AB117+AJ117+AR117+AZ117+BH117+BP117</f>
        <v>0</v>
      </c>
      <c r="E117" s="135">
        <f t="shared" si="483"/>
        <v>0</v>
      </c>
      <c r="F117" s="135">
        <f t="shared" si="483"/>
        <v>0</v>
      </c>
      <c r="G117" s="135">
        <f>F117-D117</f>
        <v>0</v>
      </c>
      <c r="H117" s="135">
        <f>F117-E117</f>
        <v>0</v>
      </c>
      <c r="J117" s="134"/>
      <c r="K117" s="261" t="s">
        <v>10</v>
      </c>
      <c r="L117" s="135">
        <v>0</v>
      </c>
      <c r="M117" s="135">
        <v>0</v>
      </c>
      <c r="N117" s="135">
        <v>0</v>
      </c>
      <c r="O117" s="135">
        <f>N117-L117</f>
        <v>0</v>
      </c>
      <c r="P117" s="135">
        <f>N117-M117</f>
        <v>0</v>
      </c>
      <c r="R117" s="134"/>
      <c r="S117" s="261" t="s">
        <v>10</v>
      </c>
      <c r="T117" s="135">
        <v>0</v>
      </c>
      <c r="U117" s="135">
        <v>0</v>
      </c>
      <c r="V117" s="135">
        <v>0</v>
      </c>
      <c r="W117" s="135">
        <f>V117-T117</f>
        <v>0</v>
      </c>
      <c r="X117" s="135">
        <f>V117-U117</f>
        <v>0</v>
      </c>
      <c r="Z117" s="134"/>
      <c r="AA117" s="261" t="s">
        <v>10</v>
      </c>
      <c r="AB117" s="135">
        <v>0</v>
      </c>
      <c r="AC117" s="135">
        <v>0</v>
      </c>
      <c r="AD117" s="135">
        <v>0</v>
      </c>
      <c r="AE117" s="135">
        <f>AD117-AB117</f>
        <v>0</v>
      </c>
      <c r="AF117" s="135">
        <f>AD117-AC117</f>
        <v>0</v>
      </c>
      <c r="AH117" s="134"/>
      <c r="AI117" s="261" t="s">
        <v>10</v>
      </c>
      <c r="AJ117" s="135">
        <v>0</v>
      </c>
      <c r="AK117" s="135">
        <v>0</v>
      </c>
      <c r="AL117" s="135">
        <v>0</v>
      </c>
      <c r="AM117" s="135">
        <f>AL117-AJ117</f>
        <v>0</v>
      </c>
      <c r="AN117" s="135">
        <f>AL117-AK117</f>
        <v>0</v>
      </c>
      <c r="AP117" s="134"/>
      <c r="AQ117" s="261" t="s">
        <v>10</v>
      </c>
      <c r="AR117" s="135">
        <v>0</v>
      </c>
      <c r="AS117" s="135">
        <v>0</v>
      </c>
      <c r="AT117" s="135">
        <v>0</v>
      </c>
      <c r="AU117" s="135">
        <f>AT117-AR117</f>
        <v>0</v>
      </c>
      <c r="AV117" s="135">
        <f>AT117-AS117</f>
        <v>0</v>
      </c>
      <c r="AX117" s="134"/>
      <c r="AY117" s="261" t="s">
        <v>10</v>
      </c>
      <c r="AZ117" s="135">
        <v>0</v>
      </c>
      <c r="BA117" s="135">
        <v>0</v>
      </c>
      <c r="BB117" s="135">
        <v>0</v>
      </c>
      <c r="BC117" s="135">
        <f>BB117-AZ117</f>
        <v>0</v>
      </c>
      <c r="BD117" s="135">
        <f>BB117-BA117</f>
        <v>0</v>
      </c>
      <c r="BF117" s="134"/>
      <c r="BG117" s="261" t="s">
        <v>10</v>
      </c>
      <c r="BH117" s="135">
        <v>0</v>
      </c>
      <c r="BI117" s="135">
        <v>0</v>
      </c>
      <c r="BJ117" s="135">
        <v>0</v>
      </c>
      <c r="BK117" s="135">
        <f>BJ117-BH117</f>
        <v>0</v>
      </c>
      <c r="BL117" s="135">
        <f>BJ117-BI117</f>
        <v>0</v>
      </c>
      <c r="BN117" s="134"/>
      <c r="BO117" s="261" t="s">
        <v>10</v>
      </c>
      <c r="BP117" s="135">
        <v>0</v>
      </c>
      <c r="BQ117" s="135">
        <v>0</v>
      </c>
      <c r="BR117" s="135">
        <v>0</v>
      </c>
      <c r="BS117" s="135">
        <f>BR117-BP117</f>
        <v>0</v>
      </c>
      <c r="BT117" s="135">
        <f>BR117-BQ117</f>
        <v>0</v>
      </c>
    </row>
    <row r="118" spans="2:72">
      <c r="B118" s="134"/>
      <c r="C118" s="261" t="s">
        <v>11</v>
      </c>
      <c r="D118" s="135">
        <f t="shared" si="483"/>
        <v>0</v>
      </c>
      <c r="E118" s="135">
        <f t="shared" si="483"/>
        <v>0</v>
      </c>
      <c r="F118" s="135">
        <f t="shared" si="483"/>
        <v>0</v>
      </c>
      <c r="G118" s="135">
        <f t="shared" ref="G118:G123" si="484">F118-D118</f>
        <v>0</v>
      </c>
      <c r="H118" s="135">
        <f t="shared" ref="H118:H123" si="485">F118-E118</f>
        <v>0</v>
      </c>
      <c r="J118" s="134"/>
      <c r="K118" s="261" t="s">
        <v>11</v>
      </c>
      <c r="L118" s="135">
        <v>0</v>
      </c>
      <c r="M118" s="135">
        <v>0</v>
      </c>
      <c r="N118" s="135">
        <v>0</v>
      </c>
      <c r="O118" s="135">
        <f t="shared" ref="O118:O123" si="486">N118-L118</f>
        <v>0</v>
      </c>
      <c r="P118" s="135">
        <f t="shared" ref="P118:P123" si="487">N118-M118</f>
        <v>0</v>
      </c>
      <c r="R118" s="134"/>
      <c r="S118" s="261" t="s">
        <v>11</v>
      </c>
      <c r="T118" s="135">
        <v>0</v>
      </c>
      <c r="U118" s="135">
        <v>0</v>
      </c>
      <c r="V118" s="135">
        <v>0</v>
      </c>
      <c r="W118" s="135">
        <f t="shared" ref="W118:W123" si="488">V118-T118</f>
        <v>0</v>
      </c>
      <c r="X118" s="135">
        <f t="shared" ref="X118:X123" si="489">V118-U118</f>
        <v>0</v>
      </c>
      <c r="Z118" s="134"/>
      <c r="AA118" s="261" t="s">
        <v>11</v>
      </c>
      <c r="AB118" s="135">
        <v>0</v>
      </c>
      <c r="AC118" s="135">
        <v>0</v>
      </c>
      <c r="AD118" s="135">
        <v>0</v>
      </c>
      <c r="AE118" s="135">
        <f t="shared" ref="AE118:AE123" si="490">AD118-AB118</f>
        <v>0</v>
      </c>
      <c r="AF118" s="135">
        <f t="shared" ref="AF118:AF123" si="491">AD118-AC118</f>
        <v>0</v>
      </c>
      <c r="AH118" s="134"/>
      <c r="AI118" s="261" t="s">
        <v>11</v>
      </c>
      <c r="AJ118" s="135">
        <v>0</v>
      </c>
      <c r="AK118" s="135">
        <v>0</v>
      </c>
      <c r="AL118" s="135">
        <v>0</v>
      </c>
      <c r="AM118" s="135">
        <f t="shared" ref="AM118:AM123" si="492">AL118-AJ118</f>
        <v>0</v>
      </c>
      <c r="AN118" s="135">
        <f t="shared" ref="AN118:AN123" si="493">AL118-AK118</f>
        <v>0</v>
      </c>
      <c r="AP118" s="134"/>
      <c r="AQ118" s="261" t="s">
        <v>11</v>
      </c>
      <c r="AR118" s="135">
        <v>0</v>
      </c>
      <c r="AS118" s="135">
        <v>0</v>
      </c>
      <c r="AT118" s="135">
        <v>0</v>
      </c>
      <c r="AU118" s="135">
        <f t="shared" ref="AU118:AU123" si="494">AT118-AR118</f>
        <v>0</v>
      </c>
      <c r="AV118" s="135">
        <f t="shared" ref="AV118:AV123" si="495">AT118-AS118</f>
        <v>0</v>
      </c>
      <c r="AX118" s="134"/>
      <c r="AY118" s="261" t="s">
        <v>11</v>
      </c>
      <c r="AZ118" s="135">
        <v>0</v>
      </c>
      <c r="BA118" s="135">
        <v>0</v>
      </c>
      <c r="BB118" s="135">
        <v>0</v>
      </c>
      <c r="BC118" s="135">
        <f t="shared" ref="BC118:BC123" si="496">BB118-AZ118</f>
        <v>0</v>
      </c>
      <c r="BD118" s="135">
        <f t="shared" ref="BD118:BD123" si="497">BB118-BA118</f>
        <v>0</v>
      </c>
      <c r="BF118" s="134"/>
      <c r="BG118" s="261" t="s">
        <v>11</v>
      </c>
      <c r="BH118" s="135">
        <v>0</v>
      </c>
      <c r="BI118" s="135">
        <v>0</v>
      </c>
      <c r="BJ118" s="135">
        <v>0</v>
      </c>
      <c r="BK118" s="135">
        <f t="shared" ref="BK118:BK123" si="498">BJ118-BH118</f>
        <v>0</v>
      </c>
      <c r="BL118" s="135">
        <f t="shared" ref="BL118:BL123" si="499">BJ118-BI118</f>
        <v>0</v>
      </c>
      <c r="BN118" s="134"/>
      <c r="BO118" s="261" t="s">
        <v>11</v>
      </c>
      <c r="BP118" s="135">
        <v>0</v>
      </c>
      <c r="BQ118" s="135">
        <v>0</v>
      </c>
      <c r="BR118" s="135">
        <v>0</v>
      </c>
      <c r="BS118" s="135">
        <f t="shared" ref="BS118:BS123" si="500">BR118-BP118</f>
        <v>0</v>
      </c>
      <c r="BT118" s="135">
        <f t="shared" ref="BT118:BT123" si="501">BR118-BQ118</f>
        <v>0</v>
      </c>
    </row>
    <row r="119" spans="2:72">
      <c r="B119" s="134"/>
      <c r="C119" s="261" t="s">
        <v>12</v>
      </c>
      <c r="D119" s="135">
        <f t="shared" si="483"/>
        <v>0</v>
      </c>
      <c r="E119" s="135">
        <f t="shared" si="483"/>
        <v>0</v>
      </c>
      <c r="F119" s="135">
        <f t="shared" si="483"/>
        <v>0</v>
      </c>
      <c r="G119" s="135">
        <f t="shared" si="484"/>
        <v>0</v>
      </c>
      <c r="H119" s="135">
        <f t="shared" si="485"/>
        <v>0</v>
      </c>
      <c r="J119" s="134"/>
      <c r="K119" s="261" t="s">
        <v>12</v>
      </c>
      <c r="L119" s="135">
        <v>0</v>
      </c>
      <c r="M119" s="135">
        <v>0</v>
      </c>
      <c r="N119" s="135">
        <v>0</v>
      </c>
      <c r="O119" s="135">
        <f t="shared" si="486"/>
        <v>0</v>
      </c>
      <c r="P119" s="135">
        <f t="shared" si="487"/>
        <v>0</v>
      </c>
      <c r="R119" s="134"/>
      <c r="S119" s="261" t="s">
        <v>12</v>
      </c>
      <c r="T119" s="135">
        <v>0</v>
      </c>
      <c r="U119" s="135">
        <v>0</v>
      </c>
      <c r="V119" s="135">
        <v>0</v>
      </c>
      <c r="W119" s="135">
        <f t="shared" si="488"/>
        <v>0</v>
      </c>
      <c r="X119" s="135">
        <f t="shared" si="489"/>
        <v>0</v>
      </c>
      <c r="Z119" s="134"/>
      <c r="AA119" s="261" t="s">
        <v>12</v>
      </c>
      <c r="AB119" s="135">
        <v>0</v>
      </c>
      <c r="AC119" s="135">
        <v>0</v>
      </c>
      <c r="AD119" s="135">
        <v>0</v>
      </c>
      <c r="AE119" s="135">
        <f t="shared" si="490"/>
        <v>0</v>
      </c>
      <c r="AF119" s="135">
        <f t="shared" si="491"/>
        <v>0</v>
      </c>
      <c r="AH119" s="134"/>
      <c r="AI119" s="261" t="s">
        <v>12</v>
      </c>
      <c r="AJ119" s="135">
        <v>0</v>
      </c>
      <c r="AK119" s="135">
        <v>0</v>
      </c>
      <c r="AL119" s="135">
        <v>0</v>
      </c>
      <c r="AM119" s="135">
        <f t="shared" si="492"/>
        <v>0</v>
      </c>
      <c r="AN119" s="135">
        <f t="shared" si="493"/>
        <v>0</v>
      </c>
      <c r="AP119" s="134"/>
      <c r="AQ119" s="261" t="s">
        <v>12</v>
      </c>
      <c r="AR119" s="135">
        <v>0</v>
      </c>
      <c r="AS119" s="135">
        <v>0</v>
      </c>
      <c r="AT119" s="135">
        <v>0</v>
      </c>
      <c r="AU119" s="135">
        <f t="shared" si="494"/>
        <v>0</v>
      </c>
      <c r="AV119" s="135">
        <f t="shared" si="495"/>
        <v>0</v>
      </c>
      <c r="AX119" s="134"/>
      <c r="AY119" s="261" t="s">
        <v>12</v>
      </c>
      <c r="AZ119" s="135">
        <v>0</v>
      </c>
      <c r="BA119" s="135">
        <v>0</v>
      </c>
      <c r="BB119" s="135">
        <v>0</v>
      </c>
      <c r="BC119" s="135">
        <f t="shared" si="496"/>
        <v>0</v>
      </c>
      <c r="BD119" s="135">
        <f t="shared" si="497"/>
        <v>0</v>
      </c>
      <c r="BF119" s="134"/>
      <c r="BG119" s="261" t="s">
        <v>12</v>
      </c>
      <c r="BH119" s="135">
        <v>0</v>
      </c>
      <c r="BI119" s="135">
        <v>0</v>
      </c>
      <c r="BJ119" s="135">
        <v>0</v>
      </c>
      <c r="BK119" s="135">
        <f t="shared" si="498"/>
        <v>0</v>
      </c>
      <c r="BL119" s="135">
        <f t="shared" si="499"/>
        <v>0</v>
      </c>
      <c r="BN119" s="134"/>
      <c r="BO119" s="261" t="s">
        <v>12</v>
      </c>
      <c r="BP119" s="135">
        <v>0</v>
      </c>
      <c r="BQ119" s="135">
        <v>0</v>
      </c>
      <c r="BR119" s="135">
        <v>0</v>
      </c>
      <c r="BS119" s="135">
        <f t="shared" si="500"/>
        <v>0</v>
      </c>
      <c r="BT119" s="135">
        <f t="shared" si="501"/>
        <v>0</v>
      </c>
    </row>
    <row r="120" spans="2:72">
      <c r="B120" s="134"/>
      <c r="C120" s="261" t="s">
        <v>13</v>
      </c>
      <c r="D120" s="135">
        <f t="shared" si="483"/>
        <v>0</v>
      </c>
      <c r="E120" s="135">
        <f t="shared" si="483"/>
        <v>0</v>
      </c>
      <c r="F120" s="135">
        <f t="shared" si="483"/>
        <v>0</v>
      </c>
      <c r="G120" s="135">
        <f t="shared" si="484"/>
        <v>0</v>
      </c>
      <c r="H120" s="135">
        <f t="shared" si="485"/>
        <v>0</v>
      </c>
      <c r="J120" s="134"/>
      <c r="K120" s="261" t="s">
        <v>13</v>
      </c>
      <c r="L120" s="135">
        <v>0</v>
      </c>
      <c r="M120" s="135">
        <v>0</v>
      </c>
      <c r="N120" s="135">
        <v>0</v>
      </c>
      <c r="O120" s="135">
        <f t="shared" si="486"/>
        <v>0</v>
      </c>
      <c r="P120" s="135">
        <f t="shared" si="487"/>
        <v>0</v>
      </c>
      <c r="R120" s="134"/>
      <c r="S120" s="261" t="s">
        <v>13</v>
      </c>
      <c r="T120" s="135">
        <v>0</v>
      </c>
      <c r="U120" s="135">
        <v>0</v>
      </c>
      <c r="V120" s="135">
        <v>0</v>
      </c>
      <c r="W120" s="135">
        <f t="shared" si="488"/>
        <v>0</v>
      </c>
      <c r="X120" s="135">
        <f t="shared" si="489"/>
        <v>0</v>
      </c>
      <c r="Z120" s="134"/>
      <c r="AA120" s="261" t="s">
        <v>13</v>
      </c>
      <c r="AB120" s="135">
        <v>0</v>
      </c>
      <c r="AC120" s="135">
        <v>0</v>
      </c>
      <c r="AD120" s="135">
        <v>0</v>
      </c>
      <c r="AE120" s="135">
        <f t="shared" si="490"/>
        <v>0</v>
      </c>
      <c r="AF120" s="135">
        <f t="shared" si="491"/>
        <v>0</v>
      </c>
      <c r="AH120" s="134"/>
      <c r="AI120" s="261" t="s">
        <v>13</v>
      </c>
      <c r="AJ120" s="135">
        <v>0</v>
      </c>
      <c r="AK120" s="135">
        <v>0</v>
      </c>
      <c r="AL120" s="135">
        <v>0</v>
      </c>
      <c r="AM120" s="135">
        <f t="shared" si="492"/>
        <v>0</v>
      </c>
      <c r="AN120" s="135">
        <f t="shared" si="493"/>
        <v>0</v>
      </c>
      <c r="AP120" s="134"/>
      <c r="AQ120" s="261" t="s">
        <v>13</v>
      </c>
      <c r="AR120" s="135">
        <v>0</v>
      </c>
      <c r="AS120" s="135">
        <v>0</v>
      </c>
      <c r="AT120" s="135">
        <v>0</v>
      </c>
      <c r="AU120" s="135">
        <f t="shared" si="494"/>
        <v>0</v>
      </c>
      <c r="AV120" s="135">
        <f t="shared" si="495"/>
        <v>0</v>
      </c>
      <c r="AX120" s="134"/>
      <c r="AY120" s="261" t="s">
        <v>13</v>
      </c>
      <c r="AZ120" s="135">
        <v>0</v>
      </c>
      <c r="BA120" s="135">
        <v>0</v>
      </c>
      <c r="BB120" s="135">
        <v>0</v>
      </c>
      <c r="BC120" s="135">
        <f t="shared" si="496"/>
        <v>0</v>
      </c>
      <c r="BD120" s="135">
        <f t="shared" si="497"/>
        <v>0</v>
      </c>
      <c r="BF120" s="134"/>
      <c r="BG120" s="261" t="s">
        <v>13</v>
      </c>
      <c r="BH120" s="135">
        <v>0</v>
      </c>
      <c r="BI120" s="135">
        <v>0</v>
      </c>
      <c r="BJ120" s="135">
        <v>0</v>
      </c>
      <c r="BK120" s="135">
        <f t="shared" si="498"/>
        <v>0</v>
      </c>
      <c r="BL120" s="135">
        <f t="shared" si="499"/>
        <v>0</v>
      </c>
      <c r="BN120" s="134"/>
      <c r="BO120" s="261" t="s">
        <v>13</v>
      </c>
      <c r="BP120" s="135">
        <v>0</v>
      </c>
      <c r="BQ120" s="135">
        <v>0</v>
      </c>
      <c r="BR120" s="135">
        <v>0</v>
      </c>
      <c r="BS120" s="135">
        <f t="shared" si="500"/>
        <v>0</v>
      </c>
      <c r="BT120" s="135">
        <f t="shared" si="501"/>
        <v>0</v>
      </c>
    </row>
    <row r="121" spans="2:72">
      <c r="B121" s="134"/>
      <c r="C121" s="261" t="s">
        <v>36</v>
      </c>
      <c r="D121" s="135">
        <f t="shared" si="483"/>
        <v>0</v>
      </c>
      <c r="E121" s="135">
        <f t="shared" si="483"/>
        <v>0</v>
      </c>
      <c r="F121" s="135">
        <f t="shared" si="483"/>
        <v>0</v>
      </c>
      <c r="G121" s="135">
        <f t="shared" si="484"/>
        <v>0</v>
      </c>
      <c r="H121" s="135">
        <f t="shared" si="485"/>
        <v>0</v>
      </c>
      <c r="J121" s="134"/>
      <c r="K121" s="261" t="s">
        <v>36</v>
      </c>
      <c r="L121" s="135">
        <v>0</v>
      </c>
      <c r="M121" s="135">
        <v>0</v>
      </c>
      <c r="N121" s="135">
        <v>0</v>
      </c>
      <c r="O121" s="135">
        <f t="shared" si="486"/>
        <v>0</v>
      </c>
      <c r="P121" s="135">
        <f t="shared" si="487"/>
        <v>0</v>
      </c>
      <c r="R121" s="134"/>
      <c r="S121" s="261" t="s">
        <v>36</v>
      </c>
      <c r="T121" s="135">
        <v>0</v>
      </c>
      <c r="U121" s="135">
        <v>0</v>
      </c>
      <c r="V121" s="135">
        <v>0</v>
      </c>
      <c r="W121" s="135">
        <f t="shared" si="488"/>
        <v>0</v>
      </c>
      <c r="X121" s="135">
        <f t="shared" si="489"/>
        <v>0</v>
      </c>
      <c r="Z121" s="134"/>
      <c r="AA121" s="261" t="s">
        <v>36</v>
      </c>
      <c r="AB121" s="135">
        <v>0</v>
      </c>
      <c r="AC121" s="135">
        <v>0</v>
      </c>
      <c r="AD121" s="135">
        <v>0</v>
      </c>
      <c r="AE121" s="135">
        <f t="shared" si="490"/>
        <v>0</v>
      </c>
      <c r="AF121" s="135">
        <f t="shared" si="491"/>
        <v>0</v>
      </c>
      <c r="AH121" s="134"/>
      <c r="AI121" s="261" t="s">
        <v>36</v>
      </c>
      <c r="AJ121" s="135">
        <v>0</v>
      </c>
      <c r="AK121" s="135">
        <v>0</v>
      </c>
      <c r="AL121" s="135">
        <v>0</v>
      </c>
      <c r="AM121" s="135">
        <f t="shared" si="492"/>
        <v>0</v>
      </c>
      <c r="AN121" s="135">
        <f t="shared" si="493"/>
        <v>0</v>
      </c>
      <c r="AP121" s="134"/>
      <c r="AQ121" s="261" t="s">
        <v>36</v>
      </c>
      <c r="AR121" s="135">
        <v>0</v>
      </c>
      <c r="AS121" s="135">
        <v>0</v>
      </c>
      <c r="AT121" s="135">
        <v>0</v>
      </c>
      <c r="AU121" s="135">
        <f t="shared" si="494"/>
        <v>0</v>
      </c>
      <c r="AV121" s="135">
        <f t="shared" si="495"/>
        <v>0</v>
      </c>
      <c r="AX121" s="134"/>
      <c r="AY121" s="261" t="s">
        <v>36</v>
      </c>
      <c r="AZ121" s="135">
        <v>0</v>
      </c>
      <c r="BA121" s="135">
        <v>0</v>
      </c>
      <c r="BB121" s="135">
        <v>0</v>
      </c>
      <c r="BC121" s="135">
        <f t="shared" si="496"/>
        <v>0</v>
      </c>
      <c r="BD121" s="135">
        <f t="shared" si="497"/>
        <v>0</v>
      </c>
      <c r="BF121" s="134"/>
      <c r="BG121" s="261" t="s">
        <v>36</v>
      </c>
      <c r="BH121" s="135">
        <v>0</v>
      </c>
      <c r="BI121" s="135">
        <v>0</v>
      </c>
      <c r="BJ121" s="135">
        <v>0</v>
      </c>
      <c r="BK121" s="135">
        <f t="shared" si="498"/>
        <v>0</v>
      </c>
      <c r="BL121" s="135">
        <f t="shared" si="499"/>
        <v>0</v>
      </c>
      <c r="BN121" s="134"/>
      <c r="BO121" s="261" t="s">
        <v>36</v>
      </c>
      <c r="BP121" s="135">
        <v>0</v>
      </c>
      <c r="BQ121" s="135">
        <v>0</v>
      </c>
      <c r="BR121" s="135">
        <v>0</v>
      </c>
      <c r="BS121" s="135">
        <f t="shared" si="500"/>
        <v>0</v>
      </c>
      <c r="BT121" s="135">
        <f t="shared" si="501"/>
        <v>0</v>
      </c>
    </row>
    <row r="122" spans="2:72">
      <c r="B122" s="134"/>
      <c r="C122" s="261" t="s">
        <v>14</v>
      </c>
      <c r="D122" s="135">
        <f t="shared" si="483"/>
        <v>0</v>
      </c>
      <c r="E122" s="135">
        <f t="shared" si="483"/>
        <v>0</v>
      </c>
      <c r="F122" s="135">
        <f t="shared" si="483"/>
        <v>0</v>
      </c>
      <c r="G122" s="135">
        <f t="shared" si="484"/>
        <v>0</v>
      </c>
      <c r="H122" s="135">
        <f t="shared" si="485"/>
        <v>0</v>
      </c>
      <c r="J122" s="134"/>
      <c r="K122" s="261" t="s">
        <v>14</v>
      </c>
      <c r="L122" s="135">
        <v>0</v>
      </c>
      <c r="M122" s="135">
        <v>0</v>
      </c>
      <c r="N122" s="135">
        <v>0</v>
      </c>
      <c r="O122" s="135">
        <f t="shared" si="486"/>
        <v>0</v>
      </c>
      <c r="P122" s="135">
        <f t="shared" si="487"/>
        <v>0</v>
      </c>
      <c r="R122" s="134"/>
      <c r="S122" s="261" t="s">
        <v>14</v>
      </c>
      <c r="T122" s="135">
        <v>0</v>
      </c>
      <c r="U122" s="135">
        <v>0</v>
      </c>
      <c r="V122" s="135">
        <v>0</v>
      </c>
      <c r="W122" s="135">
        <f t="shared" si="488"/>
        <v>0</v>
      </c>
      <c r="X122" s="135">
        <f t="shared" si="489"/>
        <v>0</v>
      </c>
      <c r="Z122" s="134"/>
      <c r="AA122" s="261" t="s">
        <v>14</v>
      </c>
      <c r="AB122" s="135">
        <v>0</v>
      </c>
      <c r="AC122" s="135">
        <v>0</v>
      </c>
      <c r="AD122" s="135">
        <v>0</v>
      </c>
      <c r="AE122" s="135">
        <f t="shared" si="490"/>
        <v>0</v>
      </c>
      <c r="AF122" s="135">
        <f t="shared" si="491"/>
        <v>0</v>
      </c>
      <c r="AH122" s="134"/>
      <c r="AI122" s="261" t="s">
        <v>14</v>
      </c>
      <c r="AJ122" s="135">
        <v>0</v>
      </c>
      <c r="AK122" s="135">
        <v>0</v>
      </c>
      <c r="AL122" s="135">
        <v>0</v>
      </c>
      <c r="AM122" s="135">
        <f t="shared" si="492"/>
        <v>0</v>
      </c>
      <c r="AN122" s="135">
        <f t="shared" si="493"/>
        <v>0</v>
      </c>
      <c r="AP122" s="134"/>
      <c r="AQ122" s="261" t="s">
        <v>14</v>
      </c>
      <c r="AR122" s="135">
        <v>0</v>
      </c>
      <c r="AS122" s="135">
        <v>0</v>
      </c>
      <c r="AT122" s="135">
        <v>0</v>
      </c>
      <c r="AU122" s="135">
        <f t="shared" si="494"/>
        <v>0</v>
      </c>
      <c r="AV122" s="135">
        <f t="shared" si="495"/>
        <v>0</v>
      </c>
      <c r="AX122" s="134"/>
      <c r="AY122" s="261" t="s">
        <v>14</v>
      </c>
      <c r="AZ122" s="135">
        <v>0</v>
      </c>
      <c r="BA122" s="135">
        <v>0</v>
      </c>
      <c r="BB122" s="135">
        <v>0</v>
      </c>
      <c r="BC122" s="135">
        <f t="shared" si="496"/>
        <v>0</v>
      </c>
      <c r="BD122" s="135">
        <f t="shared" si="497"/>
        <v>0</v>
      </c>
      <c r="BF122" s="134"/>
      <c r="BG122" s="261" t="s">
        <v>14</v>
      </c>
      <c r="BH122" s="135">
        <v>0</v>
      </c>
      <c r="BI122" s="135">
        <v>0</v>
      </c>
      <c r="BJ122" s="135">
        <v>0</v>
      </c>
      <c r="BK122" s="135">
        <f t="shared" si="498"/>
        <v>0</v>
      </c>
      <c r="BL122" s="135">
        <f t="shared" si="499"/>
        <v>0</v>
      </c>
      <c r="BN122" s="134"/>
      <c r="BO122" s="261" t="s">
        <v>14</v>
      </c>
      <c r="BP122" s="135">
        <v>0</v>
      </c>
      <c r="BQ122" s="135">
        <v>0</v>
      </c>
      <c r="BR122" s="135">
        <v>0</v>
      </c>
      <c r="BS122" s="135">
        <f t="shared" si="500"/>
        <v>0</v>
      </c>
      <c r="BT122" s="135">
        <f t="shared" si="501"/>
        <v>0</v>
      </c>
    </row>
    <row r="123" spans="2:72">
      <c r="B123" s="134"/>
      <c r="C123" s="261" t="s">
        <v>15</v>
      </c>
      <c r="D123" s="135">
        <f t="shared" si="483"/>
        <v>0</v>
      </c>
      <c r="E123" s="135">
        <f t="shared" si="483"/>
        <v>0</v>
      </c>
      <c r="F123" s="135">
        <f t="shared" si="483"/>
        <v>0</v>
      </c>
      <c r="G123" s="135">
        <f t="shared" si="484"/>
        <v>0</v>
      </c>
      <c r="H123" s="135">
        <f t="shared" si="485"/>
        <v>0</v>
      </c>
      <c r="J123" s="134"/>
      <c r="K123" s="261" t="s">
        <v>15</v>
      </c>
      <c r="L123" s="135">
        <v>0</v>
      </c>
      <c r="M123" s="135">
        <v>0</v>
      </c>
      <c r="N123" s="135">
        <v>0</v>
      </c>
      <c r="O123" s="135">
        <f t="shared" si="486"/>
        <v>0</v>
      </c>
      <c r="P123" s="135">
        <f t="shared" si="487"/>
        <v>0</v>
      </c>
      <c r="R123" s="134"/>
      <c r="S123" s="261" t="s">
        <v>15</v>
      </c>
      <c r="T123" s="135">
        <v>0</v>
      </c>
      <c r="U123" s="135">
        <v>0</v>
      </c>
      <c r="V123" s="135">
        <v>0</v>
      </c>
      <c r="W123" s="135">
        <f t="shared" si="488"/>
        <v>0</v>
      </c>
      <c r="X123" s="135">
        <f t="shared" si="489"/>
        <v>0</v>
      </c>
      <c r="Z123" s="134"/>
      <c r="AA123" s="261" t="s">
        <v>15</v>
      </c>
      <c r="AB123" s="135">
        <v>0</v>
      </c>
      <c r="AC123" s="135">
        <v>0</v>
      </c>
      <c r="AD123" s="135">
        <v>0</v>
      </c>
      <c r="AE123" s="135">
        <f t="shared" si="490"/>
        <v>0</v>
      </c>
      <c r="AF123" s="135">
        <f t="shared" si="491"/>
        <v>0</v>
      </c>
      <c r="AH123" s="134"/>
      <c r="AI123" s="261" t="s">
        <v>15</v>
      </c>
      <c r="AJ123" s="135">
        <v>0</v>
      </c>
      <c r="AK123" s="135">
        <v>0</v>
      </c>
      <c r="AL123" s="135">
        <v>0</v>
      </c>
      <c r="AM123" s="135">
        <f t="shared" si="492"/>
        <v>0</v>
      </c>
      <c r="AN123" s="135">
        <f t="shared" si="493"/>
        <v>0</v>
      </c>
      <c r="AP123" s="134"/>
      <c r="AQ123" s="261" t="s">
        <v>15</v>
      </c>
      <c r="AR123" s="135">
        <v>0</v>
      </c>
      <c r="AS123" s="135">
        <v>0</v>
      </c>
      <c r="AT123" s="135">
        <v>0</v>
      </c>
      <c r="AU123" s="135">
        <f t="shared" si="494"/>
        <v>0</v>
      </c>
      <c r="AV123" s="135">
        <f t="shared" si="495"/>
        <v>0</v>
      </c>
      <c r="AX123" s="134"/>
      <c r="AY123" s="261" t="s">
        <v>15</v>
      </c>
      <c r="AZ123" s="135">
        <v>0</v>
      </c>
      <c r="BA123" s="135">
        <v>0</v>
      </c>
      <c r="BB123" s="135">
        <v>0</v>
      </c>
      <c r="BC123" s="135">
        <f t="shared" si="496"/>
        <v>0</v>
      </c>
      <c r="BD123" s="135">
        <f t="shared" si="497"/>
        <v>0</v>
      </c>
      <c r="BF123" s="134"/>
      <c r="BG123" s="261" t="s">
        <v>15</v>
      </c>
      <c r="BH123" s="135">
        <v>0</v>
      </c>
      <c r="BI123" s="135">
        <v>0</v>
      </c>
      <c r="BJ123" s="135">
        <v>0</v>
      </c>
      <c r="BK123" s="135">
        <f t="shared" si="498"/>
        <v>0</v>
      </c>
      <c r="BL123" s="135">
        <f t="shared" si="499"/>
        <v>0</v>
      </c>
      <c r="BN123" s="134"/>
      <c r="BO123" s="261" t="s">
        <v>15</v>
      </c>
      <c r="BP123" s="135">
        <v>0</v>
      </c>
      <c r="BQ123" s="135">
        <v>0</v>
      </c>
      <c r="BR123" s="135">
        <v>0</v>
      </c>
      <c r="BS123" s="135">
        <f t="shared" si="500"/>
        <v>0</v>
      </c>
      <c r="BT123" s="135">
        <f t="shared" si="501"/>
        <v>0</v>
      </c>
    </row>
    <row r="124" spans="2:72">
      <c r="B124" s="136"/>
      <c r="C124" s="137"/>
      <c r="D124" s="138"/>
      <c r="E124" s="138"/>
      <c r="F124" s="138"/>
      <c r="G124" s="138"/>
      <c r="H124" s="138"/>
      <c r="J124" s="136"/>
      <c r="K124" s="137"/>
      <c r="L124" s="138"/>
      <c r="M124" s="138"/>
      <c r="N124" s="138"/>
      <c r="O124" s="138"/>
      <c r="P124" s="138"/>
      <c r="R124" s="136"/>
      <c r="S124" s="137"/>
      <c r="T124" s="138"/>
      <c r="U124" s="138"/>
      <c r="V124" s="138"/>
      <c r="W124" s="138"/>
      <c r="X124" s="138"/>
      <c r="Z124" s="136"/>
      <c r="AA124" s="137"/>
      <c r="AB124" s="138"/>
      <c r="AC124" s="138"/>
      <c r="AD124" s="138"/>
      <c r="AE124" s="138"/>
      <c r="AF124" s="138"/>
      <c r="AH124" s="136"/>
      <c r="AI124" s="137"/>
      <c r="AJ124" s="138"/>
      <c r="AK124" s="138"/>
      <c r="AL124" s="138"/>
      <c r="AM124" s="138"/>
      <c r="AN124" s="138"/>
      <c r="AP124" s="136"/>
      <c r="AQ124" s="137"/>
      <c r="AR124" s="138"/>
      <c r="AS124" s="138"/>
      <c r="AT124" s="138"/>
      <c r="AU124" s="138"/>
      <c r="AV124" s="138"/>
      <c r="AX124" s="136"/>
      <c r="AY124" s="137"/>
      <c r="AZ124" s="138"/>
      <c r="BA124" s="138"/>
      <c r="BB124" s="138"/>
      <c r="BC124" s="138"/>
      <c r="BD124" s="138"/>
      <c r="BF124" s="136"/>
      <c r="BG124" s="137"/>
      <c r="BH124" s="138"/>
      <c r="BI124" s="138"/>
      <c r="BJ124" s="138"/>
      <c r="BK124" s="138"/>
      <c r="BL124" s="138"/>
      <c r="BN124" s="136"/>
      <c r="BO124" s="137"/>
      <c r="BP124" s="138"/>
      <c r="BQ124" s="138"/>
      <c r="BR124" s="138"/>
      <c r="BS124" s="138"/>
      <c r="BT124" s="138"/>
    </row>
    <row r="125" spans="2:72">
      <c r="B125" s="330" t="s">
        <v>16</v>
      </c>
      <c r="C125" s="331"/>
      <c r="D125" s="139">
        <f>SUM(D117:D124)</f>
        <v>0</v>
      </c>
      <c r="E125" s="139">
        <f t="shared" ref="E125:F125" si="502">SUM(E117:E124)</f>
        <v>0</v>
      </c>
      <c r="F125" s="139">
        <f t="shared" si="502"/>
        <v>0</v>
      </c>
      <c r="G125" s="139">
        <f>SUM(G117:G124)</f>
        <v>0</v>
      </c>
      <c r="H125" s="139">
        <f t="shared" ref="H125" si="503">SUM(H117:H124)</f>
        <v>0</v>
      </c>
      <c r="J125" s="330" t="s">
        <v>16</v>
      </c>
      <c r="K125" s="331"/>
      <c r="L125" s="139">
        <f t="shared" ref="L125:N125" si="504">SUM(L117:L124)</f>
        <v>0</v>
      </c>
      <c r="M125" s="139">
        <f t="shared" si="504"/>
        <v>0</v>
      </c>
      <c r="N125" s="139">
        <f t="shared" si="504"/>
        <v>0</v>
      </c>
      <c r="O125" s="139">
        <f>SUM(O117:O124)</f>
        <v>0</v>
      </c>
      <c r="P125" s="139">
        <f t="shared" ref="P125" si="505">SUM(P117:P124)</f>
        <v>0</v>
      </c>
      <c r="R125" s="330" t="s">
        <v>16</v>
      </c>
      <c r="S125" s="331"/>
      <c r="T125" s="139">
        <f t="shared" ref="T125:V125" si="506">SUM(T117:T124)</f>
        <v>0</v>
      </c>
      <c r="U125" s="139">
        <f t="shared" si="506"/>
        <v>0</v>
      </c>
      <c r="V125" s="139">
        <f t="shared" si="506"/>
        <v>0</v>
      </c>
      <c r="W125" s="139">
        <f>SUM(W117:W124)</f>
        <v>0</v>
      </c>
      <c r="X125" s="139">
        <f t="shared" ref="X125" si="507">SUM(X117:X124)</f>
        <v>0</v>
      </c>
      <c r="Z125" s="330" t="s">
        <v>16</v>
      </c>
      <c r="AA125" s="331"/>
      <c r="AB125" s="139">
        <f t="shared" ref="AB125:AD125" si="508">SUM(AB117:AB124)</f>
        <v>0</v>
      </c>
      <c r="AC125" s="139">
        <f t="shared" si="508"/>
        <v>0</v>
      </c>
      <c r="AD125" s="139">
        <f t="shared" si="508"/>
        <v>0</v>
      </c>
      <c r="AE125" s="139">
        <f>SUM(AE117:AE124)</f>
        <v>0</v>
      </c>
      <c r="AF125" s="139">
        <f t="shared" ref="AF125" si="509">SUM(AF117:AF124)</f>
        <v>0</v>
      </c>
      <c r="AH125" s="330" t="s">
        <v>16</v>
      </c>
      <c r="AI125" s="331"/>
      <c r="AJ125" s="139">
        <f t="shared" ref="AJ125:AL125" si="510">SUM(AJ117:AJ124)</f>
        <v>0</v>
      </c>
      <c r="AK125" s="139">
        <f t="shared" si="510"/>
        <v>0</v>
      </c>
      <c r="AL125" s="139">
        <f t="shared" si="510"/>
        <v>0</v>
      </c>
      <c r="AM125" s="139">
        <f>SUM(AM117:AM124)</f>
        <v>0</v>
      </c>
      <c r="AN125" s="139">
        <f t="shared" ref="AN125" si="511">SUM(AN117:AN124)</f>
        <v>0</v>
      </c>
      <c r="AP125" s="330" t="s">
        <v>16</v>
      </c>
      <c r="AQ125" s="331"/>
      <c r="AR125" s="139">
        <f t="shared" ref="AR125:AT125" si="512">SUM(AR117:AR124)</f>
        <v>0</v>
      </c>
      <c r="AS125" s="139">
        <f t="shared" si="512"/>
        <v>0</v>
      </c>
      <c r="AT125" s="139">
        <f t="shared" si="512"/>
        <v>0</v>
      </c>
      <c r="AU125" s="139">
        <f>SUM(AU117:AU124)</f>
        <v>0</v>
      </c>
      <c r="AV125" s="139">
        <f t="shared" ref="AV125" si="513">SUM(AV117:AV124)</f>
        <v>0</v>
      </c>
      <c r="AX125" s="330" t="s">
        <v>16</v>
      </c>
      <c r="AY125" s="331"/>
      <c r="AZ125" s="139">
        <f t="shared" ref="AZ125:BB125" si="514">SUM(AZ117:AZ124)</f>
        <v>0</v>
      </c>
      <c r="BA125" s="139">
        <f t="shared" si="514"/>
        <v>0</v>
      </c>
      <c r="BB125" s="139">
        <f t="shared" si="514"/>
        <v>0</v>
      </c>
      <c r="BC125" s="139">
        <f>SUM(BC117:BC124)</f>
        <v>0</v>
      </c>
      <c r="BD125" s="139">
        <f t="shared" ref="BD125" si="515">SUM(BD117:BD124)</f>
        <v>0</v>
      </c>
      <c r="BF125" s="330" t="s">
        <v>16</v>
      </c>
      <c r="BG125" s="331"/>
      <c r="BH125" s="139">
        <f t="shared" ref="BH125:BJ125" si="516">SUM(BH117:BH124)</f>
        <v>0</v>
      </c>
      <c r="BI125" s="139">
        <f t="shared" si="516"/>
        <v>0</v>
      </c>
      <c r="BJ125" s="139">
        <f t="shared" si="516"/>
        <v>0</v>
      </c>
      <c r="BK125" s="139">
        <f>SUM(BK117:BK124)</f>
        <v>0</v>
      </c>
      <c r="BL125" s="139">
        <f t="shared" ref="BL125" si="517">SUM(BL117:BL124)</f>
        <v>0</v>
      </c>
      <c r="BN125" s="330" t="s">
        <v>16</v>
      </c>
      <c r="BO125" s="331"/>
      <c r="BP125" s="139">
        <f t="shared" ref="BP125:BR125" si="518">SUM(BP117:BP124)</f>
        <v>0</v>
      </c>
      <c r="BQ125" s="139">
        <f t="shared" si="518"/>
        <v>0</v>
      </c>
      <c r="BR125" s="139">
        <f t="shared" si="518"/>
        <v>0</v>
      </c>
      <c r="BS125" s="139">
        <f>SUM(BS117:BS124)</f>
        <v>0</v>
      </c>
      <c r="BT125" s="139">
        <f t="shared" ref="BT125" si="519">SUM(BT117:BT124)</f>
        <v>0</v>
      </c>
    </row>
    <row r="126" spans="2:72">
      <c r="B126" s="134"/>
      <c r="C126" s="140"/>
      <c r="D126" s="135"/>
      <c r="E126" s="135"/>
      <c r="F126" s="135"/>
      <c r="G126" s="135"/>
      <c r="H126" s="135"/>
      <c r="J126" s="134"/>
      <c r="K126" s="140"/>
      <c r="L126" s="135"/>
      <c r="M126" s="135"/>
      <c r="N126" s="135"/>
      <c r="O126" s="135"/>
      <c r="P126" s="135"/>
      <c r="R126" s="134"/>
      <c r="S126" s="140"/>
      <c r="T126" s="135"/>
      <c r="U126" s="135"/>
      <c r="V126" s="135"/>
      <c r="W126" s="135"/>
      <c r="X126" s="135"/>
      <c r="Z126" s="134"/>
      <c r="AA126" s="140"/>
      <c r="AB126" s="135"/>
      <c r="AC126" s="135"/>
      <c r="AD126" s="135"/>
      <c r="AE126" s="135"/>
      <c r="AF126" s="135"/>
      <c r="AH126" s="134"/>
      <c r="AI126" s="140"/>
      <c r="AJ126" s="135"/>
      <c r="AK126" s="135"/>
      <c r="AL126" s="135"/>
      <c r="AM126" s="135"/>
      <c r="AN126" s="135"/>
      <c r="AP126" s="134"/>
      <c r="AQ126" s="140"/>
      <c r="AR126" s="135"/>
      <c r="AS126" s="135"/>
      <c r="AT126" s="135"/>
      <c r="AU126" s="135"/>
      <c r="AV126" s="135"/>
      <c r="AX126" s="134"/>
      <c r="AY126" s="140"/>
      <c r="AZ126" s="135"/>
      <c r="BA126" s="135"/>
      <c r="BB126" s="135"/>
      <c r="BC126" s="135"/>
      <c r="BD126" s="135"/>
      <c r="BF126" s="134"/>
      <c r="BG126" s="140"/>
      <c r="BH126" s="135"/>
      <c r="BI126" s="135"/>
      <c r="BJ126" s="135"/>
      <c r="BK126" s="135"/>
      <c r="BL126" s="135"/>
      <c r="BN126" s="134"/>
      <c r="BO126" s="140"/>
      <c r="BP126" s="135"/>
      <c r="BQ126" s="135"/>
      <c r="BR126" s="135"/>
      <c r="BS126" s="135"/>
      <c r="BT126" s="135"/>
    </row>
    <row r="127" spans="2:72">
      <c r="B127" s="141"/>
      <c r="C127" s="142" t="s">
        <v>73</v>
      </c>
      <c r="D127" s="135">
        <f t="shared" ref="D127:F130" si="520">L127+T127+AB127+AJ127+AR127+AZ127+BH127+BP127</f>
        <v>0</v>
      </c>
      <c r="E127" s="135">
        <f t="shared" si="520"/>
        <v>0</v>
      </c>
      <c r="F127" s="135">
        <f t="shared" si="520"/>
        <v>0</v>
      </c>
      <c r="G127" s="135">
        <f t="shared" ref="G127:G130" si="521">F127-D127</f>
        <v>0</v>
      </c>
      <c r="H127" s="135">
        <f t="shared" ref="H127:H130" si="522">F127-E127</f>
        <v>0</v>
      </c>
      <c r="J127" s="141"/>
      <c r="K127" s="142" t="s">
        <v>73</v>
      </c>
      <c r="L127" s="135">
        <v>0</v>
      </c>
      <c r="M127" s="135">
        <v>0</v>
      </c>
      <c r="N127" s="135">
        <v>0</v>
      </c>
      <c r="O127" s="135">
        <f t="shared" ref="O127:O130" si="523">N127-L127</f>
        <v>0</v>
      </c>
      <c r="P127" s="135">
        <f t="shared" ref="P127:P130" si="524">N127-M127</f>
        <v>0</v>
      </c>
      <c r="R127" s="141"/>
      <c r="S127" s="142" t="s">
        <v>73</v>
      </c>
      <c r="T127" s="135">
        <v>0</v>
      </c>
      <c r="U127" s="135">
        <v>0</v>
      </c>
      <c r="V127" s="135">
        <v>0</v>
      </c>
      <c r="W127" s="135">
        <f t="shared" ref="W127:W130" si="525">V127-T127</f>
        <v>0</v>
      </c>
      <c r="X127" s="135">
        <f t="shared" ref="X127:X130" si="526">V127-U127</f>
        <v>0</v>
      </c>
      <c r="Z127" s="141"/>
      <c r="AA127" s="142" t="s">
        <v>73</v>
      </c>
      <c r="AB127" s="135">
        <v>0</v>
      </c>
      <c r="AC127" s="135">
        <v>0</v>
      </c>
      <c r="AD127" s="135">
        <v>0</v>
      </c>
      <c r="AE127" s="135">
        <f t="shared" ref="AE127:AE130" si="527">AD127-AB127</f>
        <v>0</v>
      </c>
      <c r="AF127" s="135">
        <f t="shared" ref="AF127:AF130" si="528">AD127-AC127</f>
        <v>0</v>
      </c>
      <c r="AH127" s="141"/>
      <c r="AI127" s="142" t="s">
        <v>73</v>
      </c>
      <c r="AJ127" s="135">
        <v>0</v>
      </c>
      <c r="AK127" s="135">
        <v>0</v>
      </c>
      <c r="AL127" s="135">
        <v>0</v>
      </c>
      <c r="AM127" s="135">
        <f t="shared" ref="AM127:AM130" si="529">AL127-AJ127</f>
        <v>0</v>
      </c>
      <c r="AN127" s="135">
        <f t="shared" ref="AN127:AN130" si="530">AL127-AK127</f>
        <v>0</v>
      </c>
      <c r="AP127" s="141"/>
      <c r="AQ127" s="142" t="s">
        <v>73</v>
      </c>
      <c r="AR127" s="135">
        <v>0</v>
      </c>
      <c r="AS127" s="135">
        <v>0</v>
      </c>
      <c r="AT127" s="135">
        <v>0</v>
      </c>
      <c r="AU127" s="135">
        <f t="shared" ref="AU127:AU130" si="531">AT127-AR127</f>
        <v>0</v>
      </c>
      <c r="AV127" s="135">
        <f t="shared" ref="AV127:AV130" si="532">AT127-AS127</f>
        <v>0</v>
      </c>
      <c r="AX127" s="141"/>
      <c r="AY127" s="142" t="s">
        <v>73</v>
      </c>
      <c r="AZ127" s="135">
        <v>0</v>
      </c>
      <c r="BA127" s="135">
        <v>0</v>
      </c>
      <c r="BB127" s="135">
        <v>0</v>
      </c>
      <c r="BC127" s="135">
        <f t="shared" ref="BC127:BC130" si="533">BB127-AZ127</f>
        <v>0</v>
      </c>
      <c r="BD127" s="135">
        <f t="shared" ref="BD127:BD130" si="534">BB127-BA127</f>
        <v>0</v>
      </c>
      <c r="BF127" s="141"/>
      <c r="BG127" s="142" t="s">
        <v>73</v>
      </c>
      <c r="BH127" s="135">
        <v>0</v>
      </c>
      <c r="BI127" s="135">
        <v>0</v>
      </c>
      <c r="BJ127" s="135">
        <v>0</v>
      </c>
      <c r="BK127" s="135">
        <f t="shared" ref="BK127:BK130" si="535">BJ127-BH127</f>
        <v>0</v>
      </c>
      <c r="BL127" s="135">
        <f t="shared" ref="BL127:BL130" si="536">BJ127-BI127</f>
        <v>0</v>
      </c>
      <c r="BN127" s="141"/>
      <c r="BO127" s="142" t="s">
        <v>73</v>
      </c>
      <c r="BP127" s="135">
        <v>0</v>
      </c>
      <c r="BQ127" s="135">
        <v>0</v>
      </c>
      <c r="BR127" s="135">
        <v>0</v>
      </c>
      <c r="BS127" s="135">
        <f t="shared" ref="BS127:BS130" si="537">BR127-BP127</f>
        <v>0</v>
      </c>
      <c r="BT127" s="135">
        <f t="shared" ref="BT127:BT130" si="538">BR127-BQ127</f>
        <v>0</v>
      </c>
    </row>
    <row r="128" spans="2:72">
      <c r="B128" s="141"/>
      <c r="C128" s="142" t="s">
        <v>18</v>
      </c>
      <c r="D128" s="135">
        <f t="shared" si="520"/>
        <v>0</v>
      </c>
      <c r="E128" s="135">
        <f t="shared" si="520"/>
        <v>0</v>
      </c>
      <c r="F128" s="135">
        <f t="shared" si="520"/>
        <v>0</v>
      </c>
      <c r="G128" s="135">
        <f t="shared" si="521"/>
        <v>0</v>
      </c>
      <c r="H128" s="135">
        <f t="shared" si="522"/>
        <v>0</v>
      </c>
      <c r="J128" s="141"/>
      <c r="K128" s="142" t="s">
        <v>18</v>
      </c>
      <c r="L128" s="135">
        <v>0</v>
      </c>
      <c r="M128" s="135">
        <v>0</v>
      </c>
      <c r="N128" s="135">
        <v>0</v>
      </c>
      <c r="O128" s="135">
        <f t="shared" si="523"/>
        <v>0</v>
      </c>
      <c r="P128" s="135">
        <f t="shared" si="524"/>
        <v>0</v>
      </c>
      <c r="R128" s="141"/>
      <c r="S128" s="142" t="s">
        <v>18</v>
      </c>
      <c r="T128" s="135">
        <v>0</v>
      </c>
      <c r="U128" s="135">
        <v>0</v>
      </c>
      <c r="V128" s="135">
        <v>0</v>
      </c>
      <c r="W128" s="135">
        <f t="shared" si="525"/>
        <v>0</v>
      </c>
      <c r="X128" s="135">
        <f t="shared" si="526"/>
        <v>0</v>
      </c>
      <c r="Z128" s="141"/>
      <c r="AA128" s="142" t="s">
        <v>18</v>
      </c>
      <c r="AB128" s="135">
        <v>0</v>
      </c>
      <c r="AC128" s="135">
        <v>0</v>
      </c>
      <c r="AD128" s="135">
        <v>0</v>
      </c>
      <c r="AE128" s="135">
        <f t="shared" si="527"/>
        <v>0</v>
      </c>
      <c r="AF128" s="135">
        <f t="shared" si="528"/>
        <v>0</v>
      </c>
      <c r="AH128" s="141"/>
      <c r="AI128" s="142" t="s">
        <v>18</v>
      </c>
      <c r="AJ128" s="135">
        <v>0</v>
      </c>
      <c r="AK128" s="135">
        <v>0</v>
      </c>
      <c r="AL128" s="135">
        <v>0</v>
      </c>
      <c r="AM128" s="135">
        <f t="shared" si="529"/>
        <v>0</v>
      </c>
      <c r="AN128" s="135">
        <f t="shared" si="530"/>
        <v>0</v>
      </c>
      <c r="AP128" s="141"/>
      <c r="AQ128" s="142" t="s">
        <v>18</v>
      </c>
      <c r="AR128" s="135">
        <v>0</v>
      </c>
      <c r="AS128" s="135">
        <v>0</v>
      </c>
      <c r="AT128" s="135">
        <v>0</v>
      </c>
      <c r="AU128" s="135">
        <f t="shared" si="531"/>
        <v>0</v>
      </c>
      <c r="AV128" s="135">
        <f t="shared" si="532"/>
        <v>0</v>
      </c>
      <c r="AX128" s="141"/>
      <c r="AY128" s="142" t="s">
        <v>18</v>
      </c>
      <c r="AZ128" s="135">
        <v>0</v>
      </c>
      <c r="BA128" s="135">
        <v>0</v>
      </c>
      <c r="BB128" s="135">
        <v>0</v>
      </c>
      <c r="BC128" s="135">
        <f t="shared" si="533"/>
        <v>0</v>
      </c>
      <c r="BD128" s="135">
        <f t="shared" si="534"/>
        <v>0</v>
      </c>
      <c r="BF128" s="141"/>
      <c r="BG128" s="142" t="s">
        <v>18</v>
      </c>
      <c r="BH128" s="135">
        <v>0</v>
      </c>
      <c r="BI128" s="135">
        <v>0</v>
      </c>
      <c r="BJ128" s="135">
        <v>0</v>
      </c>
      <c r="BK128" s="135">
        <f t="shared" si="535"/>
        <v>0</v>
      </c>
      <c r="BL128" s="135">
        <f t="shared" si="536"/>
        <v>0</v>
      </c>
      <c r="BN128" s="141"/>
      <c r="BO128" s="142" t="s">
        <v>18</v>
      </c>
      <c r="BP128" s="135">
        <v>0</v>
      </c>
      <c r="BQ128" s="135">
        <v>0</v>
      </c>
      <c r="BR128" s="135">
        <v>0</v>
      </c>
      <c r="BS128" s="135">
        <f t="shared" si="537"/>
        <v>0</v>
      </c>
      <c r="BT128" s="135">
        <f t="shared" si="538"/>
        <v>0</v>
      </c>
    </row>
    <row r="129" spans="2:72">
      <c r="B129" s="141"/>
      <c r="C129" s="142" t="s">
        <v>19</v>
      </c>
      <c r="D129" s="135">
        <f t="shared" si="520"/>
        <v>0</v>
      </c>
      <c r="E129" s="135">
        <f t="shared" si="520"/>
        <v>0</v>
      </c>
      <c r="F129" s="135">
        <f t="shared" si="520"/>
        <v>0</v>
      </c>
      <c r="G129" s="135">
        <f t="shared" si="521"/>
        <v>0</v>
      </c>
      <c r="H129" s="135">
        <f t="shared" si="522"/>
        <v>0</v>
      </c>
      <c r="J129" s="141"/>
      <c r="K129" s="142" t="s">
        <v>19</v>
      </c>
      <c r="L129" s="135">
        <v>0</v>
      </c>
      <c r="M129" s="135">
        <v>0</v>
      </c>
      <c r="N129" s="135">
        <v>0</v>
      </c>
      <c r="O129" s="135">
        <f t="shared" si="523"/>
        <v>0</v>
      </c>
      <c r="P129" s="135">
        <f t="shared" si="524"/>
        <v>0</v>
      </c>
      <c r="R129" s="141"/>
      <c r="S129" s="142" t="s">
        <v>19</v>
      </c>
      <c r="T129" s="135">
        <v>0</v>
      </c>
      <c r="U129" s="135">
        <v>0</v>
      </c>
      <c r="V129" s="135">
        <v>0</v>
      </c>
      <c r="W129" s="135">
        <f t="shared" si="525"/>
        <v>0</v>
      </c>
      <c r="X129" s="135">
        <f t="shared" si="526"/>
        <v>0</v>
      </c>
      <c r="Z129" s="141"/>
      <c r="AA129" s="142" t="s">
        <v>19</v>
      </c>
      <c r="AB129" s="135">
        <v>0</v>
      </c>
      <c r="AC129" s="135">
        <v>0</v>
      </c>
      <c r="AD129" s="135">
        <v>0</v>
      </c>
      <c r="AE129" s="135">
        <f t="shared" si="527"/>
        <v>0</v>
      </c>
      <c r="AF129" s="135">
        <f t="shared" si="528"/>
        <v>0</v>
      </c>
      <c r="AH129" s="141"/>
      <c r="AI129" s="142" t="s">
        <v>19</v>
      </c>
      <c r="AJ129" s="135">
        <v>0</v>
      </c>
      <c r="AK129" s="135">
        <v>0</v>
      </c>
      <c r="AL129" s="135">
        <v>0</v>
      </c>
      <c r="AM129" s="135">
        <f t="shared" si="529"/>
        <v>0</v>
      </c>
      <c r="AN129" s="135">
        <f t="shared" si="530"/>
        <v>0</v>
      </c>
      <c r="AP129" s="141"/>
      <c r="AQ129" s="142" t="s">
        <v>19</v>
      </c>
      <c r="AR129" s="135">
        <v>0</v>
      </c>
      <c r="AS129" s="135">
        <v>0</v>
      </c>
      <c r="AT129" s="135">
        <v>0</v>
      </c>
      <c r="AU129" s="135">
        <f t="shared" si="531"/>
        <v>0</v>
      </c>
      <c r="AV129" s="135">
        <f t="shared" si="532"/>
        <v>0</v>
      </c>
      <c r="AX129" s="141"/>
      <c r="AY129" s="142" t="s">
        <v>19</v>
      </c>
      <c r="AZ129" s="135">
        <v>0</v>
      </c>
      <c r="BA129" s="135">
        <v>0</v>
      </c>
      <c r="BB129" s="135">
        <v>0</v>
      </c>
      <c r="BC129" s="135">
        <f t="shared" si="533"/>
        <v>0</v>
      </c>
      <c r="BD129" s="135">
        <f t="shared" si="534"/>
        <v>0</v>
      </c>
      <c r="BF129" s="141"/>
      <c r="BG129" s="142" t="s">
        <v>19</v>
      </c>
      <c r="BH129" s="135">
        <v>0</v>
      </c>
      <c r="BI129" s="135">
        <v>0</v>
      </c>
      <c r="BJ129" s="135">
        <v>0</v>
      </c>
      <c r="BK129" s="135">
        <f t="shared" si="535"/>
        <v>0</v>
      </c>
      <c r="BL129" s="135">
        <f t="shared" si="536"/>
        <v>0</v>
      </c>
      <c r="BN129" s="141"/>
      <c r="BO129" s="142" t="s">
        <v>19</v>
      </c>
      <c r="BP129" s="135">
        <v>0</v>
      </c>
      <c r="BQ129" s="135">
        <v>0</v>
      </c>
      <c r="BR129" s="135">
        <v>0</v>
      </c>
      <c r="BS129" s="135">
        <f t="shared" si="537"/>
        <v>0</v>
      </c>
      <c r="BT129" s="135">
        <f t="shared" si="538"/>
        <v>0</v>
      </c>
    </row>
    <row r="130" spans="2:72">
      <c r="B130" s="141"/>
      <c r="C130" s="152"/>
      <c r="D130" s="135">
        <f t="shared" si="520"/>
        <v>0</v>
      </c>
      <c r="E130" s="135">
        <f t="shared" si="520"/>
        <v>0</v>
      </c>
      <c r="F130" s="135">
        <f t="shared" si="520"/>
        <v>0</v>
      </c>
      <c r="G130" s="135">
        <f t="shared" si="521"/>
        <v>0</v>
      </c>
      <c r="H130" s="135">
        <f t="shared" si="522"/>
        <v>0</v>
      </c>
      <c r="J130" s="141"/>
      <c r="K130" s="152"/>
      <c r="L130" s="135">
        <v>0</v>
      </c>
      <c r="M130" s="135">
        <v>0</v>
      </c>
      <c r="N130" s="135">
        <v>0</v>
      </c>
      <c r="O130" s="135">
        <f t="shared" si="523"/>
        <v>0</v>
      </c>
      <c r="P130" s="135">
        <f t="shared" si="524"/>
        <v>0</v>
      </c>
      <c r="R130" s="141"/>
      <c r="S130" s="152"/>
      <c r="T130" s="135">
        <v>0</v>
      </c>
      <c r="U130" s="135">
        <v>0</v>
      </c>
      <c r="V130" s="135">
        <v>0</v>
      </c>
      <c r="W130" s="135">
        <f t="shared" si="525"/>
        <v>0</v>
      </c>
      <c r="X130" s="135">
        <f t="shared" si="526"/>
        <v>0</v>
      </c>
      <c r="Z130" s="141"/>
      <c r="AA130" s="152"/>
      <c r="AB130" s="135">
        <v>0</v>
      </c>
      <c r="AC130" s="135">
        <v>0</v>
      </c>
      <c r="AD130" s="135">
        <v>0</v>
      </c>
      <c r="AE130" s="135">
        <f t="shared" si="527"/>
        <v>0</v>
      </c>
      <c r="AF130" s="135">
        <f t="shared" si="528"/>
        <v>0</v>
      </c>
      <c r="AH130" s="141"/>
      <c r="AI130" s="152"/>
      <c r="AJ130" s="135">
        <v>0</v>
      </c>
      <c r="AK130" s="135">
        <v>0</v>
      </c>
      <c r="AL130" s="135">
        <v>0</v>
      </c>
      <c r="AM130" s="135">
        <f t="shared" si="529"/>
        <v>0</v>
      </c>
      <c r="AN130" s="135">
        <f t="shared" si="530"/>
        <v>0</v>
      </c>
      <c r="AP130" s="141"/>
      <c r="AQ130" s="152"/>
      <c r="AR130" s="135">
        <v>0</v>
      </c>
      <c r="AS130" s="135">
        <v>0</v>
      </c>
      <c r="AT130" s="135">
        <v>0</v>
      </c>
      <c r="AU130" s="135">
        <f t="shared" si="531"/>
        <v>0</v>
      </c>
      <c r="AV130" s="135">
        <f t="shared" si="532"/>
        <v>0</v>
      </c>
      <c r="AX130" s="141"/>
      <c r="AY130" s="152"/>
      <c r="AZ130" s="135">
        <v>0</v>
      </c>
      <c r="BA130" s="135">
        <v>0</v>
      </c>
      <c r="BB130" s="135">
        <v>0</v>
      </c>
      <c r="BC130" s="135">
        <f t="shared" si="533"/>
        <v>0</v>
      </c>
      <c r="BD130" s="135">
        <f t="shared" si="534"/>
        <v>0</v>
      </c>
      <c r="BF130" s="141"/>
      <c r="BG130" s="152"/>
      <c r="BH130" s="135">
        <v>0</v>
      </c>
      <c r="BI130" s="135">
        <v>0</v>
      </c>
      <c r="BJ130" s="135">
        <v>0</v>
      </c>
      <c r="BK130" s="135">
        <f t="shared" si="535"/>
        <v>0</v>
      </c>
      <c r="BL130" s="135">
        <f t="shared" si="536"/>
        <v>0</v>
      </c>
      <c r="BN130" s="141"/>
      <c r="BO130" s="152"/>
      <c r="BP130" s="135">
        <v>0</v>
      </c>
      <c r="BQ130" s="135">
        <v>0</v>
      </c>
      <c r="BR130" s="135">
        <v>0</v>
      </c>
      <c r="BS130" s="135">
        <f t="shared" si="537"/>
        <v>0</v>
      </c>
      <c r="BT130" s="135">
        <f t="shared" si="538"/>
        <v>0</v>
      </c>
    </row>
    <row r="131" spans="2:72">
      <c r="B131" s="134"/>
      <c r="C131" s="140"/>
      <c r="D131" s="138"/>
      <c r="E131" s="138"/>
      <c r="F131" s="138"/>
      <c r="G131" s="138"/>
      <c r="H131" s="138"/>
      <c r="J131" s="134"/>
      <c r="K131" s="140"/>
      <c r="L131" s="138"/>
      <c r="M131" s="138"/>
      <c r="N131" s="138"/>
      <c r="O131" s="138"/>
      <c r="P131" s="138"/>
      <c r="R131" s="134"/>
      <c r="S131" s="140"/>
      <c r="T131" s="138"/>
      <c r="U131" s="138"/>
      <c r="V131" s="138"/>
      <c r="W131" s="138"/>
      <c r="X131" s="138"/>
      <c r="Z131" s="134"/>
      <c r="AA131" s="140"/>
      <c r="AB131" s="138"/>
      <c r="AC131" s="138"/>
      <c r="AD131" s="138"/>
      <c r="AE131" s="138"/>
      <c r="AF131" s="138"/>
      <c r="AH131" s="134"/>
      <c r="AI131" s="140"/>
      <c r="AJ131" s="138"/>
      <c r="AK131" s="138"/>
      <c r="AL131" s="138"/>
      <c r="AM131" s="138"/>
      <c r="AN131" s="138"/>
      <c r="AP131" s="134"/>
      <c r="AQ131" s="140"/>
      <c r="AR131" s="138"/>
      <c r="AS131" s="138"/>
      <c r="AT131" s="138"/>
      <c r="AU131" s="138"/>
      <c r="AV131" s="138"/>
      <c r="AX131" s="134"/>
      <c r="AY131" s="140"/>
      <c r="AZ131" s="138"/>
      <c r="BA131" s="138"/>
      <c r="BB131" s="138"/>
      <c r="BC131" s="138"/>
      <c r="BD131" s="138"/>
      <c r="BF131" s="134"/>
      <c r="BG131" s="140"/>
      <c r="BH131" s="138"/>
      <c r="BI131" s="138"/>
      <c r="BJ131" s="138"/>
      <c r="BK131" s="138"/>
      <c r="BL131" s="138"/>
      <c r="BN131" s="134"/>
      <c r="BO131" s="140"/>
      <c r="BP131" s="138"/>
      <c r="BQ131" s="138"/>
      <c r="BR131" s="138"/>
      <c r="BS131" s="138"/>
      <c r="BT131" s="138"/>
    </row>
    <row r="132" spans="2:72">
      <c r="B132" s="332" t="s">
        <v>39</v>
      </c>
      <c r="C132" s="333"/>
      <c r="D132" s="143">
        <f>SUM(D127:D130)+D125</f>
        <v>0</v>
      </c>
      <c r="E132" s="143">
        <f t="shared" ref="E132:F132" si="539">SUM(E127:E130)+E125</f>
        <v>0</v>
      </c>
      <c r="F132" s="143">
        <f t="shared" si="539"/>
        <v>0</v>
      </c>
      <c r="G132" s="143">
        <f t="shared" ref="G132:H132" si="540">SUM(G127:G130)+G125</f>
        <v>0</v>
      </c>
      <c r="H132" s="143">
        <f t="shared" si="540"/>
        <v>0</v>
      </c>
      <c r="J132" s="332" t="s">
        <v>39</v>
      </c>
      <c r="K132" s="333"/>
      <c r="L132" s="143">
        <f t="shared" ref="L132" si="541">SUM(L127:L130)+L125</f>
        <v>0</v>
      </c>
      <c r="M132" s="143">
        <f t="shared" ref="M132:N132" si="542">SUM(M127:M130)+M125</f>
        <v>0</v>
      </c>
      <c r="N132" s="143">
        <f t="shared" si="542"/>
        <v>0</v>
      </c>
      <c r="O132" s="143">
        <f t="shared" ref="O132:P132" si="543">SUM(O127:O130)+O125</f>
        <v>0</v>
      </c>
      <c r="P132" s="143">
        <f t="shared" si="543"/>
        <v>0</v>
      </c>
      <c r="R132" s="332" t="s">
        <v>39</v>
      </c>
      <c r="S132" s="333"/>
      <c r="T132" s="143">
        <f t="shared" ref="T132" si="544">SUM(T127:T130)+T125</f>
        <v>0</v>
      </c>
      <c r="U132" s="143">
        <f t="shared" ref="U132:V132" si="545">SUM(U127:U130)+U125</f>
        <v>0</v>
      </c>
      <c r="V132" s="143">
        <f t="shared" si="545"/>
        <v>0</v>
      </c>
      <c r="W132" s="143">
        <f t="shared" ref="W132:X132" si="546">SUM(W127:W130)+W125</f>
        <v>0</v>
      </c>
      <c r="X132" s="143">
        <f t="shared" si="546"/>
        <v>0</v>
      </c>
      <c r="Z132" s="332" t="s">
        <v>39</v>
      </c>
      <c r="AA132" s="333"/>
      <c r="AB132" s="143">
        <f t="shared" ref="AB132" si="547">SUM(AB127:AB130)+AB125</f>
        <v>0</v>
      </c>
      <c r="AC132" s="143">
        <f t="shared" ref="AC132:AD132" si="548">SUM(AC127:AC130)+AC125</f>
        <v>0</v>
      </c>
      <c r="AD132" s="143">
        <f t="shared" si="548"/>
        <v>0</v>
      </c>
      <c r="AE132" s="143">
        <f t="shared" ref="AE132:AF132" si="549">SUM(AE127:AE130)+AE125</f>
        <v>0</v>
      </c>
      <c r="AF132" s="143">
        <f t="shared" si="549"/>
        <v>0</v>
      </c>
      <c r="AH132" s="332" t="s">
        <v>39</v>
      </c>
      <c r="AI132" s="333"/>
      <c r="AJ132" s="143">
        <f t="shared" ref="AJ132" si="550">SUM(AJ127:AJ130)+AJ125</f>
        <v>0</v>
      </c>
      <c r="AK132" s="143">
        <f t="shared" ref="AK132:AL132" si="551">SUM(AK127:AK130)+AK125</f>
        <v>0</v>
      </c>
      <c r="AL132" s="143">
        <f t="shared" si="551"/>
        <v>0</v>
      </c>
      <c r="AM132" s="143">
        <f t="shared" ref="AM132:AN132" si="552">SUM(AM127:AM130)+AM125</f>
        <v>0</v>
      </c>
      <c r="AN132" s="143">
        <f t="shared" si="552"/>
        <v>0</v>
      </c>
      <c r="AP132" s="332" t="s">
        <v>39</v>
      </c>
      <c r="AQ132" s="333"/>
      <c r="AR132" s="143">
        <f t="shared" ref="AR132" si="553">SUM(AR127:AR130)+AR125</f>
        <v>0</v>
      </c>
      <c r="AS132" s="143">
        <f t="shared" ref="AS132:AT132" si="554">SUM(AS127:AS130)+AS125</f>
        <v>0</v>
      </c>
      <c r="AT132" s="143">
        <f t="shared" si="554"/>
        <v>0</v>
      </c>
      <c r="AU132" s="143">
        <f t="shared" ref="AU132:AV132" si="555">SUM(AU127:AU130)+AU125</f>
        <v>0</v>
      </c>
      <c r="AV132" s="143">
        <f t="shared" si="555"/>
        <v>0</v>
      </c>
      <c r="AX132" s="332" t="s">
        <v>39</v>
      </c>
      <c r="AY132" s="333"/>
      <c r="AZ132" s="143">
        <f t="shared" ref="AZ132" si="556">SUM(AZ127:AZ130)+AZ125</f>
        <v>0</v>
      </c>
      <c r="BA132" s="143">
        <f t="shared" ref="BA132:BB132" si="557">SUM(BA127:BA130)+BA125</f>
        <v>0</v>
      </c>
      <c r="BB132" s="143">
        <f t="shared" si="557"/>
        <v>0</v>
      </c>
      <c r="BC132" s="143">
        <f t="shared" ref="BC132:BD132" si="558">SUM(BC127:BC130)+BC125</f>
        <v>0</v>
      </c>
      <c r="BD132" s="143">
        <f t="shared" si="558"/>
        <v>0</v>
      </c>
      <c r="BF132" s="332" t="s">
        <v>39</v>
      </c>
      <c r="BG132" s="333"/>
      <c r="BH132" s="143">
        <f t="shared" ref="BH132" si="559">SUM(BH127:BH130)+BH125</f>
        <v>0</v>
      </c>
      <c r="BI132" s="143">
        <f t="shared" ref="BI132:BJ132" si="560">SUM(BI127:BI130)+BI125</f>
        <v>0</v>
      </c>
      <c r="BJ132" s="143">
        <f t="shared" si="560"/>
        <v>0</v>
      </c>
      <c r="BK132" s="143">
        <f t="shared" ref="BK132:BL132" si="561">SUM(BK127:BK130)+BK125</f>
        <v>0</v>
      </c>
      <c r="BL132" s="143">
        <f t="shared" si="561"/>
        <v>0</v>
      </c>
      <c r="BN132" s="332" t="s">
        <v>39</v>
      </c>
      <c r="BO132" s="333"/>
      <c r="BP132" s="143">
        <f t="shared" ref="BP132" si="562">SUM(BP127:BP130)+BP125</f>
        <v>0</v>
      </c>
      <c r="BQ132" s="143">
        <f t="shared" ref="BQ132:BR132" si="563">SUM(BQ127:BQ130)+BQ125</f>
        <v>0</v>
      </c>
      <c r="BR132" s="143">
        <f t="shared" si="563"/>
        <v>0</v>
      </c>
      <c r="BS132" s="143">
        <f t="shared" ref="BS132:BT132" si="564">SUM(BS127:BS130)+BS125</f>
        <v>0</v>
      </c>
      <c r="BT132" s="143">
        <f t="shared" si="564"/>
        <v>0</v>
      </c>
    </row>
    <row r="133" spans="2:72">
      <c r="B133" s="154">
        <v>8</v>
      </c>
      <c r="C133" s="153" t="s">
        <v>93</v>
      </c>
      <c r="D133" s="129"/>
      <c r="E133" s="129"/>
      <c r="F133" s="129"/>
      <c r="G133" s="129"/>
      <c r="H133" s="129"/>
      <c r="J133" s="154">
        <v>8</v>
      </c>
      <c r="K133" s="153" t="s">
        <v>93</v>
      </c>
      <c r="L133" s="129"/>
      <c r="M133" s="129"/>
      <c r="N133" s="129"/>
      <c r="O133" s="129"/>
      <c r="P133" s="129"/>
      <c r="R133" s="154">
        <v>8</v>
      </c>
      <c r="S133" s="153" t="s">
        <v>93</v>
      </c>
      <c r="T133" s="129"/>
      <c r="U133" s="129"/>
      <c r="V133" s="129"/>
      <c r="W133" s="129"/>
      <c r="X133" s="129"/>
      <c r="Z133" s="154">
        <v>8</v>
      </c>
      <c r="AA133" s="153" t="s">
        <v>93</v>
      </c>
      <c r="AB133" s="129"/>
      <c r="AC133" s="129"/>
      <c r="AD133" s="129"/>
      <c r="AE133" s="129"/>
      <c r="AF133" s="129"/>
      <c r="AH133" s="154">
        <v>8</v>
      </c>
      <c r="AI133" s="153" t="s">
        <v>93</v>
      </c>
      <c r="AJ133" s="129"/>
      <c r="AK133" s="129"/>
      <c r="AL133" s="129"/>
      <c r="AM133" s="129"/>
      <c r="AN133" s="129"/>
      <c r="AP133" s="154">
        <v>8</v>
      </c>
      <c r="AQ133" s="153" t="s">
        <v>93</v>
      </c>
      <c r="AR133" s="129"/>
      <c r="AS133" s="129"/>
      <c r="AT133" s="129"/>
      <c r="AU133" s="129"/>
      <c r="AV133" s="129"/>
      <c r="AX133" s="154">
        <v>8</v>
      </c>
      <c r="AY133" s="153" t="s">
        <v>93</v>
      </c>
      <c r="AZ133" s="129"/>
      <c r="BA133" s="129"/>
      <c r="BB133" s="129"/>
      <c r="BC133" s="129"/>
      <c r="BD133" s="129"/>
      <c r="BF133" s="154">
        <v>8</v>
      </c>
      <c r="BG133" s="153" t="s">
        <v>93</v>
      </c>
      <c r="BH133" s="129"/>
      <c r="BI133" s="129"/>
      <c r="BJ133" s="129"/>
      <c r="BK133" s="129"/>
      <c r="BL133" s="129"/>
      <c r="BN133" s="154">
        <v>8</v>
      </c>
      <c r="BO133" s="153" t="s">
        <v>93</v>
      </c>
      <c r="BP133" s="129"/>
      <c r="BQ133" s="129"/>
      <c r="BR133" s="129"/>
      <c r="BS133" s="129"/>
      <c r="BT133" s="129"/>
    </row>
    <row r="134" spans="2:72">
      <c r="B134" s="131"/>
      <c r="C134" s="132" t="s">
        <v>9</v>
      </c>
      <c r="D134" s="133"/>
      <c r="E134" s="133"/>
      <c r="F134" s="133"/>
      <c r="G134" s="133"/>
      <c r="H134" s="133"/>
      <c r="J134" s="131"/>
      <c r="K134" s="132" t="s">
        <v>9</v>
      </c>
      <c r="L134" s="133"/>
      <c r="M134" s="133"/>
      <c r="N134" s="133"/>
      <c r="O134" s="133"/>
      <c r="P134" s="133"/>
      <c r="R134" s="131"/>
      <c r="S134" s="132" t="s">
        <v>9</v>
      </c>
      <c r="T134" s="133"/>
      <c r="U134" s="133"/>
      <c r="V134" s="133"/>
      <c r="W134" s="133"/>
      <c r="X134" s="133"/>
      <c r="Z134" s="131"/>
      <c r="AA134" s="132" t="s">
        <v>9</v>
      </c>
      <c r="AB134" s="133"/>
      <c r="AC134" s="133"/>
      <c r="AD134" s="133"/>
      <c r="AE134" s="133"/>
      <c r="AF134" s="133"/>
      <c r="AH134" s="131"/>
      <c r="AI134" s="132" t="s">
        <v>9</v>
      </c>
      <c r="AJ134" s="133"/>
      <c r="AK134" s="133"/>
      <c r="AL134" s="133"/>
      <c r="AM134" s="133"/>
      <c r="AN134" s="133"/>
      <c r="AP134" s="131"/>
      <c r="AQ134" s="132" t="s">
        <v>9</v>
      </c>
      <c r="AR134" s="133"/>
      <c r="AS134" s="133"/>
      <c r="AT134" s="133"/>
      <c r="AU134" s="133"/>
      <c r="AV134" s="133"/>
      <c r="AX134" s="131"/>
      <c r="AY134" s="132" t="s">
        <v>9</v>
      </c>
      <c r="AZ134" s="133"/>
      <c r="BA134" s="133"/>
      <c r="BB134" s="133"/>
      <c r="BC134" s="133"/>
      <c r="BD134" s="133"/>
      <c r="BF134" s="131"/>
      <c r="BG134" s="132" t="s">
        <v>9</v>
      </c>
      <c r="BH134" s="133"/>
      <c r="BI134" s="133"/>
      <c r="BJ134" s="133"/>
      <c r="BK134" s="133"/>
      <c r="BL134" s="133"/>
      <c r="BN134" s="131"/>
      <c r="BO134" s="132" t="s">
        <v>9</v>
      </c>
      <c r="BP134" s="133"/>
      <c r="BQ134" s="133"/>
      <c r="BR134" s="133"/>
      <c r="BS134" s="133"/>
      <c r="BT134" s="133"/>
    </row>
    <row r="135" spans="2:72">
      <c r="B135" s="134"/>
      <c r="C135" s="261" t="s">
        <v>10</v>
      </c>
      <c r="D135" s="135">
        <f t="shared" ref="D135:F141" si="565">L135+T135+AB135+AJ135+AR135+AZ135+BH135+BP135</f>
        <v>0</v>
      </c>
      <c r="E135" s="135">
        <f t="shared" si="565"/>
        <v>0</v>
      </c>
      <c r="F135" s="135">
        <f t="shared" si="565"/>
        <v>0</v>
      </c>
      <c r="G135" s="135">
        <f>F135-D135</f>
        <v>0</v>
      </c>
      <c r="H135" s="135">
        <f>F135-E135</f>
        <v>0</v>
      </c>
      <c r="J135" s="134"/>
      <c r="K135" s="261" t="s">
        <v>10</v>
      </c>
      <c r="L135" s="135">
        <v>0</v>
      </c>
      <c r="M135" s="135">
        <v>0</v>
      </c>
      <c r="N135" s="135">
        <v>0</v>
      </c>
      <c r="O135" s="135">
        <f>N135-L135</f>
        <v>0</v>
      </c>
      <c r="P135" s="135">
        <f>N135-M135</f>
        <v>0</v>
      </c>
      <c r="R135" s="134"/>
      <c r="S135" s="261" t="s">
        <v>10</v>
      </c>
      <c r="T135" s="135">
        <v>0</v>
      </c>
      <c r="U135" s="135">
        <v>0</v>
      </c>
      <c r="V135" s="135">
        <v>0</v>
      </c>
      <c r="W135" s="135">
        <f>V135-T135</f>
        <v>0</v>
      </c>
      <c r="X135" s="135">
        <f>V135-U135</f>
        <v>0</v>
      </c>
      <c r="Z135" s="134"/>
      <c r="AA135" s="261" t="s">
        <v>10</v>
      </c>
      <c r="AB135" s="135">
        <v>0</v>
      </c>
      <c r="AC135" s="135">
        <v>0</v>
      </c>
      <c r="AD135" s="135">
        <v>0</v>
      </c>
      <c r="AE135" s="135">
        <f>AD135-AB135</f>
        <v>0</v>
      </c>
      <c r="AF135" s="135">
        <f>AD135-AC135</f>
        <v>0</v>
      </c>
      <c r="AH135" s="134"/>
      <c r="AI135" s="261" t="s">
        <v>10</v>
      </c>
      <c r="AJ135" s="135">
        <v>0</v>
      </c>
      <c r="AK135" s="135">
        <v>0</v>
      </c>
      <c r="AL135" s="135">
        <v>0</v>
      </c>
      <c r="AM135" s="135">
        <f>AL135-AJ135</f>
        <v>0</v>
      </c>
      <c r="AN135" s="135">
        <f>AL135-AK135</f>
        <v>0</v>
      </c>
      <c r="AP135" s="134"/>
      <c r="AQ135" s="261" t="s">
        <v>10</v>
      </c>
      <c r="AR135" s="135">
        <v>0</v>
      </c>
      <c r="AS135" s="135">
        <v>0</v>
      </c>
      <c r="AT135" s="135">
        <v>0</v>
      </c>
      <c r="AU135" s="135">
        <f>AT135-AR135</f>
        <v>0</v>
      </c>
      <c r="AV135" s="135">
        <f>AT135-AS135</f>
        <v>0</v>
      </c>
      <c r="AX135" s="134"/>
      <c r="AY135" s="261" t="s">
        <v>10</v>
      </c>
      <c r="AZ135" s="135">
        <v>0</v>
      </c>
      <c r="BA135" s="135">
        <v>0</v>
      </c>
      <c r="BB135" s="135">
        <v>0</v>
      </c>
      <c r="BC135" s="135">
        <f>BB135-AZ135</f>
        <v>0</v>
      </c>
      <c r="BD135" s="135">
        <f>BB135-BA135</f>
        <v>0</v>
      </c>
      <c r="BF135" s="134"/>
      <c r="BG135" s="261" t="s">
        <v>10</v>
      </c>
      <c r="BH135" s="135">
        <v>0</v>
      </c>
      <c r="BI135" s="135">
        <v>0</v>
      </c>
      <c r="BJ135" s="135">
        <v>0</v>
      </c>
      <c r="BK135" s="135">
        <f>BJ135-BH135</f>
        <v>0</v>
      </c>
      <c r="BL135" s="135">
        <f>BJ135-BI135</f>
        <v>0</v>
      </c>
      <c r="BN135" s="134"/>
      <c r="BO135" s="261" t="s">
        <v>10</v>
      </c>
      <c r="BP135" s="135">
        <v>0</v>
      </c>
      <c r="BQ135" s="135">
        <v>0</v>
      </c>
      <c r="BR135" s="135">
        <v>0</v>
      </c>
      <c r="BS135" s="135">
        <f>BR135-BP135</f>
        <v>0</v>
      </c>
      <c r="BT135" s="135">
        <f>BR135-BQ135</f>
        <v>0</v>
      </c>
    </row>
    <row r="136" spans="2:72">
      <c r="B136" s="134"/>
      <c r="C136" s="261" t="s">
        <v>11</v>
      </c>
      <c r="D136" s="135">
        <f t="shared" si="565"/>
        <v>0</v>
      </c>
      <c r="E136" s="135">
        <f t="shared" si="565"/>
        <v>0</v>
      </c>
      <c r="F136" s="135">
        <f t="shared" si="565"/>
        <v>0</v>
      </c>
      <c r="G136" s="135">
        <f t="shared" ref="G136:G141" si="566">F136-D136</f>
        <v>0</v>
      </c>
      <c r="H136" s="135">
        <f t="shared" ref="H136:H141" si="567">F136-E136</f>
        <v>0</v>
      </c>
      <c r="J136" s="134"/>
      <c r="K136" s="261" t="s">
        <v>11</v>
      </c>
      <c r="L136" s="135">
        <v>0</v>
      </c>
      <c r="M136" s="135">
        <v>0</v>
      </c>
      <c r="N136" s="135">
        <v>0</v>
      </c>
      <c r="O136" s="135">
        <f t="shared" ref="O136:O141" si="568">N136-L136</f>
        <v>0</v>
      </c>
      <c r="P136" s="135">
        <f t="shared" ref="P136:P141" si="569">N136-M136</f>
        <v>0</v>
      </c>
      <c r="R136" s="134"/>
      <c r="S136" s="261" t="s">
        <v>11</v>
      </c>
      <c r="T136" s="135">
        <v>0</v>
      </c>
      <c r="U136" s="135">
        <v>0</v>
      </c>
      <c r="V136" s="135">
        <v>0</v>
      </c>
      <c r="W136" s="135">
        <f t="shared" ref="W136:W141" si="570">V136-T136</f>
        <v>0</v>
      </c>
      <c r="X136" s="135">
        <f t="shared" ref="X136:X141" si="571">V136-U136</f>
        <v>0</v>
      </c>
      <c r="Z136" s="134"/>
      <c r="AA136" s="261" t="s">
        <v>11</v>
      </c>
      <c r="AB136" s="135">
        <v>0</v>
      </c>
      <c r="AC136" s="135">
        <v>0</v>
      </c>
      <c r="AD136" s="135">
        <v>0</v>
      </c>
      <c r="AE136" s="135">
        <f t="shared" ref="AE136:AE141" si="572">AD136-AB136</f>
        <v>0</v>
      </c>
      <c r="AF136" s="135">
        <f t="shared" ref="AF136:AF141" si="573">AD136-AC136</f>
        <v>0</v>
      </c>
      <c r="AH136" s="134"/>
      <c r="AI136" s="261" t="s">
        <v>11</v>
      </c>
      <c r="AJ136" s="135">
        <v>0</v>
      </c>
      <c r="AK136" s="135">
        <v>0</v>
      </c>
      <c r="AL136" s="135">
        <v>0</v>
      </c>
      <c r="AM136" s="135">
        <f t="shared" ref="AM136:AM141" si="574">AL136-AJ136</f>
        <v>0</v>
      </c>
      <c r="AN136" s="135">
        <f t="shared" ref="AN136:AN141" si="575">AL136-AK136</f>
        <v>0</v>
      </c>
      <c r="AP136" s="134"/>
      <c r="AQ136" s="261" t="s">
        <v>11</v>
      </c>
      <c r="AR136" s="135">
        <v>0</v>
      </c>
      <c r="AS136" s="135">
        <v>0</v>
      </c>
      <c r="AT136" s="135">
        <v>0</v>
      </c>
      <c r="AU136" s="135">
        <f t="shared" ref="AU136:AU141" si="576">AT136-AR136</f>
        <v>0</v>
      </c>
      <c r="AV136" s="135">
        <f t="shared" ref="AV136:AV141" si="577">AT136-AS136</f>
        <v>0</v>
      </c>
      <c r="AX136" s="134"/>
      <c r="AY136" s="261" t="s">
        <v>11</v>
      </c>
      <c r="AZ136" s="135">
        <v>0</v>
      </c>
      <c r="BA136" s="135">
        <v>0</v>
      </c>
      <c r="BB136" s="135">
        <v>0</v>
      </c>
      <c r="BC136" s="135">
        <f t="shared" ref="BC136:BC141" si="578">BB136-AZ136</f>
        <v>0</v>
      </c>
      <c r="BD136" s="135">
        <f t="shared" ref="BD136:BD141" si="579">BB136-BA136</f>
        <v>0</v>
      </c>
      <c r="BF136" s="134"/>
      <c r="BG136" s="261" t="s">
        <v>11</v>
      </c>
      <c r="BH136" s="135">
        <v>0</v>
      </c>
      <c r="BI136" s="135">
        <v>0</v>
      </c>
      <c r="BJ136" s="135">
        <v>0</v>
      </c>
      <c r="BK136" s="135">
        <f t="shared" ref="BK136:BK141" si="580">BJ136-BH136</f>
        <v>0</v>
      </c>
      <c r="BL136" s="135">
        <f t="shared" ref="BL136:BL141" si="581">BJ136-BI136</f>
        <v>0</v>
      </c>
      <c r="BN136" s="134"/>
      <c r="BO136" s="261" t="s">
        <v>11</v>
      </c>
      <c r="BP136" s="135">
        <v>0</v>
      </c>
      <c r="BQ136" s="135">
        <v>0</v>
      </c>
      <c r="BR136" s="135">
        <v>0</v>
      </c>
      <c r="BS136" s="135">
        <f t="shared" ref="BS136:BS141" si="582">BR136-BP136</f>
        <v>0</v>
      </c>
      <c r="BT136" s="135">
        <f t="shared" ref="BT136:BT141" si="583">BR136-BQ136</f>
        <v>0</v>
      </c>
    </row>
    <row r="137" spans="2:72">
      <c r="B137" s="134"/>
      <c r="C137" s="261" t="s">
        <v>12</v>
      </c>
      <c r="D137" s="135">
        <f t="shared" si="565"/>
        <v>0</v>
      </c>
      <c r="E137" s="135">
        <f t="shared" si="565"/>
        <v>0</v>
      </c>
      <c r="F137" s="135">
        <f t="shared" si="565"/>
        <v>0</v>
      </c>
      <c r="G137" s="135">
        <f t="shared" si="566"/>
        <v>0</v>
      </c>
      <c r="H137" s="135">
        <f t="shared" si="567"/>
        <v>0</v>
      </c>
      <c r="J137" s="134"/>
      <c r="K137" s="261" t="s">
        <v>12</v>
      </c>
      <c r="L137" s="135">
        <v>0</v>
      </c>
      <c r="M137" s="135">
        <v>0</v>
      </c>
      <c r="N137" s="135">
        <v>0</v>
      </c>
      <c r="O137" s="135">
        <f t="shared" si="568"/>
        <v>0</v>
      </c>
      <c r="P137" s="135">
        <f t="shared" si="569"/>
        <v>0</v>
      </c>
      <c r="R137" s="134"/>
      <c r="S137" s="261" t="s">
        <v>12</v>
      </c>
      <c r="T137" s="135">
        <v>0</v>
      </c>
      <c r="U137" s="135">
        <v>0</v>
      </c>
      <c r="V137" s="135">
        <v>0</v>
      </c>
      <c r="W137" s="135">
        <f t="shared" si="570"/>
        <v>0</v>
      </c>
      <c r="X137" s="135">
        <f t="shared" si="571"/>
        <v>0</v>
      </c>
      <c r="Z137" s="134"/>
      <c r="AA137" s="261" t="s">
        <v>12</v>
      </c>
      <c r="AB137" s="135">
        <v>0</v>
      </c>
      <c r="AC137" s="135">
        <v>0</v>
      </c>
      <c r="AD137" s="135">
        <v>0</v>
      </c>
      <c r="AE137" s="135">
        <f t="shared" si="572"/>
        <v>0</v>
      </c>
      <c r="AF137" s="135">
        <f t="shared" si="573"/>
        <v>0</v>
      </c>
      <c r="AH137" s="134"/>
      <c r="AI137" s="261" t="s">
        <v>12</v>
      </c>
      <c r="AJ137" s="135">
        <v>0</v>
      </c>
      <c r="AK137" s="135">
        <v>0</v>
      </c>
      <c r="AL137" s="135">
        <v>0</v>
      </c>
      <c r="AM137" s="135">
        <f t="shared" si="574"/>
        <v>0</v>
      </c>
      <c r="AN137" s="135">
        <f t="shared" si="575"/>
        <v>0</v>
      </c>
      <c r="AP137" s="134"/>
      <c r="AQ137" s="261" t="s">
        <v>12</v>
      </c>
      <c r="AR137" s="135">
        <v>0</v>
      </c>
      <c r="AS137" s="135">
        <v>0</v>
      </c>
      <c r="AT137" s="135">
        <v>0</v>
      </c>
      <c r="AU137" s="135">
        <f t="shared" si="576"/>
        <v>0</v>
      </c>
      <c r="AV137" s="135">
        <f t="shared" si="577"/>
        <v>0</v>
      </c>
      <c r="AX137" s="134"/>
      <c r="AY137" s="261" t="s">
        <v>12</v>
      </c>
      <c r="AZ137" s="135">
        <v>0</v>
      </c>
      <c r="BA137" s="135">
        <v>0</v>
      </c>
      <c r="BB137" s="135">
        <v>0</v>
      </c>
      <c r="BC137" s="135">
        <f t="shared" si="578"/>
        <v>0</v>
      </c>
      <c r="BD137" s="135">
        <f t="shared" si="579"/>
        <v>0</v>
      </c>
      <c r="BF137" s="134"/>
      <c r="BG137" s="261" t="s">
        <v>12</v>
      </c>
      <c r="BH137" s="135">
        <v>0</v>
      </c>
      <c r="BI137" s="135">
        <v>0</v>
      </c>
      <c r="BJ137" s="135">
        <v>0</v>
      </c>
      <c r="BK137" s="135">
        <f t="shared" si="580"/>
        <v>0</v>
      </c>
      <c r="BL137" s="135">
        <f t="shared" si="581"/>
        <v>0</v>
      </c>
      <c r="BN137" s="134"/>
      <c r="BO137" s="261" t="s">
        <v>12</v>
      </c>
      <c r="BP137" s="135">
        <v>0</v>
      </c>
      <c r="BQ137" s="135">
        <v>0</v>
      </c>
      <c r="BR137" s="135">
        <v>0</v>
      </c>
      <c r="BS137" s="135">
        <f t="shared" si="582"/>
        <v>0</v>
      </c>
      <c r="BT137" s="135">
        <f t="shared" si="583"/>
        <v>0</v>
      </c>
    </row>
    <row r="138" spans="2:72">
      <c r="B138" s="134"/>
      <c r="C138" s="261" t="s">
        <v>13</v>
      </c>
      <c r="D138" s="135">
        <f t="shared" si="565"/>
        <v>0</v>
      </c>
      <c r="E138" s="135">
        <f t="shared" si="565"/>
        <v>0</v>
      </c>
      <c r="F138" s="135">
        <f t="shared" si="565"/>
        <v>0</v>
      </c>
      <c r="G138" s="135">
        <f t="shared" si="566"/>
        <v>0</v>
      </c>
      <c r="H138" s="135">
        <f t="shared" si="567"/>
        <v>0</v>
      </c>
      <c r="J138" s="134"/>
      <c r="K138" s="261" t="s">
        <v>13</v>
      </c>
      <c r="L138" s="135">
        <v>0</v>
      </c>
      <c r="M138" s="135">
        <v>0</v>
      </c>
      <c r="N138" s="135">
        <v>0</v>
      </c>
      <c r="O138" s="135">
        <f t="shared" si="568"/>
        <v>0</v>
      </c>
      <c r="P138" s="135">
        <f t="shared" si="569"/>
        <v>0</v>
      </c>
      <c r="R138" s="134"/>
      <c r="S138" s="261" t="s">
        <v>13</v>
      </c>
      <c r="T138" s="135">
        <v>0</v>
      </c>
      <c r="U138" s="135">
        <v>0</v>
      </c>
      <c r="V138" s="135">
        <v>0</v>
      </c>
      <c r="W138" s="135">
        <f t="shared" si="570"/>
        <v>0</v>
      </c>
      <c r="X138" s="135">
        <f t="shared" si="571"/>
        <v>0</v>
      </c>
      <c r="Z138" s="134"/>
      <c r="AA138" s="261" t="s">
        <v>13</v>
      </c>
      <c r="AB138" s="135">
        <v>0</v>
      </c>
      <c r="AC138" s="135">
        <v>0</v>
      </c>
      <c r="AD138" s="135">
        <v>0</v>
      </c>
      <c r="AE138" s="135">
        <f t="shared" si="572"/>
        <v>0</v>
      </c>
      <c r="AF138" s="135">
        <f t="shared" si="573"/>
        <v>0</v>
      </c>
      <c r="AH138" s="134"/>
      <c r="AI138" s="261" t="s">
        <v>13</v>
      </c>
      <c r="AJ138" s="135">
        <v>0</v>
      </c>
      <c r="AK138" s="135">
        <v>0</v>
      </c>
      <c r="AL138" s="135">
        <v>0</v>
      </c>
      <c r="AM138" s="135">
        <f t="shared" si="574"/>
        <v>0</v>
      </c>
      <c r="AN138" s="135">
        <f t="shared" si="575"/>
        <v>0</v>
      </c>
      <c r="AP138" s="134"/>
      <c r="AQ138" s="261" t="s">
        <v>13</v>
      </c>
      <c r="AR138" s="135">
        <v>0</v>
      </c>
      <c r="AS138" s="135">
        <v>0</v>
      </c>
      <c r="AT138" s="135">
        <v>0</v>
      </c>
      <c r="AU138" s="135">
        <f t="shared" si="576"/>
        <v>0</v>
      </c>
      <c r="AV138" s="135">
        <f t="shared" si="577"/>
        <v>0</v>
      </c>
      <c r="AX138" s="134"/>
      <c r="AY138" s="261" t="s">
        <v>13</v>
      </c>
      <c r="AZ138" s="135">
        <v>0</v>
      </c>
      <c r="BA138" s="135">
        <v>0</v>
      </c>
      <c r="BB138" s="135">
        <v>0</v>
      </c>
      <c r="BC138" s="135">
        <f t="shared" si="578"/>
        <v>0</v>
      </c>
      <c r="BD138" s="135">
        <f t="shared" si="579"/>
        <v>0</v>
      </c>
      <c r="BF138" s="134"/>
      <c r="BG138" s="261" t="s">
        <v>13</v>
      </c>
      <c r="BH138" s="135">
        <v>0</v>
      </c>
      <c r="BI138" s="135">
        <v>0</v>
      </c>
      <c r="BJ138" s="135">
        <v>0</v>
      </c>
      <c r="BK138" s="135">
        <f t="shared" si="580"/>
        <v>0</v>
      </c>
      <c r="BL138" s="135">
        <f t="shared" si="581"/>
        <v>0</v>
      </c>
      <c r="BN138" s="134"/>
      <c r="BO138" s="261" t="s">
        <v>13</v>
      </c>
      <c r="BP138" s="135">
        <v>0</v>
      </c>
      <c r="BQ138" s="135">
        <v>0</v>
      </c>
      <c r="BR138" s="135">
        <v>0</v>
      </c>
      <c r="BS138" s="135">
        <f t="shared" si="582"/>
        <v>0</v>
      </c>
      <c r="BT138" s="135">
        <f t="shared" si="583"/>
        <v>0</v>
      </c>
    </row>
    <row r="139" spans="2:72">
      <c r="B139" s="134"/>
      <c r="C139" s="261" t="s">
        <v>36</v>
      </c>
      <c r="D139" s="135">
        <f t="shared" si="565"/>
        <v>0</v>
      </c>
      <c r="E139" s="135">
        <f t="shared" si="565"/>
        <v>0</v>
      </c>
      <c r="F139" s="135">
        <f t="shared" si="565"/>
        <v>0</v>
      </c>
      <c r="G139" s="135">
        <f t="shared" si="566"/>
        <v>0</v>
      </c>
      <c r="H139" s="135">
        <f t="shared" si="567"/>
        <v>0</v>
      </c>
      <c r="J139" s="134"/>
      <c r="K139" s="261" t="s">
        <v>36</v>
      </c>
      <c r="L139" s="135">
        <v>0</v>
      </c>
      <c r="M139" s="135">
        <v>0</v>
      </c>
      <c r="N139" s="135">
        <v>0</v>
      </c>
      <c r="O139" s="135">
        <f t="shared" si="568"/>
        <v>0</v>
      </c>
      <c r="P139" s="135">
        <f t="shared" si="569"/>
        <v>0</v>
      </c>
      <c r="R139" s="134"/>
      <c r="S139" s="261" t="s">
        <v>36</v>
      </c>
      <c r="T139" s="135">
        <v>0</v>
      </c>
      <c r="U139" s="135">
        <v>0</v>
      </c>
      <c r="V139" s="135">
        <v>0</v>
      </c>
      <c r="W139" s="135">
        <f t="shared" si="570"/>
        <v>0</v>
      </c>
      <c r="X139" s="135">
        <f t="shared" si="571"/>
        <v>0</v>
      </c>
      <c r="Z139" s="134"/>
      <c r="AA139" s="261" t="s">
        <v>36</v>
      </c>
      <c r="AB139" s="135">
        <v>0</v>
      </c>
      <c r="AC139" s="135">
        <v>0</v>
      </c>
      <c r="AD139" s="135">
        <v>0</v>
      </c>
      <c r="AE139" s="135">
        <f t="shared" si="572"/>
        <v>0</v>
      </c>
      <c r="AF139" s="135">
        <f t="shared" si="573"/>
        <v>0</v>
      </c>
      <c r="AH139" s="134"/>
      <c r="AI139" s="261" t="s">
        <v>36</v>
      </c>
      <c r="AJ139" s="135">
        <v>0</v>
      </c>
      <c r="AK139" s="135">
        <v>0</v>
      </c>
      <c r="AL139" s="135">
        <v>0</v>
      </c>
      <c r="AM139" s="135">
        <f t="shared" si="574"/>
        <v>0</v>
      </c>
      <c r="AN139" s="135">
        <f t="shared" si="575"/>
        <v>0</v>
      </c>
      <c r="AP139" s="134"/>
      <c r="AQ139" s="261" t="s">
        <v>36</v>
      </c>
      <c r="AR139" s="135">
        <v>0</v>
      </c>
      <c r="AS139" s="135">
        <v>0</v>
      </c>
      <c r="AT139" s="135">
        <v>0</v>
      </c>
      <c r="AU139" s="135">
        <f t="shared" si="576"/>
        <v>0</v>
      </c>
      <c r="AV139" s="135">
        <f t="shared" si="577"/>
        <v>0</v>
      </c>
      <c r="AX139" s="134"/>
      <c r="AY139" s="261" t="s">
        <v>36</v>
      </c>
      <c r="AZ139" s="135">
        <v>0</v>
      </c>
      <c r="BA139" s="135">
        <v>0</v>
      </c>
      <c r="BB139" s="135">
        <v>0</v>
      </c>
      <c r="BC139" s="135">
        <f t="shared" si="578"/>
        <v>0</v>
      </c>
      <c r="BD139" s="135">
        <f t="shared" si="579"/>
        <v>0</v>
      </c>
      <c r="BF139" s="134"/>
      <c r="BG139" s="261" t="s">
        <v>36</v>
      </c>
      <c r="BH139" s="135">
        <v>0</v>
      </c>
      <c r="BI139" s="135">
        <v>0</v>
      </c>
      <c r="BJ139" s="135">
        <v>0</v>
      </c>
      <c r="BK139" s="135">
        <f t="shared" si="580"/>
        <v>0</v>
      </c>
      <c r="BL139" s="135">
        <f t="shared" si="581"/>
        <v>0</v>
      </c>
      <c r="BN139" s="134"/>
      <c r="BO139" s="261" t="s">
        <v>36</v>
      </c>
      <c r="BP139" s="135">
        <v>0</v>
      </c>
      <c r="BQ139" s="135">
        <v>0</v>
      </c>
      <c r="BR139" s="135">
        <v>0</v>
      </c>
      <c r="BS139" s="135">
        <f t="shared" si="582"/>
        <v>0</v>
      </c>
      <c r="BT139" s="135">
        <f t="shared" si="583"/>
        <v>0</v>
      </c>
    </row>
    <row r="140" spans="2:72">
      <c r="B140" s="134"/>
      <c r="C140" s="261" t="s">
        <v>14</v>
      </c>
      <c r="D140" s="135">
        <f t="shared" si="565"/>
        <v>0</v>
      </c>
      <c r="E140" s="135">
        <f t="shared" si="565"/>
        <v>0</v>
      </c>
      <c r="F140" s="135">
        <f t="shared" si="565"/>
        <v>0</v>
      </c>
      <c r="G140" s="135">
        <f t="shared" si="566"/>
        <v>0</v>
      </c>
      <c r="H140" s="135">
        <f t="shared" si="567"/>
        <v>0</v>
      </c>
      <c r="J140" s="134"/>
      <c r="K140" s="261" t="s">
        <v>14</v>
      </c>
      <c r="L140" s="135">
        <v>0</v>
      </c>
      <c r="M140" s="135">
        <v>0</v>
      </c>
      <c r="N140" s="135">
        <v>0</v>
      </c>
      <c r="O140" s="135">
        <f t="shared" si="568"/>
        <v>0</v>
      </c>
      <c r="P140" s="135">
        <f t="shared" si="569"/>
        <v>0</v>
      </c>
      <c r="R140" s="134"/>
      <c r="S140" s="261" t="s">
        <v>14</v>
      </c>
      <c r="T140" s="135">
        <v>0</v>
      </c>
      <c r="U140" s="135">
        <v>0</v>
      </c>
      <c r="V140" s="135">
        <v>0</v>
      </c>
      <c r="W140" s="135">
        <f t="shared" si="570"/>
        <v>0</v>
      </c>
      <c r="X140" s="135">
        <f t="shared" si="571"/>
        <v>0</v>
      </c>
      <c r="Z140" s="134"/>
      <c r="AA140" s="261" t="s">
        <v>14</v>
      </c>
      <c r="AB140" s="135">
        <v>0</v>
      </c>
      <c r="AC140" s="135">
        <v>0</v>
      </c>
      <c r="AD140" s="135">
        <v>0</v>
      </c>
      <c r="AE140" s="135">
        <f t="shared" si="572"/>
        <v>0</v>
      </c>
      <c r="AF140" s="135">
        <f t="shared" si="573"/>
        <v>0</v>
      </c>
      <c r="AH140" s="134"/>
      <c r="AI140" s="261" t="s">
        <v>14</v>
      </c>
      <c r="AJ140" s="135">
        <v>0</v>
      </c>
      <c r="AK140" s="135">
        <v>0</v>
      </c>
      <c r="AL140" s="135">
        <v>0</v>
      </c>
      <c r="AM140" s="135">
        <f t="shared" si="574"/>
        <v>0</v>
      </c>
      <c r="AN140" s="135">
        <f t="shared" si="575"/>
        <v>0</v>
      </c>
      <c r="AP140" s="134"/>
      <c r="AQ140" s="261" t="s">
        <v>14</v>
      </c>
      <c r="AR140" s="135">
        <v>0</v>
      </c>
      <c r="AS140" s="135">
        <v>0</v>
      </c>
      <c r="AT140" s="135">
        <v>0</v>
      </c>
      <c r="AU140" s="135">
        <f t="shared" si="576"/>
        <v>0</v>
      </c>
      <c r="AV140" s="135">
        <f t="shared" si="577"/>
        <v>0</v>
      </c>
      <c r="AX140" s="134"/>
      <c r="AY140" s="261" t="s">
        <v>14</v>
      </c>
      <c r="AZ140" s="135">
        <v>0</v>
      </c>
      <c r="BA140" s="135">
        <v>0</v>
      </c>
      <c r="BB140" s="135">
        <v>0</v>
      </c>
      <c r="BC140" s="135">
        <f t="shared" si="578"/>
        <v>0</v>
      </c>
      <c r="BD140" s="135">
        <f t="shared" si="579"/>
        <v>0</v>
      </c>
      <c r="BF140" s="134"/>
      <c r="BG140" s="261" t="s">
        <v>14</v>
      </c>
      <c r="BH140" s="135">
        <v>0</v>
      </c>
      <c r="BI140" s="135">
        <v>0</v>
      </c>
      <c r="BJ140" s="135">
        <v>0</v>
      </c>
      <c r="BK140" s="135">
        <f t="shared" si="580"/>
        <v>0</v>
      </c>
      <c r="BL140" s="135">
        <f t="shared" si="581"/>
        <v>0</v>
      </c>
      <c r="BN140" s="134"/>
      <c r="BO140" s="261" t="s">
        <v>14</v>
      </c>
      <c r="BP140" s="135">
        <v>0</v>
      </c>
      <c r="BQ140" s="135">
        <v>0</v>
      </c>
      <c r="BR140" s="135">
        <v>0</v>
      </c>
      <c r="BS140" s="135">
        <f t="shared" si="582"/>
        <v>0</v>
      </c>
      <c r="BT140" s="135">
        <f t="shared" si="583"/>
        <v>0</v>
      </c>
    </row>
    <row r="141" spans="2:72">
      <c r="B141" s="134"/>
      <c r="C141" s="261" t="s">
        <v>15</v>
      </c>
      <c r="D141" s="135">
        <f t="shared" si="565"/>
        <v>0</v>
      </c>
      <c r="E141" s="135">
        <f t="shared" si="565"/>
        <v>0</v>
      </c>
      <c r="F141" s="135">
        <f t="shared" si="565"/>
        <v>0</v>
      </c>
      <c r="G141" s="135">
        <f t="shared" si="566"/>
        <v>0</v>
      </c>
      <c r="H141" s="135">
        <f t="shared" si="567"/>
        <v>0</v>
      </c>
      <c r="J141" s="134"/>
      <c r="K141" s="261" t="s">
        <v>15</v>
      </c>
      <c r="L141" s="135">
        <v>0</v>
      </c>
      <c r="M141" s="135">
        <v>0</v>
      </c>
      <c r="N141" s="135">
        <v>0</v>
      </c>
      <c r="O141" s="135">
        <f t="shared" si="568"/>
        <v>0</v>
      </c>
      <c r="P141" s="135">
        <f t="shared" si="569"/>
        <v>0</v>
      </c>
      <c r="R141" s="134"/>
      <c r="S141" s="261" t="s">
        <v>15</v>
      </c>
      <c r="T141" s="135">
        <v>0</v>
      </c>
      <c r="U141" s="135">
        <v>0</v>
      </c>
      <c r="V141" s="135">
        <v>0</v>
      </c>
      <c r="W141" s="135">
        <f t="shared" si="570"/>
        <v>0</v>
      </c>
      <c r="X141" s="135">
        <f t="shared" si="571"/>
        <v>0</v>
      </c>
      <c r="Z141" s="134"/>
      <c r="AA141" s="261" t="s">
        <v>15</v>
      </c>
      <c r="AB141" s="135">
        <v>0</v>
      </c>
      <c r="AC141" s="135">
        <v>0</v>
      </c>
      <c r="AD141" s="135">
        <v>0</v>
      </c>
      <c r="AE141" s="135">
        <f t="shared" si="572"/>
        <v>0</v>
      </c>
      <c r="AF141" s="135">
        <f t="shared" si="573"/>
        <v>0</v>
      </c>
      <c r="AH141" s="134"/>
      <c r="AI141" s="261" t="s">
        <v>15</v>
      </c>
      <c r="AJ141" s="135">
        <v>0</v>
      </c>
      <c r="AK141" s="135">
        <v>0</v>
      </c>
      <c r="AL141" s="135">
        <v>0</v>
      </c>
      <c r="AM141" s="135">
        <f t="shared" si="574"/>
        <v>0</v>
      </c>
      <c r="AN141" s="135">
        <f t="shared" si="575"/>
        <v>0</v>
      </c>
      <c r="AP141" s="134"/>
      <c r="AQ141" s="261" t="s">
        <v>15</v>
      </c>
      <c r="AR141" s="135">
        <v>0</v>
      </c>
      <c r="AS141" s="135">
        <v>0</v>
      </c>
      <c r="AT141" s="135">
        <v>0</v>
      </c>
      <c r="AU141" s="135">
        <f t="shared" si="576"/>
        <v>0</v>
      </c>
      <c r="AV141" s="135">
        <f t="shared" si="577"/>
        <v>0</v>
      </c>
      <c r="AX141" s="134"/>
      <c r="AY141" s="261" t="s">
        <v>15</v>
      </c>
      <c r="AZ141" s="135">
        <v>0</v>
      </c>
      <c r="BA141" s="135">
        <v>0</v>
      </c>
      <c r="BB141" s="135">
        <v>0</v>
      </c>
      <c r="BC141" s="135">
        <f t="shared" si="578"/>
        <v>0</v>
      </c>
      <c r="BD141" s="135">
        <f t="shared" si="579"/>
        <v>0</v>
      </c>
      <c r="BF141" s="134"/>
      <c r="BG141" s="261" t="s">
        <v>15</v>
      </c>
      <c r="BH141" s="135">
        <v>0</v>
      </c>
      <c r="BI141" s="135">
        <v>0</v>
      </c>
      <c r="BJ141" s="135">
        <v>0</v>
      </c>
      <c r="BK141" s="135">
        <f t="shared" si="580"/>
        <v>0</v>
      </c>
      <c r="BL141" s="135">
        <f t="shared" si="581"/>
        <v>0</v>
      </c>
      <c r="BN141" s="134"/>
      <c r="BO141" s="261" t="s">
        <v>15</v>
      </c>
      <c r="BP141" s="135">
        <v>0</v>
      </c>
      <c r="BQ141" s="135">
        <v>0</v>
      </c>
      <c r="BR141" s="135">
        <v>0</v>
      </c>
      <c r="BS141" s="135">
        <f t="shared" si="582"/>
        <v>0</v>
      </c>
      <c r="BT141" s="135">
        <f t="shared" si="583"/>
        <v>0</v>
      </c>
    </row>
    <row r="142" spans="2:72">
      <c r="B142" s="136"/>
      <c r="C142" s="137"/>
      <c r="D142" s="138"/>
      <c r="E142" s="138"/>
      <c r="F142" s="138"/>
      <c r="G142" s="138"/>
      <c r="H142" s="138"/>
      <c r="J142" s="136"/>
      <c r="K142" s="137"/>
      <c r="L142" s="138"/>
      <c r="M142" s="138"/>
      <c r="N142" s="138"/>
      <c r="O142" s="138"/>
      <c r="P142" s="138"/>
      <c r="R142" s="136"/>
      <c r="S142" s="137"/>
      <c r="T142" s="138"/>
      <c r="U142" s="138"/>
      <c r="V142" s="138"/>
      <c r="W142" s="138"/>
      <c r="X142" s="138"/>
      <c r="Z142" s="136"/>
      <c r="AA142" s="137"/>
      <c r="AB142" s="138"/>
      <c r="AC142" s="138"/>
      <c r="AD142" s="138"/>
      <c r="AE142" s="138"/>
      <c r="AF142" s="138"/>
      <c r="AH142" s="136"/>
      <c r="AI142" s="137"/>
      <c r="AJ142" s="138"/>
      <c r="AK142" s="138"/>
      <c r="AL142" s="138"/>
      <c r="AM142" s="138"/>
      <c r="AN142" s="138"/>
      <c r="AP142" s="136"/>
      <c r="AQ142" s="137"/>
      <c r="AR142" s="138"/>
      <c r="AS142" s="138"/>
      <c r="AT142" s="138"/>
      <c r="AU142" s="138"/>
      <c r="AV142" s="138"/>
      <c r="AX142" s="136"/>
      <c r="AY142" s="137"/>
      <c r="AZ142" s="138"/>
      <c r="BA142" s="138"/>
      <c r="BB142" s="138"/>
      <c r="BC142" s="138"/>
      <c r="BD142" s="138"/>
      <c r="BF142" s="136"/>
      <c r="BG142" s="137"/>
      <c r="BH142" s="138"/>
      <c r="BI142" s="138"/>
      <c r="BJ142" s="138"/>
      <c r="BK142" s="138"/>
      <c r="BL142" s="138"/>
      <c r="BN142" s="136"/>
      <c r="BO142" s="137"/>
      <c r="BP142" s="138"/>
      <c r="BQ142" s="138"/>
      <c r="BR142" s="138"/>
      <c r="BS142" s="138"/>
      <c r="BT142" s="138"/>
    </row>
    <row r="143" spans="2:72">
      <c r="B143" s="330" t="s">
        <v>16</v>
      </c>
      <c r="C143" s="331"/>
      <c r="D143" s="139">
        <f>SUM(D135:D142)</f>
        <v>0</v>
      </c>
      <c r="E143" s="139">
        <f t="shared" ref="E143:F143" si="584">SUM(E135:E142)</f>
        <v>0</v>
      </c>
      <c r="F143" s="139">
        <f t="shared" si="584"/>
        <v>0</v>
      </c>
      <c r="G143" s="139">
        <f>SUM(G135:G142)</f>
        <v>0</v>
      </c>
      <c r="H143" s="139">
        <f t="shared" ref="H143" si="585">SUM(H135:H142)</f>
        <v>0</v>
      </c>
      <c r="J143" s="330" t="s">
        <v>16</v>
      </c>
      <c r="K143" s="331"/>
      <c r="L143" s="139">
        <f t="shared" ref="L143:N143" si="586">SUM(L135:L142)</f>
        <v>0</v>
      </c>
      <c r="M143" s="139">
        <f t="shared" si="586"/>
        <v>0</v>
      </c>
      <c r="N143" s="139">
        <f t="shared" si="586"/>
        <v>0</v>
      </c>
      <c r="O143" s="139">
        <f>SUM(O135:O142)</f>
        <v>0</v>
      </c>
      <c r="P143" s="139">
        <f t="shared" ref="P143" si="587">SUM(P135:P142)</f>
        <v>0</v>
      </c>
      <c r="R143" s="330" t="s">
        <v>16</v>
      </c>
      <c r="S143" s="331"/>
      <c r="T143" s="139">
        <f t="shared" ref="T143:V143" si="588">SUM(T135:T142)</f>
        <v>0</v>
      </c>
      <c r="U143" s="139">
        <f t="shared" si="588"/>
        <v>0</v>
      </c>
      <c r="V143" s="139">
        <f t="shared" si="588"/>
        <v>0</v>
      </c>
      <c r="W143" s="139">
        <f>SUM(W135:W142)</f>
        <v>0</v>
      </c>
      <c r="X143" s="139">
        <f t="shared" ref="X143" si="589">SUM(X135:X142)</f>
        <v>0</v>
      </c>
      <c r="Z143" s="330" t="s">
        <v>16</v>
      </c>
      <c r="AA143" s="331"/>
      <c r="AB143" s="139">
        <f t="shared" ref="AB143:AD143" si="590">SUM(AB135:AB142)</f>
        <v>0</v>
      </c>
      <c r="AC143" s="139">
        <f t="shared" si="590"/>
        <v>0</v>
      </c>
      <c r="AD143" s="139">
        <f t="shared" si="590"/>
        <v>0</v>
      </c>
      <c r="AE143" s="139">
        <f>SUM(AE135:AE142)</f>
        <v>0</v>
      </c>
      <c r="AF143" s="139">
        <f t="shared" ref="AF143" si="591">SUM(AF135:AF142)</f>
        <v>0</v>
      </c>
      <c r="AH143" s="330" t="s">
        <v>16</v>
      </c>
      <c r="AI143" s="331"/>
      <c r="AJ143" s="139">
        <f t="shared" ref="AJ143:AL143" si="592">SUM(AJ135:AJ142)</f>
        <v>0</v>
      </c>
      <c r="AK143" s="139">
        <f t="shared" si="592"/>
        <v>0</v>
      </c>
      <c r="AL143" s="139">
        <f t="shared" si="592"/>
        <v>0</v>
      </c>
      <c r="AM143" s="139">
        <f>SUM(AM135:AM142)</f>
        <v>0</v>
      </c>
      <c r="AN143" s="139">
        <f t="shared" ref="AN143" si="593">SUM(AN135:AN142)</f>
        <v>0</v>
      </c>
      <c r="AP143" s="330" t="s">
        <v>16</v>
      </c>
      <c r="AQ143" s="331"/>
      <c r="AR143" s="139">
        <f t="shared" ref="AR143:AT143" si="594">SUM(AR135:AR142)</f>
        <v>0</v>
      </c>
      <c r="AS143" s="139">
        <f t="shared" si="594"/>
        <v>0</v>
      </c>
      <c r="AT143" s="139">
        <f t="shared" si="594"/>
        <v>0</v>
      </c>
      <c r="AU143" s="139">
        <f>SUM(AU135:AU142)</f>
        <v>0</v>
      </c>
      <c r="AV143" s="139">
        <f t="shared" ref="AV143" si="595">SUM(AV135:AV142)</f>
        <v>0</v>
      </c>
      <c r="AX143" s="330" t="s">
        <v>16</v>
      </c>
      <c r="AY143" s="331"/>
      <c r="AZ143" s="139">
        <f t="shared" ref="AZ143:BB143" si="596">SUM(AZ135:AZ142)</f>
        <v>0</v>
      </c>
      <c r="BA143" s="139">
        <f t="shared" si="596"/>
        <v>0</v>
      </c>
      <c r="BB143" s="139">
        <f t="shared" si="596"/>
        <v>0</v>
      </c>
      <c r="BC143" s="139">
        <f>SUM(BC135:BC142)</f>
        <v>0</v>
      </c>
      <c r="BD143" s="139">
        <f t="shared" ref="BD143" si="597">SUM(BD135:BD142)</f>
        <v>0</v>
      </c>
      <c r="BF143" s="330" t="s">
        <v>16</v>
      </c>
      <c r="BG143" s="331"/>
      <c r="BH143" s="139">
        <f t="shared" ref="BH143:BJ143" si="598">SUM(BH135:BH142)</f>
        <v>0</v>
      </c>
      <c r="BI143" s="139">
        <f t="shared" si="598"/>
        <v>0</v>
      </c>
      <c r="BJ143" s="139">
        <f t="shared" si="598"/>
        <v>0</v>
      </c>
      <c r="BK143" s="139">
        <f>SUM(BK135:BK142)</f>
        <v>0</v>
      </c>
      <c r="BL143" s="139">
        <f t="shared" ref="BL143" si="599">SUM(BL135:BL142)</f>
        <v>0</v>
      </c>
      <c r="BN143" s="330" t="s">
        <v>16</v>
      </c>
      <c r="BO143" s="331"/>
      <c r="BP143" s="139">
        <f t="shared" ref="BP143:BR143" si="600">SUM(BP135:BP142)</f>
        <v>0</v>
      </c>
      <c r="BQ143" s="139">
        <f t="shared" si="600"/>
        <v>0</v>
      </c>
      <c r="BR143" s="139">
        <f t="shared" si="600"/>
        <v>0</v>
      </c>
      <c r="BS143" s="139">
        <f>SUM(BS135:BS142)</f>
        <v>0</v>
      </c>
      <c r="BT143" s="139">
        <f t="shared" ref="BT143" si="601">SUM(BT135:BT142)</f>
        <v>0</v>
      </c>
    </row>
    <row r="144" spans="2:72">
      <c r="B144" s="134"/>
      <c r="C144" s="140"/>
      <c r="D144" s="135"/>
      <c r="E144" s="135"/>
      <c r="F144" s="135"/>
      <c r="G144" s="135"/>
      <c r="H144" s="135"/>
      <c r="J144" s="134"/>
      <c r="K144" s="140"/>
      <c r="L144" s="135"/>
      <c r="M144" s="135"/>
      <c r="N144" s="135"/>
      <c r="O144" s="135"/>
      <c r="P144" s="135"/>
      <c r="R144" s="134"/>
      <c r="S144" s="140"/>
      <c r="T144" s="135"/>
      <c r="U144" s="135"/>
      <c r="V144" s="135"/>
      <c r="W144" s="135"/>
      <c r="X144" s="135"/>
      <c r="Z144" s="134"/>
      <c r="AA144" s="140"/>
      <c r="AB144" s="135"/>
      <c r="AC144" s="135"/>
      <c r="AD144" s="135"/>
      <c r="AE144" s="135"/>
      <c r="AF144" s="135"/>
      <c r="AH144" s="134"/>
      <c r="AI144" s="140"/>
      <c r="AJ144" s="135"/>
      <c r="AK144" s="135"/>
      <c r="AL144" s="135"/>
      <c r="AM144" s="135"/>
      <c r="AN144" s="135"/>
      <c r="AP144" s="134"/>
      <c r="AQ144" s="140"/>
      <c r="AR144" s="135"/>
      <c r="AS144" s="135"/>
      <c r="AT144" s="135"/>
      <c r="AU144" s="135"/>
      <c r="AV144" s="135"/>
      <c r="AX144" s="134"/>
      <c r="AY144" s="140"/>
      <c r="AZ144" s="135"/>
      <c r="BA144" s="135"/>
      <c r="BB144" s="135"/>
      <c r="BC144" s="135"/>
      <c r="BD144" s="135"/>
      <c r="BF144" s="134"/>
      <c r="BG144" s="140"/>
      <c r="BH144" s="135"/>
      <c r="BI144" s="135"/>
      <c r="BJ144" s="135"/>
      <c r="BK144" s="135"/>
      <c r="BL144" s="135"/>
      <c r="BN144" s="134"/>
      <c r="BO144" s="140"/>
      <c r="BP144" s="135"/>
      <c r="BQ144" s="135"/>
      <c r="BR144" s="135"/>
      <c r="BS144" s="135"/>
      <c r="BT144" s="135"/>
    </row>
    <row r="145" spans="2:72">
      <c r="B145" s="141"/>
      <c r="C145" s="142" t="s">
        <v>73</v>
      </c>
      <c r="D145" s="135">
        <f t="shared" ref="D145:F148" si="602">L145+T145+AB145+AJ145+AR145+AZ145+BH145+BP145</f>
        <v>0</v>
      </c>
      <c r="E145" s="135">
        <f t="shared" si="602"/>
        <v>0</v>
      </c>
      <c r="F145" s="135">
        <f t="shared" si="602"/>
        <v>0</v>
      </c>
      <c r="G145" s="135">
        <f t="shared" ref="G145:G148" si="603">F145-D145</f>
        <v>0</v>
      </c>
      <c r="H145" s="135">
        <f t="shared" ref="H145:H148" si="604">F145-E145</f>
        <v>0</v>
      </c>
      <c r="J145" s="141"/>
      <c r="K145" s="142" t="s">
        <v>73</v>
      </c>
      <c r="L145" s="135">
        <v>0</v>
      </c>
      <c r="M145" s="135">
        <v>0</v>
      </c>
      <c r="N145" s="135">
        <v>0</v>
      </c>
      <c r="O145" s="135">
        <f t="shared" ref="O145:O148" si="605">N145-L145</f>
        <v>0</v>
      </c>
      <c r="P145" s="135">
        <f t="shared" ref="P145:P148" si="606">N145-M145</f>
        <v>0</v>
      </c>
      <c r="R145" s="141"/>
      <c r="S145" s="142" t="s">
        <v>73</v>
      </c>
      <c r="T145" s="135">
        <v>0</v>
      </c>
      <c r="U145" s="135">
        <v>0</v>
      </c>
      <c r="V145" s="135">
        <v>0</v>
      </c>
      <c r="W145" s="135">
        <f t="shared" ref="W145:W148" si="607">V145-T145</f>
        <v>0</v>
      </c>
      <c r="X145" s="135">
        <f t="shared" ref="X145:X148" si="608">V145-U145</f>
        <v>0</v>
      </c>
      <c r="Z145" s="141"/>
      <c r="AA145" s="142" t="s">
        <v>73</v>
      </c>
      <c r="AB145" s="135">
        <v>0</v>
      </c>
      <c r="AC145" s="135">
        <v>0</v>
      </c>
      <c r="AD145" s="135">
        <v>0</v>
      </c>
      <c r="AE145" s="135">
        <f t="shared" ref="AE145:AE148" si="609">AD145-AB145</f>
        <v>0</v>
      </c>
      <c r="AF145" s="135">
        <f t="shared" ref="AF145:AF148" si="610">AD145-AC145</f>
        <v>0</v>
      </c>
      <c r="AH145" s="141"/>
      <c r="AI145" s="142" t="s">
        <v>73</v>
      </c>
      <c r="AJ145" s="135">
        <v>0</v>
      </c>
      <c r="AK145" s="135">
        <v>0</v>
      </c>
      <c r="AL145" s="135">
        <v>0</v>
      </c>
      <c r="AM145" s="135">
        <f t="shared" ref="AM145:AM148" si="611">AL145-AJ145</f>
        <v>0</v>
      </c>
      <c r="AN145" s="135">
        <f t="shared" ref="AN145:AN148" si="612">AL145-AK145</f>
        <v>0</v>
      </c>
      <c r="AP145" s="141"/>
      <c r="AQ145" s="142" t="s">
        <v>73</v>
      </c>
      <c r="AR145" s="135">
        <v>0</v>
      </c>
      <c r="AS145" s="135">
        <v>0</v>
      </c>
      <c r="AT145" s="135">
        <v>0</v>
      </c>
      <c r="AU145" s="135">
        <f t="shared" ref="AU145:AU148" si="613">AT145-AR145</f>
        <v>0</v>
      </c>
      <c r="AV145" s="135">
        <f t="shared" ref="AV145:AV148" si="614">AT145-AS145</f>
        <v>0</v>
      </c>
      <c r="AX145" s="141"/>
      <c r="AY145" s="142" t="s">
        <v>73</v>
      </c>
      <c r="AZ145" s="135">
        <v>0</v>
      </c>
      <c r="BA145" s="135">
        <v>0</v>
      </c>
      <c r="BB145" s="135">
        <v>0</v>
      </c>
      <c r="BC145" s="135">
        <f t="shared" ref="BC145:BC148" si="615">BB145-AZ145</f>
        <v>0</v>
      </c>
      <c r="BD145" s="135">
        <f t="shared" ref="BD145:BD148" si="616">BB145-BA145</f>
        <v>0</v>
      </c>
      <c r="BF145" s="141"/>
      <c r="BG145" s="142" t="s">
        <v>73</v>
      </c>
      <c r="BH145" s="135">
        <v>0</v>
      </c>
      <c r="BI145" s="135">
        <v>0</v>
      </c>
      <c r="BJ145" s="135">
        <v>0</v>
      </c>
      <c r="BK145" s="135">
        <f t="shared" ref="BK145:BK148" si="617">BJ145-BH145</f>
        <v>0</v>
      </c>
      <c r="BL145" s="135">
        <f t="shared" ref="BL145:BL148" si="618">BJ145-BI145</f>
        <v>0</v>
      </c>
      <c r="BN145" s="141"/>
      <c r="BO145" s="142" t="s">
        <v>73</v>
      </c>
      <c r="BP145" s="135">
        <v>0</v>
      </c>
      <c r="BQ145" s="135">
        <v>0</v>
      </c>
      <c r="BR145" s="135">
        <v>0</v>
      </c>
      <c r="BS145" s="135">
        <f t="shared" ref="BS145:BS148" si="619">BR145-BP145</f>
        <v>0</v>
      </c>
      <c r="BT145" s="135">
        <f t="shared" ref="BT145:BT148" si="620">BR145-BQ145</f>
        <v>0</v>
      </c>
    </row>
    <row r="146" spans="2:72">
      <c r="B146" s="141"/>
      <c r="C146" s="142" t="s">
        <v>18</v>
      </c>
      <c r="D146" s="135">
        <f t="shared" si="602"/>
        <v>0</v>
      </c>
      <c r="E146" s="135">
        <f t="shared" si="602"/>
        <v>0</v>
      </c>
      <c r="F146" s="135">
        <f t="shared" si="602"/>
        <v>0</v>
      </c>
      <c r="G146" s="135">
        <f t="shared" si="603"/>
        <v>0</v>
      </c>
      <c r="H146" s="135">
        <f t="shared" si="604"/>
        <v>0</v>
      </c>
      <c r="J146" s="141"/>
      <c r="K146" s="142" t="s">
        <v>18</v>
      </c>
      <c r="L146" s="135">
        <v>0</v>
      </c>
      <c r="M146" s="135">
        <v>0</v>
      </c>
      <c r="N146" s="135">
        <v>0</v>
      </c>
      <c r="O146" s="135">
        <f t="shared" si="605"/>
        <v>0</v>
      </c>
      <c r="P146" s="135">
        <f t="shared" si="606"/>
        <v>0</v>
      </c>
      <c r="R146" s="141"/>
      <c r="S146" s="142" t="s">
        <v>18</v>
      </c>
      <c r="T146" s="135">
        <v>0</v>
      </c>
      <c r="U146" s="135">
        <v>0</v>
      </c>
      <c r="V146" s="135">
        <v>0</v>
      </c>
      <c r="W146" s="135">
        <f t="shared" si="607"/>
        <v>0</v>
      </c>
      <c r="X146" s="135">
        <f t="shared" si="608"/>
        <v>0</v>
      </c>
      <c r="Z146" s="141"/>
      <c r="AA146" s="142" t="s">
        <v>18</v>
      </c>
      <c r="AB146" s="135">
        <v>0</v>
      </c>
      <c r="AC146" s="135">
        <v>0</v>
      </c>
      <c r="AD146" s="135">
        <v>0</v>
      </c>
      <c r="AE146" s="135">
        <f t="shared" si="609"/>
        <v>0</v>
      </c>
      <c r="AF146" s="135">
        <f t="shared" si="610"/>
        <v>0</v>
      </c>
      <c r="AH146" s="141"/>
      <c r="AI146" s="142" t="s">
        <v>18</v>
      </c>
      <c r="AJ146" s="135">
        <v>0</v>
      </c>
      <c r="AK146" s="135">
        <v>0</v>
      </c>
      <c r="AL146" s="135">
        <v>0</v>
      </c>
      <c r="AM146" s="135">
        <f t="shared" si="611"/>
        <v>0</v>
      </c>
      <c r="AN146" s="135">
        <f t="shared" si="612"/>
        <v>0</v>
      </c>
      <c r="AP146" s="141"/>
      <c r="AQ146" s="142" t="s">
        <v>18</v>
      </c>
      <c r="AR146" s="135">
        <v>0</v>
      </c>
      <c r="AS146" s="135">
        <v>0</v>
      </c>
      <c r="AT146" s="135">
        <v>0</v>
      </c>
      <c r="AU146" s="135">
        <f t="shared" si="613"/>
        <v>0</v>
      </c>
      <c r="AV146" s="135">
        <f t="shared" si="614"/>
        <v>0</v>
      </c>
      <c r="AX146" s="141"/>
      <c r="AY146" s="142" t="s">
        <v>18</v>
      </c>
      <c r="AZ146" s="135">
        <v>0</v>
      </c>
      <c r="BA146" s="135">
        <v>0</v>
      </c>
      <c r="BB146" s="135">
        <v>0</v>
      </c>
      <c r="BC146" s="135">
        <f t="shared" si="615"/>
        <v>0</v>
      </c>
      <c r="BD146" s="135">
        <f t="shared" si="616"/>
        <v>0</v>
      </c>
      <c r="BF146" s="141"/>
      <c r="BG146" s="142" t="s">
        <v>18</v>
      </c>
      <c r="BH146" s="135">
        <v>0</v>
      </c>
      <c r="BI146" s="135">
        <v>0</v>
      </c>
      <c r="BJ146" s="135">
        <v>0</v>
      </c>
      <c r="BK146" s="135">
        <f t="shared" si="617"/>
        <v>0</v>
      </c>
      <c r="BL146" s="135">
        <f t="shared" si="618"/>
        <v>0</v>
      </c>
      <c r="BN146" s="141"/>
      <c r="BO146" s="142" t="s">
        <v>18</v>
      </c>
      <c r="BP146" s="135">
        <v>0</v>
      </c>
      <c r="BQ146" s="135">
        <v>0</v>
      </c>
      <c r="BR146" s="135">
        <v>0</v>
      </c>
      <c r="BS146" s="135">
        <f t="shared" si="619"/>
        <v>0</v>
      </c>
      <c r="BT146" s="135">
        <f t="shared" si="620"/>
        <v>0</v>
      </c>
    </row>
    <row r="147" spans="2:72">
      <c r="B147" s="141"/>
      <c r="C147" s="142" t="s">
        <v>19</v>
      </c>
      <c r="D147" s="135">
        <f t="shared" si="602"/>
        <v>0</v>
      </c>
      <c r="E147" s="135">
        <f t="shared" si="602"/>
        <v>0</v>
      </c>
      <c r="F147" s="135">
        <f t="shared" si="602"/>
        <v>0</v>
      </c>
      <c r="G147" s="135">
        <f t="shared" si="603"/>
        <v>0</v>
      </c>
      <c r="H147" s="135">
        <f t="shared" si="604"/>
        <v>0</v>
      </c>
      <c r="J147" s="141"/>
      <c r="K147" s="142" t="s">
        <v>19</v>
      </c>
      <c r="L147" s="135">
        <v>0</v>
      </c>
      <c r="M147" s="135">
        <v>0</v>
      </c>
      <c r="N147" s="135">
        <v>0</v>
      </c>
      <c r="O147" s="135">
        <f t="shared" si="605"/>
        <v>0</v>
      </c>
      <c r="P147" s="135">
        <f t="shared" si="606"/>
        <v>0</v>
      </c>
      <c r="R147" s="141"/>
      <c r="S147" s="142" t="s">
        <v>19</v>
      </c>
      <c r="T147" s="135">
        <v>0</v>
      </c>
      <c r="U147" s="135">
        <v>0</v>
      </c>
      <c r="V147" s="135">
        <v>0</v>
      </c>
      <c r="W147" s="135">
        <f t="shared" si="607"/>
        <v>0</v>
      </c>
      <c r="X147" s="135">
        <f t="shared" si="608"/>
        <v>0</v>
      </c>
      <c r="Z147" s="141"/>
      <c r="AA147" s="142" t="s">
        <v>19</v>
      </c>
      <c r="AB147" s="135">
        <v>0</v>
      </c>
      <c r="AC147" s="135">
        <v>0</v>
      </c>
      <c r="AD147" s="135">
        <v>0</v>
      </c>
      <c r="AE147" s="135">
        <f t="shared" si="609"/>
        <v>0</v>
      </c>
      <c r="AF147" s="135">
        <f t="shared" si="610"/>
        <v>0</v>
      </c>
      <c r="AH147" s="141"/>
      <c r="AI147" s="142" t="s">
        <v>19</v>
      </c>
      <c r="AJ147" s="135">
        <v>0</v>
      </c>
      <c r="AK147" s="135">
        <v>0</v>
      </c>
      <c r="AL147" s="135">
        <v>0</v>
      </c>
      <c r="AM147" s="135">
        <f t="shared" si="611"/>
        <v>0</v>
      </c>
      <c r="AN147" s="135">
        <f t="shared" si="612"/>
        <v>0</v>
      </c>
      <c r="AP147" s="141"/>
      <c r="AQ147" s="142" t="s">
        <v>19</v>
      </c>
      <c r="AR147" s="135">
        <v>0</v>
      </c>
      <c r="AS147" s="135">
        <v>0</v>
      </c>
      <c r="AT147" s="135">
        <v>0</v>
      </c>
      <c r="AU147" s="135">
        <f t="shared" si="613"/>
        <v>0</v>
      </c>
      <c r="AV147" s="135">
        <f t="shared" si="614"/>
        <v>0</v>
      </c>
      <c r="AX147" s="141"/>
      <c r="AY147" s="142" t="s">
        <v>19</v>
      </c>
      <c r="AZ147" s="135">
        <v>0</v>
      </c>
      <c r="BA147" s="135">
        <v>0</v>
      </c>
      <c r="BB147" s="135">
        <v>0</v>
      </c>
      <c r="BC147" s="135">
        <f t="shared" si="615"/>
        <v>0</v>
      </c>
      <c r="BD147" s="135">
        <f t="shared" si="616"/>
        <v>0</v>
      </c>
      <c r="BF147" s="141"/>
      <c r="BG147" s="142" t="s">
        <v>19</v>
      </c>
      <c r="BH147" s="135">
        <v>0</v>
      </c>
      <c r="BI147" s="135">
        <v>0</v>
      </c>
      <c r="BJ147" s="135">
        <v>0</v>
      </c>
      <c r="BK147" s="135">
        <f t="shared" si="617"/>
        <v>0</v>
      </c>
      <c r="BL147" s="135">
        <f t="shared" si="618"/>
        <v>0</v>
      </c>
      <c r="BN147" s="141"/>
      <c r="BO147" s="142" t="s">
        <v>19</v>
      </c>
      <c r="BP147" s="135">
        <v>0</v>
      </c>
      <c r="BQ147" s="135">
        <v>0</v>
      </c>
      <c r="BR147" s="135">
        <v>0</v>
      </c>
      <c r="BS147" s="135">
        <f t="shared" si="619"/>
        <v>0</v>
      </c>
      <c r="BT147" s="135">
        <f t="shared" si="620"/>
        <v>0</v>
      </c>
    </row>
    <row r="148" spans="2:72">
      <c r="B148" s="141"/>
      <c r="C148" s="152"/>
      <c r="D148" s="135">
        <f t="shared" si="602"/>
        <v>0</v>
      </c>
      <c r="E148" s="135">
        <f t="shared" si="602"/>
        <v>0</v>
      </c>
      <c r="F148" s="135">
        <f t="shared" si="602"/>
        <v>0</v>
      </c>
      <c r="G148" s="135">
        <f t="shared" si="603"/>
        <v>0</v>
      </c>
      <c r="H148" s="135">
        <f t="shared" si="604"/>
        <v>0</v>
      </c>
      <c r="J148" s="141"/>
      <c r="K148" s="152"/>
      <c r="L148" s="135">
        <v>0</v>
      </c>
      <c r="M148" s="135">
        <v>0</v>
      </c>
      <c r="N148" s="135">
        <v>0</v>
      </c>
      <c r="O148" s="135">
        <f t="shared" si="605"/>
        <v>0</v>
      </c>
      <c r="P148" s="135">
        <f t="shared" si="606"/>
        <v>0</v>
      </c>
      <c r="R148" s="141"/>
      <c r="S148" s="152"/>
      <c r="T148" s="135">
        <v>0</v>
      </c>
      <c r="U148" s="135">
        <v>0</v>
      </c>
      <c r="V148" s="135">
        <v>0</v>
      </c>
      <c r="W148" s="135">
        <f t="shared" si="607"/>
        <v>0</v>
      </c>
      <c r="X148" s="135">
        <f t="shared" si="608"/>
        <v>0</v>
      </c>
      <c r="Z148" s="141"/>
      <c r="AA148" s="152"/>
      <c r="AB148" s="135">
        <v>0</v>
      </c>
      <c r="AC148" s="135">
        <v>0</v>
      </c>
      <c r="AD148" s="135">
        <v>0</v>
      </c>
      <c r="AE148" s="135">
        <f t="shared" si="609"/>
        <v>0</v>
      </c>
      <c r="AF148" s="135">
        <f t="shared" si="610"/>
        <v>0</v>
      </c>
      <c r="AH148" s="141"/>
      <c r="AI148" s="152"/>
      <c r="AJ148" s="135">
        <v>0</v>
      </c>
      <c r="AK148" s="135">
        <v>0</v>
      </c>
      <c r="AL148" s="135">
        <v>0</v>
      </c>
      <c r="AM148" s="135">
        <f t="shared" si="611"/>
        <v>0</v>
      </c>
      <c r="AN148" s="135">
        <f t="shared" si="612"/>
        <v>0</v>
      </c>
      <c r="AP148" s="141"/>
      <c r="AQ148" s="152"/>
      <c r="AR148" s="135">
        <v>0</v>
      </c>
      <c r="AS148" s="135">
        <v>0</v>
      </c>
      <c r="AT148" s="135">
        <v>0</v>
      </c>
      <c r="AU148" s="135">
        <f t="shared" si="613"/>
        <v>0</v>
      </c>
      <c r="AV148" s="135">
        <f t="shared" si="614"/>
        <v>0</v>
      </c>
      <c r="AX148" s="141"/>
      <c r="AY148" s="152"/>
      <c r="AZ148" s="135">
        <v>0</v>
      </c>
      <c r="BA148" s="135">
        <v>0</v>
      </c>
      <c r="BB148" s="135">
        <v>0</v>
      </c>
      <c r="BC148" s="135">
        <f t="shared" si="615"/>
        <v>0</v>
      </c>
      <c r="BD148" s="135">
        <f t="shared" si="616"/>
        <v>0</v>
      </c>
      <c r="BF148" s="141"/>
      <c r="BG148" s="152"/>
      <c r="BH148" s="135">
        <v>0</v>
      </c>
      <c r="BI148" s="135">
        <v>0</v>
      </c>
      <c r="BJ148" s="135">
        <v>0</v>
      </c>
      <c r="BK148" s="135">
        <f t="shared" si="617"/>
        <v>0</v>
      </c>
      <c r="BL148" s="135">
        <f t="shared" si="618"/>
        <v>0</v>
      </c>
      <c r="BN148" s="141"/>
      <c r="BO148" s="152"/>
      <c r="BP148" s="135">
        <v>0</v>
      </c>
      <c r="BQ148" s="135">
        <v>0</v>
      </c>
      <c r="BR148" s="135">
        <v>0</v>
      </c>
      <c r="BS148" s="135">
        <f t="shared" si="619"/>
        <v>0</v>
      </c>
      <c r="BT148" s="135">
        <f t="shared" si="620"/>
        <v>0</v>
      </c>
    </row>
    <row r="149" spans="2:72">
      <c r="B149" s="134"/>
      <c r="C149" s="140"/>
      <c r="D149" s="138"/>
      <c r="E149" s="138"/>
      <c r="F149" s="138"/>
      <c r="G149" s="138"/>
      <c r="H149" s="138"/>
      <c r="J149" s="134"/>
      <c r="K149" s="140"/>
      <c r="L149" s="138"/>
      <c r="M149" s="138"/>
      <c r="N149" s="138"/>
      <c r="O149" s="138"/>
      <c r="P149" s="138"/>
      <c r="R149" s="134"/>
      <c r="S149" s="140"/>
      <c r="T149" s="138"/>
      <c r="U149" s="138"/>
      <c r="V149" s="138"/>
      <c r="W149" s="138"/>
      <c r="X149" s="138"/>
      <c r="Z149" s="134"/>
      <c r="AA149" s="140"/>
      <c r="AB149" s="138"/>
      <c r="AC149" s="138"/>
      <c r="AD149" s="138"/>
      <c r="AE149" s="138"/>
      <c r="AF149" s="138"/>
      <c r="AH149" s="134"/>
      <c r="AI149" s="140"/>
      <c r="AJ149" s="138"/>
      <c r="AK149" s="138"/>
      <c r="AL149" s="138"/>
      <c r="AM149" s="138"/>
      <c r="AN149" s="138"/>
      <c r="AP149" s="134"/>
      <c r="AQ149" s="140"/>
      <c r="AR149" s="138"/>
      <c r="AS149" s="138"/>
      <c r="AT149" s="138"/>
      <c r="AU149" s="138"/>
      <c r="AV149" s="138"/>
      <c r="AX149" s="134"/>
      <c r="AY149" s="140"/>
      <c r="AZ149" s="138"/>
      <c r="BA149" s="138"/>
      <c r="BB149" s="138"/>
      <c r="BC149" s="138"/>
      <c r="BD149" s="138"/>
      <c r="BF149" s="134"/>
      <c r="BG149" s="140"/>
      <c r="BH149" s="138"/>
      <c r="BI149" s="138"/>
      <c r="BJ149" s="138"/>
      <c r="BK149" s="138"/>
      <c r="BL149" s="138"/>
      <c r="BN149" s="134"/>
      <c r="BO149" s="140"/>
      <c r="BP149" s="138"/>
      <c r="BQ149" s="138"/>
      <c r="BR149" s="138"/>
      <c r="BS149" s="138"/>
      <c r="BT149" s="138"/>
    </row>
    <row r="150" spans="2:72">
      <c r="B150" s="332" t="s">
        <v>39</v>
      </c>
      <c r="C150" s="333"/>
      <c r="D150" s="143">
        <f>SUM(D145:D148)+D143</f>
        <v>0</v>
      </c>
      <c r="E150" s="143">
        <f t="shared" ref="E150:F150" si="621">SUM(E145:E148)+E143</f>
        <v>0</v>
      </c>
      <c r="F150" s="143">
        <f t="shared" si="621"/>
        <v>0</v>
      </c>
      <c r="G150" s="143">
        <f t="shared" ref="G150:H150" si="622">SUM(G145:G148)+G143</f>
        <v>0</v>
      </c>
      <c r="H150" s="143">
        <f t="shared" si="622"/>
        <v>0</v>
      </c>
      <c r="J150" s="332" t="s">
        <v>39</v>
      </c>
      <c r="K150" s="333"/>
      <c r="L150" s="143">
        <f t="shared" ref="L150" si="623">SUM(L145:L148)+L143</f>
        <v>0</v>
      </c>
      <c r="M150" s="143">
        <f t="shared" ref="M150:N150" si="624">SUM(M145:M148)+M143</f>
        <v>0</v>
      </c>
      <c r="N150" s="143">
        <f t="shared" si="624"/>
        <v>0</v>
      </c>
      <c r="O150" s="143">
        <f t="shared" ref="O150:P150" si="625">SUM(O145:O148)+O143</f>
        <v>0</v>
      </c>
      <c r="P150" s="143">
        <f t="shared" si="625"/>
        <v>0</v>
      </c>
      <c r="R150" s="332" t="s">
        <v>39</v>
      </c>
      <c r="S150" s="333"/>
      <c r="T150" s="143">
        <f t="shared" ref="T150" si="626">SUM(T145:T148)+T143</f>
        <v>0</v>
      </c>
      <c r="U150" s="143">
        <f t="shared" ref="U150:V150" si="627">SUM(U145:U148)+U143</f>
        <v>0</v>
      </c>
      <c r="V150" s="143">
        <f t="shared" si="627"/>
        <v>0</v>
      </c>
      <c r="W150" s="143">
        <f t="shared" ref="W150:X150" si="628">SUM(W145:W148)+W143</f>
        <v>0</v>
      </c>
      <c r="X150" s="143">
        <f t="shared" si="628"/>
        <v>0</v>
      </c>
      <c r="Z150" s="332" t="s">
        <v>39</v>
      </c>
      <c r="AA150" s="333"/>
      <c r="AB150" s="143">
        <f t="shared" ref="AB150" si="629">SUM(AB145:AB148)+AB143</f>
        <v>0</v>
      </c>
      <c r="AC150" s="143">
        <f t="shared" ref="AC150:AD150" si="630">SUM(AC145:AC148)+AC143</f>
        <v>0</v>
      </c>
      <c r="AD150" s="143">
        <f t="shared" si="630"/>
        <v>0</v>
      </c>
      <c r="AE150" s="143">
        <f t="shared" ref="AE150:AF150" si="631">SUM(AE145:AE148)+AE143</f>
        <v>0</v>
      </c>
      <c r="AF150" s="143">
        <f t="shared" si="631"/>
        <v>0</v>
      </c>
      <c r="AH150" s="332" t="s">
        <v>39</v>
      </c>
      <c r="AI150" s="333"/>
      <c r="AJ150" s="143">
        <f t="shared" ref="AJ150" si="632">SUM(AJ145:AJ148)+AJ143</f>
        <v>0</v>
      </c>
      <c r="AK150" s="143">
        <f t="shared" ref="AK150:AL150" si="633">SUM(AK145:AK148)+AK143</f>
        <v>0</v>
      </c>
      <c r="AL150" s="143">
        <f t="shared" si="633"/>
        <v>0</v>
      </c>
      <c r="AM150" s="143">
        <f t="shared" ref="AM150:AN150" si="634">SUM(AM145:AM148)+AM143</f>
        <v>0</v>
      </c>
      <c r="AN150" s="143">
        <f t="shared" si="634"/>
        <v>0</v>
      </c>
      <c r="AP150" s="332" t="s">
        <v>39</v>
      </c>
      <c r="AQ150" s="333"/>
      <c r="AR150" s="143">
        <f t="shared" ref="AR150" si="635">SUM(AR145:AR148)+AR143</f>
        <v>0</v>
      </c>
      <c r="AS150" s="143">
        <f t="shared" ref="AS150:AT150" si="636">SUM(AS145:AS148)+AS143</f>
        <v>0</v>
      </c>
      <c r="AT150" s="143">
        <f t="shared" si="636"/>
        <v>0</v>
      </c>
      <c r="AU150" s="143">
        <f t="shared" ref="AU150:AV150" si="637">SUM(AU145:AU148)+AU143</f>
        <v>0</v>
      </c>
      <c r="AV150" s="143">
        <f t="shared" si="637"/>
        <v>0</v>
      </c>
      <c r="AX150" s="332" t="s">
        <v>39</v>
      </c>
      <c r="AY150" s="333"/>
      <c r="AZ150" s="143">
        <f t="shared" ref="AZ150" si="638">SUM(AZ145:AZ148)+AZ143</f>
        <v>0</v>
      </c>
      <c r="BA150" s="143">
        <f t="shared" ref="BA150:BB150" si="639">SUM(BA145:BA148)+BA143</f>
        <v>0</v>
      </c>
      <c r="BB150" s="143">
        <f t="shared" si="639"/>
        <v>0</v>
      </c>
      <c r="BC150" s="143">
        <f t="shared" ref="BC150:BD150" si="640">SUM(BC145:BC148)+BC143</f>
        <v>0</v>
      </c>
      <c r="BD150" s="143">
        <f t="shared" si="640"/>
        <v>0</v>
      </c>
      <c r="BF150" s="332" t="s">
        <v>39</v>
      </c>
      <c r="BG150" s="333"/>
      <c r="BH150" s="143">
        <f t="shared" ref="BH150" si="641">SUM(BH145:BH148)+BH143</f>
        <v>0</v>
      </c>
      <c r="BI150" s="143">
        <f t="shared" ref="BI150:BJ150" si="642">SUM(BI145:BI148)+BI143</f>
        <v>0</v>
      </c>
      <c r="BJ150" s="143">
        <f t="shared" si="642"/>
        <v>0</v>
      </c>
      <c r="BK150" s="143">
        <f t="shared" ref="BK150:BL150" si="643">SUM(BK145:BK148)+BK143</f>
        <v>0</v>
      </c>
      <c r="BL150" s="143">
        <f t="shared" si="643"/>
        <v>0</v>
      </c>
      <c r="BN150" s="332" t="s">
        <v>39</v>
      </c>
      <c r="BO150" s="333"/>
      <c r="BP150" s="143">
        <f t="shared" ref="BP150" si="644">SUM(BP145:BP148)+BP143</f>
        <v>0</v>
      </c>
      <c r="BQ150" s="143">
        <f t="shared" ref="BQ150:BR150" si="645">SUM(BQ145:BQ148)+BQ143</f>
        <v>0</v>
      </c>
      <c r="BR150" s="143">
        <f t="shared" si="645"/>
        <v>0</v>
      </c>
      <c r="BS150" s="143">
        <f t="shared" ref="BS150:BT150" si="646">SUM(BS145:BS148)+BS143</f>
        <v>0</v>
      </c>
      <c r="BT150" s="143">
        <f t="shared" si="646"/>
        <v>0</v>
      </c>
    </row>
    <row r="151" spans="2:72">
      <c r="B151" s="128"/>
      <c r="C151" s="149" t="s">
        <v>78</v>
      </c>
      <c r="D151" s="129"/>
      <c r="E151" s="129"/>
      <c r="F151" s="129"/>
      <c r="G151" s="129"/>
      <c r="H151" s="129"/>
      <c r="J151" s="128"/>
      <c r="K151" s="149" t="s">
        <v>78</v>
      </c>
      <c r="L151" s="129"/>
      <c r="M151" s="129"/>
      <c r="N151" s="129"/>
      <c r="O151" s="129"/>
      <c r="P151" s="129"/>
      <c r="R151" s="128"/>
      <c r="S151" s="149" t="s">
        <v>78</v>
      </c>
      <c r="T151" s="129"/>
      <c r="U151" s="129"/>
      <c r="V151" s="129"/>
      <c r="W151" s="129"/>
      <c r="X151" s="129"/>
      <c r="Z151" s="128"/>
      <c r="AA151" s="149" t="s">
        <v>78</v>
      </c>
      <c r="AB151" s="129"/>
      <c r="AC151" s="129"/>
      <c r="AD151" s="129"/>
      <c r="AE151" s="129"/>
      <c r="AF151" s="129"/>
      <c r="AH151" s="128"/>
      <c r="AI151" s="149" t="s">
        <v>78</v>
      </c>
      <c r="AJ151" s="129"/>
      <c r="AK151" s="129"/>
      <c r="AL151" s="129"/>
      <c r="AM151" s="129"/>
      <c r="AN151" s="129"/>
      <c r="AP151" s="128"/>
      <c r="AQ151" s="149" t="s">
        <v>78</v>
      </c>
      <c r="AR151" s="129"/>
      <c r="AS151" s="129"/>
      <c r="AT151" s="129"/>
      <c r="AU151" s="129"/>
      <c r="AV151" s="129"/>
      <c r="AX151" s="128"/>
      <c r="AY151" s="149" t="s">
        <v>78</v>
      </c>
      <c r="AZ151" s="129"/>
      <c r="BA151" s="129"/>
      <c r="BB151" s="129"/>
      <c r="BC151" s="129"/>
      <c r="BD151" s="129"/>
      <c r="BF151" s="128"/>
      <c r="BG151" s="149" t="s">
        <v>78</v>
      </c>
      <c r="BH151" s="129"/>
      <c r="BI151" s="129"/>
      <c r="BJ151" s="129"/>
      <c r="BK151" s="129"/>
      <c r="BL151" s="129"/>
      <c r="BN151" s="128"/>
      <c r="BO151" s="149" t="s">
        <v>78</v>
      </c>
      <c r="BP151" s="129"/>
      <c r="BQ151" s="129"/>
      <c r="BR151" s="129"/>
      <c r="BS151" s="129"/>
      <c r="BT151" s="129"/>
    </row>
    <row r="152" spans="2:72">
      <c r="B152" s="131"/>
      <c r="C152" s="132" t="s">
        <v>9</v>
      </c>
      <c r="D152" s="133"/>
      <c r="E152" s="133"/>
      <c r="F152" s="133"/>
      <c r="G152" s="133"/>
      <c r="H152" s="133"/>
      <c r="J152" s="131"/>
      <c r="K152" s="132" t="s">
        <v>9</v>
      </c>
      <c r="L152" s="133"/>
      <c r="M152" s="133"/>
      <c r="N152" s="133"/>
      <c r="O152" s="133"/>
      <c r="P152" s="133"/>
      <c r="R152" s="131"/>
      <c r="S152" s="132" t="s">
        <v>9</v>
      </c>
      <c r="T152" s="133"/>
      <c r="U152" s="133"/>
      <c r="V152" s="133"/>
      <c r="W152" s="133"/>
      <c r="X152" s="133"/>
      <c r="Z152" s="131"/>
      <c r="AA152" s="132" t="s">
        <v>9</v>
      </c>
      <c r="AB152" s="133"/>
      <c r="AC152" s="133"/>
      <c r="AD152" s="133"/>
      <c r="AE152" s="133"/>
      <c r="AF152" s="133"/>
      <c r="AH152" s="131"/>
      <c r="AI152" s="132" t="s">
        <v>9</v>
      </c>
      <c r="AJ152" s="133"/>
      <c r="AK152" s="133"/>
      <c r="AL152" s="133"/>
      <c r="AM152" s="133"/>
      <c r="AN152" s="133"/>
      <c r="AP152" s="131"/>
      <c r="AQ152" s="132" t="s">
        <v>9</v>
      </c>
      <c r="AR152" s="133"/>
      <c r="AS152" s="133"/>
      <c r="AT152" s="133"/>
      <c r="AU152" s="133"/>
      <c r="AV152" s="133"/>
      <c r="AX152" s="131"/>
      <c r="AY152" s="132" t="s">
        <v>9</v>
      </c>
      <c r="AZ152" s="133"/>
      <c r="BA152" s="133"/>
      <c r="BB152" s="133"/>
      <c r="BC152" s="133"/>
      <c r="BD152" s="133"/>
      <c r="BF152" s="131"/>
      <c r="BG152" s="132" t="s">
        <v>9</v>
      </c>
      <c r="BH152" s="133"/>
      <c r="BI152" s="133"/>
      <c r="BJ152" s="133"/>
      <c r="BK152" s="133"/>
      <c r="BL152" s="133"/>
      <c r="BN152" s="131"/>
      <c r="BO152" s="132" t="s">
        <v>9</v>
      </c>
      <c r="BP152" s="133"/>
      <c r="BQ152" s="133"/>
      <c r="BR152" s="133"/>
      <c r="BS152" s="133"/>
      <c r="BT152" s="133"/>
    </row>
    <row r="153" spans="2:72">
      <c r="B153" s="134"/>
      <c r="C153" s="261" t="s">
        <v>10</v>
      </c>
      <c r="D153" s="135">
        <f>D9+D27+D45+D63+D81+D99+D117+D135</f>
        <v>0</v>
      </c>
      <c r="E153" s="135">
        <f t="shared" ref="D153:H159" si="647">E9+E27+E45+E63+E81+E99+E117+E135</f>
        <v>0</v>
      </c>
      <c r="F153" s="135">
        <f t="shared" si="647"/>
        <v>0</v>
      </c>
      <c r="G153" s="135">
        <f>G9+G27+G45+G63+G81+G99+G117+G135</f>
        <v>0</v>
      </c>
      <c r="H153" s="135">
        <f t="shared" si="647"/>
        <v>0</v>
      </c>
      <c r="J153" s="134"/>
      <c r="K153" s="261" t="s">
        <v>10</v>
      </c>
      <c r="L153" s="135">
        <f>L9+L27+L45+L63+L81+L99+L117+L135</f>
        <v>0</v>
      </c>
      <c r="M153" s="135">
        <f t="shared" ref="M153:N153" si="648">M9+M27+M45+M63+M81+M99+M117+M135</f>
        <v>0</v>
      </c>
      <c r="N153" s="135">
        <f t="shared" si="648"/>
        <v>0</v>
      </c>
      <c r="O153" s="135">
        <f>O9+O27+O45+O63+O81+O99+O117+O135</f>
        <v>0</v>
      </c>
      <c r="P153" s="135">
        <f t="shared" ref="P153" si="649">P9+P27+P45+P63+P81+P99+P117+P135</f>
        <v>0</v>
      </c>
      <c r="R153" s="134"/>
      <c r="S153" s="261" t="s">
        <v>10</v>
      </c>
      <c r="T153" s="135">
        <f>T9+T27+T45+T63+T81+T99+T117+T135</f>
        <v>0</v>
      </c>
      <c r="U153" s="135">
        <f t="shared" ref="U153:V153" si="650">U9+U27+U45+U63+U81+U99+U117+U135</f>
        <v>0</v>
      </c>
      <c r="V153" s="135">
        <f t="shared" si="650"/>
        <v>0</v>
      </c>
      <c r="W153" s="135">
        <f>W9+W27+W45+W63+W81+W99+W117+W135</f>
        <v>0</v>
      </c>
      <c r="X153" s="135">
        <f t="shared" ref="X153" si="651">X9+X27+X45+X63+X81+X99+X117+X135</f>
        <v>0</v>
      </c>
      <c r="Z153" s="134"/>
      <c r="AA153" s="261" t="s">
        <v>10</v>
      </c>
      <c r="AB153" s="135">
        <f>AB9+AB27+AB45+AB63+AB81+AB99+AB117+AB135</f>
        <v>0</v>
      </c>
      <c r="AC153" s="135">
        <f t="shared" ref="AC153:AD153" si="652">AC9+AC27+AC45+AC63+AC81+AC99+AC117+AC135</f>
        <v>0</v>
      </c>
      <c r="AD153" s="135">
        <f t="shared" si="652"/>
        <v>0</v>
      </c>
      <c r="AE153" s="135">
        <f>AE9+AE27+AE45+AE63+AE81+AE99+AE117+AE135</f>
        <v>0</v>
      </c>
      <c r="AF153" s="135">
        <f t="shared" ref="AF153" si="653">AF9+AF27+AF45+AF63+AF81+AF99+AF117+AF135</f>
        <v>0</v>
      </c>
      <c r="AH153" s="134"/>
      <c r="AI153" s="261" t="s">
        <v>10</v>
      </c>
      <c r="AJ153" s="135">
        <f>AJ9+AJ27+AJ45+AJ63+AJ81+AJ99+AJ117+AJ135</f>
        <v>0</v>
      </c>
      <c r="AK153" s="135">
        <f t="shared" ref="AK153:AL153" si="654">AK9+AK27+AK45+AK63+AK81+AK99+AK117+AK135</f>
        <v>0</v>
      </c>
      <c r="AL153" s="135">
        <f t="shared" si="654"/>
        <v>0</v>
      </c>
      <c r="AM153" s="135">
        <f>AM9+AM27+AM45+AM63+AM81+AM99+AM117+AM135</f>
        <v>0</v>
      </c>
      <c r="AN153" s="135">
        <f t="shared" ref="AN153" si="655">AN9+AN27+AN45+AN63+AN81+AN99+AN117+AN135</f>
        <v>0</v>
      </c>
      <c r="AP153" s="134"/>
      <c r="AQ153" s="261" t="s">
        <v>10</v>
      </c>
      <c r="AR153" s="135">
        <f>AR9+AR27+AR45+AR63+AR81+AR99+AR117+AR135</f>
        <v>0</v>
      </c>
      <c r="AS153" s="135">
        <f t="shared" ref="AS153:AT153" si="656">AS9+AS27+AS45+AS63+AS81+AS99+AS117+AS135</f>
        <v>0</v>
      </c>
      <c r="AT153" s="135">
        <f t="shared" si="656"/>
        <v>0</v>
      </c>
      <c r="AU153" s="135">
        <f>AU9+AU27+AU45+AU63+AU81+AU99+AU117+AU135</f>
        <v>0</v>
      </c>
      <c r="AV153" s="135">
        <f t="shared" ref="AV153" si="657">AV9+AV27+AV45+AV63+AV81+AV99+AV117+AV135</f>
        <v>0</v>
      </c>
      <c r="AX153" s="134"/>
      <c r="AY153" s="261" t="s">
        <v>10</v>
      </c>
      <c r="AZ153" s="135">
        <f>AZ9+AZ27+AZ45+AZ63+AZ81+AZ99+AZ117+AZ135</f>
        <v>0</v>
      </c>
      <c r="BA153" s="135">
        <f t="shared" ref="BA153:BB153" si="658">BA9+BA27+BA45+BA63+BA81+BA99+BA117+BA135</f>
        <v>0</v>
      </c>
      <c r="BB153" s="135">
        <f t="shared" si="658"/>
        <v>0</v>
      </c>
      <c r="BC153" s="135">
        <f>BC9+BC27+BC45+BC63+BC81+BC99+BC117+BC135</f>
        <v>0</v>
      </c>
      <c r="BD153" s="135">
        <f t="shared" ref="BD153" si="659">BD9+BD27+BD45+BD63+BD81+BD99+BD117+BD135</f>
        <v>0</v>
      </c>
      <c r="BF153" s="134"/>
      <c r="BG153" s="261" t="s">
        <v>10</v>
      </c>
      <c r="BH153" s="135">
        <f>BH9+BH27+BH45+BH63+BH81+BH99+BH117+BH135</f>
        <v>0</v>
      </c>
      <c r="BI153" s="135">
        <f t="shared" ref="BI153:BJ153" si="660">BI9+BI27+BI45+BI63+BI81+BI99+BI117+BI135</f>
        <v>0</v>
      </c>
      <c r="BJ153" s="135">
        <f t="shared" si="660"/>
        <v>0</v>
      </c>
      <c r="BK153" s="135">
        <f>BK9+BK27+BK45+BK63+BK81+BK99+BK117+BK135</f>
        <v>0</v>
      </c>
      <c r="BL153" s="135">
        <f t="shared" ref="BL153" si="661">BL9+BL27+BL45+BL63+BL81+BL99+BL117+BL135</f>
        <v>0</v>
      </c>
      <c r="BN153" s="134"/>
      <c r="BO153" s="261" t="s">
        <v>10</v>
      </c>
      <c r="BP153" s="135">
        <f>BP9+BP27+BP45+BP63+BP81+BP99+BP117+BP135</f>
        <v>0</v>
      </c>
      <c r="BQ153" s="135">
        <f t="shared" ref="BQ153:BR153" si="662">BQ9+BQ27+BQ45+BQ63+BQ81+BQ99+BQ117+BQ135</f>
        <v>0</v>
      </c>
      <c r="BR153" s="135">
        <f t="shared" si="662"/>
        <v>0</v>
      </c>
      <c r="BS153" s="135">
        <f>BS9+BS27+BS45+BS63+BS81+BS99+BS117+BS135</f>
        <v>0</v>
      </c>
      <c r="BT153" s="135">
        <f t="shared" ref="BT153" si="663">BT9+BT27+BT45+BT63+BT81+BT99+BT117+BT135</f>
        <v>0</v>
      </c>
    </row>
    <row r="154" spans="2:72">
      <c r="B154" s="134"/>
      <c r="C154" s="261" t="s">
        <v>11</v>
      </c>
      <c r="D154" s="135">
        <f t="shared" si="647"/>
        <v>0</v>
      </c>
      <c r="E154" s="135">
        <f t="shared" si="647"/>
        <v>0</v>
      </c>
      <c r="F154" s="135">
        <f t="shared" si="647"/>
        <v>0</v>
      </c>
      <c r="G154" s="135">
        <f t="shared" si="647"/>
        <v>0</v>
      </c>
      <c r="H154" s="135">
        <f t="shared" si="647"/>
        <v>0</v>
      </c>
      <c r="J154" s="134"/>
      <c r="K154" s="261" t="s">
        <v>11</v>
      </c>
      <c r="L154" s="135">
        <f t="shared" ref="L154:P154" si="664">L10+L28+L46+L64+L82+L100+L118+L136</f>
        <v>0</v>
      </c>
      <c r="M154" s="135">
        <f t="shared" si="664"/>
        <v>0</v>
      </c>
      <c r="N154" s="135">
        <f t="shared" si="664"/>
        <v>0</v>
      </c>
      <c r="O154" s="135">
        <f t="shared" si="664"/>
        <v>0</v>
      </c>
      <c r="P154" s="135">
        <f t="shared" si="664"/>
        <v>0</v>
      </c>
      <c r="R154" s="134"/>
      <c r="S154" s="261" t="s">
        <v>11</v>
      </c>
      <c r="T154" s="135">
        <f t="shared" ref="T154:X154" si="665">T10+T28+T46+T64+T82+T100+T118+T136</f>
        <v>0</v>
      </c>
      <c r="U154" s="135">
        <f t="shared" si="665"/>
        <v>0</v>
      </c>
      <c r="V154" s="135">
        <f t="shared" si="665"/>
        <v>0</v>
      </c>
      <c r="W154" s="135">
        <f t="shared" si="665"/>
        <v>0</v>
      </c>
      <c r="X154" s="135">
        <f t="shared" si="665"/>
        <v>0</v>
      </c>
      <c r="Z154" s="134"/>
      <c r="AA154" s="261" t="s">
        <v>11</v>
      </c>
      <c r="AB154" s="135">
        <f t="shared" ref="AB154:AF154" si="666">AB10+AB28+AB46+AB64+AB82+AB100+AB118+AB136</f>
        <v>0</v>
      </c>
      <c r="AC154" s="135">
        <f t="shared" si="666"/>
        <v>0</v>
      </c>
      <c r="AD154" s="135">
        <f t="shared" si="666"/>
        <v>0</v>
      </c>
      <c r="AE154" s="135">
        <f t="shared" si="666"/>
        <v>0</v>
      </c>
      <c r="AF154" s="135">
        <f t="shared" si="666"/>
        <v>0</v>
      </c>
      <c r="AH154" s="134"/>
      <c r="AI154" s="261" t="s">
        <v>11</v>
      </c>
      <c r="AJ154" s="135">
        <f t="shared" ref="AJ154:AN154" si="667">AJ10+AJ28+AJ46+AJ64+AJ82+AJ100+AJ118+AJ136</f>
        <v>0</v>
      </c>
      <c r="AK154" s="135">
        <f t="shared" si="667"/>
        <v>0</v>
      </c>
      <c r="AL154" s="135">
        <f t="shared" si="667"/>
        <v>0</v>
      </c>
      <c r="AM154" s="135">
        <f t="shared" si="667"/>
        <v>0</v>
      </c>
      <c r="AN154" s="135">
        <f t="shared" si="667"/>
        <v>0</v>
      </c>
      <c r="AP154" s="134"/>
      <c r="AQ154" s="261" t="s">
        <v>11</v>
      </c>
      <c r="AR154" s="135">
        <f t="shared" ref="AR154:AV154" si="668">AR10+AR28+AR46+AR64+AR82+AR100+AR118+AR136</f>
        <v>0</v>
      </c>
      <c r="AS154" s="135">
        <f t="shared" si="668"/>
        <v>0</v>
      </c>
      <c r="AT154" s="135">
        <f t="shared" si="668"/>
        <v>0</v>
      </c>
      <c r="AU154" s="135">
        <f t="shared" si="668"/>
        <v>0</v>
      </c>
      <c r="AV154" s="135">
        <f t="shared" si="668"/>
        <v>0</v>
      </c>
      <c r="AX154" s="134"/>
      <c r="AY154" s="261" t="s">
        <v>11</v>
      </c>
      <c r="AZ154" s="135">
        <f t="shared" ref="AZ154:BD154" si="669">AZ10+AZ28+AZ46+AZ64+AZ82+AZ100+AZ118+AZ136</f>
        <v>0</v>
      </c>
      <c r="BA154" s="135">
        <f t="shared" si="669"/>
        <v>0</v>
      </c>
      <c r="BB154" s="135">
        <f t="shared" si="669"/>
        <v>0</v>
      </c>
      <c r="BC154" s="135">
        <f t="shared" si="669"/>
        <v>0</v>
      </c>
      <c r="BD154" s="135">
        <f t="shared" si="669"/>
        <v>0</v>
      </c>
      <c r="BF154" s="134"/>
      <c r="BG154" s="261" t="s">
        <v>11</v>
      </c>
      <c r="BH154" s="135">
        <f t="shared" ref="BH154:BL154" si="670">BH10+BH28+BH46+BH64+BH82+BH100+BH118+BH136</f>
        <v>0</v>
      </c>
      <c r="BI154" s="135">
        <f t="shared" si="670"/>
        <v>0</v>
      </c>
      <c r="BJ154" s="135">
        <f t="shared" si="670"/>
        <v>0</v>
      </c>
      <c r="BK154" s="135">
        <f t="shared" si="670"/>
        <v>0</v>
      </c>
      <c r="BL154" s="135">
        <f t="shared" si="670"/>
        <v>0</v>
      </c>
      <c r="BN154" s="134"/>
      <c r="BO154" s="261" t="s">
        <v>11</v>
      </c>
      <c r="BP154" s="135">
        <f t="shared" ref="BP154:BT154" si="671">BP10+BP28+BP46+BP64+BP82+BP100+BP118+BP136</f>
        <v>0</v>
      </c>
      <c r="BQ154" s="135">
        <f t="shared" si="671"/>
        <v>0</v>
      </c>
      <c r="BR154" s="135">
        <f t="shared" si="671"/>
        <v>0</v>
      </c>
      <c r="BS154" s="135">
        <f t="shared" si="671"/>
        <v>0</v>
      </c>
      <c r="BT154" s="135">
        <f t="shared" si="671"/>
        <v>0</v>
      </c>
    </row>
    <row r="155" spans="2:72">
      <c r="B155" s="134"/>
      <c r="C155" s="261" t="s">
        <v>12</v>
      </c>
      <c r="D155" s="135">
        <f t="shared" si="647"/>
        <v>0</v>
      </c>
      <c r="E155" s="135">
        <f t="shared" si="647"/>
        <v>0</v>
      </c>
      <c r="F155" s="135">
        <f t="shared" si="647"/>
        <v>0</v>
      </c>
      <c r="G155" s="135">
        <f t="shared" si="647"/>
        <v>0</v>
      </c>
      <c r="H155" s="135">
        <f t="shared" si="647"/>
        <v>0</v>
      </c>
      <c r="J155" s="134"/>
      <c r="K155" s="261" t="s">
        <v>12</v>
      </c>
      <c r="L155" s="135">
        <f t="shared" ref="L155:P155" si="672">L11+L29+L47+L65+L83+L101+L119+L137</f>
        <v>0</v>
      </c>
      <c r="M155" s="135">
        <f t="shared" si="672"/>
        <v>0</v>
      </c>
      <c r="N155" s="135">
        <f t="shared" si="672"/>
        <v>0</v>
      </c>
      <c r="O155" s="135">
        <f t="shared" si="672"/>
        <v>0</v>
      </c>
      <c r="P155" s="135">
        <f t="shared" si="672"/>
        <v>0</v>
      </c>
      <c r="R155" s="134"/>
      <c r="S155" s="261" t="s">
        <v>12</v>
      </c>
      <c r="T155" s="135">
        <f t="shared" ref="T155:X155" si="673">T11+T29+T47+T65+T83+T101+T119+T137</f>
        <v>0</v>
      </c>
      <c r="U155" s="135">
        <f t="shared" si="673"/>
        <v>0</v>
      </c>
      <c r="V155" s="135">
        <f t="shared" si="673"/>
        <v>0</v>
      </c>
      <c r="W155" s="135">
        <f t="shared" si="673"/>
        <v>0</v>
      </c>
      <c r="X155" s="135">
        <f t="shared" si="673"/>
        <v>0</v>
      </c>
      <c r="Z155" s="134"/>
      <c r="AA155" s="261" t="s">
        <v>12</v>
      </c>
      <c r="AB155" s="135">
        <f t="shared" ref="AB155:AF155" si="674">AB11+AB29+AB47+AB65+AB83+AB101+AB119+AB137</f>
        <v>0</v>
      </c>
      <c r="AC155" s="135">
        <f t="shared" si="674"/>
        <v>0</v>
      </c>
      <c r="AD155" s="135">
        <f t="shared" si="674"/>
        <v>0</v>
      </c>
      <c r="AE155" s="135">
        <f t="shared" si="674"/>
        <v>0</v>
      </c>
      <c r="AF155" s="135">
        <f t="shared" si="674"/>
        <v>0</v>
      </c>
      <c r="AH155" s="134"/>
      <c r="AI155" s="261" t="s">
        <v>12</v>
      </c>
      <c r="AJ155" s="135">
        <f t="shared" ref="AJ155:AN155" si="675">AJ11+AJ29+AJ47+AJ65+AJ83+AJ101+AJ119+AJ137</f>
        <v>0</v>
      </c>
      <c r="AK155" s="135">
        <f t="shared" si="675"/>
        <v>0</v>
      </c>
      <c r="AL155" s="135">
        <f t="shared" si="675"/>
        <v>0</v>
      </c>
      <c r="AM155" s="135">
        <f t="shared" si="675"/>
        <v>0</v>
      </c>
      <c r="AN155" s="135">
        <f t="shared" si="675"/>
        <v>0</v>
      </c>
      <c r="AP155" s="134"/>
      <c r="AQ155" s="261" t="s">
        <v>12</v>
      </c>
      <c r="AR155" s="135">
        <f t="shared" ref="AR155:AV155" si="676">AR11+AR29+AR47+AR65+AR83+AR101+AR119+AR137</f>
        <v>0</v>
      </c>
      <c r="AS155" s="135">
        <f t="shared" si="676"/>
        <v>0</v>
      </c>
      <c r="AT155" s="135">
        <f t="shared" si="676"/>
        <v>0</v>
      </c>
      <c r="AU155" s="135">
        <f t="shared" si="676"/>
        <v>0</v>
      </c>
      <c r="AV155" s="135">
        <f t="shared" si="676"/>
        <v>0</v>
      </c>
      <c r="AX155" s="134"/>
      <c r="AY155" s="261" t="s">
        <v>12</v>
      </c>
      <c r="AZ155" s="135">
        <f t="shared" ref="AZ155:BD155" si="677">AZ11+AZ29+AZ47+AZ65+AZ83+AZ101+AZ119+AZ137</f>
        <v>0</v>
      </c>
      <c r="BA155" s="135">
        <f t="shared" si="677"/>
        <v>0</v>
      </c>
      <c r="BB155" s="135">
        <f t="shared" si="677"/>
        <v>0</v>
      </c>
      <c r="BC155" s="135">
        <f t="shared" si="677"/>
        <v>0</v>
      </c>
      <c r="BD155" s="135">
        <f t="shared" si="677"/>
        <v>0</v>
      </c>
      <c r="BF155" s="134"/>
      <c r="BG155" s="261" t="s">
        <v>12</v>
      </c>
      <c r="BH155" s="135">
        <f t="shared" ref="BH155:BL155" si="678">BH11+BH29+BH47+BH65+BH83+BH101+BH119+BH137</f>
        <v>0</v>
      </c>
      <c r="BI155" s="135">
        <f t="shared" si="678"/>
        <v>0</v>
      </c>
      <c r="BJ155" s="135">
        <f t="shared" si="678"/>
        <v>0</v>
      </c>
      <c r="BK155" s="135">
        <f t="shared" si="678"/>
        <v>0</v>
      </c>
      <c r="BL155" s="135">
        <f t="shared" si="678"/>
        <v>0</v>
      </c>
      <c r="BN155" s="134"/>
      <c r="BO155" s="261" t="s">
        <v>12</v>
      </c>
      <c r="BP155" s="135">
        <f t="shared" ref="BP155:BT155" si="679">BP11+BP29+BP47+BP65+BP83+BP101+BP119+BP137</f>
        <v>0</v>
      </c>
      <c r="BQ155" s="135">
        <f t="shared" si="679"/>
        <v>0</v>
      </c>
      <c r="BR155" s="135">
        <f t="shared" si="679"/>
        <v>0</v>
      </c>
      <c r="BS155" s="135">
        <f t="shared" si="679"/>
        <v>0</v>
      </c>
      <c r="BT155" s="135">
        <f t="shared" si="679"/>
        <v>0</v>
      </c>
    </row>
    <row r="156" spans="2:72">
      <c r="B156" s="134"/>
      <c r="C156" s="261" t="s">
        <v>13</v>
      </c>
      <c r="D156" s="135">
        <f t="shared" si="647"/>
        <v>0</v>
      </c>
      <c r="E156" s="135">
        <f t="shared" si="647"/>
        <v>0</v>
      </c>
      <c r="F156" s="135">
        <f t="shared" si="647"/>
        <v>0</v>
      </c>
      <c r="G156" s="135">
        <f t="shared" si="647"/>
        <v>0</v>
      </c>
      <c r="H156" s="135">
        <f t="shared" si="647"/>
        <v>0</v>
      </c>
      <c r="J156" s="134"/>
      <c r="K156" s="261" t="s">
        <v>13</v>
      </c>
      <c r="L156" s="135">
        <f t="shared" ref="L156:P156" si="680">L12+L30+L48+L66+L84+L102+L120+L138</f>
        <v>0</v>
      </c>
      <c r="M156" s="135">
        <f t="shared" si="680"/>
        <v>0</v>
      </c>
      <c r="N156" s="135">
        <f t="shared" si="680"/>
        <v>0</v>
      </c>
      <c r="O156" s="135">
        <f t="shared" si="680"/>
        <v>0</v>
      </c>
      <c r="P156" s="135">
        <f t="shared" si="680"/>
        <v>0</v>
      </c>
      <c r="R156" s="134"/>
      <c r="S156" s="261" t="s">
        <v>13</v>
      </c>
      <c r="T156" s="135">
        <f t="shared" ref="T156:X156" si="681">T12+T30+T48+T66+T84+T102+T120+T138</f>
        <v>0</v>
      </c>
      <c r="U156" s="135">
        <f t="shared" si="681"/>
        <v>0</v>
      </c>
      <c r="V156" s="135">
        <f t="shared" si="681"/>
        <v>0</v>
      </c>
      <c r="W156" s="135">
        <f t="shared" si="681"/>
        <v>0</v>
      </c>
      <c r="X156" s="135">
        <f t="shared" si="681"/>
        <v>0</v>
      </c>
      <c r="Z156" s="134"/>
      <c r="AA156" s="261" t="s">
        <v>13</v>
      </c>
      <c r="AB156" s="135">
        <f t="shared" ref="AB156:AF156" si="682">AB12+AB30+AB48+AB66+AB84+AB102+AB120+AB138</f>
        <v>0</v>
      </c>
      <c r="AC156" s="135">
        <f t="shared" si="682"/>
        <v>0</v>
      </c>
      <c r="AD156" s="135">
        <f t="shared" si="682"/>
        <v>0</v>
      </c>
      <c r="AE156" s="135">
        <f t="shared" si="682"/>
        <v>0</v>
      </c>
      <c r="AF156" s="135">
        <f t="shared" si="682"/>
        <v>0</v>
      </c>
      <c r="AH156" s="134"/>
      <c r="AI156" s="261" t="s">
        <v>13</v>
      </c>
      <c r="AJ156" s="135">
        <f t="shared" ref="AJ156:AN156" si="683">AJ12+AJ30+AJ48+AJ66+AJ84+AJ102+AJ120+AJ138</f>
        <v>0</v>
      </c>
      <c r="AK156" s="135">
        <f t="shared" si="683"/>
        <v>0</v>
      </c>
      <c r="AL156" s="135">
        <f t="shared" si="683"/>
        <v>0</v>
      </c>
      <c r="AM156" s="135">
        <f t="shared" si="683"/>
        <v>0</v>
      </c>
      <c r="AN156" s="135">
        <f t="shared" si="683"/>
        <v>0</v>
      </c>
      <c r="AP156" s="134"/>
      <c r="AQ156" s="261" t="s">
        <v>13</v>
      </c>
      <c r="AR156" s="135">
        <f t="shared" ref="AR156:AV156" si="684">AR12+AR30+AR48+AR66+AR84+AR102+AR120+AR138</f>
        <v>0</v>
      </c>
      <c r="AS156" s="135">
        <f t="shared" si="684"/>
        <v>0</v>
      </c>
      <c r="AT156" s="135">
        <f t="shared" si="684"/>
        <v>0</v>
      </c>
      <c r="AU156" s="135">
        <f t="shared" si="684"/>
        <v>0</v>
      </c>
      <c r="AV156" s="135">
        <f t="shared" si="684"/>
        <v>0</v>
      </c>
      <c r="AX156" s="134"/>
      <c r="AY156" s="261" t="s">
        <v>13</v>
      </c>
      <c r="AZ156" s="135">
        <f t="shared" ref="AZ156:BD156" si="685">AZ12+AZ30+AZ48+AZ66+AZ84+AZ102+AZ120+AZ138</f>
        <v>0</v>
      </c>
      <c r="BA156" s="135">
        <f t="shared" si="685"/>
        <v>0</v>
      </c>
      <c r="BB156" s="135">
        <f t="shared" si="685"/>
        <v>0</v>
      </c>
      <c r="BC156" s="135">
        <f t="shared" si="685"/>
        <v>0</v>
      </c>
      <c r="BD156" s="135">
        <f t="shared" si="685"/>
        <v>0</v>
      </c>
      <c r="BF156" s="134"/>
      <c r="BG156" s="261" t="s">
        <v>13</v>
      </c>
      <c r="BH156" s="135">
        <f t="shared" ref="BH156:BL156" si="686">BH12+BH30+BH48+BH66+BH84+BH102+BH120+BH138</f>
        <v>0</v>
      </c>
      <c r="BI156" s="135">
        <f t="shared" si="686"/>
        <v>0</v>
      </c>
      <c r="BJ156" s="135">
        <f t="shared" si="686"/>
        <v>0</v>
      </c>
      <c r="BK156" s="135">
        <f t="shared" si="686"/>
        <v>0</v>
      </c>
      <c r="BL156" s="135">
        <f t="shared" si="686"/>
        <v>0</v>
      </c>
      <c r="BN156" s="134"/>
      <c r="BO156" s="261" t="s">
        <v>13</v>
      </c>
      <c r="BP156" s="135">
        <f t="shared" ref="BP156:BT156" si="687">BP12+BP30+BP48+BP66+BP84+BP102+BP120+BP138</f>
        <v>0</v>
      </c>
      <c r="BQ156" s="135">
        <f t="shared" si="687"/>
        <v>0</v>
      </c>
      <c r="BR156" s="135">
        <f t="shared" si="687"/>
        <v>0</v>
      </c>
      <c r="BS156" s="135">
        <f t="shared" si="687"/>
        <v>0</v>
      </c>
      <c r="BT156" s="135">
        <f t="shared" si="687"/>
        <v>0</v>
      </c>
    </row>
    <row r="157" spans="2:72">
      <c r="B157" s="134"/>
      <c r="C157" s="261" t="s">
        <v>36</v>
      </c>
      <c r="D157" s="135">
        <f t="shared" si="647"/>
        <v>0</v>
      </c>
      <c r="E157" s="135">
        <f t="shared" si="647"/>
        <v>0</v>
      </c>
      <c r="F157" s="135">
        <f t="shared" si="647"/>
        <v>0</v>
      </c>
      <c r="G157" s="135">
        <f t="shared" si="647"/>
        <v>0</v>
      </c>
      <c r="H157" s="135">
        <f t="shared" si="647"/>
        <v>0</v>
      </c>
      <c r="J157" s="134"/>
      <c r="K157" s="261" t="s">
        <v>36</v>
      </c>
      <c r="L157" s="135">
        <f t="shared" ref="L157:P157" si="688">L13+L31+L49+L67+L85+L103+L121+L139</f>
        <v>0</v>
      </c>
      <c r="M157" s="135">
        <f t="shared" si="688"/>
        <v>0</v>
      </c>
      <c r="N157" s="135">
        <f t="shared" si="688"/>
        <v>0</v>
      </c>
      <c r="O157" s="135">
        <f t="shared" si="688"/>
        <v>0</v>
      </c>
      <c r="P157" s="135">
        <f t="shared" si="688"/>
        <v>0</v>
      </c>
      <c r="R157" s="134"/>
      <c r="S157" s="261" t="s">
        <v>36</v>
      </c>
      <c r="T157" s="135">
        <f t="shared" ref="T157:X157" si="689">T13+T31+T49+T67+T85+T103+T121+T139</f>
        <v>0</v>
      </c>
      <c r="U157" s="135">
        <f t="shared" si="689"/>
        <v>0</v>
      </c>
      <c r="V157" s="135">
        <f t="shared" si="689"/>
        <v>0</v>
      </c>
      <c r="W157" s="135">
        <f t="shared" si="689"/>
        <v>0</v>
      </c>
      <c r="X157" s="135">
        <f t="shared" si="689"/>
        <v>0</v>
      </c>
      <c r="Z157" s="134"/>
      <c r="AA157" s="261" t="s">
        <v>36</v>
      </c>
      <c r="AB157" s="135">
        <f t="shared" ref="AB157:AF157" si="690">AB13+AB31+AB49+AB67+AB85+AB103+AB121+AB139</f>
        <v>0</v>
      </c>
      <c r="AC157" s="135">
        <f t="shared" si="690"/>
        <v>0</v>
      </c>
      <c r="AD157" s="135">
        <f t="shared" si="690"/>
        <v>0</v>
      </c>
      <c r="AE157" s="135">
        <f t="shared" si="690"/>
        <v>0</v>
      </c>
      <c r="AF157" s="135">
        <f t="shared" si="690"/>
        <v>0</v>
      </c>
      <c r="AH157" s="134"/>
      <c r="AI157" s="261" t="s">
        <v>36</v>
      </c>
      <c r="AJ157" s="135">
        <f t="shared" ref="AJ157:AN157" si="691">AJ13+AJ31+AJ49+AJ67+AJ85+AJ103+AJ121+AJ139</f>
        <v>0</v>
      </c>
      <c r="AK157" s="135">
        <f t="shared" si="691"/>
        <v>0</v>
      </c>
      <c r="AL157" s="135">
        <f t="shared" si="691"/>
        <v>0</v>
      </c>
      <c r="AM157" s="135">
        <f t="shared" si="691"/>
        <v>0</v>
      </c>
      <c r="AN157" s="135">
        <f t="shared" si="691"/>
        <v>0</v>
      </c>
      <c r="AP157" s="134"/>
      <c r="AQ157" s="261" t="s">
        <v>36</v>
      </c>
      <c r="AR157" s="135">
        <f t="shared" ref="AR157:AV157" si="692">AR13+AR31+AR49+AR67+AR85+AR103+AR121+AR139</f>
        <v>0</v>
      </c>
      <c r="AS157" s="135">
        <f t="shared" si="692"/>
        <v>0</v>
      </c>
      <c r="AT157" s="135">
        <f t="shared" si="692"/>
        <v>0</v>
      </c>
      <c r="AU157" s="135">
        <f t="shared" si="692"/>
        <v>0</v>
      </c>
      <c r="AV157" s="135">
        <f t="shared" si="692"/>
        <v>0</v>
      </c>
      <c r="AX157" s="134"/>
      <c r="AY157" s="261" t="s">
        <v>36</v>
      </c>
      <c r="AZ157" s="135">
        <f t="shared" ref="AZ157:BD157" si="693">AZ13+AZ31+AZ49+AZ67+AZ85+AZ103+AZ121+AZ139</f>
        <v>0</v>
      </c>
      <c r="BA157" s="135">
        <f t="shared" si="693"/>
        <v>0</v>
      </c>
      <c r="BB157" s="135">
        <f t="shared" si="693"/>
        <v>0</v>
      </c>
      <c r="BC157" s="135">
        <f t="shared" si="693"/>
        <v>0</v>
      </c>
      <c r="BD157" s="135">
        <f t="shared" si="693"/>
        <v>0</v>
      </c>
      <c r="BF157" s="134"/>
      <c r="BG157" s="261" t="s">
        <v>36</v>
      </c>
      <c r="BH157" s="135">
        <f t="shared" ref="BH157:BL157" si="694">BH13+BH31+BH49+BH67+BH85+BH103+BH121+BH139</f>
        <v>0</v>
      </c>
      <c r="BI157" s="135">
        <f t="shared" si="694"/>
        <v>0</v>
      </c>
      <c r="BJ157" s="135">
        <f t="shared" si="694"/>
        <v>0</v>
      </c>
      <c r="BK157" s="135">
        <f t="shared" si="694"/>
        <v>0</v>
      </c>
      <c r="BL157" s="135">
        <f t="shared" si="694"/>
        <v>0</v>
      </c>
      <c r="BN157" s="134"/>
      <c r="BO157" s="261" t="s">
        <v>36</v>
      </c>
      <c r="BP157" s="135">
        <f t="shared" ref="BP157:BT157" si="695">BP13+BP31+BP49+BP67+BP85+BP103+BP121+BP139</f>
        <v>0</v>
      </c>
      <c r="BQ157" s="135">
        <f t="shared" si="695"/>
        <v>0</v>
      </c>
      <c r="BR157" s="135">
        <f t="shared" si="695"/>
        <v>0</v>
      </c>
      <c r="BS157" s="135">
        <f t="shared" si="695"/>
        <v>0</v>
      </c>
      <c r="BT157" s="135">
        <f t="shared" si="695"/>
        <v>0</v>
      </c>
    </row>
    <row r="158" spans="2:72">
      <c r="B158" s="134"/>
      <c r="C158" s="261" t="s">
        <v>14</v>
      </c>
      <c r="D158" s="135">
        <f t="shared" si="647"/>
        <v>0</v>
      </c>
      <c r="E158" s="135">
        <f t="shared" si="647"/>
        <v>0</v>
      </c>
      <c r="F158" s="135">
        <f t="shared" si="647"/>
        <v>0</v>
      </c>
      <c r="G158" s="135">
        <f t="shared" si="647"/>
        <v>0</v>
      </c>
      <c r="H158" s="135">
        <f t="shared" si="647"/>
        <v>0</v>
      </c>
      <c r="J158" s="134"/>
      <c r="K158" s="261" t="s">
        <v>14</v>
      </c>
      <c r="L158" s="135">
        <f t="shared" ref="L158:P158" si="696">L14+L32+L50+L68+L86+L104+L122+L140</f>
        <v>0</v>
      </c>
      <c r="M158" s="135">
        <f t="shared" si="696"/>
        <v>0</v>
      </c>
      <c r="N158" s="135">
        <f t="shared" si="696"/>
        <v>0</v>
      </c>
      <c r="O158" s="135">
        <f t="shared" si="696"/>
        <v>0</v>
      </c>
      <c r="P158" s="135">
        <f t="shared" si="696"/>
        <v>0</v>
      </c>
      <c r="R158" s="134"/>
      <c r="S158" s="261" t="s">
        <v>14</v>
      </c>
      <c r="T158" s="135">
        <f t="shared" ref="T158:X158" si="697">T14+T32+T50+T68+T86+T104+T122+T140</f>
        <v>0</v>
      </c>
      <c r="U158" s="135">
        <f t="shared" si="697"/>
        <v>0</v>
      </c>
      <c r="V158" s="135">
        <f t="shared" si="697"/>
        <v>0</v>
      </c>
      <c r="W158" s="135">
        <f t="shared" si="697"/>
        <v>0</v>
      </c>
      <c r="X158" s="135">
        <f t="shared" si="697"/>
        <v>0</v>
      </c>
      <c r="Z158" s="134"/>
      <c r="AA158" s="261" t="s">
        <v>14</v>
      </c>
      <c r="AB158" s="135">
        <f t="shared" ref="AB158:AF158" si="698">AB14+AB32+AB50+AB68+AB86+AB104+AB122+AB140</f>
        <v>0</v>
      </c>
      <c r="AC158" s="135">
        <f t="shared" si="698"/>
        <v>0</v>
      </c>
      <c r="AD158" s="135">
        <f t="shared" si="698"/>
        <v>0</v>
      </c>
      <c r="AE158" s="135">
        <f t="shared" si="698"/>
        <v>0</v>
      </c>
      <c r="AF158" s="135">
        <f t="shared" si="698"/>
        <v>0</v>
      </c>
      <c r="AH158" s="134"/>
      <c r="AI158" s="261" t="s">
        <v>14</v>
      </c>
      <c r="AJ158" s="135">
        <f t="shared" ref="AJ158:AN158" si="699">AJ14+AJ32+AJ50+AJ68+AJ86+AJ104+AJ122+AJ140</f>
        <v>0</v>
      </c>
      <c r="AK158" s="135">
        <f t="shared" si="699"/>
        <v>0</v>
      </c>
      <c r="AL158" s="135">
        <f t="shared" si="699"/>
        <v>0</v>
      </c>
      <c r="AM158" s="135">
        <f t="shared" si="699"/>
        <v>0</v>
      </c>
      <c r="AN158" s="135">
        <f t="shared" si="699"/>
        <v>0</v>
      </c>
      <c r="AP158" s="134"/>
      <c r="AQ158" s="261" t="s">
        <v>14</v>
      </c>
      <c r="AR158" s="135">
        <f t="shared" ref="AR158:AV158" si="700">AR14+AR32+AR50+AR68+AR86+AR104+AR122+AR140</f>
        <v>0</v>
      </c>
      <c r="AS158" s="135">
        <f t="shared" si="700"/>
        <v>0</v>
      </c>
      <c r="AT158" s="135">
        <f t="shared" si="700"/>
        <v>0</v>
      </c>
      <c r="AU158" s="135">
        <f t="shared" si="700"/>
        <v>0</v>
      </c>
      <c r="AV158" s="135">
        <f t="shared" si="700"/>
        <v>0</v>
      </c>
      <c r="AX158" s="134"/>
      <c r="AY158" s="261" t="s">
        <v>14</v>
      </c>
      <c r="AZ158" s="135">
        <f t="shared" ref="AZ158:BD158" si="701">AZ14+AZ32+AZ50+AZ68+AZ86+AZ104+AZ122+AZ140</f>
        <v>0</v>
      </c>
      <c r="BA158" s="135">
        <f t="shared" si="701"/>
        <v>0</v>
      </c>
      <c r="BB158" s="135">
        <f t="shared" si="701"/>
        <v>0</v>
      </c>
      <c r="BC158" s="135">
        <f t="shared" si="701"/>
        <v>0</v>
      </c>
      <c r="BD158" s="135">
        <f t="shared" si="701"/>
        <v>0</v>
      </c>
      <c r="BF158" s="134"/>
      <c r="BG158" s="261" t="s">
        <v>14</v>
      </c>
      <c r="BH158" s="135">
        <f t="shared" ref="BH158:BL158" si="702">BH14+BH32+BH50+BH68+BH86+BH104+BH122+BH140</f>
        <v>0</v>
      </c>
      <c r="BI158" s="135">
        <f t="shared" si="702"/>
        <v>0</v>
      </c>
      <c r="BJ158" s="135">
        <f t="shared" si="702"/>
        <v>0</v>
      </c>
      <c r="BK158" s="135">
        <f t="shared" si="702"/>
        <v>0</v>
      </c>
      <c r="BL158" s="135">
        <f t="shared" si="702"/>
        <v>0</v>
      </c>
      <c r="BN158" s="134"/>
      <c r="BO158" s="261" t="s">
        <v>14</v>
      </c>
      <c r="BP158" s="135">
        <f t="shared" ref="BP158:BT158" si="703">BP14+BP32+BP50+BP68+BP86+BP104+BP122+BP140</f>
        <v>0</v>
      </c>
      <c r="BQ158" s="135">
        <f t="shared" si="703"/>
        <v>0</v>
      </c>
      <c r="BR158" s="135">
        <f t="shared" si="703"/>
        <v>0</v>
      </c>
      <c r="BS158" s="135">
        <f t="shared" si="703"/>
        <v>0</v>
      </c>
      <c r="BT158" s="135">
        <f t="shared" si="703"/>
        <v>0</v>
      </c>
    </row>
    <row r="159" spans="2:72">
      <c r="B159" s="134"/>
      <c r="C159" s="261" t="s">
        <v>15</v>
      </c>
      <c r="D159" s="135">
        <f t="shared" si="647"/>
        <v>0</v>
      </c>
      <c r="E159" s="135">
        <f t="shared" si="647"/>
        <v>0</v>
      </c>
      <c r="F159" s="135">
        <f t="shared" si="647"/>
        <v>0</v>
      </c>
      <c r="G159" s="135">
        <f t="shared" si="647"/>
        <v>0</v>
      </c>
      <c r="H159" s="135">
        <f t="shared" si="647"/>
        <v>0</v>
      </c>
      <c r="J159" s="134"/>
      <c r="K159" s="261" t="s">
        <v>15</v>
      </c>
      <c r="L159" s="135">
        <f t="shared" ref="L159:P159" si="704">L15+L33+L51+L69+L87+L105+L123+L141</f>
        <v>0</v>
      </c>
      <c r="M159" s="135">
        <f t="shared" si="704"/>
        <v>0</v>
      </c>
      <c r="N159" s="135">
        <f t="shared" si="704"/>
        <v>0</v>
      </c>
      <c r="O159" s="135">
        <f t="shared" si="704"/>
        <v>0</v>
      </c>
      <c r="P159" s="135">
        <f t="shared" si="704"/>
        <v>0</v>
      </c>
      <c r="R159" s="134"/>
      <c r="S159" s="261" t="s">
        <v>15</v>
      </c>
      <c r="T159" s="135">
        <f t="shared" ref="T159:X159" si="705">T15+T33+T51+T69+T87+T105+T123+T141</f>
        <v>0</v>
      </c>
      <c r="U159" s="135">
        <f t="shared" si="705"/>
        <v>0</v>
      </c>
      <c r="V159" s="135">
        <f t="shared" si="705"/>
        <v>0</v>
      </c>
      <c r="W159" s="135">
        <f t="shared" si="705"/>
        <v>0</v>
      </c>
      <c r="X159" s="135">
        <f t="shared" si="705"/>
        <v>0</v>
      </c>
      <c r="Z159" s="134"/>
      <c r="AA159" s="261" t="s">
        <v>15</v>
      </c>
      <c r="AB159" s="135">
        <f t="shared" ref="AB159:AF159" si="706">AB15+AB33+AB51+AB69+AB87+AB105+AB123+AB141</f>
        <v>0</v>
      </c>
      <c r="AC159" s="135">
        <f t="shared" si="706"/>
        <v>0</v>
      </c>
      <c r="AD159" s="135">
        <f t="shared" si="706"/>
        <v>0</v>
      </c>
      <c r="AE159" s="135">
        <f t="shared" si="706"/>
        <v>0</v>
      </c>
      <c r="AF159" s="135">
        <f t="shared" si="706"/>
        <v>0</v>
      </c>
      <c r="AH159" s="134"/>
      <c r="AI159" s="261" t="s">
        <v>15</v>
      </c>
      <c r="AJ159" s="135">
        <f t="shared" ref="AJ159:AN159" si="707">AJ15+AJ33+AJ51+AJ69+AJ87+AJ105+AJ123+AJ141</f>
        <v>0</v>
      </c>
      <c r="AK159" s="135">
        <f t="shared" si="707"/>
        <v>0</v>
      </c>
      <c r="AL159" s="135">
        <f t="shared" si="707"/>
        <v>0</v>
      </c>
      <c r="AM159" s="135">
        <f t="shared" si="707"/>
        <v>0</v>
      </c>
      <c r="AN159" s="135">
        <f t="shared" si="707"/>
        <v>0</v>
      </c>
      <c r="AP159" s="134"/>
      <c r="AQ159" s="261" t="s">
        <v>15</v>
      </c>
      <c r="AR159" s="135">
        <f t="shared" ref="AR159:AV159" si="708">AR15+AR33+AR51+AR69+AR87+AR105+AR123+AR141</f>
        <v>0</v>
      </c>
      <c r="AS159" s="135">
        <f t="shared" si="708"/>
        <v>0</v>
      </c>
      <c r="AT159" s="135">
        <f t="shared" si="708"/>
        <v>0</v>
      </c>
      <c r="AU159" s="135">
        <f t="shared" si="708"/>
        <v>0</v>
      </c>
      <c r="AV159" s="135">
        <f t="shared" si="708"/>
        <v>0</v>
      </c>
      <c r="AX159" s="134"/>
      <c r="AY159" s="261" t="s">
        <v>15</v>
      </c>
      <c r="AZ159" s="135">
        <f t="shared" ref="AZ159:BD159" si="709">AZ15+AZ33+AZ51+AZ69+AZ87+AZ105+AZ123+AZ141</f>
        <v>0</v>
      </c>
      <c r="BA159" s="135">
        <f t="shared" si="709"/>
        <v>0</v>
      </c>
      <c r="BB159" s="135">
        <f t="shared" si="709"/>
        <v>0</v>
      </c>
      <c r="BC159" s="135">
        <f t="shared" si="709"/>
        <v>0</v>
      </c>
      <c r="BD159" s="135">
        <f t="shared" si="709"/>
        <v>0</v>
      </c>
      <c r="BF159" s="134"/>
      <c r="BG159" s="261" t="s">
        <v>15</v>
      </c>
      <c r="BH159" s="135">
        <f t="shared" ref="BH159:BL159" si="710">BH15+BH33+BH51+BH69+BH87+BH105+BH123+BH141</f>
        <v>0</v>
      </c>
      <c r="BI159" s="135">
        <f t="shared" si="710"/>
        <v>0</v>
      </c>
      <c r="BJ159" s="135">
        <f t="shared" si="710"/>
        <v>0</v>
      </c>
      <c r="BK159" s="135">
        <f t="shared" si="710"/>
        <v>0</v>
      </c>
      <c r="BL159" s="135">
        <f t="shared" si="710"/>
        <v>0</v>
      </c>
      <c r="BN159" s="134"/>
      <c r="BO159" s="261" t="s">
        <v>15</v>
      </c>
      <c r="BP159" s="135">
        <f t="shared" ref="BP159:BT159" si="711">BP15+BP33+BP51+BP69+BP87+BP105+BP123+BP141</f>
        <v>0</v>
      </c>
      <c r="BQ159" s="135">
        <f t="shared" si="711"/>
        <v>0</v>
      </c>
      <c r="BR159" s="135">
        <f t="shared" si="711"/>
        <v>0</v>
      </c>
      <c r="BS159" s="135">
        <f t="shared" si="711"/>
        <v>0</v>
      </c>
      <c r="BT159" s="135">
        <f t="shared" si="711"/>
        <v>0</v>
      </c>
    </row>
    <row r="160" spans="2:72">
      <c r="B160" s="136"/>
      <c r="C160" s="137"/>
      <c r="D160" s="138"/>
      <c r="E160" s="138"/>
      <c r="F160" s="138"/>
      <c r="G160" s="138"/>
      <c r="H160" s="138"/>
      <c r="J160" s="136"/>
      <c r="K160" s="137"/>
      <c r="L160" s="138"/>
      <c r="M160" s="138"/>
      <c r="N160" s="138"/>
      <c r="O160" s="138"/>
      <c r="P160" s="138"/>
      <c r="R160" s="136"/>
      <c r="S160" s="137"/>
      <c r="T160" s="138"/>
      <c r="U160" s="138"/>
      <c r="V160" s="138"/>
      <c r="W160" s="138"/>
      <c r="X160" s="138"/>
      <c r="Z160" s="136"/>
      <c r="AA160" s="137"/>
      <c r="AB160" s="138"/>
      <c r="AC160" s="138"/>
      <c r="AD160" s="138"/>
      <c r="AE160" s="138"/>
      <c r="AF160" s="138"/>
      <c r="AH160" s="136"/>
      <c r="AI160" s="137"/>
      <c r="AJ160" s="138"/>
      <c r="AK160" s="138"/>
      <c r="AL160" s="138"/>
      <c r="AM160" s="138"/>
      <c r="AN160" s="138"/>
      <c r="AP160" s="136"/>
      <c r="AQ160" s="137"/>
      <c r="AR160" s="138"/>
      <c r="AS160" s="138"/>
      <c r="AT160" s="138"/>
      <c r="AU160" s="138"/>
      <c r="AV160" s="138"/>
      <c r="AX160" s="136"/>
      <c r="AY160" s="137"/>
      <c r="AZ160" s="138"/>
      <c r="BA160" s="138"/>
      <c r="BB160" s="138"/>
      <c r="BC160" s="138"/>
      <c r="BD160" s="138"/>
      <c r="BF160" s="136"/>
      <c r="BG160" s="137"/>
      <c r="BH160" s="138"/>
      <c r="BI160" s="138"/>
      <c r="BJ160" s="138"/>
      <c r="BK160" s="138"/>
      <c r="BL160" s="138"/>
      <c r="BN160" s="136"/>
      <c r="BO160" s="137"/>
      <c r="BP160" s="138"/>
      <c r="BQ160" s="138"/>
      <c r="BR160" s="138"/>
      <c r="BS160" s="138"/>
      <c r="BT160" s="138"/>
    </row>
    <row r="161" spans="2:72">
      <c r="B161" s="330" t="s">
        <v>16</v>
      </c>
      <c r="C161" s="331"/>
      <c r="D161" s="139">
        <f t="shared" ref="D161" si="712">SUM(D153:D159)</f>
        <v>0</v>
      </c>
      <c r="E161" s="139">
        <f t="shared" ref="E161:H161" si="713">SUM(E153:E159)</f>
        <v>0</v>
      </c>
      <c r="F161" s="139">
        <f t="shared" si="713"/>
        <v>0</v>
      </c>
      <c r="G161" s="139">
        <f t="shared" si="713"/>
        <v>0</v>
      </c>
      <c r="H161" s="139">
        <f t="shared" si="713"/>
        <v>0</v>
      </c>
      <c r="J161" s="330" t="s">
        <v>16</v>
      </c>
      <c r="K161" s="331"/>
      <c r="L161" s="139">
        <f t="shared" ref="L161" si="714">SUM(L153:L159)</f>
        <v>0</v>
      </c>
      <c r="M161" s="139">
        <f t="shared" ref="M161:P161" si="715">SUM(M153:M159)</f>
        <v>0</v>
      </c>
      <c r="N161" s="139">
        <f t="shared" si="715"/>
        <v>0</v>
      </c>
      <c r="O161" s="139">
        <f t="shared" si="715"/>
        <v>0</v>
      </c>
      <c r="P161" s="139">
        <f t="shared" si="715"/>
        <v>0</v>
      </c>
      <c r="R161" s="330" t="s">
        <v>16</v>
      </c>
      <c r="S161" s="331"/>
      <c r="T161" s="139">
        <f t="shared" ref="T161" si="716">SUM(T153:T159)</f>
        <v>0</v>
      </c>
      <c r="U161" s="139">
        <f t="shared" ref="U161:X161" si="717">SUM(U153:U159)</f>
        <v>0</v>
      </c>
      <c r="V161" s="139">
        <f t="shared" si="717"/>
        <v>0</v>
      </c>
      <c r="W161" s="139">
        <f t="shared" si="717"/>
        <v>0</v>
      </c>
      <c r="X161" s="139">
        <f t="shared" si="717"/>
        <v>0</v>
      </c>
      <c r="Z161" s="330" t="s">
        <v>16</v>
      </c>
      <c r="AA161" s="331"/>
      <c r="AB161" s="139">
        <f t="shared" ref="AB161" si="718">SUM(AB153:AB159)</f>
        <v>0</v>
      </c>
      <c r="AC161" s="139">
        <f t="shared" ref="AC161:AF161" si="719">SUM(AC153:AC159)</f>
        <v>0</v>
      </c>
      <c r="AD161" s="139">
        <f t="shared" si="719"/>
        <v>0</v>
      </c>
      <c r="AE161" s="139">
        <f t="shared" si="719"/>
        <v>0</v>
      </c>
      <c r="AF161" s="139">
        <f t="shared" si="719"/>
        <v>0</v>
      </c>
      <c r="AH161" s="330" t="s">
        <v>16</v>
      </c>
      <c r="AI161" s="331"/>
      <c r="AJ161" s="139">
        <f t="shared" ref="AJ161" si="720">SUM(AJ153:AJ159)</f>
        <v>0</v>
      </c>
      <c r="AK161" s="139">
        <f t="shared" ref="AK161:AN161" si="721">SUM(AK153:AK159)</f>
        <v>0</v>
      </c>
      <c r="AL161" s="139">
        <f t="shared" si="721"/>
        <v>0</v>
      </c>
      <c r="AM161" s="139">
        <f t="shared" si="721"/>
        <v>0</v>
      </c>
      <c r="AN161" s="139">
        <f t="shared" si="721"/>
        <v>0</v>
      </c>
      <c r="AP161" s="330" t="s">
        <v>16</v>
      </c>
      <c r="AQ161" s="331"/>
      <c r="AR161" s="139">
        <f t="shared" ref="AR161" si="722">SUM(AR153:AR159)</f>
        <v>0</v>
      </c>
      <c r="AS161" s="139">
        <f t="shared" ref="AS161:AV161" si="723">SUM(AS153:AS159)</f>
        <v>0</v>
      </c>
      <c r="AT161" s="139">
        <f t="shared" si="723"/>
        <v>0</v>
      </c>
      <c r="AU161" s="139">
        <f t="shared" si="723"/>
        <v>0</v>
      </c>
      <c r="AV161" s="139">
        <f t="shared" si="723"/>
        <v>0</v>
      </c>
      <c r="AX161" s="330" t="s">
        <v>16</v>
      </c>
      <c r="AY161" s="331"/>
      <c r="AZ161" s="139">
        <f t="shared" ref="AZ161" si="724">SUM(AZ153:AZ159)</f>
        <v>0</v>
      </c>
      <c r="BA161" s="139">
        <f t="shared" ref="BA161:BD161" si="725">SUM(BA153:BA159)</f>
        <v>0</v>
      </c>
      <c r="BB161" s="139">
        <f t="shared" si="725"/>
        <v>0</v>
      </c>
      <c r="BC161" s="139">
        <f t="shared" si="725"/>
        <v>0</v>
      </c>
      <c r="BD161" s="139">
        <f t="shared" si="725"/>
        <v>0</v>
      </c>
      <c r="BF161" s="330" t="s">
        <v>16</v>
      </c>
      <c r="BG161" s="331"/>
      <c r="BH161" s="139">
        <f t="shared" ref="BH161" si="726">SUM(BH153:BH159)</f>
        <v>0</v>
      </c>
      <c r="BI161" s="139">
        <f t="shared" ref="BI161:BL161" si="727">SUM(BI153:BI159)</f>
        <v>0</v>
      </c>
      <c r="BJ161" s="139">
        <f t="shared" si="727"/>
        <v>0</v>
      </c>
      <c r="BK161" s="139">
        <f t="shared" si="727"/>
        <v>0</v>
      </c>
      <c r="BL161" s="139">
        <f t="shared" si="727"/>
        <v>0</v>
      </c>
      <c r="BN161" s="330" t="s">
        <v>16</v>
      </c>
      <c r="BO161" s="331"/>
      <c r="BP161" s="139">
        <f t="shared" ref="BP161" si="728">SUM(BP153:BP159)</f>
        <v>0</v>
      </c>
      <c r="BQ161" s="139">
        <f t="shared" ref="BQ161:BT161" si="729">SUM(BQ153:BQ159)</f>
        <v>0</v>
      </c>
      <c r="BR161" s="139">
        <f t="shared" si="729"/>
        <v>0</v>
      </c>
      <c r="BS161" s="139">
        <f t="shared" si="729"/>
        <v>0</v>
      </c>
      <c r="BT161" s="139">
        <f t="shared" si="729"/>
        <v>0</v>
      </c>
    </row>
    <row r="162" spans="2:72">
      <c r="B162" s="134"/>
      <c r="C162" s="140"/>
      <c r="D162" s="135"/>
      <c r="E162" s="135"/>
      <c r="F162" s="135"/>
      <c r="G162" s="135"/>
      <c r="H162" s="135"/>
      <c r="J162" s="134"/>
      <c r="K162" s="140"/>
      <c r="L162" s="135"/>
      <c r="M162" s="135"/>
      <c r="N162" s="135"/>
      <c r="O162" s="135"/>
      <c r="P162" s="135"/>
      <c r="R162" s="134"/>
      <c r="S162" s="140"/>
      <c r="T162" s="135"/>
      <c r="U162" s="135"/>
      <c r="V162" s="135"/>
      <c r="W162" s="135"/>
      <c r="X162" s="135"/>
      <c r="Z162" s="134"/>
      <c r="AA162" s="140"/>
      <c r="AB162" s="135"/>
      <c r="AC162" s="135"/>
      <c r="AD162" s="135"/>
      <c r="AE162" s="135"/>
      <c r="AF162" s="135"/>
      <c r="AH162" s="134"/>
      <c r="AI162" s="140"/>
      <c r="AJ162" s="135"/>
      <c r="AK162" s="135"/>
      <c r="AL162" s="135"/>
      <c r="AM162" s="135"/>
      <c r="AN162" s="135"/>
      <c r="AP162" s="134"/>
      <c r="AQ162" s="140"/>
      <c r="AR162" s="135"/>
      <c r="AS162" s="135"/>
      <c r="AT162" s="135"/>
      <c r="AU162" s="135"/>
      <c r="AV162" s="135"/>
      <c r="AX162" s="134"/>
      <c r="AY162" s="140"/>
      <c r="AZ162" s="135"/>
      <c r="BA162" s="135"/>
      <c r="BB162" s="135"/>
      <c r="BC162" s="135"/>
      <c r="BD162" s="135"/>
      <c r="BF162" s="134"/>
      <c r="BG162" s="140"/>
      <c r="BH162" s="135"/>
      <c r="BI162" s="135"/>
      <c r="BJ162" s="135"/>
      <c r="BK162" s="135"/>
      <c r="BL162" s="135"/>
      <c r="BN162" s="134"/>
      <c r="BO162" s="140"/>
      <c r="BP162" s="135"/>
      <c r="BQ162" s="135"/>
      <c r="BR162" s="135"/>
      <c r="BS162" s="135"/>
      <c r="BT162" s="135"/>
    </row>
    <row r="163" spans="2:72">
      <c r="B163" s="141"/>
      <c r="C163" s="142" t="s">
        <v>73</v>
      </c>
      <c r="D163" s="135">
        <f t="shared" ref="D163:H166" si="730">D19+D37+D55+D73+D91+D109+D127+D145</f>
        <v>0</v>
      </c>
      <c r="E163" s="135">
        <f t="shared" si="730"/>
        <v>0</v>
      </c>
      <c r="F163" s="135">
        <f t="shared" si="730"/>
        <v>0</v>
      </c>
      <c r="G163" s="135">
        <f t="shared" si="730"/>
        <v>0</v>
      </c>
      <c r="H163" s="135">
        <f t="shared" si="730"/>
        <v>0</v>
      </c>
      <c r="J163" s="141"/>
      <c r="K163" s="142" t="s">
        <v>73</v>
      </c>
      <c r="L163" s="135">
        <f t="shared" ref="L163:P163" si="731">L19+L37+L55+L73+L91+L109+L127+L145</f>
        <v>0</v>
      </c>
      <c r="M163" s="135">
        <f t="shared" si="731"/>
        <v>0</v>
      </c>
      <c r="N163" s="135">
        <f t="shared" si="731"/>
        <v>0</v>
      </c>
      <c r="O163" s="135">
        <f t="shared" si="731"/>
        <v>0</v>
      </c>
      <c r="P163" s="135">
        <f t="shared" si="731"/>
        <v>0</v>
      </c>
      <c r="R163" s="141"/>
      <c r="S163" s="142" t="s">
        <v>73</v>
      </c>
      <c r="T163" s="135">
        <f t="shared" ref="T163:X163" si="732">T19+T37+T55+T73+T91+T109+T127+T145</f>
        <v>0</v>
      </c>
      <c r="U163" s="135">
        <f t="shared" si="732"/>
        <v>0</v>
      </c>
      <c r="V163" s="135">
        <f t="shared" si="732"/>
        <v>0</v>
      </c>
      <c r="W163" s="135">
        <f t="shared" si="732"/>
        <v>0</v>
      </c>
      <c r="X163" s="135">
        <f t="shared" si="732"/>
        <v>0</v>
      </c>
      <c r="Z163" s="141"/>
      <c r="AA163" s="142" t="s">
        <v>73</v>
      </c>
      <c r="AB163" s="135">
        <f t="shared" ref="AB163:AF163" si="733">AB19+AB37+AB55+AB73+AB91+AB109+AB127+AB145</f>
        <v>0</v>
      </c>
      <c r="AC163" s="135">
        <f t="shared" si="733"/>
        <v>0</v>
      </c>
      <c r="AD163" s="135">
        <f t="shared" si="733"/>
        <v>0</v>
      </c>
      <c r="AE163" s="135">
        <f t="shared" si="733"/>
        <v>0</v>
      </c>
      <c r="AF163" s="135">
        <f t="shared" si="733"/>
        <v>0</v>
      </c>
      <c r="AH163" s="141"/>
      <c r="AI163" s="142" t="s">
        <v>73</v>
      </c>
      <c r="AJ163" s="135">
        <f t="shared" ref="AJ163:AN163" si="734">AJ19+AJ37+AJ55+AJ73+AJ91+AJ109+AJ127+AJ145</f>
        <v>0</v>
      </c>
      <c r="AK163" s="135">
        <f t="shared" si="734"/>
        <v>0</v>
      </c>
      <c r="AL163" s="135">
        <f t="shared" si="734"/>
        <v>0</v>
      </c>
      <c r="AM163" s="135">
        <f t="shared" si="734"/>
        <v>0</v>
      </c>
      <c r="AN163" s="135">
        <f t="shared" si="734"/>
        <v>0</v>
      </c>
      <c r="AP163" s="141"/>
      <c r="AQ163" s="142" t="s">
        <v>73</v>
      </c>
      <c r="AR163" s="135">
        <f t="shared" ref="AR163:AV163" si="735">AR19+AR37+AR55+AR73+AR91+AR109+AR127+AR145</f>
        <v>0</v>
      </c>
      <c r="AS163" s="135">
        <f t="shared" si="735"/>
        <v>0</v>
      </c>
      <c r="AT163" s="135">
        <f t="shared" si="735"/>
        <v>0</v>
      </c>
      <c r="AU163" s="135">
        <f t="shared" si="735"/>
        <v>0</v>
      </c>
      <c r="AV163" s="135">
        <f t="shared" si="735"/>
        <v>0</v>
      </c>
      <c r="AX163" s="141"/>
      <c r="AY163" s="142" t="s">
        <v>73</v>
      </c>
      <c r="AZ163" s="135">
        <f t="shared" ref="AZ163:BD163" si="736">AZ19+AZ37+AZ55+AZ73+AZ91+AZ109+AZ127+AZ145</f>
        <v>0</v>
      </c>
      <c r="BA163" s="135">
        <f t="shared" si="736"/>
        <v>0</v>
      </c>
      <c r="BB163" s="135">
        <f t="shared" si="736"/>
        <v>0</v>
      </c>
      <c r="BC163" s="135">
        <f t="shared" si="736"/>
        <v>0</v>
      </c>
      <c r="BD163" s="135">
        <f t="shared" si="736"/>
        <v>0</v>
      </c>
      <c r="BF163" s="141"/>
      <c r="BG163" s="142" t="s">
        <v>73</v>
      </c>
      <c r="BH163" s="135">
        <f t="shared" ref="BH163:BL163" si="737">BH19+BH37+BH55+BH73+BH91+BH109+BH127+BH145</f>
        <v>0</v>
      </c>
      <c r="BI163" s="135">
        <f t="shared" si="737"/>
        <v>0</v>
      </c>
      <c r="BJ163" s="135">
        <f t="shared" si="737"/>
        <v>0</v>
      </c>
      <c r="BK163" s="135">
        <f t="shared" si="737"/>
        <v>0</v>
      </c>
      <c r="BL163" s="135">
        <f t="shared" si="737"/>
        <v>0</v>
      </c>
      <c r="BN163" s="141"/>
      <c r="BO163" s="142" t="s">
        <v>73</v>
      </c>
      <c r="BP163" s="135">
        <f t="shared" ref="BP163:BT163" si="738">BP19+BP37+BP55+BP73+BP91+BP109+BP127+BP145</f>
        <v>0</v>
      </c>
      <c r="BQ163" s="135">
        <f t="shared" si="738"/>
        <v>0</v>
      </c>
      <c r="BR163" s="135">
        <f t="shared" si="738"/>
        <v>0</v>
      </c>
      <c r="BS163" s="135">
        <f t="shared" si="738"/>
        <v>0</v>
      </c>
      <c r="BT163" s="135">
        <f t="shared" si="738"/>
        <v>0</v>
      </c>
    </row>
    <row r="164" spans="2:72">
      <c r="B164" s="141"/>
      <c r="C164" s="142" t="s">
        <v>18</v>
      </c>
      <c r="D164" s="135">
        <f t="shared" si="730"/>
        <v>0</v>
      </c>
      <c r="E164" s="135">
        <f t="shared" si="730"/>
        <v>0</v>
      </c>
      <c r="F164" s="135">
        <f t="shared" si="730"/>
        <v>0</v>
      </c>
      <c r="G164" s="135">
        <f t="shared" si="730"/>
        <v>0</v>
      </c>
      <c r="H164" s="135">
        <f t="shared" si="730"/>
        <v>0</v>
      </c>
      <c r="J164" s="141"/>
      <c r="K164" s="142" t="s">
        <v>18</v>
      </c>
      <c r="L164" s="135">
        <f t="shared" ref="L164:P164" si="739">L20+L38+L56+L74+L92+L110+L128+L146</f>
        <v>0</v>
      </c>
      <c r="M164" s="135">
        <f t="shared" si="739"/>
        <v>0</v>
      </c>
      <c r="N164" s="135">
        <f t="shared" si="739"/>
        <v>0</v>
      </c>
      <c r="O164" s="135">
        <f t="shared" si="739"/>
        <v>0</v>
      </c>
      <c r="P164" s="135">
        <f t="shared" si="739"/>
        <v>0</v>
      </c>
      <c r="R164" s="141"/>
      <c r="S164" s="142" t="s">
        <v>18</v>
      </c>
      <c r="T164" s="135">
        <f t="shared" ref="T164:X164" si="740">T20+T38+T56+T74+T92+T110+T128+T146</f>
        <v>0</v>
      </c>
      <c r="U164" s="135">
        <f t="shared" si="740"/>
        <v>0</v>
      </c>
      <c r="V164" s="135">
        <f t="shared" si="740"/>
        <v>0</v>
      </c>
      <c r="W164" s="135">
        <f t="shared" si="740"/>
        <v>0</v>
      </c>
      <c r="X164" s="135">
        <f t="shared" si="740"/>
        <v>0</v>
      </c>
      <c r="Z164" s="141"/>
      <c r="AA164" s="142" t="s">
        <v>18</v>
      </c>
      <c r="AB164" s="135">
        <f t="shared" ref="AB164:AF164" si="741">AB20+AB38+AB56+AB74+AB92+AB110+AB128+AB146</f>
        <v>0</v>
      </c>
      <c r="AC164" s="135">
        <f t="shared" si="741"/>
        <v>0</v>
      </c>
      <c r="AD164" s="135">
        <f t="shared" si="741"/>
        <v>0</v>
      </c>
      <c r="AE164" s="135">
        <f t="shared" si="741"/>
        <v>0</v>
      </c>
      <c r="AF164" s="135">
        <f t="shared" si="741"/>
        <v>0</v>
      </c>
      <c r="AH164" s="141"/>
      <c r="AI164" s="142" t="s">
        <v>18</v>
      </c>
      <c r="AJ164" s="135">
        <f t="shared" ref="AJ164:AN164" si="742">AJ20+AJ38+AJ56+AJ74+AJ92+AJ110+AJ128+AJ146</f>
        <v>0</v>
      </c>
      <c r="AK164" s="135">
        <f t="shared" si="742"/>
        <v>0</v>
      </c>
      <c r="AL164" s="135">
        <f t="shared" si="742"/>
        <v>0</v>
      </c>
      <c r="AM164" s="135">
        <f t="shared" si="742"/>
        <v>0</v>
      </c>
      <c r="AN164" s="135">
        <f t="shared" si="742"/>
        <v>0</v>
      </c>
      <c r="AP164" s="141"/>
      <c r="AQ164" s="142" t="s">
        <v>18</v>
      </c>
      <c r="AR164" s="135">
        <f t="shared" ref="AR164:AV164" si="743">AR20+AR38+AR56+AR74+AR92+AR110+AR128+AR146</f>
        <v>0</v>
      </c>
      <c r="AS164" s="135">
        <f t="shared" si="743"/>
        <v>0</v>
      </c>
      <c r="AT164" s="135">
        <f t="shared" si="743"/>
        <v>0</v>
      </c>
      <c r="AU164" s="135">
        <f t="shared" si="743"/>
        <v>0</v>
      </c>
      <c r="AV164" s="135">
        <f t="shared" si="743"/>
        <v>0</v>
      </c>
      <c r="AX164" s="141"/>
      <c r="AY164" s="142" t="s">
        <v>18</v>
      </c>
      <c r="AZ164" s="135">
        <f t="shared" ref="AZ164:BD164" si="744">AZ20+AZ38+AZ56+AZ74+AZ92+AZ110+AZ128+AZ146</f>
        <v>0</v>
      </c>
      <c r="BA164" s="135">
        <f t="shared" si="744"/>
        <v>0</v>
      </c>
      <c r="BB164" s="135">
        <f t="shared" si="744"/>
        <v>0</v>
      </c>
      <c r="BC164" s="135">
        <f t="shared" si="744"/>
        <v>0</v>
      </c>
      <c r="BD164" s="135">
        <f t="shared" si="744"/>
        <v>0</v>
      </c>
      <c r="BF164" s="141"/>
      <c r="BG164" s="142" t="s">
        <v>18</v>
      </c>
      <c r="BH164" s="135">
        <f t="shared" ref="BH164:BL164" si="745">BH20+BH38+BH56+BH74+BH92+BH110+BH128+BH146</f>
        <v>0</v>
      </c>
      <c r="BI164" s="135">
        <f t="shared" si="745"/>
        <v>0</v>
      </c>
      <c r="BJ164" s="135">
        <f t="shared" si="745"/>
        <v>0</v>
      </c>
      <c r="BK164" s="135">
        <f t="shared" si="745"/>
        <v>0</v>
      </c>
      <c r="BL164" s="135">
        <f t="shared" si="745"/>
        <v>0</v>
      </c>
      <c r="BN164" s="141"/>
      <c r="BO164" s="142" t="s">
        <v>18</v>
      </c>
      <c r="BP164" s="135">
        <f t="shared" ref="BP164:BT164" si="746">BP20+BP38+BP56+BP74+BP92+BP110+BP128+BP146</f>
        <v>0</v>
      </c>
      <c r="BQ164" s="135">
        <f t="shared" si="746"/>
        <v>0</v>
      </c>
      <c r="BR164" s="135">
        <f t="shared" si="746"/>
        <v>0</v>
      </c>
      <c r="BS164" s="135">
        <f t="shared" si="746"/>
        <v>0</v>
      </c>
      <c r="BT164" s="135">
        <f t="shared" si="746"/>
        <v>0</v>
      </c>
    </row>
    <row r="165" spans="2:72">
      <c r="B165" s="141"/>
      <c r="C165" s="142" t="s">
        <v>19</v>
      </c>
      <c r="D165" s="135">
        <f t="shared" si="730"/>
        <v>0</v>
      </c>
      <c r="E165" s="135">
        <f t="shared" si="730"/>
        <v>0</v>
      </c>
      <c r="F165" s="135">
        <f t="shared" si="730"/>
        <v>0</v>
      </c>
      <c r="G165" s="135">
        <f t="shared" si="730"/>
        <v>0</v>
      </c>
      <c r="H165" s="135">
        <f t="shared" si="730"/>
        <v>0</v>
      </c>
      <c r="J165" s="141"/>
      <c r="K165" s="142" t="s">
        <v>19</v>
      </c>
      <c r="L165" s="135">
        <f t="shared" ref="L165:P165" si="747">L21+L39+L57+L75+L93+L111+L129+L147</f>
        <v>0</v>
      </c>
      <c r="M165" s="135">
        <f t="shared" si="747"/>
        <v>0</v>
      </c>
      <c r="N165" s="135">
        <f t="shared" si="747"/>
        <v>0</v>
      </c>
      <c r="O165" s="135">
        <f t="shared" si="747"/>
        <v>0</v>
      </c>
      <c r="P165" s="135">
        <f t="shared" si="747"/>
        <v>0</v>
      </c>
      <c r="R165" s="141"/>
      <c r="S165" s="142" t="s">
        <v>19</v>
      </c>
      <c r="T165" s="135">
        <f t="shared" ref="T165:X166" si="748">T21+T39+T57+T75+T93+T111+T129+T147</f>
        <v>0</v>
      </c>
      <c r="U165" s="135">
        <f t="shared" si="748"/>
        <v>0</v>
      </c>
      <c r="V165" s="135">
        <f t="shared" si="748"/>
        <v>0</v>
      </c>
      <c r="W165" s="135">
        <f t="shared" si="748"/>
        <v>0</v>
      </c>
      <c r="X165" s="135">
        <f t="shared" si="748"/>
        <v>0</v>
      </c>
      <c r="Z165" s="141"/>
      <c r="AA165" s="142" t="s">
        <v>19</v>
      </c>
      <c r="AB165" s="135">
        <f t="shared" ref="AB165:AF165" si="749">AB21+AB39+AB57+AB75+AB93+AB111+AB129+AB147</f>
        <v>0</v>
      </c>
      <c r="AC165" s="135">
        <f t="shared" si="749"/>
        <v>0</v>
      </c>
      <c r="AD165" s="135">
        <f t="shared" si="749"/>
        <v>0</v>
      </c>
      <c r="AE165" s="135">
        <f t="shared" si="749"/>
        <v>0</v>
      </c>
      <c r="AF165" s="135">
        <f t="shared" si="749"/>
        <v>0</v>
      </c>
      <c r="AH165" s="141"/>
      <c r="AI165" s="142" t="s">
        <v>19</v>
      </c>
      <c r="AJ165" s="135">
        <f t="shared" ref="AJ165:AN166" si="750">AJ21+AJ39+AJ57+AJ75+AJ93+AJ111+AJ129+AJ147</f>
        <v>0</v>
      </c>
      <c r="AK165" s="135">
        <f t="shared" si="750"/>
        <v>0</v>
      </c>
      <c r="AL165" s="135">
        <f t="shared" si="750"/>
        <v>0</v>
      </c>
      <c r="AM165" s="135">
        <f t="shared" si="750"/>
        <v>0</v>
      </c>
      <c r="AN165" s="135">
        <f t="shared" si="750"/>
        <v>0</v>
      </c>
      <c r="AP165" s="141"/>
      <c r="AQ165" s="142" t="s">
        <v>19</v>
      </c>
      <c r="AR165" s="135">
        <f t="shared" ref="AR165:AV165" si="751">AR21+AR39+AR57+AR75+AR93+AR111+AR129+AR147</f>
        <v>0</v>
      </c>
      <c r="AS165" s="135">
        <f t="shared" si="751"/>
        <v>0</v>
      </c>
      <c r="AT165" s="135">
        <f t="shared" si="751"/>
        <v>0</v>
      </c>
      <c r="AU165" s="135">
        <f t="shared" si="751"/>
        <v>0</v>
      </c>
      <c r="AV165" s="135">
        <f t="shared" si="751"/>
        <v>0</v>
      </c>
      <c r="AX165" s="141"/>
      <c r="AY165" s="142" t="s">
        <v>19</v>
      </c>
      <c r="AZ165" s="135">
        <f t="shared" ref="AZ165:BD166" si="752">AZ21+AZ39+AZ57+AZ75+AZ93+AZ111+AZ129+AZ147</f>
        <v>0</v>
      </c>
      <c r="BA165" s="135">
        <f t="shared" si="752"/>
        <v>0</v>
      </c>
      <c r="BB165" s="135">
        <f t="shared" si="752"/>
        <v>0</v>
      </c>
      <c r="BC165" s="135">
        <f t="shared" si="752"/>
        <v>0</v>
      </c>
      <c r="BD165" s="135">
        <f t="shared" si="752"/>
        <v>0</v>
      </c>
      <c r="BF165" s="141"/>
      <c r="BG165" s="142" t="s">
        <v>19</v>
      </c>
      <c r="BH165" s="135">
        <f t="shared" ref="BH165:BL165" si="753">BH21+BH39+BH57+BH75+BH93+BH111+BH129+BH147</f>
        <v>0</v>
      </c>
      <c r="BI165" s="135">
        <f t="shared" si="753"/>
        <v>0</v>
      </c>
      <c r="BJ165" s="135">
        <f t="shared" si="753"/>
        <v>0</v>
      </c>
      <c r="BK165" s="135">
        <f t="shared" si="753"/>
        <v>0</v>
      </c>
      <c r="BL165" s="135">
        <f t="shared" si="753"/>
        <v>0</v>
      </c>
      <c r="BN165" s="141"/>
      <c r="BO165" s="142" t="s">
        <v>19</v>
      </c>
      <c r="BP165" s="135">
        <f t="shared" ref="BP165:BT166" si="754">BP21+BP39+BP57+BP75+BP93+BP111+BP129+BP147</f>
        <v>0</v>
      </c>
      <c r="BQ165" s="135">
        <f t="shared" si="754"/>
        <v>0</v>
      </c>
      <c r="BR165" s="135">
        <f t="shared" si="754"/>
        <v>0</v>
      </c>
      <c r="BS165" s="135">
        <f t="shared" si="754"/>
        <v>0</v>
      </c>
      <c r="BT165" s="135">
        <f t="shared" si="754"/>
        <v>0</v>
      </c>
    </row>
    <row r="166" spans="2:72">
      <c r="B166" s="141"/>
      <c r="C166" s="152"/>
      <c r="D166" s="135"/>
      <c r="E166" s="135"/>
      <c r="F166" s="135"/>
      <c r="G166" s="135"/>
      <c r="H166" s="135">
        <f t="shared" si="730"/>
        <v>0</v>
      </c>
      <c r="J166" s="141"/>
      <c r="K166" s="152"/>
      <c r="L166" s="135"/>
      <c r="M166" s="135"/>
      <c r="N166" s="135"/>
      <c r="O166" s="135"/>
      <c r="P166" s="135">
        <f t="shared" ref="P166" si="755">P22+P40+P58+P76+P94+P112+P130+P148</f>
        <v>0</v>
      </c>
      <c r="R166" s="141"/>
      <c r="S166" s="152"/>
      <c r="T166" s="135"/>
      <c r="U166" s="135"/>
      <c r="V166" s="135"/>
      <c r="W166" s="135"/>
      <c r="X166" s="135">
        <f t="shared" si="748"/>
        <v>0</v>
      </c>
      <c r="Z166" s="141"/>
      <c r="AA166" s="152"/>
      <c r="AB166" s="135"/>
      <c r="AC166" s="135"/>
      <c r="AD166" s="135"/>
      <c r="AE166" s="135"/>
      <c r="AF166" s="135">
        <f t="shared" ref="AF166" si="756">AF22+AF40+AF58+AF76+AF94+AF112+AF130+AF148</f>
        <v>0</v>
      </c>
      <c r="AH166" s="141"/>
      <c r="AI166" s="152"/>
      <c r="AJ166" s="135"/>
      <c r="AK166" s="135"/>
      <c r="AL166" s="135"/>
      <c r="AM166" s="135"/>
      <c r="AN166" s="135">
        <f t="shared" si="750"/>
        <v>0</v>
      </c>
      <c r="AP166" s="141"/>
      <c r="AQ166" s="152"/>
      <c r="AR166" s="135"/>
      <c r="AS166" s="135"/>
      <c r="AT166" s="135"/>
      <c r="AU166" s="135"/>
      <c r="AV166" s="135">
        <f t="shared" ref="AV166" si="757">AV22+AV40+AV58+AV76+AV94+AV112+AV130+AV148</f>
        <v>0</v>
      </c>
      <c r="AX166" s="141"/>
      <c r="AY166" s="152"/>
      <c r="AZ166" s="135"/>
      <c r="BA166" s="135"/>
      <c r="BB166" s="135"/>
      <c r="BC166" s="135"/>
      <c r="BD166" s="135">
        <f t="shared" si="752"/>
        <v>0</v>
      </c>
      <c r="BF166" s="141"/>
      <c r="BG166" s="152"/>
      <c r="BH166" s="135"/>
      <c r="BI166" s="135"/>
      <c r="BJ166" s="135"/>
      <c r="BK166" s="135"/>
      <c r="BL166" s="135">
        <f t="shared" ref="BL166" si="758">BL22+BL40+BL58+BL76+BL94+BL112+BL130+BL148</f>
        <v>0</v>
      </c>
      <c r="BN166" s="141"/>
      <c r="BO166" s="152"/>
      <c r="BP166" s="135"/>
      <c r="BQ166" s="135"/>
      <c r="BR166" s="135"/>
      <c r="BS166" s="135"/>
      <c r="BT166" s="135">
        <f t="shared" si="754"/>
        <v>0</v>
      </c>
    </row>
    <row r="167" spans="2:72">
      <c r="B167" s="134"/>
      <c r="C167" s="140"/>
      <c r="D167" s="138"/>
      <c r="E167" s="138"/>
      <c r="F167" s="138"/>
      <c r="G167" s="138"/>
      <c r="H167" s="138"/>
      <c r="J167" s="134"/>
      <c r="K167" s="140"/>
      <c r="L167" s="138"/>
      <c r="M167" s="138"/>
      <c r="N167" s="138"/>
      <c r="O167" s="138"/>
      <c r="P167" s="138"/>
      <c r="R167" s="134"/>
      <c r="S167" s="140"/>
      <c r="T167" s="138"/>
      <c r="U167" s="138"/>
      <c r="V167" s="138"/>
      <c r="W167" s="138"/>
      <c r="X167" s="138"/>
      <c r="Z167" s="134"/>
      <c r="AA167" s="140"/>
      <c r="AB167" s="138"/>
      <c r="AC167" s="138"/>
      <c r="AD167" s="138"/>
      <c r="AE167" s="138"/>
      <c r="AF167" s="138"/>
      <c r="AH167" s="134"/>
      <c r="AI167" s="140"/>
      <c r="AJ167" s="138"/>
      <c r="AK167" s="138"/>
      <c r="AL167" s="138"/>
      <c r="AM167" s="138"/>
      <c r="AN167" s="138"/>
      <c r="AP167" s="134"/>
      <c r="AQ167" s="140"/>
      <c r="AR167" s="138"/>
      <c r="AS167" s="138"/>
      <c r="AT167" s="138"/>
      <c r="AU167" s="138"/>
      <c r="AV167" s="138"/>
      <c r="AX167" s="134"/>
      <c r="AY167" s="140"/>
      <c r="AZ167" s="138"/>
      <c r="BA167" s="138"/>
      <c r="BB167" s="138"/>
      <c r="BC167" s="138"/>
      <c r="BD167" s="138"/>
      <c r="BF167" s="134"/>
      <c r="BG167" s="140"/>
      <c r="BH167" s="138"/>
      <c r="BI167" s="138"/>
      <c r="BJ167" s="138"/>
      <c r="BK167" s="138"/>
      <c r="BL167" s="138"/>
      <c r="BN167" s="134"/>
      <c r="BO167" s="140"/>
      <c r="BP167" s="138"/>
      <c r="BQ167" s="138"/>
      <c r="BR167" s="138"/>
      <c r="BS167" s="138"/>
      <c r="BT167" s="138"/>
    </row>
    <row r="168" spans="2:72">
      <c r="B168" s="328" t="s">
        <v>39</v>
      </c>
      <c r="C168" s="329"/>
      <c r="D168" s="144">
        <f t="shared" ref="D168" si="759">SUM(D163:D166)+D161</f>
        <v>0</v>
      </c>
      <c r="E168" s="144">
        <f t="shared" ref="E168:H168" si="760">SUM(E163:E166)+E161</f>
        <v>0</v>
      </c>
      <c r="F168" s="144">
        <f t="shared" si="760"/>
        <v>0</v>
      </c>
      <c r="G168" s="144">
        <f t="shared" si="760"/>
        <v>0</v>
      </c>
      <c r="H168" s="144">
        <f t="shared" si="760"/>
        <v>0</v>
      </c>
      <c r="J168" s="328" t="s">
        <v>39</v>
      </c>
      <c r="K168" s="329"/>
      <c r="L168" s="144">
        <f t="shared" ref="L168" si="761">SUM(L163:L166)+L161</f>
        <v>0</v>
      </c>
      <c r="M168" s="144">
        <f t="shared" ref="M168:P168" si="762">SUM(M163:M166)+M161</f>
        <v>0</v>
      </c>
      <c r="N168" s="144">
        <f t="shared" si="762"/>
        <v>0</v>
      </c>
      <c r="O168" s="144">
        <f t="shared" si="762"/>
        <v>0</v>
      </c>
      <c r="P168" s="144">
        <f t="shared" si="762"/>
        <v>0</v>
      </c>
      <c r="R168" s="328" t="s">
        <v>39</v>
      </c>
      <c r="S168" s="329"/>
      <c r="T168" s="144">
        <f t="shared" ref="T168" si="763">SUM(T163:T166)+T161</f>
        <v>0</v>
      </c>
      <c r="U168" s="144">
        <f t="shared" ref="U168:X168" si="764">SUM(U163:U166)+U161</f>
        <v>0</v>
      </c>
      <c r="V168" s="144">
        <f t="shared" si="764"/>
        <v>0</v>
      </c>
      <c r="W168" s="144">
        <f t="shared" si="764"/>
        <v>0</v>
      </c>
      <c r="X168" s="144">
        <f t="shared" si="764"/>
        <v>0</v>
      </c>
      <c r="Z168" s="328" t="s">
        <v>39</v>
      </c>
      <c r="AA168" s="329"/>
      <c r="AB168" s="144">
        <f t="shared" ref="AB168" si="765">SUM(AB163:AB166)+AB161</f>
        <v>0</v>
      </c>
      <c r="AC168" s="144">
        <f t="shared" ref="AC168:AF168" si="766">SUM(AC163:AC166)+AC161</f>
        <v>0</v>
      </c>
      <c r="AD168" s="144">
        <f t="shared" si="766"/>
        <v>0</v>
      </c>
      <c r="AE168" s="144">
        <f t="shared" si="766"/>
        <v>0</v>
      </c>
      <c r="AF168" s="144">
        <f t="shared" si="766"/>
        <v>0</v>
      </c>
      <c r="AH168" s="328" t="s">
        <v>39</v>
      </c>
      <c r="AI168" s="329"/>
      <c r="AJ168" s="144">
        <f t="shared" ref="AJ168" si="767">SUM(AJ163:AJ166)+AJ161</f>
        <v>0</v>
      </c>
      <c r="AK168" s="144">
        <f t="shared" ref="AK168:AN168" si="768">SUM(AK163:AK166)+AK161</f>
        <v>0</v>
      </c>
      <c r="AL168" s="144">
        <f t="shared" si="768"/>
        <v>0</v>
      </c>
      <c r="AM168" s="144">
        <f t="shared" si="768"/>
        <v>0</v>
      </c>
      <c r="AN168" s="144">
        <f t="shared" si="768"/>
        <v>0</v>
      </c>
      <c r="AP168" s="328" t="s">
        <v>39</v>
      </c>
      <c r="AQ168" s="329"/>
      <c r="AR168" s="144">
        <f t="shared" ref="AR168" si="769">SUM(AR163:AR166)+AR161</f>
        <v>0</v>
      </c>
      <c r="AS168" s="144">
        <f t="shared" ref="AS168:AV168" si="770">SUM(AS163:AS166)+AS161</f>
        <v>0</v>
      </c>
      <c r="AT168" s="144">
        <f t="shared" si="770"/>
        <v>0</v>
      </c>
      <c r="AU168" s="144">
        <f t="shared" si="770"/>
        <v>0</v>
      </c>
      <c r="AV168" s="144">
        <f t="shared" si="770"/>
        <v>0</v>
      </c>
      <c r="AX168" s="328" t="s">
        <v>39</v>
      </c>
      <c r="AY168" s="329"/>
      <c r="AZ168" s="144">
        <f t="shared" ref="AZ168" si="771">SUM(AZ163:AZ166)+AZ161</f>
        <v>0</v>
      </c>
      <c r="BA168" s="144">
        <f t="shared" ref="BA168:BD168" si="772">SUM(BA163:BA166)+BA161</f>
        <v>0</v>
      </c>
      <c r="BB168" s="144">
        <f t="shared" si="772"/>
        <v>0</v>
      </c>
      <c r="BC168" s="144">
        <f t="shared" si="772"/>
        <v>0</v>
      </c>
      <c r="BD168" s="144">
        <f t="shared" si="772"/>
        <v>0</v>
      </c>
      <c r="BF168" s="328" t="s">
        <v>39</v>
      </c>
      <c r="BG168" s="329"/>
      <c r="BH168" s="144">
        <f t="shared" ref="BH168" si="773">SUM(BH163:BH166)+BH161</f>
        <v>0</v>
      </c>
      <c r="BI168" s="144">
        <f t="shared" ref="BI168:BL168" si="774">SUM(BI163:BI166)+BI161</f>
        <v>0</v>
      </c>
      <c r="BJ168" s="144">
        <f t="shared" si="774"/>
        <v>0</v>
      </c>
      <c r="BK168" s="144">
        <f t="shared" si="774"/>
        <v>0</v>
      </c>
      <c r="BL168" s="144">
        <f t="shared" si="774"/>
        <v>0</v>
      </c>
      <c r="BN168" s="328" t="s">
        <v>39</v>
      </c>
      <c r="BO168" s="329"/>
      <c r="BP168" s="144">
        <f t="shared" ref="BP168" si="775">SUM(BP163:BP166)+BP161</f>
        <v>0</v>
      </c>
      <c r="BQ168" s="144">
        <f t="shared" ref="BQ168:BT168" si="776">SUM(BQ163:BQ166)+BQ161</f>
        <v>0</v>
      </c>
      <c r="BR168" s="144">
        <f t="shared" si="776"/>
        <v>0</v>
      </c>
      <c r="BS168" s="144">
        <f t="shared" si="776"/>
        <v>0</v>
      </c>
      <c r="BT168" s="144">
        <f t="shared" si="776"/>
        <v>0</v>
      </c>
    </row>
    <row r="169" spans="2:72" s="36" customFormat="1">
      <c r="B169" s="226"/>
      <c r="C169" s="226"/>
      <c r="D169" s="227"/>
      <c r="E169" s="227"/>
      <c r="F169" s="227"/>
      <c r="G169" s="227"/>
      <c r="H169" s="227"/>
      <c r="J169" s="226"/>
      <c r="K169" s="226"/>
      <c r="L169" s="227"/>
      <c r="M169" s="227"/>
      <c r="N169" s="227"/>
      <c r="O169" s="227"/>
      <c r="P169" s="227"/>
      <c r="R169" s="226"/>
      <c r="S169" s="226"/>
      <c r="T169" s="227"/>
      <c r="U169" s="227"/>
      <c r="V169" s="227"/>
      <c r="W169" s="227"/>
      <c r="X169" s="227"/>
      <c r="Z169" s="226"/>
      <c r="AA169" s="226"/>
      <c r="AB169" s="227"/>
      <c r="AC169" s="227"/>
      <c r="AD169" s="227"/>
      <c r="AE169" s="227"/>
      <c r="AF169" s="227"/>
      <c r="AH169" s="226"/>
      <c r="AI169" s="226"/>
      <c r="AJ169" s="227"/>
      <c r="AK169" s="227"/>
      <c r="AL169" s="227"/>
      <c r="AM169" s="227"/>
      <c r="AN169" s="227"/>
      <c r="AP169" s="226"/>
      <c r="AQ169" s="226"/>
      <c r="AR169" s="227"/>
      <c r="AS169" s="227"/>
      <c r="AT169" s="227"/>
      <c r="AU169" s="227"/>
      <c r="AV169" s="227"/>
      <c r="AX169" s="226"/>
      <c r="AY169" s="226"/>
      <c r="AZ169" s="227"/>
      <c r="BA169" s="227"/>
      <c r="BB169" s="227"/>
      <c r="BC169" s="227"/>
      <c r="BD169" s="227"/>
      <c r="BF169" s="226"/>
      <c r="BG169" s="226"/>
      <c r="BH169" s="227"/>
      <c r="BI169" s="227"/>
      <c r="BJ169" s="227"/>
      <c r="BK169" s="227"/>
      <c r="BL169" s="227"/>
      <c r="BN169" s="226"/>
      <c r="BO169" s="226"/>
      <c r="BP169" s="227"/>
      <c r="BQ169" s="227"/>
      <c r="BR169" s="227"/>
      <c r="BS169" s="227"/>
      <c r="BT169" s="227"/>
    </row>
    <row r="170" spans="2:72" s="36" customFormat="1">
      <c r="B170" s="226"/>
      <c r="C170" s="228" t="str">
        <f>'2'!D8</f>
        <v>BOD Pelindo (Penugasan)</v>
      </c>
      <c r="D170" s="228">
        <f>'2'!E8</f>
        <v>25</v>
      </c>
      <c r="E170" s="228">
        <f>'2'!F8</f>
        <v>28</v>
      </c>
      <c r="F170" s="228">
        <f>'2'!G8</f>
        <v>26</v>
      </c>
      <c r="G170" s="229"/>
      <c r="H170" s="229"/>
      <c r="J170" s="226"/>
      <c r="K170" s="228" t="str">
        <f>'2'!M8</f>
        <v>BOD Pelindo (Penugasan)</v>
      </c>
      <c r="L170" s="228">
        <f>'2'!N8</f>
        <v>0</v>
      </c>
      <c r="M170" s="228">
        <f>'2'!O8</f>
        <v>1</v>
      </c>
      <c r="N170" s="228">
        <f>'2'!P8</f>
        <v>1</v>
      </c>
      <c r="O170" s="229"/>
      <c r="P170" s="229"/>
      <c r="R170" s="226"/>
      <c r="S170" s="228" t="str">
        <f>'2'!V8</f>
        <v>BOD Pelindo (Penugasan)</v>
      </c>
      <c r="T170" s="228">
        <f>'2'!W8</f>
        <v>1</v>
      </c>
      <c r="U170" s="228">
        <f>'2'!X8</f>
        <v>1</v>
      </c>
      <c r="V170" s="228">
        <f>'2'!Y8</f>
        <v>1</v>
      </c>
      <c r="W170" s="227"/>
      <c r="X170" s="227"/>
      <c r="Z170" s="226"/>
      <c r="AA170" s="228" t="str">
        <f>'2'!V19</f>
        <v>BOD Pelindo (Penugasan)</v>
      </c>
      <c r="AB170" s="228">
        <f>'2'!W19</f>
        <v>1</v>
      </c>
      <c r="AC170" s="228">
        <f>'2'!X19</f>
        <v>1</v>
      </c>
      <c r="AD170" s="228">
        <f>'2'!Y19</f>
        <v>1</v>
      </c>
      <c r="AE170" s="227"/>
      <c r="AF170" s="227"/>
      <c r="AH170" s="226"/>
      <c r="AI170" s="228" t="str">
        <f>'2'!V30</f>
        <v>BOD Pelindo (Penugasan)</v>
      </c>
      <c r="AJ170" s="228">
        <f>'2'!W30</f>
        <v>2</v>
      </c>
      <c r="AK170" s="228">
        <f>'2'!X30</f>
        <v>4</v>
      </c>
      <c r="AL170" s="228">
        <f>'2'!Y30</f>
        <v>3</v>
      </c>
      <c r="AM170" s="227"/>
      <c r="AN170" s="227"/>
      <c r="AP170" s="226"/>
      <c r="AQ170" s="228" t="str">
        <f>'2'!V41</f>
        <v>BOD Pelindo (Penugasan)</v>
      </c>
      <c r="AR170" s="228">
        <f>'2'!W41</f>
        <v>4</v>
      </c>
      <c r="AS170" s="228">
        <f>'2'!X41</f>
        <v>4</v>
      </c>
      <c r="AT170" s="228">
        <f>'2'!Y41</f>
        <v>3</v>
      </c>
      <c r="AU170" s="227"/>
      <c r="AV170" s="227"/>
      <c r="AX170" s="226"/>
      <c r="AY170" s="228" t="str">
        <f>'2'!V52</f>
        <v>BOD Pelindo (Penugasan)</v>
      </c>
      <c r="AZ170" s="228">
        <f>'2'!W52</f>
        <v>5</v>
      </c>
      <c r="BA170" s="228">
        <f>'2'!X52</f>
        <v>5</v>
      </c>
      <c r="BB170" s="228">
        <f>'2'!Y52</f>
        <v>5</v>
      </c>
      <c r="BC170" s="227"/>
      <c r="BD170" s="227"/>
      <c r="BF170" s="226"/>
      <c r="BG170" s="228" t="str">
        <f>'2'!V63</f>
        <v>BOD Pelindo (Penugasan)</v>
      </c>
      <c r="BH170" s="228">
        <f>'2'!W63</f>
        <v>9</v>
      </c>
      <c r="BI170" s="228">
        <f>'2'!X63</f>
        <v>10</v>
      </c>
      <c r="BJ170" s="228">
        <f>'2'!Y63</f>
        <v>10</v>
      </c>
      <c r="BK170" s="227"/>
      <c r="BL170" s="227"/>
      <c r="BN170" s="226"/>
      <c r="BO170" s="228" t="str">
        <f>'2'!V74</f>
        <v>BOD Pelindo (Penugasan)</v>
      </c>
      <c r="BP170" s="228">
        <f>'2'!W74</f>
        <v>3</v>
      </c>
      <c r="BQ170" s="228">
        <f>'2'!X74</f>
        <v>2</v>
      </c>
      <c r="BR170" s="228">
        <f>'2'!Y74</f>
        <v>2</v>
      </c>
      <c r="BS170" s="227"/>
      <c r="BT170" s="227"/>
    </row>
    <row r="171" spans="2:72" s="36" customFormat="1">
      <c r="B171" s="226"/>
      <c r="C171" s="228" t="str">
        <f>'2'!D9</f>
        <v>BOD Non Pelindo</v>
      </c>
      <c r="D171" s="228">
        <f>'2'!E9</f>
        <v>7</v>
      </c>
      <c r="E171" s="228">
        <f>'2'!F9</f>
        <v>13</v>
      </c>
      <c r="F171" s="228">
        <f>'2'!G9</f>
        <v>13</v>
      </c>
      <c r="G171" s="229"/>
      <c r="H171" s="229"/>
      <c r="J171" s="226"/>
      <c r="K171" s="228" t="str">
        <f>'2'!M9</f>
        <v>BOD Non Pelindo</v>
      </c>
      <c r="L171" s="228">
        <f>'2'!N9</f>
        <v>0</v>
      </c>
      <c r="M171" s="228">
        <f>'2'!O9</f>
        <v>5</v>
      </c>
      <c r="N171" s="228">
        <f>'2'!P9</f>
        <v>5</v>
      </c>
      <c r="O171" s="229"/>
      <c r="P171" s="229"/>
      <c r="R171" s="226"/>
      <c r="S171" s="228" t="str">
        <f>'2'!V9</f>
        <v>BOD Non Pelindo</v>
      </c>
      <c r="T171" s="228">
        <f>'2'!W9</f>
        <v>2</v>
      </c>
      <c r="U171" s="228">
        <f>'2'!X9</f>
        <v>2</v>
      </c>
      <c r="V171" s="228">
        <f>'2'!Y9</f>
        <v>2</v>
      </c>
      <c r="W171" s="227"/>
      <c r="X171" s="227"/>
      <c r="Z171" s="226"/>
      <c r="AA171" s="228" t="str">
        <f>'2'!V20</f>
        <v>BOD Non Pelindo</v>
      </c>
      <c r="AB171" s="228">
        <f>'2'!W20</f>
        <v>2</v>
      </c>
      <c r="AC171" s="228">
        <f>'2'!X20</f>
        <v>2</v>
      </c>
      <c r="AD171" s="228">
        <f>'2'!Y20</f>
        <v>2</v>
      </c>
      <c r="AE171" s="227"/>
      <c r="AF171" s="227"/>
      <c r="AH171" s="226"/>
      <c r="AI171" s="228" t="str">
        <f>'2'!V31</f>
        <v>BOD Non Pelindo</v>
      </c>
      <c r="AJ171" s="228">
        <f>'2'!W31</f>
        <v>0</v>
      </c>
      <c r="AK171" s="228">
        <f>'2'!X31</f>
        <v>0</v>
      </c>
      <c r="AL171" s="228">
        <f>'2'!Y31</f>
        <v>0</v>
      </c>
      <c r="AM171" s="227"/>
      <c r="AN171" s="227"/>
      <c r="AP171" s="226"/>
      <c r="AQ171" s="228" t="str">
        <f>'2'!V42</f>
        <v>BOD Non Pelindo</v>
      </c>
      <c r="AR171" s="228">
        <f>'2'!W42</f>
        <v>0</v>
      </c>
      <c r="AS171" s="228">
        <f>'2'!X42</f>
        <v>0</v>
      </c>
      <c r="AT171" s="228">
        <f>'2'!Y42</f>
        <v>0</v>
      </c>
      <c r="AU171" s="227"/>
      <c r="AV171" s="227"/>
      <c r="AX171" s="226"/>
      <c r="AY171" s="228" t="str">
        <f>'2'!V53</f>
        <v>BOD Non Pelindo</v>
      </c>
      <c r="AZ171" s="228">
        <f>'2'!W53</f>
        <v>0</v>
      </c>
      <c r="BA171" s="228">
        <f>'2'!X53</f>
        <v>0</v>
      </c>
      <c r="BB171" s="228">
        <f>'2'!Y53</f>
        <v>0</v>
      </c>
      <c r="BC171" s="227"/>
      <c r="BD171" s="227"/>
      <c r="BF171" s="226"/>
      <c r="BG171" s="228" t="str">
        <f>'2'!V64</f>
        <v>BOD Non Pelindo</v>
      </c>
      <c r="BH171" s="228">
        <f>'2'!W64</f>
        <v>3</v>
      </c>
      <c r="BI171" s="228">
        <f>'2'!X64</f>
        <v>3</v>
      </c>
      <c r="BJ171" s="228">
        <f>'2'!Y64</f>
        <v>3</v>
      </c>
      <c r="BK171" s="227"/>
      <c r="BL171" s="227"/>
      <c r="BN171" s="226"/>
      <c r="BO171" s="228" t="str">
        <f>'2'!V75</f>
        <v>BOD Non Pelindo</v>
      </c>
      <c r="BP171" s="228">
        <f>'2'!W75</f>
        <v>0</v>
      </c>
      <c r="BQ171" s="228">
        <f>'2'!X75</f>
        <v>1</v>
      </c>
      <c r="BR171" s="228">
        <f>'2'!Y75</f>
        <v>1</v>
      </c>
      <c r="BS171" s="227"/>
      <c r="BT171" s="227"/>
    </row>
    <row r="172" spans="2:72" s="36" customFormat="1">
      <c r="B172" s="226"/>
      <c r="C172" s="228" t="str">
        <f>'2'!D10</f>
        <v>Organik Pelindo (Penugasan)</v>
      </c>
      <c r="D172" s="228">
        <f>'2'!E10</f>
        <v>656</v>
      </c>
      <c r="E172" s="228">
        <f>'2'!F10</f>
        <v>890</v>
      </c>
      <c r="F172" s="228">
        <f>'2'!G10</f>
        <v>851</v>
      </c>
      <c r="G172" s="229"/>
      <c r="H172" s="229"/>
      <c r="J172" s="226"/>
      <c r="K172" s="228" t="str">
        <f>'2'!M10</f>
        <v>Organik Pelindo (Penugasan)</v>
      </c>
      <c r="L172" s="228">
        <f>'2'!N10</f>
        <v>0</v>
      </c>
      <c r="M172" s="228">
        <f>'2'!O10</f>
        <v>226</v>
      </c>
      <c r="N172" s="228">
        <f>'2'!P10</f>
        <v>225</v>
      </c>
      <c r="O172" s="229"/>
      <c r="P172" s="229"/>
      <c r="R172" s="226"/>
      <c r="S172" s="228" t="str">
        <f>'2'!V10</f>
        <v>Organik Pelindo (Penugasan)</v>
      </c>
      <c r="T172" s="228">
        <f>'2'!W10</f>
        <v>12</v>
      </c>
      <c r="U172" s="228">
        <f>'2'!X10</f>
        <v>13</v>
      </c>
      <c r="V172" s="228">
        <f>'2'!Y10</f>
        <v>13</v>
      </c>
      <c r="W172" s="227"/>
      <c r="X172" s="227"/>
      <c r="Z172" s="226"/>
      <c r="AA172" s="228" t="str">
        <f>'2'!V21</f>
        <v>Organik Pelindo (Penugasan)</v>
      </c>
      <c r="AB172" s="228">
        <f>'2'!W21</f>
        <v>7</v>
      </c>
      <c r="AC172" s="228">
        <f>'2'!X21</f>
        <v>7</v>
      </c>
      <c r="AD172" s="228">
        <f>'2'!Y21</f>
        <v>6</v>
      </c>
      <c r="AE172" s="227"/>
      <c r="AF172" s="227"/>
      <c r="AH172" s="226"/>
      <c r="AI172" s="228" t="str">
        <f>'2'!V32</f>
        <v>Organik Pelindo (Penugasan)</v>
      </c>
      <c r="AJ172" s="228">
        <f>'2'!W32</f>
        <v>473</v>
      </c>
      <c r="AK172" s="228">
        <f>'2'!X32</f>
        <v>482</v>
      </c>
      <c r="AL172" s="228">
        <f>'2'!Y32</f>
        <v>458</v>
      </c>
      <c r="AM172" s="227"/>
      <c r="AN172" s="227"/>
      <c r="AP172" s="226"/>
      <c r="AQ172" s="228" t="str">
        <f>'2'!V43</f>
        <v>Organik Pelindo (Penugasan)</v>
      </c>
      <c r="AR172" s="228">
        <f>'2'!W43</f>
        <v>100</v>
      </c>
      <c r="AS172" s="228">
        <f>'2'!X43</f>
        <v>94</v>
      </c>
      <c r="AT172" s="228">
        <f>'2'!Y43</f>
        <v>87</v>
      </c>
      <c r="AU172" s="227"/>
      <c r="AV172" s="227"/>
      <c r="AX172" s="226"/>
      <c r="AY172" s="228" t="str">
        <f>'2'!V54</f>
        <v>Organik Pelindo (Penugasan)</v>
      </c>
      <c r="AZ172" s="228">
        <f>'2'!W54</f>
        <v>42</v>
      </c>
      <c r="BA172" s="228">
        <f>'2'!X54</f>
        <v>40</v>
      </c>
      <c r="BB172" s="228">
        <f>'2'!Y54</f>
        <v>38</v>
      </c>
      <c r="BC172" s="227"/>
      <c r="BD172" s="227"/>
      <c r="BF172" s="226"/>
      <c r="BG172" s="228" t="str">
        <f>'2'!V65</f>
        <v>Organik Pelindo (Penugasan)</v>
      </c>
      <c r="BH172" s="228">
        <f>'2'!W65</f>
        <v>11</v>
      </c>
      <c r="BI172" s="228">
        <f>'2'!X65</f>
        <v>11</v>
      </c>
      <c r="BJ172" s="228">
        <f>'2'!Y65</f>
        <v>14</v>
      </c>
      <c r="BK172" s="227"/>
      <c r="BL172" s="227"/>
      <c r="BN172" s="226"/>
      <c r="BO172" s="228" t="str">
        <f>'2'!V76</f>
        <v>Organik Pelindo (Penugasan)</v>
      </c>
      <c r="BP172" s="228">
        <f>'2'!W76</f>
        <v>11</v>
      </c>
      <c r="BQ172" s="228">
        <f>'2'!X76</f>
        <v>17</v>
      </c>
      <c r="BR172" s="228">
        <f>'2'!Y76</f>
        <v>10</v>
      </c>
      <c r="BS172" s="227"/>
      <c r="BT172" s="227"/>
    </row>
    <row r="173" spans="2:72" s="36" customFormat="1">
      <c r="B173" s="226"/>
      <c r="C173" s="228" t="str">
        <f>'2'!D11</f>
        <v>Organik Anak Perusahaan</v>
      </c>
      <c r="D173" s="228">
        <f>'2'!E11</f>
        <v>1179</v>
      </c>
      <c r="E173" s="228">
        <f>'2'!F11</f>
        <v>1465</v>
      </c>
      <c r="F173" s="228">
        <f>'2'!G11</f>
        <v>1378</v>
      </c>
      <c r="G173" s="229"/>
      <c r="H173" s="229"/>
      <c r="J173" s="226"/>
      <c r="K173" s="228" t="str">
        <f>'2'!M11</f>
        <v>Organik Anak Perusahaan</v>
      </c>
      <c r="L173" s="228">
        <f>'2'!N11</f>
        <v>0</v>
      </c>
      <c r="M173" s="228">
        <f>'2'!O11</f>
        <v>8</v>
      </c>
      <c r="N173" s="228">
        <f>'2'!P11</f>
        <v>8</v>
      </c>
      <c r="O173" s="229"/>
      <c r="P173" s="229"/>
      <c r="R173" s="226"/>
      <c r="S173" s="228" t="str">
        <f>'2'!V11</f>
        <v>Organik Anak Perusahaan</v>
      </c>
      <c r="T173" s="228">
        <f>'2'!W11</f>
        <v>13</v>
      </c>
      <c r="U173" s="228">
        <f>'2'!X11</f>
        <v>11</v>
      </c>
      <c r="V173" s="228">
        <f>'2'!Y11</f>
        <v>11</v>
      </c>
      <c r="W173" s="227"/>
      <c r="X173" s="227"/>
      <c r="Z173" s="226"/>
      <c r="AA173" s="228" t="str">
        <f>'2'!V22</f>
        <v>Organik Anak Perusahaan</v>
      </c>
      <c r="AB173" s="228">
        <f>'2'!W22</f>
        <v>81</v>
      </c>
      <c r="AC173" s="228">
        <f>'2'!X22</f>
        <v>85</v>
      </c>
      <c r="AD173" s="228">
        <f>'2'!Y22</f>
        <v>78</v>
      </c>
      <c r="AE173" s="227"/>
      <c r="AF173" s="227"/>
      <c r="AH173" s="226"/>
      <c r="AI173" s="228" t="str">
        <f>'2'!V33</f>
        <v>Organik Anak Perusahaan</v>
      </c>
      <c r="AJ173" s="228">
        <f>'2'!W33</f>
        <v>0</v>
      </c>
      <c r="AK173" s="228">
        <f>'2'!X33</f>
        <v>0</v>
      </c>
      <c r="AL173" s="228">
        <f>'2'!Y33</f>
        <v>0</v>
      </c>
      <c r="AM173" s="227"/>
      <c r="AN173" s="227"/>
      <c r="AP173" s="226"/>
      <c r="AQ173" s="228" t="str">
        <f>'2'!V44</f>
        <v>Organik Anak Perusahaan</v>
      </c>
      <c r="AR173" s="228">
        <f>'2'!W44</f>
        <v>328</v>
      </c>
      <c r="AS173" s="228">
        <f>'2'!X44</f>
        <v>371</v>
      </c>
      <c r="AT173" s="228">
        <f>'2'!Y44</f>
        <v>326</v>
      </c>
      <c r="AU173" s="227"/>
      <c r="AV173" s="227"/>
      <c r="AX173" s="226"/>
      <c r="AY173" s="228" t="str">
        <f>'2'!V55</f>
        <v>Organik Anak Perusahaan</v>
      </c>
      <c r="AZ173" s="228">
        <f>'2'!W55</f>
        <v>252</v>
      </c>
      <c r="BA173" s="228">
        <f>'2'!X55</f>
        <v>271</v>
      </c>
      <c r="BB173" s="228">
        <f>'2'!Y55</f>
        <v>256</v>
      </c>
      <c r="BC173" s="227"/>
      <c r="BD173" s="227"/>
      <c r="BF173" s="226"/>
      <c r="BG173" s="228" t="str">
        <f>'2'!V66</f>
        <v>Organik Anak Perusahaan</v>
      </c>
      <c r="BH173" s="228">
        <f>'2'!W66</f>
        <v>430</v>
      </c>
      <c r="BI173" s="228">
        <f>'2'!X66</f>
        <v>644</v>
      </c>
      <c r="BJ173" s="228">
        <f>'2'!Y66</f>
        <v>625</v>
      </c>
      <c r="BK173" s="227"/>
      <c r="BL173" s="227"/>
      <c r="BN173" s="226"/>
      <c r="BO173" s="228" t="str">
        <f>'2'!V77</f>
        <v>Organik Anak Perusahaan</v>
      </c>
      <c r="BP173" s="228">
        <f>'2'!W77</f>
        <v>75</v>
      </c>
      <c r="BQ173" s="228">
        <f>'2'!X77</f>
        <v>75</v>
      </c>
      <c r="BR173" s="228">
        <f>'2'!Y77</f>
        <v>74</v>
      </c>
      <c r="BS173" s="227"/>
      <c r="BT173" s="227"/>
    </row>
    <row r="174" spans="2:72" s="36" customFormat="1">
      <c r="B174" s="226"/>
      <c r="C174" s="228" t="str">
        <f>'2'!D12</f>
        <v>PKWT Anak Perusahaan</v>
      </c>
      <c r="D174" s="228">
        <f>'2'!E12</f>
        <v>32</v>
      </c>
      <c r="E174" s="228">
        <f>'2'!F12</f>
        <v>39</v>
      </c>
      <c r="F174" s="228">
        <f>'2'!G12</f>
        <v>45</v>
      </c>
      <c r="G174" s="229"/>
      <c r="H174" s="229"/>
      <c r="J174" s="226"/>
      <c r="K174" s="228" t="str">
        <f>'2'!M12</f>
        <v>PKWT Anak Perusahaan</v>
      </c>
      <c r="L174" s="228">
        <f>'2'!N12</f>
        <v>0</v>
      </c>
      <c r="M174" s="228">
        <f>'2'!O12</f>
        <v>6</v>
      </c>
      <c r="N174" s="228">
        <f>'2'!P12</f>
        <v>6</v>
      </c>
      <c r="O174" s="229"/>
      <c r="P174" s="229"/>
      <c r="R174" s="226"/>
      <c r="S174" s="228" t="str">
        <f>'2'!V12</f>
        <v>PKWT Anak Perusahaan</v>
      </c>
      <c r="T174" s="228">
        <f>'2'!W12</f>
        <v>24</v>
      </c>
      <c r="U174" s="228">
        <f>'2'!X12</f>
        <v>18</v>
      </c>
      <c r="V174" s="228">
        <f>'2'!Y12</f>
        <v>18</v>
      </c>
      <c r="W174" s="227"/>
      <c r="X174" s="227"/>
      <c r="Z174" s="226"/>
      <c r="AA174" s="228" t="str">
        <f>'2'!V23</f>
        <v>PKWT Anak Perusahaan</v>
      </c>
      <c r="AB174" s="228">
        <f>'2'!W23</f>
        <v>2</v>
      </c>
      <c r="AC174" s="228">
        <f>'2'!X23</f>
        <v>13</v>
      </c>
      <c r="AD174" s="228">
        <f>'2'!Y23</f>
        <v>1</v>
      </c>
      <c r="AE174" s="227"/>
      <c r="AF174" s="227"/>
      <c r="AH174" s="226"/>
      <c r="AI174" s="228" t="str">
        <f>'2'!V34</f>
        <v>PKWT Anak Perusahaan</v>
      </c>
      <c r="AJ174" s="228">
        <f>'2'!W34</f>
        <v>0</v>
      </c>
      <c r="AK174" s="228">
        <f>'2'!X34</f>
        <v>0</v>
      </c>
      <c r="AL174" s="228">
        <f>'2'!Y34</f>
        <v>0</v>
      </c>
      <c r="AM174" s="227"/>
      <c r="AN174" s="227"/>
      <c r="AP174" s="226"/>
      <c r="AQ174" s="228" t="str">
        <f>'2'!V45</f>
        <v>PKWT Anak Perusahaan</v>
      </c>
      <c r="AR174" s="228">
        <f>'2'!W45</f>
        <v>0</v>
      </c>
      <c r="AS174" s="228">
        <f>'2'!X45</f>
        <v>0</v>
      </c>
      <c r="AT174" s="228">
        <f>'2'!Y45</f>
        <v>10</v>
      </c>
      <c r="AU174" s="227"/>
      <c r="AV174" s="227"/>
      <c r="AX174" s="226"/>
      <c r="AY174" s="228" t="str">
        <f>'2'!V56</f>
        <v>PKWT Anak Perusahaan</v>
      </c>
      <c r="AZ174" s="228">
        <f>'2'!W56</f>
        <v>5</v>
      </c>
      <c r="BA174" s="228">
        <f>'2'!X56</f>
        <v>0</v>
      </c>
      <c r="BB174" s="228">
        <f>'2'!Y56</f>
        <v>2</v>
      </c>
      <c r="BC174" s="227"/>
      <c r="BD174" s="227"/>
      <c r="BF174" s="226"/>
      <c r="BG174" s="228" t="str">
        <f>'2'!V67</f>
        <v>PKWT Anak Perusahaan</v>
      </c>
      <c r="BH174" s="228">
        <f>'2'!W67</f>
        <v>1</v>
      </c>
      <c r="BI174" s="228">
        <f>'2'!X67</f>
        <v>2</v>
      </c>
      <c r="BJ174" s="228">
        <f>'2'!Y67</f>
        <v>8</v>
      </c>
      <c r="BK174" s="227"/>
      <c r="BL174" s="227"/>
      <c r="BN174" s="226"/>
      <c r="BO174" s="228" t="str">
        <f>'2'!V78</f>
        <v>PKWT Anak Perusahaan</v>
      </c>
      <c r="BP174" s="228">
        <f>'2'!W78</f>
        <v>0</v>
      </c>
      <c r="BQ174" s="228">
        <f>'2'!X78</f>
        <v>0</v>
      </c>
      <c r="BR174" s="228">
        <f>'2'!Y78</f>
        <v>0</v>
      </c>
      <c r="BS174" s="227"/>
      <c r="BT174" s="227"/>
    </row>
    <row r="175" spans="2:72" s="36" customFormat="1">
      <c r="B175" s="226"/>
      <c r="C175" s="228" t="str">
        <f>'2'!D13</f>
        <v>Alih Daya Anak Perusahaan</v>
      </c>
      <c r="D175" s="228">
        <f>'2'!E13</f>
        <v>3516</v>
      </c>
      <c r="E175" s="228">
        <f>'2'!F13</f>
        <v>4030</v>
      </c>
      <c r="F175" s="228">
        <f>'2'!G13</f>
        <v>3544</v>
      </c>
      <c r="G175" s="229"/>
      <c r="H175" s="229"/>
      <c r="J175" s="226"/>
      <c r="K175" s="228" t="str">
        <f>'2'!M13</f>
        <v>Alih Daya Anak Perusahaan</v>
      </c>
      <c r="L175" s="228">
        <f>'2'!N13</f>
        <v>0</v>
      </c>
      <c r="M175" s="228">
        <f>'2'!O13</f>
        <v>50</v>
      </c>
      <c r="N175" s="228">
        <f>'2'!P13</f>
        <v>33</v>
      </c>
      <c r="O175" s="229"/>
      <c r="P175" s="229"/>
      <c r="R175" s="226"/>
      <c r="S175" s="228" t="str">
        <f>'2'!V13</f>
        <v>Alih Daya Anak Perusahaan</v>
      </c>
      <c r="T175" s="228">
        <f>'2'!W13</f>
        <v>0</v>
      </c>
      <c r="U175" s="228">
        <f>'2'!X13</f>
        <v>98</v>
      </c>
      <c r="V175" s="228">
        <f>'2'!Y13</f>
        <v>83</v>
      </c>
      <c r="W175" s="227"/>
      <c r="X175" s="227"/>
      <c r="Z175" s="226"/>
      <c r="AA175" s="228" t="str">
        <f>'2'!V24</f>
        <v>Alih Daya Anak Perusahaan</v>
      </c>
      <c r="AB175" s="228">
        <f>'2'!W24</f>
        <v>8</v>
      </c>
      <c r="AC175" s="228">
        <f>'2'!X24</f>
        <v>7</v>
      </c>
      <c r="AD175" s="228">
        <f>'2'!Y24</f>
        <v>6</v>
      </c>
      <c r="AE175" s="227"/>
      <c r="AF175" s="227"/>
      <c r="AH175" s="226"/>
      <c r="AI175" s="228" t="str">
        <f>'2'!V35</f>
        <v>Alih Daya Anak Perusahaan</v>
      </c>
      <c r="AJ175" s="228">
        <f>'2'!W35</f>
        <v>1427</v>
      </c>
      <c r="AK175" s="228">
        <f>'2'!X35</f>
        <v>1432</v>
      </c>
      <c r="AL175" s="228">
        <f>'2'!Y35</f>
        <v>1421</v>
      </c>
      <c r="AM175" s="227"/>
      <c r="AN175" s="227"/>
      <c r="AP175" s="226"/>
      <c r="AQ175" s="228" t="str">
        <f>'2'!V46</f>
        <v>Alih Daya Anak Perusahaan</v>
      </c>
      <c r="AR175" s="228">
        <f>'2'!W46</f>
        <v>708</v>
      </c>
      <c r="AS175" s="228">
        <f>'2'!X46</f>
        <v>593</v>
      </c>
      <c r="AT175" s="228">
        <f>'2'!Y46</f>
        <v>591</v>
      </c>
      <c r="AU175" s="227"/>
      <c r="AV175" s="227"/>
      <c r="AX175" s="226"/>
      <c r="AY175" s="228" t="str">
        <f>'2'!V57</f>
        <v>Alih Daya Anak Perusahaan</v>
      </c>
      <c r="AZ175" s="228">
        <f>'2'!W57</f>
        <v>348</v>
      </c>
      <c r="BA175" s="228">
        <f>'2'!X57</f>
        <v>445</v>
      </c>
      <c r="BB175" s="228">
        <f>'2'!Y57</f>
        <v>361</v>
      </c>
      <c r="BC175" s="227"/>
      <c r="BD175" s="227"/>
      <c r="BF175" s="226"/>
      <c r="BG175" s="228" t="str">
        <f>'2'!V68</f>
        <v>Alih Daya Anak Perusahaan</v>
      </c>
      <c r="BH175" s="228">
        <f>'2'!W68</f>
        <v>861</v>
      </c>
      <c r="BI175" s="228">
        <f>'2'!X68</f>
        <v>1225</v>
      </c>
      <c r="BJ175" s="228">
        <f>'2'!Y68</f>
        <v>884</v>
      </c>
      <c r="BK175" s="227"/>
      <c r="BL175" s="227"/>
      <c r="BN175" s="226"/>
      <c r="BO175" s="228" t="str">
        <f>'2'!V79</f>
        <v>Alih Daya Anak Perusahaan</v>
      </c>
      <c r="BP175" s="228">
        <f>'2'!W79</f>
        <v>164</v>
      </c>
      <c r="BQ175" s="228">
        <f>'2'!X79</f>
        <v>180</v>
      </c>
      <c r="BR175" s="228">
        <f>'2'!Y79</f>
        <v>165</v>
      </c>
      <c r="BS175" s="227"/>
      <c r="BT175" s="227"/>
    </row>
    <row r="176" spans="2:72" s="36" customFormat="1">
      <c r="B176" s="226"/>
      <c r="C176" s="228" t="str">
        <f>'2'!D14</f>
        <v>Pemagang / Pelamar Lulus Seleksi / Calon Pegawai</v>
      </c>
      <c r="D176" s="228">
        <f>'2'!E14</f>
        <v>150</v>
      </c>
      <c r="E176" s="228">
        <f>'2'!F14</f>
        <v>8</v>
      </c>
      <c r="F176" s="228">
        <f>'2'!G14</f>
        <v>6</v>
      </c>
      <c r="G176" s="229"/>
      <c r="H176" s="229"/>
      <c r="J176" s="226"/>
      <c r="K176" s="228" t="str">
        <f>'2'!M14</f>
        <v>Pemagang / Pelamar Lulus Seleksi / Calon Pegawai</v>
      </c>
      <c r="L176" s="228">
        <f>'2'!N14</f>
        <v>0</v>
      </c>
      <c r="M176" s="228">
        <f>'2'!O14</f>
        <v>0</v>
      </c>
      <c r="N176" s="228">
        <f>'2'!P14</f>
        <v>0</v>
      </c>
      <c r="O176" s="229"/>
      <c r="P176" s="229"/>
      <c r="R176" s="226"/>
      <c r="S176" s="228" t="str">
        <f>'2'!V14</f>
        <v>Pemagang / Pelamar Lulus Seleksi / Calon Pegawai</v>
      </c>
      <c r="T176" s="228">
        <f>'2'!W14</f>
        <v>0</v>
      </c>
      <c r="U176" s="228">
        <f>'2'!X14</f>
        <v>0</v>
      </c>
      <c r="V176" s="228">
        <f>'2'!Y14</f>
        <v>0</v>
      </c>
      <c r="W176" s="227"/>
      <c r="X176" s="227"/>
      <c r="Z176" s="226"/>
      <c r="AA176" s="228" t="str">
        <f>'2'!V25</f>
        <v>Pemagang / Pelamar Lulus Seleksi / Calon Pegawai</v>
      </c>
      <c r="AB176" s="228">
        <f>'2'!W25</f>
        <v>0</v>
      </c>
      <c r="AC176" s="228">
        <f>'2'!X25</f>
        <v>0</v>
      </c>
      <c r="AD176" s="228">
        <f>'2'!Y25</f>
        <v>0</v>
      </c>
      <c r="AE176" s="227"/>
      <c r="AF176" s="227"/>
      <c r="AH176" s="226"/>
      <c r="AI176" s="228" t="str">
        <f>'2'!V36</f>
        <v>Pemagang / Pelamar Lulus Seleksi / Calon Pegawai</v>
      </c>
      <c r="AJ176" s="228">
        <f>'2'!W36</f>
        <v>0</v>
      </c>
      <c r="AK176" s="228">
        <f>'2'!X36</f>
        <v>0</v>
      </c>
      <c r="AL176" s="228">
        <f>'2'!Y36</f>
        <v>0</v>
      </c>
      <c r="AM176" s="227"/>
      <c r="AN176" s="227"/>
      <c r="AP176" s="226"/>
      <c r="AQ176" s="228" t="str">
        <f>'2'!V47</f>
        <v>Pemagang / Pelamar Lulus Seleksi / Calon Pegawai</v>
      </c>
      <c r="AR176" s="228">
        <f>'2'!W47</f>
        <v>0</v>
      </c>
      <c r="AS176" s="228">
        <f>'2'!X47</f>
        <v>0</v>
      </c>
      <c r="AT176" s="228">
        <f>'2'!Y47</f>
        <v>0</v>
      </c>
      <c r="AU176" s="227"/>
      <c r="AV176" s="227"/>
      <c r="AX176" s="226"/>
      <c r="AY176" s="228" t="str">
        <f>'2'!V58</f>
        <v>Pemagang / Pelamar Lulus Seleksi / Calon Pegawai</v>
      </c>
      <c r="AZ176" s="228">
        <f>'2'!W58</f>
        <v>0</v>
      </c>
      <c r="BA176" s="228">
        <f>'2'!X58</f>
        <v>0</v>
      </c>
      <c r="BB176" s="228">
        <f>'2'!Y58</f>
        <v>3</v>
      </c>
      <c r="BC176" s="227"/>
      <c r="BD176" s="227"/>
      <c r="BF176" s="226"/>
      <c r="BG176" s="228" t="str">
        <f>'2'!V69</f>
        <v>Pemagang / Pelamar Lulus Seleksi / Calon Pegawai</v>
      </c>
      <c r="BH176" s="228">
        <f>'2'!W69</f>
        <v>150</v>
      </c>
      <c r="BI176" s="228">
        <f>'2'!X69</f>
        <v>8</v>
      </c>
      <c r="BJ176" s="228">
        <f>'2'!Y69</f>
        <v>3</v>
      </c>
      <c r="BK176" s="227"/>
      <c r="BL176" s="227"/>
      <c r="BN176" s="226"/>
      <c r="BO176" s="228" t="str">
        <f>'2'!V80</f>
        <v>Pemagang / Pelamar Lulus Seleksi / Calon Pegawai</v>
      </c>
      <c r="BP176" s="228">
        <f>'2'!W80</f>
        <v>0</v>
      </c>
      <c r="BQ176" s="228">
        <f>'2'!X80</f>
        <v>0</v>
      </c>
      <c r="BR176" s="228">
        <f>'2'!Y80</f>
        <v>0</v>
      </c>
      <c r="BS176" s="227"/>
      <c r="BT176" s="227"/>
    </row>
    <row r="177" spans="2:72" s="36" customFormat="1">
      <c r="B177" s="226"/>
      <c r="C177" s="228" t="str">
        <f>'2'!D15</f>
        <v>Pekerja Pemegang Saham Lainnya</v>
      </c>
      <c r="D177" s="228">
        <f>'2'!E15</f>
        <v>0</v>
      </c>
      <c r="E177" s="228">
        <f>'2'!F15</f>
        <v>0</v>
      </c>
      <c r="F177" s="228">
        <f>'2'!G15</f>
        <v>0</v>
      </c>
      <c r="G177" s="229"/>
      <c r="H177" s="229"/>
      <c r="J177" s="226"/>
      <c r="K177" s="228" t="str">
        <f>'2'!M15</f>
        <v>Pekerja Pemegang Saham Lainnya</v>
      </c>
      <c r="L177" s="228">
        <f>'2'!N15</f>
        <v>0</v>
      </c>
      <c r="M177" s="228">
        <f>'2'!O15</f>
        <v>0</v>
      </c>
      <c r="N177" s="228">
        <f>'2'!P15</f>
        <v>0</v>
      </c>
      <c r="O177" s="229"/>
      <c r="P177" s="229"/>
      <c r="R177" s="226"/>
      <c r="S177" s="228" t="str">
        <f>'2'!V15</f>
        <v>Pekerja Pemegang Saham Lainnya</v>
      </c>
      <c r="T177" s="228">
        <f>'2'!W15</f>
        <v>0</v>
      </c>
      <c r="U177" s="228">
        <f>'2'!X15</f>
        <v>0</v>
      </c>
      <c r="V177" s="228">
        <f>'2'!Y15</f>
        <v>0</v>
      </c>
      <c r="W177" s="227"/>
      <c r="X177" s="227"/>
      <c r="Z177" s="226"/>
      <c r="AA177" s="228" t="str">
        <f>'2'!V26</f>
        <v>Pekerja Pemegang Saham Lainnya</v>
      </c>
      <c r="AB177" s="228">
        <f>'2'!W26</f>
        <v>0</v>
      </c>
      <c r="AC177" s="228">
        <f>'2'!X26</f>
        <v>0</v>
      </c>
      <c r="AD177" s="228">
        <f>'2'!Y26</f>
        <v>0</v>
      </c>
      <c r="AE177" s="227"/>
      <c r="AF177" s="227"/>
      <c r="AH177" s="226"/>
      <c r="AI177" s="228" t="str">
        <f>'2'!V37</f>
        <v>Pekerja Pemegang Saham Lainnya</v>
      </c>
      <c r="AJ177" s="228">
        <f>'2'!W37</f>
        <v>0</v>
      </c>
      <c r="AK177" s="228">
        <f>'2'!X37</f>
        <v>0</v>
      </c>
      <c r="AL177" s="228">
        <f>'2'!Y37</f>
        <v>0</v>
      </c>
      <c r="AM177" s="227"/>
      <c r="AN177" s="227"/>
      <c r="AP177" s="226"/>
      <c r="AQ177" s="228" t="str">
        <f>'2'!V48</f>
        <v>Pekerja Pemegang Saham Lainnya</v>
      </c>
      <c r="AR177" s="228">
        <f>'2'!W48</f>
        <v>0</v>
      </c>
      <c r="AS177" s="228">
        <f>'2'!X48</f>
        <v>0</v>
      </c>
      <c r="AT177" s="228">
        <f>'2'!Y48</f>
        <v>0</v>
      </c>
      <c r="AU177" s="227"/>
      <c r="AV177" s="227"/>
      <c r="AX177" s="226"/>
      <c r="AY177" s="228" t="str">
        <f>'2'!V59</f>
        <v>Pekerja Pemegang Saham Lainnya</v>
      </c>
      <c r="AZ177" s="228">
        <f>'2'!W59</f>
        <v>0</v>
      </c>
      <c r="BA177" s="228">
        <f>'2'!X59</f>
        <v>0</v>
      </c>
      <c r="BB177" s="228">
        <f>'2'!Y59</f>
        <v>0</v>
      </c>
      <c r="BC177" s="227"/>
      <c r="BD177" s="227"/>
      <c r="BF177" s="226"/>
      <c r="BG177" s="228" t="str">
        <f>'2'!V70</f>
        <v>Pekerja Pemegang Saham Lainnya</v>
      </c>
      <c r="BH177" s="228">
        <f>'2'!W70</f>
        <v>0</v>
      </c>
      <c r="BI177" s="228">
        <f>'2'!X70</f>
        <v>0</v>
      </c>
      <c r="BJ177" s="228">
        <f>'2'!Y70</f>
        <v>0</v>
      </c>
      <c r="BK177" s="227"/>
      <c r="BL177" s="227"/>
      <c r="BN177" s="226"/>
      <c r="BO177" s="228" t="str">
        <f>'2'!V81</f>
        <v>Pekerja Pemegang Saham Lainnya</v>
      </c>
      <c r="BP177" s="228">
        <f>'2'!W81</f>
        <v>0</v>
      </c>
      <c r="BQ177" s="228">
        <f>'2'!X81</f>
        <v>0</v>
      </c>
      <c r="BR177" s="228">
        <f>'2'!Y81</f>
        <v>0</v>
      </c>
      <c r="BS177" s="227"/>
      <c r="BT177" s="227"/>
    </row>
    <row r="178" spans="2:72" s="36" customFormat="1">
      <c r="B178" s="226"/>
      <c r="C178" s="230" t="s">
        <v>75</v>
      </c>
      <c r="D178" s="231"/>
      <c r="E178" s="231"/>
      <c r="F178" s="231"/>
      <c r="G178" s="229"/>
      <c r="H178" s="229"/>
      <c r="J178" s="226"/>
      <c r="K178" s="230" t="s">
        <v>75</v>
      </c>
      <c r="L178" s="231"/>
      <c r="M178" s="231"/>
      <c r="N178" s="231"/>
      <c r="O178" s="229"/>
      <c r="P178" s="229"/>
      <c r="R178" s="226"/>
      <c r="S178" s="230" t="s">
        <v>75</v>
      </c>
      <c r="T178" s="231"/>
      <c r="U178" s="231"/>
      <c r="V178" s="231"/>
      <c r="W178" s="227"/>
      <c r="X178" s="227"/>
      <c r="Z178" s="226"/>
      <c r="AA178" s="230" t="s">
        <v>75</v>
      </c>
      <c r="AB178" s="231"/>
      <c r="AC178" s="231"/>
      <c r="AD178" s="231"/>
      <c r="AE178" s="227"/>
      <c r="AF178" s="227"/>
      <c r="AH178" s="226"/>
      <c r="AI178" s="230" t="s">
        <v>75</v>
      </c>
      <c r="AJ178" s="231"/>
      <c r="AK178" s="231"/>
      <c r="AL178" s="231"/>
      <c r="AM178" s="227"/>
      <c r="AN178" s="227"/>
      <c r="AP178" s="226"/>
      <c r="AQ178" s="230" t="s">
        <v>75</v>
      </c>
      <c r="AR178" s="231"/>
      <c r="AS178" s="231"/>
      <c r="AT178" s="231"/>
      <c r="AU178" s="227"/>
      <c r="AV178" s="227"/>
      <c r="AX178" s="226"/>
      <c r="AY178" s="230" t="s">
        <v>75</v>
      </c>
      <c r="AZ178" s="231"/>
      <c r="BA178" s="231"/>
      <c r="BB178" s="231"/>
      <c r="BC178" s="227"/>
      <c r="BD178" s="227"/>
      <c r="BF178" s="226"/>
      <c r="BG178" s="230" t="s">
        <v>75</v>
      </c>
      <c r="BH178" s="231"/>
      <c r="BI178" s="231"/>
      <c r="BJ178" s="231"/>
      <c r="BK178" s="227"/>
      <c r="BL178" s="227"/>
      <c r="BN178" s="226"/>
      <c r="BO178" s="230" t="s">
        <v>75</v>
      </c>
      <c r="BP178" s="231"/>
      <c r="BQ178" s="231"/>
      <c r="BR178" s="231"/>
      <c r="BS178" s="227"/>
      <c r="BT178" s="227"/>
    </row>
    <row r="179" spans="2:72" s="36" customFormat="1">
      <c r="B179" s="226"/>
      <c r="C179" s="231" t="str">
        <f>C170</f>
        <v>BOD Pelindo (Penugasan)</v>
      </c>
      <c r="D179" s="232">
        <f>D170-D24</f>
        <v>25</v>
      </c>
      <c r="E179" s="232">
        <f t="shared" ref="E179:F179" si="777">E170-E24</f>
        <v>28</v>
      </c>
      <c r="F179" s="232">
        <f t="shared" si="777"/>
        <v>26</v>
      </c>
      <c r="G179" s="229"/>
      <c r="H179" s="229"/>
      <c r="J179" s="226"/>
      <c r="K179" s="231" t="str">
        <f>K170</f>
        <v>BOD Pelindo (Penugasan)</v>
      </c>
      <c r="L179" s="232">
        <f>L170-L24</f>
        <v>0</v>
      </c>
      <c r="M179" s="232">
        <f t="shared" ref="M179:N179" si="778">M170-M24</f>
        <v>1</v>
      </c>
      <c r="N179" s="232">
        <f t="shared" si="778"/>
        <v>1</v>
      </c>
      <c r="O179" s="229"/>
      <c r="P179" s="229"/>
      <c r="R179" s="226"/>
      <c r="S179" s="231" t="str">
        <f>S170</f>
        <v>BOD Pelindo (Penugasan)</v>
      </c>
      <c r="T179" s="232">
        <f>T170-T24</f>
        <v>1</v>
      </c>
      <c r="U179" s="232">
        <f t="shared" ref="U179:V179" si="779">U170-U24</f>
        <v>1</v>
      </c>
      <c r="V179" s="232">
        <f t="shared" si="779"/>
        <v>1</v>
      </c>
      <c r="W179" s="227"/>
      <c r="X179" s="227"/>
      <c r="Z179" s="226"/>
      <c r="AA179" s="231" t="str">
        <f>AA170</f>
        <v>BOD Pelindo (Penugasan)</v>
      </c>
      <c r="AB179" s="232">
        <f>AB170-AB24</f>
        <v>1</v>
      </c>
      <c r="AC179" s="232">
        <f t="shared" ref="AC179:AD179" si="780">AC170-AC24</f>
        <v>1</v>
      </c>
      <c r="AD179" s="232">
        <f t="shared" si="780"/>
        <v>1</v>
      </c>
      <c r="AE179" s="227"/>
      <c r="AF179" s="227"/>
      <c r="AH179" s="226"/>
      <c r="AI179" s="231" t="str">
        <f>AI170</f>
        <v>BOD Pelindo (Penugasan)</v>
      </c>
      <c r="AJ179" s="232">
        <f>AJ170-AJ24</f>
        <v>2</v>
      </c>
      <c r="AK179" s="232">
        <f t="shared" ref="AK179:AL179" si="781">AK170-AK24</f>
        <v>4</v>
      </c>
      <c r="AL179" s="232">
        <f t="shared" si="781"/>
        <v>3</v>
      </c>
      <c r="AM179" s="227"/>
      <c r="AN179" s="227"/>
      <c r="AP179" s="226"/>
      <c r="AQ179" s="231" t="str">
        <f>AQ170</f>
        <v>BOD Pelindo (Penugasan)</v>
      </c>
      <c r="AR179" s="232">
        <f>AR170-AR24</f>
        <v>4</v>
      </c>
      <c r="AS179" s="232">
        <f t="shared" ref="AS179:AT179" si="782">AS170-AS24</f>
        <v>4</v>
      </c>
      <c r="AT179" s="232">
        <f t="shared" si="782"/>
        <v>3</v>
      </c>
      <c r="AU179" s="227"/>
      <c r="AV179" s="227"/>
      <c r="AX179" s="226"/>
      <c r="AY179" s="231" t="str">
        <f>AY170</f>
        <v>BOD Pelindo (Penugasan)</v>
      </c>
      <c r="AZ179" s="232">
        <f>AZ170-AZ24</f>
        <v>5</v>
      </c>
      <c r="BA179" s="232">
        <f t="shared" ref="BA179:BB179" si="783">BA170-BA24</f>
        <v>5</v>
      </c>
      <c r="BB179" s="232">
        <f t="shared" si="783"/>
        <v>5</v>
      </c>
      <c r="BC179" s="227"/>
      <c r="BD179" s="227"/>
      <c r="BF179" s="226"/>
      <c r="BG179" s="231" t="str">
        <f>BG170</f>
        <v>BOD Pelindo (Penugasan)</v>
      </c>
      <c r="BH179" s="232">
        <f>BH170-BH24</f>
        <v>9</v>
      </c>
      <c r="BI179" s="232">
        <f t="shared" ref="BI179:BJ179" si="784">BI170-BI24</f>
        <v>10</v>
      </c>
      <c r="BJ179" s="232">
        <f t="shared" si="784"/>
        <v>10</v>
      </c>
      <c r="BK179" s="227"/>
      <c r="BL179" s="227"/>
      <c r="BN179" s="226"/>
      <c r="BO179" s="231" t="str">
        <f>BO170</f>
        <v>BOD Pelindo (Penugasan)</v>
      </c>
      <c r="BP179" s="232">
        <f>BP170-BP24</f>
        <v>3</v>
      </c>
      <c r="BQ179" s="232">
        <f t="shared" ref="BQ179:BR179" si="785">BQ170-BQ24</f>
        <v>2</v>
      </c>
      <c r="BR179" s="232">
        <f t="shared" si="785"/>
        <v>2</v>
      </c>
      <c r="BS179" s="227"/>
      <c r="BT179" s="227"/>
    </row>
    <row r="180" spans="2:72" s="36" customFormat="1">
      <c r="B180" s="226"/>
      <c r="C180" s="231" t="str">
        <f t="shared" ref="C180:C186" si="786">C171</f>
        <v>BOD Non Pelindo</v>
      </c>
      <c r="D180" s="232">
        <f>D171-D42</f>
        <v>7</v>
      </c>
      <c r="E180" s="232">
        <f t="shared" ref="E180:F180" si="787">E171-E42</f>
        <v>13</v>
      </c>
      <c r="F180" s="232">
        <f t="shared" si="787"/>
        <v>13</v>
      </c>
      <c r="G180" s="229"/>
      <c r="H180" s="229"/>
      <c r="J180" s="226"/>
      <c r="K180" s="231" t="str">
        <f t="shared" ref="K180:K186" si="788">K171</f>
        <v>BOD Non Pelindo</v>
      </c>
      <c r="L180" s="232">
        <f>L171-L42</f>
        <v>0</v>
      </c>
      <c r="M180" s="232">
        <f t="shared" ref="M180:N180" si="789">M171-M42</f>
        <v>5</v>
      </c>
      <c r="N180" s="232">
        <f t="shared" si="789"/>
        <v>5</v>
      </c>
      <c r="O180" s="229"/>
      <c r="P180" s="229"/>
      <c r="R180" s="226"/>
      <c r="S180" s="231" t="str">
        <f t="shared" ref="S180:S186" si="790">S171</f>
        <v>BOD Non Pelindo</v>
      </c>
      <c r="T180" s="232">
        <f>T171-T42</f>
        <v>2</v>
      </c>
      <c r="U180" s="232">
        <f t="shared" ref="U180:V180" si="791">U171-U42</f>
        <v>2</v>
      </c>
      <c r="V180" s="232">
        <f t="shared" si="791"/>
        <v>2</v>
      </c>
      <c r="W180" s="227"/>
      <c r="X180" s="227"/>
      <c r="Z180" s="226"/>
      <c r="AA180" s="231" t="str">
        <f t="shared" ref="AA180:AA186" si="792">AA171</f>
        <v>BOD Non Pelindo</v>
      </c>
      <c r="AB180" s="232">
        <f>AB171-AB42</f>
        <v>2</v>
      </c>
      <c r="AC180" s="232">
        <f t="shared" ref="AC180:AD180" si="793">AC171-AC42</f>
        <v>2</v>
      </c>
      <c r="AD180" s="232">
        <f t="shared" si="793"/>
        <v>2</v>
      </c>
      <c r="AE180" s="227"/>
      <c r="AF180" s="227"/>
      <c r="AH180" s="226"/>
      <c r="AI180" s="231" t="str">
        <f t="shared" ref="AI180:AI186" si="794">AI171</f>
        <v>BOD Non Pelindo</v>
      </c>
      <c r="AJ180" s="232">
        <f>AJ171-AJ42</f>
        <v>0</v>
      </c>
      <c r="AK180" s="232">
        <f t="shared" ref="AK180:AL180" si="795">AK171-AK42</f>
        <v>0</v>
      </c>
      <c r="AL180" s="232">
        <f t="shared" si="795"/>
        <v>0</v>
      </c>
      <c r="AM180" s="227"/>
      <c r="AN180" s="227"/>
      <c r="AP180" s="226"/>
      <c r="AQ180" s="231" t="str">
        <f t="shared" ref="AQ180:AQ186" si="796">AQ171</f>
        <v>BOD Non Pelindo</v>
      </c>
      <c r="AR180" s="232">
        <f>AR171-AR42</f>
        <v>0</v>
      </c>
      <c r="AS180" s="232">
        <f t="shared" ref="AS180:AT180" si="797">AS171-AS42</f>
        <v>0</v>
      </c>
      <c r="AT180" s="232">
        <f t="shared" si="797"/>
        <v>0</v>
      </c>
      <c r="AU180" s="227"/>
      <c r="AV180" s="227"/>
      <c r="AX180" s="226"/>
      <c r="AY180" s="231" t="str">
        <f t="shared" ref="AY180:AY186" si="798">AY171</f>
        <v>BOD Non Pelindo</v>
      </c>
      <c r="AZ180" s="232">
        <f>AZ171-AZ42</f>
        <v>0</v>
      </c>
      <c r="BA180" s="232">
        <f t="shared" ref="BA180:BB180" si="799">BA171-BA42</f>
        <v>0</v>
      </c>
      <c r="BB180" s="232">
        <f t="shared" si="799"/>
        <v>0</v>
      </c>
      <c r="BC180" s="227"/>
      <c r="BD180" s="227"/>
      <c r="BF180" s="226"/>
      <c r="BG180" s="231" t="str">
        <f t="shared" ref="BG180:BG186" si="800">BG171</f>
        <v>BOD Non Pelindo</v>
      </c>
      <c r="BH180" s="232">
        <f>BH171-BH42</f>
        <v>3</v>
      </c>
      <c r="BI180" s="232">
        <f t="shared" ref="BI180:BJ180" si="801">BI171-BI42</f>
        <v>3</v>
      </c>
      <c r="BJ180" s="232">
        <f t="shared" si="801"/>
        <v>3</v>
      </c>
      <c r="BK180" s="227"/>
      <c r="BL180" s="227"/>
      <c r="BN180" s="226"/>
      <c r="BO180" s="231" t="str">
        <f t="shared" ref="BO180:BO186" si="802">BO171</f>
        <v>BOD Non Pelindo</v>
      </c>
      <c r="BP180" s="232">
        <f>BP171-BP42</f>
        <v>0</v>
      </c>
      <c r="BQ180" s="232">
        <f t="shared" ref="BQ180:BR180" si="803">BQ171-BQ42</f>
        <v>1</v>
      </c>
      <c r="BR180" s="232">
        <f t="shared" si="803"/>
        <v>1</v>
      </c>
      <c r="BS180" s="227"/>
      <c r="BT180" s="227"/>
    </row>
    <row r="181" spans="2:72" s="36" customFormat="1">
      <c r="B181" s="226"/>
      <c r="C181" s="231" t="str">
        <f t="shared" si="786"/>
        <v>Organik Pelindo (Penugasan)</v>
      </c>
      <c r="D181" s="232">
        <f>D172-D60</f>
        <v>656</v>
      </c>
      <c r="E181" s="232">
        <f t="shared" ref="E181:F181" si="804">E172-E60</f>
        <v>890</v>
      </c>
      <c r="F181" s="232">
        <f t="shared" si="804"/>
        <v>851</v>
      </c>
      <c r="G181" s="229"/>
      <c r="H181" s="229"/>
      <c r="J181" s="226"/>
      <c r="K181" s="231" t="str">
        <f t="shared" si="788"/>
        <v>Organik Pelindo (Penugasan)</v>
      </c>
      <c r="L181" s="232">
        <f>L172-L60</f>
        <v>0</v>
      </c>
      <c r="M181" s="232">
        <f t="shared" ref="M181:N181" si="805">M172-M60</f>
        <v>226</v>
      </c>
      <c r="N181" s="232">
        <f t="shared" si="805"/>
        <v>225</v>
      </c>
      <c r="O181" s="229"/>
      <c r="P181" s="229"/>
      <c r="R181" s="226"/>
      <c r="S181" s="231" t="str">
        <f t="shared" si="790"/>
        <v>Organik Pelindo (Penugasan)</v>
      </c>
      <c r="T181" s="232">
        <f>T172-T60</f>
        <v>12</v>
      </c>
      <c r="U181" s="232">
        <f t="shared" ref="U181:V181" si="806">U172-U60</f>
        <v>13</v>
      </c>
      <c r="V181" s="232">
        <f t="shared" si="806"/>
        <v>13</v>
      </c>
      <c r="W181" s="227"/>
      <c r="X181" s="227"/>
      <c r="Z181" s="226"/>
      <c r="AA181" s="231" t="str">
        <f t="shared" si="792"/>
        <v>Organik Pelindo (Penugasan)</v>
      </c>
      <c r="AB181" s="232">
        <f>AB172-AB60</f>
        <v>7</v>
      </c>
      <c r="AC181" s="232">
        <f t="shared" ref="AC181:AD181" si="807">AC172-AC60</f>
        <v>7</v>
      </c>
      <c r="AD181" s="232">
        <f t="shared" si="807"/>
        <v>6</v>
      </c>
      <c r="AE181" s="227"/>
      <c r="AF181" s="227"/>
      <c r="AH181" s="226"/>
      <c r="AI181" s="231" t="str">
        <f t="shared" si="794"/>
        <v>Organik Pelindo (Penugasan)</v>
      </c>
      <c r="AJ181" s="232">
        <f>AJ172-AJ60</f>
        <v>473</v>
      </c>
      <c r="AK181" s="232">
        <f t="shared" ref="AK181:AL181" si="808">AK172-AK60</f>
        <v>482</v>
      </c>
      <c r="AL181" s="232">
        <f t="shared" si="808"/>
        <v>458</v>
      </c>
      <c r="AM181" s="227"/>
      <c r="AN181" s="227"/>
      <c r="AP181" s="226"/>
      <c r="AQ181" s="231" t="str">
        <f t="shared" si="796"/>
        <v>Organik Pelindo (Penugasan)</v>
      </c>
      <c r="AR181" s="232">
        <f>AR172-AR60</f>
        <v>100</v>
      </c>
      <c r="AS181" s="232">
        <f t="shared" ref="AS181:AT181" si="809">AS172-AS60</f>
        <v>94</v>
      </c>
      <c r="AT181" s="232">
        <f t="shared" si="809"/>
        <v>87</v>
      </c>
      <c r="AU181" s="227"/>
      <c r="AV181" s="227"/>
      <c r="AX181" s="226"/>
      <c r="AY181" s="231" t="str">
        <f t="shared" si="798"/>
        <v>Organik Pelindo (Penugasan)</v>
      </c>
      <c r="AZ181" s="232">
        <f>AZ172-AZ60</f>
        <v>42</v>
      </c>
      <c r="BA181" s="232">
        <f t="shared" ref="BA181:BB181" si="810">BA172-BA60</f>
        <v>40</v>
      </c>
      <c r="BB181" s="232">
        <f t="shared" si="810"/>
        <v>38</v>
      </c>
      <c r="BC181" s="227"/>
      <c r="BD181" s="227"/>
      <c r="BF181" s="226"/>
      <c r="BG181" s="231" t="str">
        <f t="shared" si="800"/>
        <v>Organik Pelindo (Penugasan)</v>
      </c>
      <c r="BH181" s="232">
        <f>BH172-BH60</f>
        <v>11</v>
      </c>
      <c r="BI181" s="232">
        <f t="shared" ref="BI181:BJ181" si="811">BI172-BI60</f>
        <v>11</v>
      </c>
      <c r="BJ181" s="232">
        <f t="shared" si="811"/>
        <v>14</v>
      </c>
      <c r="BK181" s="227"/>
      <c r="BL181" s="227"/>
      <c r="BN181" s="226"/>
      <c r="BO181" s="231" t="str">
        <f t="shared" si="802"/>
        <v>Organik Pelindo (Penugasan)</v>
      </c>
      <c r="BP181" s="232">
        <f>BP172-BP60</f>
        <v>11</v>
      </c>
      <c r="BQ181" s="232">
        <f t="shared" ref="BQ181:BR181" si="812">BQ172-BQ60</f>
        <v>17</v>
      </c>
      <c r="BR181" s="232">
        <f t="shared" si="812"/>
        <v>10</v>
      </c>
      <c r="BS181" s="227"/>
      <c r="BT181" s="227"/>
    </row>
    <row r="182" spans="2:72" s="36" customFormat="1">
      <c r="B182" s="226"/>
      <c r="C182" s="231" t="str">
        <f t="shared" si="786"/>
        <v>Organik Anak Perusahaan</v>
      </c>
      <c r="D182" s="232">
        <f>D173-D78</f>
        <v>1179</v>
      </c>
      <c r="E182" s="232">
        <f t="shared" ref="E182:F182" si="813">E173-E78</f>
        <v>1465</v>
      </c>
      <c r="F182" s="232">
        <f t="shared" si="813"/>
        <v>1378</v>
      </c>
      <c r="G182" s="229"/>
      <c r="H182" s="229"/>
      <c r="J182" s="226"/>
      <c r="K182" s="231" t="str">
        <f t="shared" si="788"/>
        <v>Organik Anak Perusahaan</v>
      </c>
      <c r="L182" s="232">
        <f>L173-L78</f>
        <v>0</v>
      </c>
      <c r="M182" s="232">
        <f t="shared" ref="M182:N182" si="814">M173-M78</f>
        <v>8</v>
      </c>
      <c r="N182" s="232">
        <f t="shared" si="814"/>
        <v>8</v>
      </c>
      <c r="O182" s="229"/>
      <c r="P182" s="229"/>
      <c r="R182" s="226"/>
      <c r="S182" s="231" t="str">
        <f t="shared" si="790"/>
        <v>Organik Anak Perusahaan</v>
      </c>
      <c r="T182" s="232">
        <f>T173-T78</f>
        <v>13</v>
      </c>
      <c r="U182" s="232">
        <f t="shared" ref="U182:V182" si="815">U173-U78</f>
        <v>11</v>
      </c>
      <c r="V182" s="232">
        <f t="shared" si="815"/>
        <v>11</v>
      </c>
      <c r="W182" s="227"/>
      <c r="X182" s="227"/>
      <c r="Z182" s="226"/>
      <c r="AA182" s="231" t="str">
        <f t="shared" si="792"/>
        <v>Organik Anak Perusahaan</v>
      </c>
      <c r="AB182" s="232">
        <f>AB173-AB78</f>
        <v>81</v>
      </c>
      <c r="AC182" s="232">
        <f t="shared" ref="AC182:AD182" si="816">AC173-AC78</f>
        <v>85</v>
      </c>
      <c r="AD182" s="232">
        <f t="shared" si="816"/>
        <v>78</v>
      </c>
      <c r="AE182" s="227"/>
      <c r="AF182" s="227"/>
      <c r="AH182" s="226"/>
      <c r="AI182" s="231" t="str">
        <f t="shared" si="794"/>
        <v>Organik Anak Perusahaan</v>
      </c>
      <c r="AJ182" s="232">
        <f>AJ173-AJ78</f>
        <v>0</v>
      </c>
      <c r="AK182" s="232">
        <f t="shared" ref="AK182:AL182" si="817">AK173-AK78</f>
        <v>0</v>
      </c>
      <c r="AL182" s="232">
        <f t="shared" si="817"/>
        <v>0</v>
      </c>
      <c r="AM182" s="227"/>
      <c r="AN182" s="227"/>
      <c r="AP182" s="226"/>
      <c r="AQ182" s="231" t="str">
        <f t="shared" si="796"/>
        <v>Organik Anak Perusahaan</v>
      </c>
      <c r="AR182" s="232">
        <f>AR173-AR78</f>
        <v>328</v>
      </c>
      <c r="AS182" s="232">
        <f t="shared" ref="AS182:AT182" si="818">AS173-AS78</f>
        <v>371</v>
      </c>
      <c r="AT182" s="232">
        <f t="shared" si="818"/>
        <v>326</v>
      </c>
      <c r="AU182" s="227"/>
      <c r="AV182" s="227"/>
      <c r="AX182" s="226"/>
      <c r="AY182" s="231" t="str">
        <f t="shared" si="798"/>
        <v>Organik Anak Perusahaan</v>
      </c>
      <c r="AZ182" s="232">
        <f>AZ173-AZ78</f>
        <v>252</v>
      </c>
      <c r="BA182" s="232">
        <f t="shared" ref="BA182:BB182" si="819">BA173-BA78</f>
        <v>271</v>
      </c>
      <c r="BB182" s="232">
        <f t="shared" si="819"/>
        <v>256</v>
      </c>
      <c r="BC182" s="227"/>
      <c r="BD182" s="227"/>
      <c r="BF182" s="226"/>
      <c r="BG182" s="231" t="str">
        <f t="shared" si="800"/>
        <v>Organik Anak Perusahaan</v>
      </c>
      <c r="BH182" s="232">
        <f>BH173-BH78</f>
        <v>430</v>
      </c>
      <c r="BI182" s="232">
        <f t="shared" ref="BI182:BJ182" si="820">BI173-BI78</f>
        <v>644</v>
      </c>
      <c r="BJ182" s="232">
        <f t="shared" si="820"/>
        <v>625</v>
      </c>
      <c r="BK182" s="227"/>
      <c r="BL182" s="227"/>
      <c r="BN182" s="226"/>
      <c r="BO182" s="231" t="str">
        <f t="shared" si="802"/>
        <v>Organik Anak Perusahaan</v>
      </c>
      <c r="BP182" s="232">
        <f>BP173-BP78</f>
        <v>75</v>
      </c>
      <c r="BQ182" s="232">
        <f t="shared" ref="BQ182:BR182" si="821">BQ173-BQ78</f>
        <v>75</v>
      </c>
      <c r="BR182" s="232">
        <f t="shared" si="821"/>
        <v>74</v>
      </c>
      <c r="BS182" s="227"/>
      <c r="BT182" s="227"/>
    </row>
    <row r="183" spans="2:72" s="36" customFormat="1">
      <c r="B183" s="226"/>
      <c r="C183" s="231" t="str">
        <f t="shared" si="786"/>
        <v>PKWT Anak Perusahaan</v>
      </c>
      <c r="D183" s="232">
        <f>D174-D96</f>
        <v>32</v>
      </c>
      <c r="E183" s="232">
        <f t="shared" ref="E183:F183" si="822">E174-E96</f>
        <v>39</v>
      </c>
      <c r="F183" s="232">
        <f t="shared" si="822"/>
        <v>45</v>
      </c>
      <c r="G183" s="229"/>
      <c r="H183" s="229"/>
      <c r="J183" s="226"/>
      <c r="K183" s="231" t="str">
        <f t="shared" si="788"/>
        <v>PKWT Anak Perusahaan</v>
      </c>
      <c r="L183" s="232">
        <f>L174-L96</f>
        <v>0</v>
      </c>
      <c r="M183" s="232">
        <f t="shared" ref="M183:N183" si="823">M174-M96</f>
        <v>6</v>
      </c>
      <c r="N183" s="232">
        <f t="shared" si="823"/>
        <v>6</v>
      </c>
      <c r="O183" s="229"/>
      <c r="P183" s="229"/>
      <c r="R183" s="226"/>
      <c r="S183" s="231" t="str">
        <f t="shared" si="790"/>
        <v>PKWT Anak Perusahaan</v>
      </c>
      <c r="T183" s="232">
        <f>T174-T96</f>
        <v>24</v>
      </c>
      <c r="U183" s="232">
        <f t="shared" ref="U183:V183" si="824">U174-U96</f>
        <v>18</v>
      </c>
      <c r="V183" s="232">
        <f t="shared" si="824"/>
        <v>18</v>
      </c>
      <c r="W183" s="227"/>
      <c r="X183" s="227"/>
      <c r="Z183" s="226"/>
      <c r="AA183" s="231" t="str">
        <f t="shared" si="792"/>
        <v>PKWT Anak Perusahaan</v>
      </c>
      <c r="AB183" s="232">
        <f>AB174-AB96</f>
        <v>2</v>
      </c>
      <c r="AC183" s="232">
        <f t="shared" ref="AC183:AD183" si="825">AC174-AC96</f>
        <v>13</v>
      </c>
      <c r="AD183" s="232">
        <f t="shared" si="825"/>
        <v>1</v>
      </c>
      <c r="AE183" s="227"/>
      <c r="AF183" s="227"/>
      <c r="AH183" s="226"/>
      <c r="AI183" s="231" t="str">
        <f t="shared" si="794"/>
        <v>PKWT Anak Perusahaan</v>
      </c>
      <c r="AJ183" s="232">
        <f>AJ174-AJ96</f>
        <v>0</v>
      </c>
      <c r="AK183" s="232">
        <f t="shared" ref="AK183:AL183" si="826">AK174-AK96</f>
        <v>0</v>
      </c>
      <c r="AL183" s="232">
        <f t="shared" si="826"/>
        <v>0</v>
      </c>
      <c r="AM183" s="227"/>
      <c r="AN183" s="227"/>
      <c r="AP183" s="226"/>
      <c r="AQ183" s="231" t="str">
        <f t="shared" si="796"/>
        <v>PKWT Anak Perusahaan</v>
      </c>
      <c r="AR183" s="232">
        <f>AR174-AR96</f>
        <v>0</v>
      </c>
      <c r="AS183" s="232">
        <f t="shared" ref="AS183:AT183" si="827">AS174-AS96</f>
        <v>0</v>
      </c>
      <c r="AT183" s="232">
        <f t="shared" si="827"/>
        <v>10</v>
      </c>
      <c r="AU183" s="227"/>
      <c r="AV183" s="227"/>
      <c r="AX183" s="226"/>
      <c r="AY183" s="231" t="str">
        <f t="shared" si="798"/>
        <v>PKWT Anak Perusahaan</v>
      </c>
      <c r="AZ183" s="232">
        <f>AZ174-AZ96</f>
        <v>5</v>
      </c>
      <c r="BA183" s="232">
        <f t="shared" ref="BA183:BB183" si="828">BA174-BA96</f>
        <v>0</v>
      </c>
      <c r="BB183" s="232">
        <f t="shared" si="828"/>
        <v>2</v>
      </c>
      <c r="BC183" s="227"/>
      <c r="BD183" s="227"/>
      <c r="BF183" s="226"/>
      <c r="BG183" s="231" t="str">
        <f t="shared" si="800"/>
        <v>PKWT Anak Perusahaan</v>
      </c>
      <c r="BH183" s="232">
        <f>BH174-BH96</f>
        <v>1</v>
      </c>
      <c r="BI183" s="232">
        <f t="shared" ref="BI183:BJ183" si="829">BI174-BI96</f>
        <v>2</v>
      </c>
      <c r="BJ183" s="232">
        <f t="shared" si="829"/>
        <v>8</v>
      </c>
      <c r="BK183" s="227"/>
      <c r="BL183" s="227"/>
      <c r="BN183" s="226"/>
      <c r="BO183" s="231" t="str">
        <f t="shared" si="802"/>
        <v>PKWT Anak Perusahaan</v>
      </c>
      <c r="BP183" s="232">
        <f>BP174-BP96</f>
        <v>0</v>
      </c>
      <c r="BQ183" s="232">
        <f t="shared" ref="BQ183:BR183" si="830">BQ174-BQ96</f>
        <v>0</v>
      </c>
      <c r="BR183" s="232">
        <f t="shared" si="830"/>
        <v>0</v>
      </c>
      <c r="BS183" s="227"/>
      <c r="BT183" s="227"/>
    </row>
    <row r="184" spans="2:72" s="36" customFormat="1">
      <c r="B184" s="226"/>
      <c r="C184" s="231" t="str">
        <f t="shared" si="786"/>
        <v>Alih Daya Anak Perusahaan</v>
      </c>
      <c r="D184" s="232">
        <f>D175-D114</f>
        <v>3516</v>
      </c>
      <c r="E184" s="232">
        <f t="shared" ref="E184:F184" si="831">E175-E114</f>
        <v>4030</v>
      </c>
      <c r="F184" s="232">
        <f t="shared" si="831"/>
        <v>3544</v>
      </c>
      <c r="G184" s="229"/>
      <c r="H184" s="229"/>
      <c r="J184" s="226"/>
      <c r="K184" s="231" t="str">
        <f t="shared" si="788"/>
        <v>Alih Daya Anak Perusahaan</v>
      </c>
      <c r="L184" s="232">
        <f>L175-L114</f>
        <v>0</v>
      </c>
      <c r="M184" s="232">
        <f t="shared" ref="M184:N184" si="832">M175-M114</f>
        <v>50</v>
      </c>
      <c r="N184" s="232">
        <f t="shared" si="832"/>
        <v>33</v>
      </c>
      <c r="O184" s="229"/>
      <c r="P184" s="229"/>
      <c r="R184" s="226"/>
      <c r="S184" s="231" t="str">
        <f t="shared" si="790"/>
        <v>Alih Daya Anak Perusahaan</v>
      </c>
      <c r="T184" s="232">
        <f>T175-T114</f>
        <v>0</v>
      </c>
      <c r="U184" s="232">
        <f t="shared" ref="U184:V184" si="833">U175-U114</f>
        <v>98</v>
      </c>
      <c r="V184" s="232">
        <f t="shared" si="833"/>
        <v>83</v>
      </c>
      <c r="W184" s="227"/>
      <c r="X184" s="227"/>
      <c r="Z184" s="226"/>
      <c r="AA184" s="231" t="str">
        <f t="shared" si="792"/>
        <v>Alih Daya Anak Perusahaan</v>
      </c>
      <c r="AB184" s="232">
        <f>AB175-AB114</f>
        <v>8</v>
      </c>
      <c r="AC184" s="232">
        <f t="shared" ref="AC184:AD184" si="834">AC175-AC114</f>
        <v>7</v>
      </c>
      <c r="AD184" s="232">
        <f t="shared" si="834"/>
        <v>6</v>
      </c>
      <c r="AE184" s="227"/>
      <c r="AF184" s="227"/>
      <c r="AH184" s="226"/>
      <c r="AI184" s="231" t="str">
        <f t="shared" si="794"/>
        <v>Alih Daya Anak Perusahaan</v>
      </c>
      <c r="AJ184" s="232">
        <f>AJ175-AJ114</f>
        <v>1427</v>
      </c>
      <c r="AK184" s="232">
        <f t="shared" ref="AK184:AL184" si="835">AK175-AK114</f>
        <v>1432</v>
      </c>
      <c r="AL184" s="232">
        <f t="shared" si="835"/>
        <v>1421</v>
      </c>
      <c r="AM184" s="227"/>
      <c r="AN184" s="227"/>
      <c r="AP184" s="226"/>
      <c r="AQ184" s="231" t="str">
        <f t="shared" si="796"/>
        <v>Alih Daya Anak Perusahaan</v>
      </c>
      <c r="AR184" s="232">
        <f>AR175-AR114</f>
        <v>708</v>
      </c>
      <c r="AS184" s="232">
        <f t="shared" ref="AS184:AT184" si="836">AS175-AS114</f>
        <v>593</v>
      </c>
      <c r="AT184" s="232">
        <f t="shared" si="836"/>
        <v>591</v>
      </c>
      <c r="AU184" s="227"/>
      <c r="AV184" s="227"/>
      <c r="AX184" s="226"/>
      <c r="AY184" s="231" t="str">
        <f t="shared" si="798"/>
        <v>Alih Daya Anak Perusahaan</v>
      </c>
      <c r="AZ184" s="232">
        <f>AZ175-AZ114</f>
        <v>348</v>
      </c>
      <c r="BA184" s="232">
        <f t="shared" ref="BA184:BB184" si="837">BA175-BA114</f>
        <v>445</v>
      </c>
      <c r="BB184" s="232">
        <f t="shared" si="837"/>
        <v>361</v>
      </c>
      <c r="BC184" s="227"/>
      <c r="BD184" s="227"/>
      <c r="BF184" s="226"/>
      <c r="BG184" s="231" t="str">
        <f t="shared" si="800"/>
        <v>Alih Daya Anak Perusahaan</v>
      </c>
      <c r="BH184" s="232">
        <f>BH175-BH114</f>
        <v>861</v>
      </c>
      <c r="BI184" s="232">
        <f t="shared" ref="BI184:BJ184" si="838">BI175-BI114</f>
        <v>1225</v>
      </c>
      <c r="BJ184" s="232">
        <f t="shared" si="838"/>
        <v>884</v>
      </c>
      <c r="BK184" s="227"/>
      <c r="BL184" s="227"/>
      <c r="BN184" s="226"/>
      <c r="BO184" s="231" t="str">
        <f t="shared" si="802"/>
        <v>Alih Daya Anak Perusahaan</v>
      </c>
      <c r="BP184" s="232">
        <f>BP175-BP114</f>
        <v>164</v>
      </c>
      <c r="BQ184" s="232">
        <f t="shared" ref="BQ184:BR184" si="839">BQ175-BQ114</f>
        <v>180</v>
      </c>
      <c r="BR184" s="232">
        <f t="shared" si="839"/>
        <v>165</v>
      </c>
      <c r="BS184" s="227"/>
      <c r="BT184" s="227"/>
    </row>
    <row r="185" spans="2:72" s="36" customFormat="1">
      <c r="B185" s="226"/>
      <c r="C185" s="231" t="str">
        <f t="shared" si="786"/>
        <v>Pemagang / Pelamar Lulus Seleksi / Calon Pegawai</v>
      </c>
      <c r="D185" s="232">
        <f>D176-D132</f>
        <v>150</v>
      </c>
      <c r="E185" s="232">
        <f t="shared" ref="E185:F185" si="840">E176-E132</f>
        <v>8</v>
      </c>
      <c r="F185" s="232">
        <f t="shared" si="840"/>
        <v>6</v>
      </c>
      <c r="G185" s="229"/>
      <c r="H185" s="229"/>
      <c r="J185" s="226"/>
      <c r="K185" s="231" t="str">
        <f t="shared" si="788"/>
        <v>Pemagang / Pelamar Lulus Seleksi / Calon Pegawai</v>
      </c>
      <c r="L185" s="232">
        <f>L176-L132</f>
        <v>0</v>
      </c>
      <c r="M185" s="232">
        <f t="shared" ref="M185:N185" si="841">M176-M132</f>
        <v>0</v>
      </c>
      <c r="N185" s="232">
        <f t="shared" si="841"/>
        <v>0</v>
      </c>
      <c r="O185" s="229"/>
      <c r="P185" s="229"/>
      <c r="R185" s="226"/>
      <c r="S185" s="231" t="str">
        <f t="shared" si="790"/>
        <v>Pemagang / Pelamar Lulus Seleksi / Calon Pegawai</v>
      </c>
      <c r="T185" s="232">
        <f>T176-T132</f>
        <v>0</v>
      </c>
      <c r="U185" s="232">
        <f t="shared" ref="U185:V185" si="842">U176-U132</f>
        <v>0</v>
      </c>
      <c r="V185" s="232">
        <f t="shared" si="842"/>
        <v>0</v>
      </c>
      <c r="W185" s="227"/>
      <c r="X185" s="227"/>
      <c r="Z185" s="226"/>
      <c r="AA185" s="231" t="str">
        <f t="shared" si="792"/>
        <v>Pemagang / Pelamar Lulus Seleksi / Calon Pegawai</v>
      </c>
      <c r="AB185" s="232">
        <f>AB176-AB132</f>
        <v>0</v>
      </c>
      <c r="AC185" s="232">
        <f t="shared" ref="AC185:AD185" si="843">AC176-AC132</f>
        <v>0</v>
      </c>
      <c r="AD185" s="232">
        <f t="shared" si="843"/>
        <v>0</v>
      </c>
      <c r="AE185" s="227"/>
      <c r="AF185" s="227"/>
      <c r="AH185" s="226"/>
      <c r="AI185" s="231" t="str">
        <f t="shared" si="794"/>
        <v>Pemagang / Pelamar Lulus Seleksi / Calon Pegawai</v>
      </c>
      <c r="AJ185" s="232">
        <f>AJ176-AJ132</f>
        <v>0</v>
      </c>
      <c r="AK185" s="232">
        <f t="shared" ref="AK185:AL185" si="844">AK176-AK132</f>
        <v>0</v>
      </c>
      <c r="AL185" s="232">
        <f t="shared" si="844"/>
        <v>0</v>
      </c>
      <c r="AM185" s="227"/>
      <c r="AN185" s="227"/>
      <c r="AP185" s="226"/>
      <c r="AQ185" s="231" t="str">
        <f t="shared" si="796"/>
        <v>Pemagang / Pelamar Lulus Seleksi / Calon Pegawai</v>
      </c>
      <c r="AR185" s="232">
        <f>AR176-AR132</f>
        <v>0</v>
      </c>
      <c r="AS185" s="232">
        <f t="shared" ref="AS185:AT185" si="845">AS176-AS132</f>
        <v>0</v>
      </c>
      <c r="AT185" s="232">
        <f t="shared" si="845"/>
        <v>0</v>
      </c>
      <c r="AU185" s="227"/>
      <c r="AV185" s="227"/>
      <c r="AX185" s="226"/>
      <c r="AY185" s="231" t="str">
        <f t="shared" si="798"/>
        <v>Pemagang / Pelamar Lulus Seleksi / Calon Pegawai</v>
      </c>
      <c r="AZ185" s="232">
        <f>AZ176-AZ132</f>
        <v>0</v>
      </c>
      <c r="BA185" s="232">
        <f t="shared" ref="BA185:BB185" si="846">BA176-BA132</f>
        <v>0</v>
      </c>
      <c r="BB185" s="232">
        <f t="shared" si="846"/>
        <v>3</v>
      </c>
      <c r="BC185" s="227"/>
      <c r="BD185" s="227"/>
      <c r="BF185" s="226"/>
      <c r="BG185" s="231" t="str">
        <f t="shared" si="800"/>
        <v>Pemagang / Pelamar Lulus Seleksi / Calon Pegawai</v>
      </c>
      <c r="BH185" s="232">
        <f>BH176-BH132</f>
        <v>150</v>
      </c>
      <c r="BI185" s="232">
        <f t="shared" ref="BI185:BJ185" si="847">BI176-BI132</f>
        <v>8</v>
      </c>
      <c r="BJ185" s="232">
        <f t="shared" si="847"/>
        <v>3</v>
      </c>
      <c r="BK185" s="227"/>
      <c r="BL185" s="227"/>
      <c r="BN185" s="226"/>
      <c r="BO185" s="231" t="str">
        <f t="shared" si="802"/>
        <v>Pemagang / Pelamar Lulus Seleksi / Calon Pegawai</v>
      </c>
      <c r="BP185" s="232">
        <f>BP176-BP132</f>
        <v>0</v>
      </c>
      <c r="BQ185" s="232">
        <f t="shared" ref="BQ185:BR185" si="848">BQ176-BQ132</f>
        <v>0</v>
      </c>
      <c r="BR185" s="232">
        <f t="shared" si="848"/>
        <v>0</v>
      </c>
      <c r="BS185" s="227"/>
      <c r="BT185" s="227"/>
    </row>
    <row r="186" spans="2:72" s="36" customFormat="1">
      <c r="B186" s="226"/>
      <c r="C186" s="231" t="str">
        <f t="shared" si="786"/>
        <v>Pekerja Pemegang Saham Lainnya</v>
      </c>
      <c r="D186" s="232">
        <f>D177-D150</f>
        <v>0</v>
      </c>
      <c r="E186" s="232">
        <f t="shared" ref="E186:F186" si="849">E177-E150</f>
        <v>0</v>
      </c>
      <c r="F186" s="232">
        <f t="shared" si="849"/>
        <v>0</v>
      </c>
      <c r="G186" s="229"/>
      <c r="H186" s="229"/>
      <c r="J186" s="226"/>
      <c r="K186" s="231" t="str">
        <f t="shared" si="788"/>
        <v>Pekerja Pemegang Saham Lainnya</v>
      </c>
      <c r="L186" s="232">
        <f>L177-L150</f>
        <v>0</v>
      </c>
      <c r="M186" s="232">
        <f t="shared" ref="M186:N186" si="850">M177-M150</f>
        <v>0</v>
      </c>
      <c r="N186" s="232">
        <f t="shared" si="850"/>
        <v>0</v>
      </c>
      <c r="O186" s="229"/>
      <c r="P186" s="229"/>
      <c r="R186" s="226"/>
      <c r="S186" s="231" t="str">
        <f t="shared" si="790"/>
        <v>Pekerja Pemegang Saham Lainnya</v>
      </c>
      <c r="T186" s="232">
        <f>T177-T150</f>
        <v>0</v>
      </c>
      <c r="U186" s="232">
        <f t="shared" ref="U186:V186" si="851">U177-U150</f>
        <v>0</v>
      </c>
      <c r="V186" s="232">
        <f t="shared" si="851"/>
        <v>0</v>
      </c>
      <c r="W186" s="227"/>
      <c r="X186" s="227"/>
      <c r="Z186" s="226"/>
      <c r="AA186" s="231" t="str">
        <f t="shared" si="792"/>
        <v>Pekerja Pemegang Saham Lainnya</v>
      </c>
      <c r="AB186" s="232">
        <f>AB177-AB150</f>
        <v>0</v>
      </c>
      <c r="AC186" s="232">
        <f t="shared" ref="AC186:AD186" si="852">AC177-AC150</f>
        <v>0</v>
      </c>
      <c r="AD186" s="232">
        <f t="shared" si="852"/>
        <v>0</v>
      </c>
      <c r="AE186" s="227"/>
      <c r="AF186" s="227"/>
      <c r="AH186" s="226"/>
      <c r="AI186" s="231" t="str">
        <f t="shared" si="794"/>
        <v>Pekerja Pemegang Saham Lainnya</v>
      </c>
      <c r="AJ186" s="232">
        <f>AJ177-AJ150</f>
        <v>0</v>
      </c>
      <c r="AK186" s="232">
        <f t="shared" ref="AK186:AL186" si="853">AK177-AK150</f>
        <v>0</v>
      </c>
      <c r="AL186" s="232">
        <f t="shared" si="853"/>
        <v>0</v>
      </c>
      <c r="AM186" s="227"/>
      <c r="AN186" s="227"/>
      <c r="AP186" s="226"/>
      <c r="AQ186" s="231" t="str">
        <f t="shared" si="796"/>
        <v>Pekerja Pemegang Saham Lainnya</v>
      </c>
      <c r="AR186" s="232">
        <f>AR177-AR150</f>
        <v>0</v>
      </c>
      <c r="AS186" s="232">
        <f t="shared" ref="AS186:AT186" si="854">AS177-AS150</f>
        <v>0</v>
      </c>
      <c r="AT186" s="232">
        <f t="shared" si="854"/>
        <v>0</v>
      </c>
      <c r="AU186" s="227"/>
      <c r="AV186" s="227"/>
      <c r="AX186" s="226"/>
      <c r="AY186" s="231" t="str">
        <f t="shared" si="798"/>
        <v>Pekerja Pemegang Saham Lainnya</v>
      </c>
      <c r="AZ186" s="232">
        <f>AZ177-AZ150</f>
        <v>0</v>
      </c>
      <c r="BA186" s="232">
        <f t="shared" ref="BA186:BB186" si="855">BA177-BA150</f>
        <v>0</v>
      </c>
      <c r="BB186" s="232">
        <f t="shared" si="855"/>
        <v>0</v>
      </c>
      <c r="BC186" s="227"/>
      <c r="BD186" s="227"/>
      <c r="BF186" s="226"/>
      <c r="BG186" s="231" t="str">
        <f t="shared" si="800"/>
        <v>Pekerja Pemegang Saham Lainnya</v>
      </c>
      <c r="BH186" s="232">
        <f>BH177-BH150</f>
        <v>0</v>
      </c>
      <c r="BI186" s="232">
        <f t="shared" ref="BI186:BJ186" si="856">BI177-BI150</f>
        <v>0</v>
      </c>
      <c r="BJ186" s="232">
        <f t="shared" si="856"/>
        <v>0</v>
      </c>
      <c r="BK186" s="227"/>
      <c r="BL186" s="227"/>
      <c r="BN186" s="226"/>
      <c r="BO186" s="231" t="str">
        <f t="shared" si="802"/>
        <v>Pekerja Pemegang Saham Lainnya</v>
      </c>
      <c r="BP186" s="232">
        <f>BP177-BP150</f>
        <v>0</v>
      </c>
      <c r="BQ186" s="232">
        <f t="shared" ref="BQ186:BR186" si="857">BQ177-BQ150</f>
        <v>0</v>
      </c>
      <c r="BR186" s="232">
        <f t="shared" si="857"/>
        <v>0</v>
      </c>
      <c r="BS186" s="227"/>
      <c r="BT186" s="227"/>
    </row>
    <row r="187" spans="2:72" s="36" customFormat="1">
      <c r="B187" s="226"/>
      <c r="C187" s="228"/>
      <c r="D187" s="229"/>
      <c r="E187" s="229"/>
      <c r="F187" s="229"/>
      <c r="G187" s="229"/>
      <c r="H187" s="229"/>
      <c r="J187" s="226"/>
      <c r="K187" s="228"/>
      <c r="L187" s="229"/>
      <c r="M187" s="229"/>
      <c r="N187" s="229"/>
      <c r="O187" s="229"/>
      <c r="P187" s="229"/>
      <c r="R187" s="226"/>
      <c r="S187" s="226"/>
      <c r="T187" s="227"/>
      <c r="U187" s="227"/>
      <c r="V187" s="227"/>
      <c r="W187" s="227"/>
      <c r="X187" s="227"/>
      <c r="Z187" s="226"/>
      <c r="AA187" s="226"/>
      <c r="AB187" s="227"/>
      <c r="AC187" s="227"/>
      <c r="AD187" s="227"/>
      <c r="AE187" s="227"/>
      <c r="AF187" s="227"/>
      <c r="AH187" s="226"/>
      <c r="AI187" s="226"/>
      <c r="AJ187" s="227"/>
      <c r="AK187" s="227"/>
      <c r="AL187" s="227"/>
      <c r="AM187" s="227"/>
      <c r="AN187" s="227"/>
      <c r="AP187" s="226"/>
      <c r="AQ187" s="226"/>
      <c r="AR187" s="227"/>
      <c r="AS187" s="227"/>
      <c r="AT187" s="227"/>
      <c r="AU187" s="227"/>
      <c r="AV187" s="227"/>
      <c r="AX187" s="226"/>
      <c r="AY187" s="226"/>
      <c r="AZ187" s="227"/>
      <c r="BA187" s="227"/>
      <c r="BB187" s="227"/>
      <c r="BC187" s="227"/>
      <c r="BD187" s="227"/>
      <c r="BF187" s="226"/>
      <c r="BG187" s="226"/>
      <c r="BH187" s="227"/>
      <c r="BI187" s="227"/>
      <c r="BJ187" s="227"/>
      <c r="BK187" s="227"/>
      <c r="BL187" s="227"/>
      <c r="BN187" s="226"/>
      <c r="BO187" s="226"/>
      <c r="BP187" s="227"/>
      <c r="BQ187" s="227"/>
      <c r="BR187" s="227"/>
      <c r="BS187" s="227"/>
      <c r="BT187" s="227"/>
    </row>
    <row r="188" spans="2:72">
      <c r="B188" s="113" t="str">
        <f>B2</f>
        <v>PT Pelindo Terminal Petikemas</v>
      </c>
      <c r="J188" s="113" t="str">
        <f>J2</f>
        <v>Kantor Pusat Subholding Petikemas</v>
      </c>
      <c r="R188" s="113" t="str">
        <f>R2</f>
        <v>PT Prima Terminal Petikemas</v>
      </c>
      <c r="Z188" s="113" t="str">
        <f>Z2</f>
        <v>PT. Prima Multi Terminal</v>
      </c>
      <c r="AH188" s="113" t="str">
        <f>AH2</f>
        <v>PT. IPC Terminal Petikemas</v>
      </c>
      <c r="AP188" s="113" t="str">
        <f>AP2</f>
        <v>PT. Terminal Petikemas Surabaya</v>
      </c>
      <c r="AX188" s="113" t="str">
        <f>AX2</f>
        <v>PT. Terminal Teluk Lamong (Grup)</v>
      </c>
      <c r="BF188" s="113" t="str">
        <f>BF2</f>
        <v>PT Berlian Jasa Terminal Indonesia (Grup)</v>
      </c>
      <c r="BN188" s="113" t="str">
        <f>BN2</f>
        <v>PT. Kaltim Kariangau Terminal</v>
      </c>
    </row>
    <row r="189" spans="2:72">
      <c r="B189" s="35" t="s">
        <v>20</v>
      </c>
      <c r="C189" s="35" t="s">
        <v>53</v>
      </c>
      <c r="D189" s="35"/>
      <c r="E189" s="35"/>
      <c r="F189" s="35"/>
      <c r="G189" s="35"/>
      <c r="H189" s="35"/>
      <c r="J189" s="35" t="s">
        <v>20</v>
      </c>
      <c r="K189" s="35" t="s">
        <v>53</v>
      </c>
      <c r="L189" s="35"/>
      <c r="M189" s="35"/>
      <c r="N189" s="35"/>
      <c r="O189" s="35"/>
      <c r="P189" s="35"/>
      <c r="R189" s="35" t="s">
        <v>20</v>
      </c>
      <c r="S189" s="35" t="s">
        <v>53</v>
      </c>
      <c r="T189" s="35"/>
      <c r="U189" s="35"/>
      <c r="V189" s="35"/>
      <c r="W189" s="35"/>
      <c r="X189" s="35"/>
      <c r="Z189" s="35" t="s">
        <v>20</v>
      </c>
      <c r="AA189" s="35" t="s">
        <v>53</v>
      </c>
      <c r="AB189" s="35"/>
      <c r="AC189" s="35"/>
      <c r="AD189" s="35"/>
      <c r="AE189" s="35"/>
      <c r="AF189" s="35"/>
      <c r="AH189" s="35" t="s">
        <v>20</v>
      </c>
      <c r="AI189" s="35" t="s">
        <v>53</v>
      </c>
      <c r="AJ189" s="35"/>
      <c r="AK189" s="35"/>
      <c r="AL189" s="35"/>
      <c r="AM189" s="35"/>
      <c r="AN189" s="35"/>
      <c r="AP189" s="35" t="s">
        <v>20</v>
      </c>
      <c r="AQ189" s="35" t="s">
        <v>53</v>
      </c>
      <c r="AR189" s="35"/>
      <c r="AS189" s="35"/>
      <c r="AT189" s="35"/>
      <c r="AU189" s="35"/>
      <c r="AV189" s="35"/>
      <c r="AX189" s="35" t="s">
        <v>20</v>
      </c>
      <c r="AY189" s="35" t="s">
        <v>53</v>
      </c>
      <c r="AZ189" s="35"/>
      <c r="BA189" s="35"/>
      <c r="BB189" s="35"/>
      <c r="BC189" s="35"/>
      <c r="BD189" s="35"/>
      <c r="BF189" s="35" t="s">
        <v>20</v>
      </c>
      <c r="BG189" s="35" t="s">
        <v>53</v>
      </c>
      <c r="BH189" s="35"/>
      <c r="BI189" s="35"/>
      <c r="BJ189" s="35"/>
      <c r="BK189" s="35"/>
      <c r="BL189" s="35"/>
      <c r="BN189" s="35" t="s">
        <v>20</v>
      </c>
      <c r="BO189" s="35" t="s">
        <v>53</v>
      </c>
      <c r="BP189" s="35"/>
      <c r="BQ189" s="35"/>
      <c r="BR189" s="35"/>
      <c r="BS189" s="35"/>
      <c r="BT189" s="35"/>
    </row>
    <row r="190" spans="2:72" ht="14.45" customHeight="1">
      <c r="B190" s="322" t="s">
        <v>1</v>
      </c>
      <c r="C190" s="325" t="s">
        <v>8</v>
      </c>
      <c r="D190" s="67" t="str">
        <f>D3</f>
        <v>REALISASI</v>
      </c>
      <c r="E190" s="87" t="str">
        <f t="shared" ref="E190:F190" si="858">E3</f>
        <v>RKAP</v>
      </c>
      <c r="F190" s="68" t="str">
        <f t="shared" si="858"/>
        <v>REALISASI</v>
      </c>
      <c r="G190" s="326" t="s">
        <v>38</v>
      </c>
      <c r="H190" s="327"/>
      <c r="J190" s="322" t="s">
        <v>1</v>
      </c>
      <c r="K190" s="325" t="s">
        <v>8</v>
      </c>
      <c r="L190" s="67" t="str">
        <f>L3</f>
        <v>REALISASI</v>
      </c>
      <c r="M190" s="87" t="str">
        <f t="shared" ref="M190:N190" si="859">M3</f>
        <v>RKAP</v>
      </c>
      <c r="N190" s="68" t="str">
        <f t="shared" si="859"/>
        <v>REALISASI</v>
      </c>
      <c r="O190" s="326" t="s">
        <v>38</v>
      </c>
      <c r="P190" s="327"/>
      <c r="R190" s="322" t="s">
        <v>1</v>
      </c>
      <c r="S190" s="325" t="s">
        <v>8</v>
      </c>
      <c r="T190" s="67" t="str">
        <f>T3</f>
        <v>REALISASI</v>
      </c>
      <c r="U190" s="87" t="str">
        <f t="shared" ref="U190:V190" si="860">U3</f>
        <v>RKAP</v>
      </c>
      <c r="V190" s="68" t="str">
        <f t="shared" si="860"/>
        <v>REALISASI</v>
      </c>
      <c r="W190" s="326" t="s">
        <v>38</v>
      </c>
      <c r="X190" s="327"/>
      <c r="Z190" s="322" t="s">
        <v>1</v>
      </c>
      <c r="AA190" s="325" t="s">
        <v>8</v>
      </c>
      <c r="AB190" s="67" t="str">
        <f>AB3</f>
        <v>REALISASI</v>
      </c>
      <c r="AC190" s="87" t="str">
        <f t="shared" ref="AC190:AD190" si="861">AC3</f>
        <v>RKAP</v>
      </c>
      <c r="AD190" s="68" t="str">
        <f t="shared" si="861"/>
        <v>REALISASI</v>
      </c>
      <c r="AE190" s="326" t="s">
        <v>38</v>
      </c>
      <c r="AF190" s="327"/>
      <c r="AH190" s="322" t="s">
        <v>1</v>
      </c>
      <c r="AI190" s="325" t="s">
        <v>8</v>
      </c>
      <c r="AJ190" s="67" t="str">
        <f>AJ3</f>
        <v>REALISASI</v>
      </c>
      <c r="AK190" s="87" t="str">
        <f t="shared" ref="AK190:AL190" si="862">AK3</f>
        <v>RKAP</v>
      </c>
      <c r="AL190" s="68" t="str">
        <f t="shared" si="862"/>
        <v>REALISASI</v>
      </c>
      <c r="AM190" s="326" t="s">
        <v>38</v>
      </c>
      <c r="AN190" s="327"/>
      <c r="AP190" s="322" t="s">
        <v>1</v>
      </c>
      <c r="AQ190" s="325" t="s">
        <v>8</v>
      </c>
      <c r="AR190" s="67" t="str">
        <f>AR3</f>
        <v>REALISASI</v>
      </c>
      <c r="AS190" s="87" t="str">
        <f t="shared" ref="AS190:AT190" si="863">AS3</f>
        <v>RKAP</v>
      </c>
      <c r="AT190" s="68" t="str">
        <f t="shared" si="863"/>
        <v>REALISASI</v>
      </c>
      <c r="AU190" s="326" t="s">
        <v>38</v>
      </c>
      <c r="AV190" s="327"/>
      <c r="AX190" s="322" t="s">
        <v>1</v>
      </c>
      <c r="AY190" s="325" t="s">
        <v>8</v>
      </c>
      <c r="AZ190" s="67" t="str">
        <f>AZ3</f>
        <v>REALISASI</v>
      </c>
      <c r="BA190" s="87" t="str">
        <f t="shared" ref="BA190:BB190" si="864">BA3</f>
        <v>RKAP</v>
      </c>
      <c r="BB190" s="68" t="str">
        <f t="shared" si="864"/>
        <v>REALISASI</v>
      </c>
      <c r="BC190" s="326" t="s">
        <v>38</v>
      </c>
      <c r="BD190" s="327"/>
      <c r="BF190" s="322" t="s">
        <v>1</v>
      </c>
      <c r="BG190" s="325" t="s">
        <v>8</v>
      </c>
      <c r="BH190" s="67" t="str">
        <f>BH3</f>
        <v>REALISASI</v>
      </c>
      <c r="BI190" s="87" t="str">
        <f t="shared" ref="BI190:BJ190" si="865">BI3</f>
        <v>RKAP</v>
      </c>
      <c r="BJ190" s="68" t="str">
        <f t="shared" si="865"/>
        <v>REALISASI</v>
      </c>
      <c r="BK190" s="326" t="s">
        <v>38</v>
      </c>
      <c r="BL190" s="327"/>
      <c r="BN190" s="322" t="s">
        <v>1</v>
      </c>
      <c r="BO190" s="325" t="s">
        <v>8</v>
      </c>
      <c r="BP190" s="67" t="str">
        <f>BP3</f>
        <v>REALISASI</v>
      </c>
      <c r="BQ190" s="87" t="str">
        <f t="shared" ref="BQ190:BR190" si="866">BQ3</f>
        <v>RKAP</v>
      </c>
      <c r="BR190" s="68" t="str">
        <f t="shared" si="866"/>
        <v>REALISASI</v>
      </c>
      <c r="BS190" s="326" t="s">
        <v>38</v>
      </c>
      <c r="BT190" s="327"/>
    </row>
    <row r="191" spans="2:72">
      <c r="B191" s="323"/>
      <c r="C191" s="323"/>
      <c r="D191" s="81" t="str">
        <f t="shared" ref="D191:F192" si="867">D4</f>
        <v>TAHUN</v>
      </c>
      <c r="E191" s="81" t="str">
        <f t="shared" si="867"/>
        <v>TAHUN</v>
      </c>
      <c r="F191" s="81" t="str">
        <f t="shared" si="867"/>
        <v>TAHUN</v>
      </c>
      <c r="G191" s="320" t="s">
        <v>5</v>
      </c>
      <c r="H191" s="321"/>
      <c r="J191" s="323"/>
      <c r="K191" s="323"/>
      <c r="L191" s="81" t="str">
        <f t="shared" ref="L191:N191" si="868">L4</f>
        <v>TAHUN</v>
      </c>
      <c r="M191" s="81" t="str">
        <f t="shared" si="868"/>
        <v>TAHUN</v>
      </c>
      <c r="N191" s="81" t="str">
        <f t="shared" si="868"/>
        <v>TAHUN</v>
      </c>
      <c r="O191" s="320" t="s">
        <v>5</v>
      </c>
      <c r="P191" s="321"/>
      <c r="R191" s="323"/>
      <c r="S191" s="323"/>
      <c r="T191" s="81" t="str">
        <f t="shared" ref="T191:V191" si="869">T4</f>
        <v>TAHUN</v>
      </c>
      <c r="U191" s="81" t="str">
        <f t="shared" si="869"/>
        <v>TAHUN</v>
      </c>
      <c r="V191" s="81" t="str">
        <f t="shared" si="869"/>
        <v>TAHUN</v>
      </c>
      <c r="W191" s="320" t="s">
        <v>5</v>
      </c>
      <c r="X191" s="321"/>
      <c r="Z191" s="323"/>
      <c r="AA191" s="323"/>
      <c r="AB191" s="81" t="str">
        <f t="shared" ref="AB191:AD191" si="870">AB4</f>
        <v>TAHUN</v>
      </c>
      <c r="AC191" s="81" t="str">
        <f t="shared" si="870"/>
        <v>TAHUN</v>
      </c>
      <c r="AD191" s="81" t="str">
        <f t="shared" si="870"/>
        <v>TAHUN</v>
      </c>
      <c r="AE191" s="320" t="s">
        <v>5</v>
      </c>
      <c r="AF191" s="321"/>
      <c r="AH191" s="323"/>
      <c r="AI191" s="323"/>
      <c r="AJ191" s="81" t="str">
        <f t="shared" ref="AJ191:AL191" si="871">AJ4</f>
        <v>TAHUN</v>
      </c>
      <c r="AK191" s="81" t="str">
        <f t="shared" si="871"/>
        <v>TAHUN</v>
      </c>
      <c r="AL191" s="81" t="str">
        <f t="shared" si="871"/>
        <v>TAHUN</v>
      </c>
      <c r="AM191" s="320" t="s">
        <v>5</v>
      </c>
      <c r="AN191" s="321"/>
      <c r="AP191" s="323"/>
      <c r="AQ191" s="323"/>
      <c r="AR191" s="81" t="str">
        <f t="shared" ref="AR191:AT191" si="872">AR4</f>
        <v>TAHUN</v>
      </c>
      <c r="AS191" s="81" t="str">
        <f t="shared" si="872"/>
        <v>TAHUN</v>
      </c>
      <c r="AT191" s="81" t="str">
        <f t="shared" si="872"/>
        <v>TAHUN</v>
      </c>
      <c r="AU191" s="320" t="s">
        <v>5</v>
      </c>
      <c r="AV191" s="321"/>
      <c r="AX191" s="323"/>
      <c r="AY191" s="323"/>
      <c r="AZ191" s="81" t="str">
        <f t="shared" ref="AZ191:BB191" si="873">AZ4</f>
        <v>TAHUN</v>
      </c>
      <c r="BA191" s="81" t="str">
        <f t="shared" si="873"/>
        <v>TAHUN</v>
      </c>
      <c r="BB191" s="81" t="str">
        <f t="shared" si="873"/>
        <v>TAHUN</v>
      </c>
      <c r="BC191" s="320" t="s">
        <v>5</v>
      </c>
      <c r="BD191" s="321"/>
      <c r="BF191" s="323"/>
      <c r="BG191" s="323"/>
      <c r="BH191" s="81" t="str">
        <f t="shared" ref="BH191:BJ191" si="874">BH4</f>
        <v>TAHUN</v>
      </c>
      <c r="BI191" s="81" t="str">
        <f t="shared" si="874"/>
        <v>TAHUN</v>
      </c>
      <c r="BJ191" s="81" t="str">
        <f t="shared" si="874"/>
        <v>TAHUN</v>
      </c>
      <c r="BK191" s="320" t="s">
        <v>5</v>
      </c>
      <c r="BL191" s="321"/>
      <c r="BN191" s="323"/>
      <c r="BO191" s="323"/>
      <c r="BP191" s="81" t="str">
        <f t="shared" ref="BP191:BR191" si="875">BP4</f>
        <v>TAHUN</v>
      </c>
      <c r="BQ191" s="81" t="str">
        <f t="shared" si="875"/>
        <v>TAHUN</v>
      </c>
      <c r="BR191" s="81" t="str">
        <f t="shared" si="875"/>
        <v>TAHUN</v>
      </c>
      <c r="BS191" s="320" t="s">
        <v>5</v>
      </c>
      <c r="BT191" s="321"/>
    </row>
    <row r="192" spans="2:72">
      <c r="B192" s="324"/>
      <c r="C192" s="324"/>
      <c r="D192" s="69">
        <f t="shared" si="867"/>
        <v>2020</v>
      </c>
      <c r="E192" s="69">
        <f t="shared" si="867"/>
        <v>2021</v>
      </c>
      <c r="F192" s="69">
        <f t="shared" si="867"/>
        <v>2021</v>
      </c>
      <c r="G192" s="91" t="s">
        <v>49</v>
      </c>
      <c r="H192" s="91" t="s">
        <v>50</v>
      </c>
      <c r="J192" s="324"/>
      <c r="K192" s="324"/>
      <c r="L192" s="69">
        <f t="shared" ref="L192:N192" si="876">L5</f>
        <v>2020</v>
      </c>
      <c r="M192" s="69">
        <f t="shared" si="876"/>
        <v>2021</v>
      </c>
      <c r="N192" s="69">
        <f t="shared" si="876"/>
        <v>2021</v>
      </c>
      <c r="O192" s="91" t="s">
        <v>49</v>
      </c>
      <c r="P192" s="91" t="s">
        <v>50</v>
      </c>
      <c r="R192" s="324"/>
      <c r="S192" s="324"/>
      <c r="T192" s="69">
        <f t="shared" ref="T192:V192" si="877">T5</f>
        <v>2020</v>
      </c>
      <c r="U192" s="69">
        <f t="shared" si="877"/>
        <v>2021</v>
      </c>
      <c r="V192" s="69">
        <f t="shared" si="877"/>
        <v>2021</v>
      </c>
      <c r="W192" s="91" t="s">
        <v>49</v>
      </c>
      <c r="X192" s="91" t="s">
        <v>50</v>
      </c>
      <c r="Z192" s="324"/>
      <c r="AA192" s="324"/>
      <c r="AB192" s="69">
        <f t="shared" ref="AB192:AD192" si="878">AB5</f>
        <v>2020</v>
      </c>
      <c r="AC192" s="69">
        <f t="shared" si="878"/>
        <v>2021</v>
      </c>
      <c r="AD192" s="69">
        <f t="shared" si="878"/>
        <v>2021</v>
      </c>
      <c r="AE192" s="91" t="s">
        <v>49</v>
      </c>
      <c r="AF192" s="91" t="s">
        <v>50</v>
      </c>
      <c r="AH192" s="324"/>
      <c r="AI192" s="324"/>
      <c r="AJ192" s="69">
        <f t="shared" ref="AJ192:AL192" si="879">AJ5</f>
        <v>2020</v>
      </c>
      <c r="AK192" s="69">
        <f t="shared" si="879"/>
        <v>2021</v>
      </c>
      <c r="AL192" s="69">
        <f t="shared" si="879"/>
        <v>2021</v>
      </c>
      <c r="AM192" s="91" t="s">
        <v>49</v>
      </c>
      <c r="AN192" s="91" t="s">
        <v>50</v>
      </c>
      <c r="AP192" s="324"/>
      <c r="AQ192" s="324"/>
      <c r="AR192" s="69">
        <f t="shared" ref="AR192:AT192" si="880">AR5</f>
        <v>2020</v>
      </c>
      <c r="AS192" s="69">
        <f t="shared" si="880"/>
        <v>2021</v>
      </c>
      <c r="AT192" s="69">
        <f t="shared" si="880"/>
        <v>2021</v>
      </c>
      <c r="AU192" s="91" t="s">
        <v>49</v>
      </c>
      <c r="AV192" s="91" t="s">
        <v>50</v>
      </c>
      <c r="AX192" s="324"/>
      <c r="AY192" s="324"/>
      <c r="AZ192" s="69">
        <f t="shared" ref="AZ192:BB192" si="881">AZ5</f>
        <v>2020</v>
      </c>
      <c r="BA192" s="69">
        <f t="shared" si="881"/>
        <v>2021</v>
      </c>
      <c r="BB192" s="69">
        <f t="shared" si="881"/>
        <v>2021</v>
      </c>
      <c r="BC192" s="91" t="s">
        <v>49</v>
      </c>
      <c r="BD192" s="91" t="s">
        <v>50</v>
      </c>
      <c r="BF192" s="324"/>
      <c r="BG192" s="324"/>
      <c r="BH192" s="69">
        <f t="shared" ref="BH192:BJ192" si="882">BH5</f>
        <v>2020</v>
      </c>
      <c r="BI192" s="69">
        <f t="shared" si="882"/>
        <v>2021</v>
      </c>
      <c r="BJ192" s="69">
        <f t="shared" si="882"/>
        <v>2021</v>
      </c>
      <c r="BK192" s="91" t="s">
        <v>49</v>
      </c>
      <c r="BL192" s="91" t="s">
        <v>50</v>
      </c>
      <c r="BN192" s="324"/>
      <c r="BO192" s="324"/>
      <c r="BP192" s="69">
        <f t="shared" ref="BP192:BR192" si="883">BP5</f>
        <v>2020</v>
      </c>
      <c r="BQ192" s="69">
        <f t="shared" si="883"/>
        <v>2021</v>
      </c>
      <c r="BR192" s="69">
        <f t="shared" si="883"/>
        <v>2021</v>
      </c>
      <c r="BS192" s="91" t="s">
        <v>49</v>
      </c>
      <c r="BT192" s="91" t="s">
        <v>50</v>
      </c>
    </row>
    <row r="193" spans="2:72">
      <c r="B193" s="90">
        <v>1</v>
      </c>
      <c r="C193" s="90">
        <v>2</v>
      </c>
      <c r="D193" s="90">
        <v>3</v>
      </c>
      <c r="E193" s="90">
        <v>4</v>
      </c>
      <c r="F193" s="90">
        <v>5</v>
      </c>
      <c r="G193" s="90">
        <v>6</v>
      </c>
      <c r="H193" s="90">
        <v>7</v>
      </c>
      <c r="J193" s="90">
        <v>1</v>
      </c>
      <c r="K193" s="90">
        <v>2</v>
      </c>
      <c r="L193" s="90">
        <v>3</v>
      </c>
      <c r="M193" s="90">
        <v>4</v>
      </c>
      <c r="N193" s="90">
        <v>5</v>
      </c>
      <c r="O193" s="90">
        <v>6</v>
      </c>
      <c r="P193" s="90">
        <v>7</v>
      </c>
      <c r="R193" s="90">
        <v>1</v>
      </c>
      <c r="S193" s="90">
        <v>2</v>
      </c>
      <c r="T193" s="90">
        <v>3</v>
      </c>
      <c r="U193" s="90">
        <v>4</v>
      </c>
      <c r="V193" s="90">
        <v>5</v>
      </c>
      <c r="W193" s="90">
        <v>6</v>
      </c>
      <c r="X193" s="90">
        <v>7</v>
      </c>
      <c r="Z193" s="90">
        <v>1</v>
      </c>
      <c r="AA193" s="90">
        <v>2</v>
      </c>
      <c r="AB193" s="90">
        <v>3</v>
      </c>
      <c r="AC193" s="90">
        <v>4</v>
      </c>
      <c r="AD193" s="90">
        <v>5</v>
      </c>
      <c r="AE193" s="90">
        <v>6</v>
      </c>
      <c r="AF193" s="90">
        <v>7</v>
      </c>
      <c r="AH193" s="90">
        <v>1</v>
      </c>
      <c r="AI193" s="90">
        <v>2</v>
      </c>
      <c r="AJ193" s="90">
        <v>3</v>
      </c>
      <c r="AK193" s="90">
        <v>4</v>
      </c>
      <c r="AL193" s="90">
        <v>5</v>
      </c>
      <c r="AM193" s="90">
        <v>6</v>
      </c>
      <c r="AN193" s="90">
        <v>7</v>
      </c>
      <c r="AP193" s="90">
        <v>1</v>
      </c>
      <c r="AQ193" s="90">
        <v>2</v>
      </c>
      <c r="AR193" s="90">
        <v>3</v>
      </c>
      <c r="AS193" s="90">
        <v>4</v>
      </c>
      <c r="AT193" s="90">
        <v>5</v>
      </c>
      <c r="AU193" s="90">
        <v>6</v>
      </c>
      <c r="AV193" s="90">
        <v>7</v>
      </c>
      <c r="AX193" s="90">
        <v>1</v>
      </c>
      <c r="AY193" s="90">
        <v>2</v>
      </c>
      <c r="AZ193" s="90">
        <v>3</v>
      </c>
      <c r="BA193" s="90">
        <v>4</v>
      </c>
      <c r="BB193" s="90">
        <v>5</v>
      </c>
      <c r="BC193" s="90">
        <v>6</v>
      </c>
      <c r="BD193" s="90">
        <v>7</v>
      </c>
      <c r="BF193" s="90">
        <v>1</v>
      </c>
      <c r="BG193" s="90">
        <v>2</v>
      </c>
      <c r="BH193" s="90">
        <v>3</v>
      </c>
      <c r="BI193" s="90">
        <v>4</v>
      </c>
      <c r="BJ193" s="90">
        <v>5</v>
      </c>
      <c r="BK193" s="90">
        <v>6</v>
      </c>
      <c r="BL193" s="90">
        <v>7</v>
      </c>
      <c r="BN193" s="90">
        <v>1</v>
      </c>
      <c r="BO193" s="90">
        <v>2</v>
      </c>
      <c r="BP193" s="90">
        <v>3</v>
      </c>
      <c r="BQ193" s="90">
        <v>4</v>
      </c>
      <c r="BR193" s="90">
        <v>5</v>
      </c>
      <c r="BS193" s="90">
        <v>6</v>
      </c>
      <c r="BT193" s="90">
        <v>7</v>
      </c>
    </row>
    <row r="194" spans="2:72">
      <c r="B194" s="14"/>
      <c r="C194" s="15"/>
      <c r="D194" s="16"/>
      <c r="E194" s="54"/>
      <c r="F194" s="16"/>
      <c r="G194" s="16"/>
      <c r="H194" s="54"/>
      <c r="J194" s="14"/>
      <c r="K194" s="15"/>
      <c r="L194" s="16"/>
      <c r="M194" s="54"/>
      <c r="N194" s="16"/>
      <c r="O194" s="16"/>
      <c r="P194" s="54"/>
      <c r="R194" s="14"/>
      <c r="S194" s="15"/>
      <c r="T194" s="16"/>
      <c r="U194" s="54"/>
      <c r="V194" s="16"/>
      <c r="W194" s="16"/>
      <c r="X194" s="54"/>
      <c r="Z194" s="14"/>
      <c r="AA194" s="15"/>
      <c r="AB194" s="16"/>
      <c r="AC194" s="54"/>
      <c r="AD194" s="16"/>
      <c r="AE194" s="16"/>
      <c r="AF194" s="54"/>
      <c r="AH194" s="14"/>
      <c r="AI194" s="15"/>
      <c r="AJ194" s="16"/>
      <c r="AK194" s="54"/>
      <c r="AL194" s="16"/>
      <c r="AM194" s="16"/>
      <c r="AN194" s="54"/>
      <c r="AP194" s="14"/>
      <c r="AQ194" s="15"/>
      <c r="AR194" s="16"/>
      <c r="AS194" s="54"/>
      <c r="AT194" s="16"/>
      <c r="AU194" s="16"/>
      <c r="AV194" s="54"/>
      <c r="AX194" s="14"/>
      <c r="AY194" s="15"/>
      <c r="AZ194" s="16"/>
      <c r="BA194" s="54"/>
      <c r="BB194" s="16"/>
      <c r="BC194" s="16"/>
      <c r="BD194" s="54"/>
      <c r="BF194" s="14"/>
      <c r="BG194" s="15"/>
      <c r="BH194" s="16"/>
      <c r="BI194" s="54"/>
      <c r="BJ194" s="16"/>
      <c r="BK194" s="16"/>
      <c r="BL194" s="54"/>
      <c r="BN194" s="14"/>
      <c r="BO194" s="15"/>
      <c r="BP194" s="16"/>
      <c r="BQ194" s="54"/>
      <c r="BR194" s="16"/>
      <c r="BS194" s="16"/>
      <c r="BT194" s="54"/>
    </row>
    <row r="195" spans="2:72">
      <c r="B195" s="17">
        <v>1</v>
      </c>
      <c r="C195" s="18" t="s">
        <v>9</v>
      </c>
      <c r="D195" s="19"/>
      <c r="E195" s="19"/>
      <c r="F195" s="19"/>
      <c r="G195" s="20"/>
      <c r="H195" s="21"/>
      <c r="J195" s="17">
        <v>1</v>
      </c>
      <c r="K195" s="18" t="s">
        <v>9</v>
      </c>
      <c r="L195" s="19"/>
      <c r="M195" s="19"/>
      <c r="N195" s="19"/>
      <c r="O195" s="20"/>
      <c r="P195" s="21"/>
      <c r="R195" s="17">
        <v>1</v>
      </c>
      <c r="S195" s="18" t="s">
        <v>9</v>
      </c>
      <c r="T195" s="19"/>
      <c r="U195" s="19"/>
      <c r="V195" s="19"/>
      <c r="W195" s="20"/>
      <c r="X195" s="21"/>
      <c r="Z195" s="17">
        <v>1</v>
      </c>
      <c r="AA195" s="18" t="s">
        <v>9</v>
      </c>
      <c r="AB195" s="19"/>
      <c r="AC195" s="19"/>
      <c r="AD195" s="19"/>
      <c r="AE195" s="20"/>
      <c r="AF195" s="21"/>
      <c r="AH195" s="17">
        <v>1</v>
      </c>
      <c r="AI195" s="18" t="s">
        <v>9</v>
      </c>
      <c r="AJ195" s="19"/>
      <c r="AK195" s="19"/>
      <c r="AL195" s="19"/>
      <c r="AM195" s="20"/>
      <c r="AN195" s="21"/>
      <c r="AP195" s="17">
        <v>1</v>
      </c>
      <c r="AQ195" s="18" t="s">
        <v>9</v>
      </c>
      <c r="AR195" s="19"/>
      <c r="AS195" s="19"/>
      <c r="AT195" s="19"/>
      <c r="AU195" s="20"/>
      <c r="AV195" s="21"/>
      <c r="AX195" s="17">
        <v>1</v>
      </c>
      <c r="AY195" s="18" t="s">
        <v>9</v>
      </c>
      <c r="AZ195" s="19"/>
      <c r="BA195" s="19"/>
      <c r="BB195" s="19"/>
      <c r="BC195" s="20"/>
      <c r="BD195" s="21"/>
      <c r="BF195" s="17">
        <v>1</v>
      </c>
      <c r="BG195" s="18" t="s">
        <v>9</v>
      </c>
      <c r="BH195" s="19"/>
      <c r="BI195" s="19"/>
      <c r="BJ195" s="19"/>
      <c r="BK195" s="20"/>
      <c r="BL195" s="21"/>
      <c r="BN195" s="17">
        <v>1</v>
      </c>
      <c r="BO195" s="18" t="s">
        <v>9</v>
      </c>
      <c r="BP195" s="19"/>
      <c r="BQ195" s="19"/>
      <c r="BR195" s="19"/>
      <c r="BS195" s="20"/>
      <c r="BT195" s="21"/>
    </row>
    <row r="196" spans="2:72">
      <c r="B196" s="22"/>
      <c r="C196" s="18" t="s">
        <v>10</v>
      </c>
      <c r="D196" s="168">
        <f>+D9+D45+D63+D117</f>
        <v>0</v>
      </c>
      <c r="E196" s="168">
        <f t="shared" ref="E196:F196" si="884">+E9+E45+E63+E117</f>
        <v>0</v>
      </c>
      <c r="F196" s="168">
        <f t="shared" si="884"/>
        <v>0</v>
      </c>
      <c r="G196" s="169">
        <f>F196-D196</f>
        <v>0</v>
      </c>
      <c r="H196" s="170">
        <f>F196-E196</f>
        <v>0</v>
      </c>
      <c r="J196" s="22"/>
      <c r="K196" s="18" t="s">
        <v>10</v>
      </c>
      <c r="L196" s="168">
        <f>+L9+L45+L63+L117</f>
        <v>0</v>
      </c>
      <c r="M196" s="168">
        <f t="shared" ref="M196:N196" si="885">+M9+M45+M63+M117</f>
        <v>0</v>
      </c>
      <c r="N196" s="168">
        <f t="shared" si="885"/>
        <v>0</v>
      </c>
      <c r="O196" s="169">
        <f>N196-L196</f>
        <v>0</v>
      </c>
      <c r="P196" s="170">
        <f>N196-M196</f>
        <v>0</v>
      </c>
      <c r="R196" s="22"/>
      <c r="S196" s="18" t="s">
        <v>10</v>
      </c>
      <c r="T196" s="168">
        <f>+T9+T45+T63+T117</f>
        <v>0</v>
      </c>
      <c r="U196" s="168">
        <f t="shared" ref="U196:V196" si="886">+U9+U45+U63+U117</f>
        <v>0</v>
      </c>
      <c r="V196" s="168">
        <f t="shared" si="886"/>
        <v>0</v>
      </c>
      <c r="W196" s="169">
        <f>V196-T196</f>
        <v>0</v>
      </c>
      <c r="X196" s="170">
        <f>V196-U196</f>
        <v>0</v>
      </c>
      <c r="Z196" s="22"/>
      <c r="AA196" s="18" t="s">
        <v>10</v>
      </c>
      <c r="AB196" s="168">
        <f>+AB9+AB45+AB63+AB117</f>
        <v>0</v>
      </c>
      <c r="AC196" s="168">
        <f t="shared" ref="AC196:AD196" si="887">+AC9+AC45+AC63+AC117</f>
        <v>0</v>
      </c>
      <c r="AD196" s="168">
        <f t="shared" si="887"/>
        <v>0</v>
      </c>
      <c r="AE196" s="169">
        <f>AD196-AB196</f>
        <v>0</v>
      </c>
      <c r="AF196" s="170">
        <f>AD196-AC196</f>
        <v>0</v>
      </c>
      <c r="AH196" s="22"/>
      <c r="AI196" s="18" t="s">
        <v>10</v>
      </c>
      <c r="AJ196" s="168">
        <f>+AJ9+AJ45+AJ63+AJ117</f>
        <v>0</v>
      </c>
      <c r="AK196" s="168">
        <f t="shared" ref="AK196:AL196" si="888">+AK9+AK45+AK63+AK117</f>
        <v>0</v>
      </c>
      <c r="AL196" s="168">
        <f t="shared" si="888"/>
        <v>0</v>
      </c>
      <c r="AM196" s="169">
        <f>AL196-AJ196</f>
        <v>0</v>
      </c>
      <c r="AN196" s="170">
        <f>AL196-AK196</f>
        <v>0</v>
      </c>
      <c r="AP196" s="22"/>
      <c r="AQ196" s="18" t="s">
        <v>10</v>
      </c>
      <c r="AR196" s="168">
        <f>+AR9+AR45+AR63+AR117</f>
        <v>0</v>
      </c>
      <c r="AS196" s="168">
        <f t="shared" ref="AS196:AT196" si="889">+AS9+AS45+AS63+AS117</f>
        <v>0</v>
      </c>
      <c r="AT196" s="168">
        <f t="shared" si="889"/>
        <v>0</v>
      </c>
      <c r="AU196" s="169">
        <f>AT196-AR196</f>
        <v>0</v>
      </c>
      <c r="AV196" s="170">
        <f>AT196-AS196</f>
        <v>0</v>
      </c>
      <c r="AX196" s="22"/>
      <c r="AY196" s="18" t="s">
        <v>10</v>
      </c>
      <c r="AZ196" s="168">
        <f>+AZ9+AZ45+AZ63+AZ117</f>
        <v>0</v>
      </c>
      <c r="BA196" s="168">
        <f t="shared" ref="BA196:BB196" si="890">+BA9+BA45+BA63+BA117</f>
        <v>0</v>
      </c>
      <c r="BB196" s="168">
        <f t="shared" si="890"/>
        <v>0</v>
      </c>
      <c r="BC196" s="169">
        <f>BB196-AZ196</f>
        <v>0</v>
      </c>
      <c r="BD196" s="170">
        <f>BB196-BA196</f>
        <v>0</v>
      </c>
      <c r="BF196" s="22"/>
      <c r="BG196" s="18" t="s">
        <v>10</v>
      </c>
      <c r="BH196" s="168">
        <f>+BH9+BH45+BH63+BH117</f>
        <v>0</v>
      </c>
      <c r="BI196" s="168">
        <f t="shared" ref="BI196:BJ196" si="891">+BI9+BI45+BI63+BI117</f>
        <v>0</v>
      </c>
      <c r="BJ196" s="168">
        <f t="shared" si="891"/>
        <v>0</v>
      </c>
      <c r="BK196" s="169">
        <f>BJ196-BH196</f>
        <v>0</v>
      </c>
      <c r="BL196" s="170">
        <f>BJ196-BI196</f>
        <v>0</v>
      </c>
      <c r="BN196" s="22"/>
      <c r="BO196" s="18" t="s">
        <v>10</v>
      </c>
      <c r="BP196" s="168">
        <f>+BP9+BP45+BP63+BP117</f>
        <v>0</v>
      </c>
      <c r="BQ196" s="168">
        <f t="shared" ref="BQ196:BR196" si="892">+BQ9+BQ45+BQ63+BQ117</f>
        <v>0</v>
      </c>
      <c r="BR196" s="168">
        <f t="shared" si="892"/>
        <v>0</v>
      </c>
      <c r="BS196" s="169">
        <f>BR196-BP196</f>
        <v>0</v>
      </c>
      <c r="BT196" s="170">
        <f>BR196-BQ196</f>
        <v>0</v>
      </c>
    </row>
    <row r="197" spans="2:72">
      <c r="B197" s="22"/>
      <c r="C197" s="18" t="s">
        <v>11</v>
      </c>
      <c r="D197" s="168">
        <f t="shared" ref="D197:F202" si="893">+D10+D46+D64+D118</f>
        <v>0</v>
      </c>
      <c r="E197" s="168">
        <f t="shared" si="893"/>
        <v>0</v>
      </c>
      <c r="F197" s="168">
        <f t="shared" si="893"/>
        <v>0</v>
      </c>
      <c r="G197" s="169">
        <f t="shared" ref="G197:G202" si="894">F197-D197</f>
        <v>0</v>
      </c>
      <c r="H197" s="170">
        <f t="shared" ref="H197:H202" si="895">F197-E197</f>
        <v>0</v>
      </c>
      <c r="J197" s="22"/>
      <c r="K197" s="18" t="s">
        <v>11</v>
      </c>
      <c r="L197" s="168">
        <f t="shared" ref="L197:N197" si="896">+L10+L46+L64+L118</f>
        <v>0</v>
      </c>
      <c r="M197" s="168">
        <f t="shared" si="896"/>
        <v>0</v>
      </c>
      <c r="N197" s="168">
        <f t="shared" si="896"/>
        <v>0</v>
      </c>
      <c r="O197" s="169">
        <f t="shared" ref="O197:O202" si="897">N197-L197</f>
        <v>0</v>
      </c>
      <c r="P197" s="170">
        <f t="shared" ref="P197:P202" si="898">N197-M197</f>
        <v>0</v>
      </c>
      <c r="R197" s="22"/>
      <c r="S197" s="18" t="s">
        <v>11</v>
      </c>
      <c r="T197" s="168">
        <f t="shared" ref="T197:V197" si="899">+T10+T46+T64+T118</f>
        <v>0</v>
      </c>
      <c r="U197" s="168">
        <f t="shared" si="899"/>
        <v>0</v>
      </c>
      <c r="V197" s="168">
        <f t="shared" si="899"/>
        <v>0</v>
      </c>
      <c r="W197" s="169">
        <f t="shared" ref="W197:W202" si="900">V197-T197</f>
        <v>0</v>
      </c>
      <c r="X197" s="170">
        <f t="shared" ref="X197:X202" si="901">V197-U197</f>
        <v>0</v>
      </c>
      <c r="Z197" s="22"/>
      <c r="AA197" s="18" t="s">
        <v>11</v>
      </c>
      <c r="AB197" s="168">
        <f t="shared" ref="AB197:AD197" si="902">+AB10+AB46+AB64+AB118</f>
        <v>0</v>
      </c>
      <c r="AC197" s="168">
        <f t="shared" si="902"/>
        <v>0</v>
      </c>
      <c r="AD197" s="168">
        <f t="shared" si="902"/>
        <v>0</v>
      </c>
      <c r="AE197" s="169">
        <f t="shared" ref="AE197:AE202" si="903">AD197-AB197</f>
        <v>0</v>
      </c>
      <c r="AF197" s="170">
        <f t="shared" ref="AF197:AF202" si="904">AD197-AC197</f>
        <v>0</v>
      </c>
      <c r="AH197" s="22"/>
      <c r="AI197" s="18" t="s">
        <v>11</v>
      </c>
      <c r="AJ197" s="168">
        <f t="shared" ref="AJ197:AL197" si="905">+AJ10+AJ46+AJ64+AJ118</f>
        <v>0</v>
      </c>
      <c r="AK197" s="168">
        <f t="shared" si="905"/>
        <v>0</v>
      </c>
      <c r="AL197" s="168">
        <f t="shared" si="905"/>
        <v>0</v>
      </c>
      <c r="AM197" s="169">
        <f t="shared" ref="AM197:AM202" si="906">AL197-AJ197</f>
        <v>0</v>
      </c>
      <c r="AN197" s="170">
        <f t="shared" ref="AN197:AN202" si="907">AL197-AK197</f>
        <v>0</v>
      </c>
      <c r="AP197" s="22"/>
      <c r="AQ197" s="18" t="s">
        <v>11</v>
      </c>
      <c r="AR197" s="168">
        <f t="shared" ref="AR197:AT197" si="908">+AR10+AR46+AR64+AR118</f>
        <v>0</v>
      </c>
      <c r="AS197" s="168">
        <f t="shared" si="908"/>
        <v>0</v>
      </c>
      <c r="AT197" s="168">
        <f t="shared" si="908"/>
        <v>0</v>
      </c>
      <c r="AU197" s="169">
        <f t="shared" ref="AU197:AU202" si="909">AT197-AR197</f>
        <v>0</v>
      </c>
      <c r="AV197" s="170">
        <f t="shared" ref="AV197:AV202" si="910">AT197-AS197</f>
        <v>0</v>
      </c>
      <c r="AX197" s="22"/>
      <c r="AY197" s="18" t="s">
        <v>11</v>
      </c>
      <c r="AZ197" s="168">
        <f t="shared" ref="AZ197:BB197" si="911">+AZ10+AZ46+AZ64+AZ118</f>
        <v>0</v>
      </c>
      <c r="BA197" s="168">
        <f t="shared" si="911"/>
        <v>0</v>
      </c>
      <c r="BB197" s="168">
        <f t="shared" si="911"/>
        <v>0</v>
      </c>
      <c r="BC197" s="169">
        <f t="shared" ref="BC197:BC202" si="912">BB197-AZ197</f>
        <v>0</v>
      </c>
      <c r="BD197" s="170">
        <f t="shared" ref="BD197:BD202" si="913">BB197-BA197</f>
        <v>0</v>
      </c>
      <c r="BF197" s="22"/>
      <c r="BG197" s="18" t="s">
        <v>11</v>
      </c>
      <c r="BH197" s="168">
        <f t="shared" ref="BH197:BJ197" si="914">+BH10+BH46+BH64+BH118</f>
        <v>0</v>
      </c>
      <c r="BI197" s="168">
        <f t="shared" si="914"/>
        <v>0</v>
      </c>
      <c r="BJ197" s="168">
        <f t="shared" si="914"/>
        <v>0</v>
      </c>
      <c r="BK197" s="169">
        <f t="shared" ref="BK197:BK202" si="915">BJ197-BH197</f>
        <v>0</v>
      </c>
      <c r="BL197" s="170">
        <f t="shared" ref="BL197:BL202" si="916">BJ197-BI197</f>
        <v>0</v>
      </c>
      <c r="BN197" s="22"/>
      <c r="BO197" s="18" t="s">
        <v>11</v>
      </c>
      <c r="BP197" s="168">
        <f t="shared" ref="BP197:BR197" si="917">+BP10+BP46+BP64+BP118</f>
        <v>0</v>
      </c>
      <c r="BQ197" s="168">
        <f t="shared" si="917"/>
        <v>0</v>
      </c>
      <c r="BR197" s="168">
        <f t="shared" si="917"/>
        <v>0</v>
      </c>
      <c r="BS197" s="169">
        <f t="shared" ref="BS197:BS202" si="918">BR197-BP197</f>
        <v>0</v>
      </c>
      <c r="BT197" s="170">
        <f t="shared" ref="BT197:BT202" si="919">BR197-BQ197</f>
        <v>0</v>
      </c>
    </row>
    <row r="198" spans="2:72">
      <c r="B198" s="22"/>
      <c r="C198" s="18" t="s">
        <v>12</v>
      </c>
      <c r="D198" s="168">
        <f t="shared" si="893"/>
        <v>0</v>
      </c>
      <c r="E198" s="168">
        <f t="shared" si="893"/>
        <v>0</v>
      </c>
      <c r="F198" s="168">
        <f t="shared" si="893"/>
        <v>0</v>
      </c>
      <c r="G198" s="169">
        <f t="shared" si="894"/>
        <v>0</v>
      </c>
      <c r="H198" s="170">
        <f t="shared" si="895"/>
        <v>0</v>
      </c>
      <c r="J198" s="22"/>
      <c r="K198" s="18" t="s">
        <v>12</v>
      </c>
      <c r="L198" s="168">
        <f t="shared" ref="L198:N198" si="920">+L11+L47+L65+L119</f>
        <v>0</v>
      </c>
      <c r="M198" s="168">
        <f t="shared" si="920"/>
        <v>0</v>
      </c>
      <c r="N198" s="168">
        <f t="shared" si="920"/>
        <v>0</v>
      </c>
      <c r="O198" s="169">
        <f t="shared" si="897"/>
        <v>0</v>
      </c>
      <c r="P198" s="170">
        <f t="shared" si="898"/>
        <v>0</v>
      </c>
      <c r="R198" s="22"/>
      <c r="S198" s="18" t="s">
        <v>12</v>
      </c>
      <c r="T198" s="168">
        <f t="shared" ref="T198:V198" si="921">+T11+T47+T65+T119</f>
        <v>0</v>
      </c>
      <c r="U198" s="168">
        <f t="shared" si="921"/>
        <v>0</v>
      </c>
      <c r="V198" s="168">
        <f t="shared" si="921"/>
        <v>0</v>
      </c>
      <c r="W198" s="169">
        <f t="shared" si="900"/>
        <v>0</v>
      </c>
      <c r="X198" s="170">
        <f t="shared" si="901"/>
        <v>0</v>
      </c>
      <c r="Z198" s="22"/>
      <c r="AA198" s="18" t="s">
        <v>12</v>
      </c>
      <c r="AB198" s="168">
        <f t="shared" ref="AB198:AD198" si="922">+AB11+AB47+AB65+AB119</f>
        <v>0</v>
      </c>
      <c r="AC198" s="168">
        <f t="shared" si="922"/>
        <v>0</v>
      </c>
      <c r="AD198" s="168">
        <f t="shared" si="922"/>
        <v>0</v>
      </c>
      <c r="AE198" s="169">
        <f t="shared" si="903"/>
        <v>0</v>
      </c>
      <c r="AF198" s="170">
        <f t="shared" si="904"/>
        <v>0</v>
      </c>
      <c r="AH198" s="22"/>
      <c r="AI198" s="18" t="s">
        <v>12</v>
      </c>
      <c r="AJ198" s="168">
        <f t="shared" ref="AJ198:AL198" si="923">+AJ11+AJ47+AJ65+AJ119</f>
        <v>0</v>
      </c>
      <c r="AK198" s="168">
        <f t="shared" si="923"/>
        <v>0</v>
      </c>
      <c r="AL198" s="168">
        <f t="shared" si="923"/>
        <v>0</v>
      </c>
      <c r="AM198" s="169">
        <f t="shared" si="906"/>
        <v>0</v>
      </c>
      <c r="AN198" s="170">
        <f t="shared" si="907"/>
        <v>0</v>
      </c>
      <c r="AP198" s="22"/>
      <c r="AQ198" s="18" t="s">
        <v>12</v>
      </c>
      <c r="AR198" s="168">
        <f t="shared" ref="AR198:AT198" si="924">+AR11+AR47+AR65+AR119</f>
        <v>0</v>
      </c>
      <c r="AS198" s="168">
        <f t="shared" si="924"/>
        <v>0</v>
      </c>
      <c r="AT198" s="168">
        <f t="shared" si="924"/>
        <v>0</v>
      </c>
      <c r="AU198" s="169">
        <f t="shared" si="909"/>
        <v>0</v>
      </c>
      <c r="AV198" s="170">
        <f t="shared" si="910"/>
        <v>0</v>
      </c>
      <c r="AX198" s="22"/>
      <c r="AY198" s="18" t="s">
        <v>12</v>
      </c>
      <c r="AZ198" s="168">
        <f t="shared" ref="AZ198:BB198" si="925">+AZ11+AZ47+AZ65+AZ119</f>
        <v>0</v>
      </c>
      <c r="BA198" s="168">
        <f t="shared" si="925"/>
        <v>0</v>
      </c>
      <c r="BB198" s="168">
        <f t="shared" si="925"/>
        <v>0</v>
      </c>
      <c r="BC198" s="169">
        <f t="shared" si="912"/>
        <v>0</v>
      </c>
      <c r="BD198" s="170">
        <f t="shared" si="913"/>
        <v>0</v>
      </c>
      <c r="BF198" s="22"/>
      <c r="BG198" s="18" t="s">
        <v>12</v>
      </c>
      <c r="BH198" s="168">
        <f t="shared" ref="BH198:BJ198" si="926">+BH11+BH47+BH65+BH119</f>
        <v>0</v>
      </c>
      <c r="BI198" s="168">
        <f t="shared" si="926"/>
        <v>0</v>
      </c>
      <c r="BJ198" s="168">
        <f t="shared" si="926"/>
        <v>0</v>
      </c>
      <c r="BK198" s="169">
        <f t="shared" si="915"/>
        <v>0</v>
      </c>
      <c r="BL198" s="170">
        <f t="shared" si="916"/>
        <v>0</v>
      </c>
      <c r="BN198" s="22"/>
      <c r="BO198" s="18" t="s">
        <v>12</v>
      </c>
      <c r="BP198" s="168">
        <f t="shared" ref="BP198:BR198" si="927">+BP11+BP47+BP65+BP119</f>
        <v>0</v>
      </c>
      <c r="BQ198" s="168">
        <f t="shared" si="927"/>
        <v>0</v>
      </c>
      <c r="BR198" s="168">
        <f t="shared" si="927"/>
        <v>0</v>
      </c>
      <c r="BS198" s="169">
        <f t="shared" si="918"/>
        <v>0</v>
      </c>
      <c r="BT198" s="170">
        <f t="shared" si="919"/>
        <v>0</v>
      </c>
    </row>
    <row r="199" spans="2:72">
      <c r="B199" s="22"/>
      <c r="C199" s="24" t="s">
        <v>13</v>
      </c>
      <c r="D199" s="168">
        <f t="shared" si="893"/>
        <v>0</v>
      </c>
      <c r="E199" s="168">
        <f t="shared" si="893"/>
        <v>0</v>
      </c>
      <c r="F199" s="168">
        <f t="shared" si="893"/>
        <v>0</v>
      </c>
      <c r="G199" s="169">
        <f t="shared" si="894"/>
        <v>0</v>
      </c>
      <c r="H199" s="170">
        <f t="shared" si="895"/>
        <v>0</v>
      </c>
      <c r="J199" s="22"/>
      <c r="K199" s="24" t="s">
        <v>13</v>
      </c>
      <c r="L199" s="168">
        <f t="shared" ref="L199:N199" si="928">+L12+L48+L66+L120</f>
        <v>0</v>
      </c>
      <c r="M199" s="168">
        <f t="shared" si="928"/>
        <v>0</v>
      </c>
      <c r="N199" s="168">
        <f t="shared" si="928"/>
        <v>0</v>
      </c>
      <c r="O199" s="169">
        <f t="shared" si="897"/>
        <v>0</v>
      </c>
      <c r="P199" s="170">
        <f t="shared" si="898"/>
        <v>0</v>
      </c>
      <c r="R199" s="22"/>
      <c r="S199" s="24" t="s">
        <v>13</v>
      </c>
      <c r="T199" s="168">
        <f t="shared" ref="T199:V199" si="929">+T12+T48+T66+T120</f>
        <v>0</v>
      </c>
      <c r="U199" s="168">
        <f t="shared" si="929"/>
        <v>0</v>
      </c>
      <c r="V199" s="168">
        <f t="shared" si="929"/>
        <v>0</v>
      </c>
      <c r="W199" s="169">
        <f t="shared" si="900"/>
        <v>0</v>
      </c>
      <c r="X199" s="170">
        <f t="shared" si="901"/>
        <v>0</v>
      </c>
      <c r="Z199" s="22"/>
      <c r="AA199" s="24" t="s">
        <v>13</v>
      </c>
      <c r="AB199" s="168">
        <f t="shared" ref="AB199:AD199" si="930">+AB12+AB48+AB66+AB120</f>
        <v>0</v>
      </c>
      <c r="AC199" s="168">
        <f t="shared" si="930"/>
        <v>0</v>
      </c>
      <c r="AD199" s="168">
        <f t="shared" si="930"/>
        <v>0</v>
      </c>
      <c r="AE199" s="169">
        <f t="shared" si="903"/>
        <v>0</v>
      </c>
      <c r="AF199" s="170">
        <f t="shared" si="904"/>
        <v>0</v>
      </c>
      <c r="AH199" s="22"/>
      <c r="AI199" s="24" t="s">
        <v>13</v>
      </c>
      <c r="AJ199" s="168">
        <f t="shared" ref="AJ199:AL199" si="931">+AJ12+AJ48+AJ66+AJ120</f>
        <v>0</v>
      </c>
      <c r="AK199" s="168">
        <f t="shared" si="931"/>
        <v>0</v>
      </c>
      <c r="AL199" s="168">
        <f t="shared" si="931"/>
        <v>0</v>
      </c>
      <c r="AM199" s="169">
        <f t="shared" si="906"/>
        <v>0</v>
      </c>
      <c r="AN199" s="170">
        <f t="shared" si="907"/>
        <v>0</v>
      </c>
      <c r="AP199" s="22"/>
      <c r="AQ199" s="24" t="s">
        <v>13</v>
      </c>
      <c r="AR199" s="168">
        <f t="shared" ref="AR199:AT199" si="932">+AR12+AR48+AR66+AR120</f>
        <v>0</v>
      </c>
      <c r="AS199" s="168">
        <f t="shared" si="932"/>
        <v>0</v>
      </c>
      <c r="AT199" s="168">
        <f t="shared" si="932"/>
        <v>0</v>
      </c>
      <c r="AU199" s="169">
        <f t="shared" si="909"/>
        <v>0</v>
      </c>
      <c r="AV199" s="170">
        <f t="shared" si="910"/>
        <v>0</v>
      </c>
      <c r="AX199" s="22"/>
      <c r="AY199" s="24" t="s">
        <v>13</v>
      </c>
      <c r="AZ199" s="168">
        <f t="shared" ref="AZ199:BB199" si="933">+AZ12+AZ48+AZ66+AZ120</f>
        <v>0</v>
      </c>
      <c r="BA199" s="168">
        <f t="shared" si="933"/>
        <v>0</v>
      </c>
      <c r="BB199" s="168">
        <f t="shared" si="933"/>
        <v>0</v>
      </c>
      <c r="BC199" s="169">
        <f t="shared" si="912"/>
        <v>0</v>
      </c>
      <c r="BD199" s="170">
        <f t="shared" si="913"/>
        <v>0</v>
      </c>
      <c r="BF199" s="22"/>
      <c r="BG199" s="24" t="s">
        <v>13</v>
      </c>
      <c r="BH199" s="168">
        <f t="shared" ref="BH199:BJ199" si="934">+BH12+BH48+BH66+BH120</f>
        <v>0</v>
      </c>
      <c r="BI199" s="168">
        <f t="shared" si="934"/>
        <v>0</v>
      </c>
      <c r="BJ199" s="168">
        <f t="shared" si="934"/>
        <v>0</v>
      </c>
      <c r="BK199" s="169">
        <f t="shared" si="915"/>
        <v>0</v>
      </c>
      <c r="BL199" s="170">
        <f t="shared" si="916"/>
        <v>0</v>
      </c>
      <c r="BN199" s="22"/>
      <c r="BO199" s="24" t="s">
        <v>13</v>
      </c>
      <c r="BP199" s="168">
        <f t="shared" ref="BP199:BR199" si="935">+BP12+BP48+BP66+BP120</f>
        <v>0</v>
      </c>
      <c r="BQ199" s="168">
        <f t="shared" si="935"/>
        <v>0</v>
      </c>
      <c r="BR199" s="168">
        <f t="shared" si="935"/>
        <v>0</v>
      </c>
      <c r="BS199" s="169">
        <f t="shared" si="918"/>
        <v>0</v>
      </c>
      <c r="BT199" s="170">
        <f t="shared" si="919"/>
        <v>0</v>
      </c>
    </row>
    <row r="200" spans="2:72">
      <c r="B200" s="22"/>
      <c r="C200" s="18" t="s">
        <v>36</v>
      </c>
      <c r="D200" s="168">
        <f t="shared" si="893"/>
        <v>0</v>
      </c>
      <c r="E200" s="168">
        <f t="shared" si="893"/>
        <v>0</v>
      </c>
      <c r="F200" s="168">
        <f t="shared" si="893"/>
        <v>0</v>
      </c>
      <c r="G200" s="169">
        <f t="shared" si="894"/>
        <v>0</v>
      </c>
      <c r="H200" s="170">
        <f t="shared" si="895"/>
        <v>0</v>
      </c>
      <c r="J200" s="22"/>
      <c r="K200" s="18" t="s">
        <v>36</v>
      </c>
      <c r="L200" s="168">
        <f t="shared" ref="L200:N200" si="936">+L13+L49+L67+L121</f>
        <v>0</v>
      </c>
      <c r="M200" s="168">
        <f t="shared" si="936"/>
        <v>0</v>
      </c>
      <c r="N200" s="168">
        <f t="shared" si="936"/>
        <v>0</v>
      </c>
      <c r="O200" s="169">
        <f t="shared" si="897"/>
        <v>0</v>
      </c>
      <c r="P200" s="170">
        <f t="shared" si="898"/>
        <v>0</v>
      </c>
      <c r="R200" s="22"/>
      <c r="S200" s="18" t="s">
        <v>36</v>
      </c>
      <c r="T200" s="168">
        <f t="shared" ref="T200:V200" si="937">+T13+T49+T67+T121</f>
        <v>0</v>
      </c>
      <c r="U200" s="168">
        <f t="shared" si="937"/>
        <v>0</v>
      </c>
      <c r="V200" s="168">
        <f t="shared" si="937"/>
        <v>0</v>
      </c>
      <c r="W200" s="169">
        <f t="shared" si="900"/>
        <v>0</v>
      </c>
      <c r="X200" s="170">
        <f t="shared" si="901"/>
        <v>0</v>
      </c>
      <c r="Z200" s="22"/>
      <c r="AA200" s="18" t="s">
        <v>36</v>
      </c>
      <c r="AB200" s="168">
        <f t="shared" ref="AB200:AD200" si="938">+AB13+AB49+AB67+AB121</f>
        <v>0</v>
      </c>
      <c r="AC200" s="168">
        <f t="shared" si="938"/>
        <v>0</v>
      </c>
      <c r="AD200" s="168">
        <f t="shared" si="938"/>
        <v>0</v>
      </c>
      <c r="AE200" s="169">
        <f t="shared" si="903"/>
        <v>0</v>
      </c>
      <c r="AF200" s="170">
        <f t="shared" si="904"/>
        <v>0</v>
      </c>
      <c r="AH200" s="22"/>
      <c r="AI200" s="18" t="s">
        <v>36</v>
      </c>
      <c r="AJ200" s="168">
        <f t="shared" ref="AJ200:AL200" si="939">+AJ13+AJ49+AJ67+AJ121</f>
        <v>0</v>
      </c>
      <c r="AK200" s="168">
        <f t="shared" si="939"/>
        <v>0</v>
      </c>
      <c r="AL200" s="168">
        <f t="shared" si="939"/>
        <v>0</v>
      </c>
      <c r="AM200" s="169">
        <f t="shared" si="906"/>
        <v>0</v>
      </c>
      <c r="AN200" s="170">
        <f t="shared" si="907"/>
        <v>0</v>
      </c>
      <c r="AP200" s="22"/>
      <c r="AQ200" s="18" t="s">
        <v>36</v>
      </c>
      <c r="AR200" s="168">
        <f t="shared" ref="AR200:AT200" si="940">+AR13+AR49+AR67+AR121</f>
        <v>0</v>
      </c>
      <c r="AS200" s="168">
        <f t="shared" si="940"/>
        <v>0</v>
      </c>
      <c r="AT200" s="168">
        <f t="shared" si="940"/>
        <v>0</v>
      </c>
      <c r="AU200" s="169">
        <f t="shared" si="909"/>
        <v>0</v>
      </c>
      <c r="AV200" s="170">
        <f t="shared" si="910"/>
        <v>0</v>
      </c>
      <c r="AX200" s="22"/>
      <c r="AY200" s="18" t="s">
        <v>36</v>
      </c>
      <c r="AZ200" s="168">
        <f t="shared" ref="AZ200:BB200" si="941">+AZ13+AZ49+AZ67+AZ121</f>
        <v>0</v>
      </c>
      <c r="BA200" s="168">
        <f t="shared" si="941"/>
        <v>0</v>
      </c>
      <c r="BB200" s="168">
        <f t="shared" si="941"/>
        <v>0</v>
      </c>
      <c r="BC200" s="169">
        <f t="shared" si="912"/>
        <v>0</v>
      </c>
      <c r="BD200" s="170">
        <f t="shared" si="913"/>
        <v>0</v>
      </c>
      <c r="BF200" s="22"/>
      <c r="BG200" s="18" t="s">
        <v>36</v>
      </c>
      <c r="BH200" s="168">
        <f t="shared" ref="BH200:BJ200" si="942">+BH13+BH49+BH67+BH121</f>
        <v>0</v>
      </c>
      <c r="BI200" s="168">
        <f t="shared" si="942"/>
        <v>0</v>
      </c>
      <c r="BJ200" s="168">
        <f t="shared" si="942"/>
        <v>0</v>
      </c>
      <c r="BK200" s="169">
        <f t="shared" si="915"/>
        <v>0</v>
      </c>
      <c r="BL200" s="170">
        <f t="shared" si="916"/>
        <v>0</v>
      </c>
      <c r="BN200" s="22"/>
      <c r="BO200" s="18" t="s">
        <v>36</v>
      </c>
      <c r="BP200" s="168">
        <f t="shared" ref="BP200:BR200" si="943">+BP13+BP49+BP67+BP121</f>
        <v>0</v>
      </c>
      <c r="BQ200" s="168">
        <f t="shared" si="943"/>
        <v>0</v>
      </c>
      <c r="BR200" s="168">
        <f t="shared" si="943"/>
        <v>0</v>
      </c>
      <c r="BS200" s="169">
        <f t="shared" si="918"/>
        <v>0</v>
      </c>
      <c r="BT200" s="170">
        <f t="shared" si="919"/>
        <v>0</v>
      </c>
    </row>
    <row r="201" spans="2:72">
      <c r="B201" s="22"/>
      <c r="C201" s="18" t="s">
        <v>14</v>
      </c>
      <c r="D201" s="168">
        <f t="shared" si="893"/>
        <v>0</v>
      </c>
      <c r="E201" s="168">
        <f t="shared" si="893"/>
        <v>0</v>
      </c>
      <c r="F201" s="168">
        <f t="shared" si="893"/>
        <v>0</v>
      </c>
      <c r="G201" s="169">
        <f t="shared" si="894"/>
        <v>0</v>
      </c>
      <c r="H201" s="170">
        <f t="shared" si="895"/>
        <v>0</v>
      </c>
      <c r="J201" s="22"/>
      <c r="K201" s="18" t="s">
        <v>14</v>
      </c>
      <c r="L201" s="168">
        <f t="shared" ref="L201:N201" si="944">+L14+L50+L68+L122</f>
        <v>0</v>
      </c>
      <c r="M201" s="168">
        <f t="shared" si="944"/>
        <v>0</v>
      </c>
      <c r="N201" s="168">
        <f t="shared" si="944"/>
        <v>0</v>
      </c>
      <c r="O201" s="169">
        <f t="shared" si="897"/>
        <v>0</v>
      </c>
      <c r="P201" s="170">
        <f t="shared" si="898"/>
        <v>0</v>
      </c>
      <c r="R201" s="22"/>
      <c r="S201" s="18" t="s">
        <v>14</v>
      </c>
      <c r="T201" s="168">
        <f t="shared" ref="T201:V201" si="945">+T14+T50+T68+T122</f>
        <v>0</v>
      </c>
      <c r="U201" s="168">
        <f t="shared" si="945"/>
        <v>0</v>
      </c>
      <c r="V201" s="168">
        <f t="shared" si="945"/>
        <v>0</v>
      </c>
      <c r="W201" s="169">
        <f t="shared" si="900"/>
        <v>0</v>
      </c>
      <c r="X201" s="170">
        <f t="shared" si="901"/>
        <v>0</v>
      </c>
      <c r="Z201" s="22"/>
      <c r="AA201" s="18" t="s">
        <v>14</v>
      </c>
      <c r="AB201" s="168">
        <f t="shared" ref="AB201:AD201" si="946">+AB14+AB50+AB68+AB122</f>
        <v>0</v>
      </c>
      <c r="AC201" s="168">
        <f t="shared" si="946"/>
        <v>0</v>
      </c>
      <c r="AD201" s="168">
        <f t="shared" si="946"/>
        <v>0</v>
      </c>
      <c r="AE201" s="169">
        <f t="shared" si="903"/>
        <v>0</v>
      </c>
      <c r="AF201" s="170">
        <f t="shared" si="904"/>
        <v>0</v>
      </c>
      <c r="AH201" s="22"/>
      <c r="AI201" s="18" t="s">
        <v>14</v>
      </c>
      <c r="AJ201" s="168">
        <f t="shared" ref="AJ201:AL201" si="947">+AJ14+AJ50+AJ68+AJ122</f>
        <v>0</v>
      </c>
      <c r="AK201" s="168">
        <f t="shared" si="947"/>
        <v>0</v>
      </c>
      <c r="AL201" s="168">
        <f t="shared" si="947"/>
        <v>0</v>
      </c>
      <c r="AM201" s="169">
        <f t="shared" si="906"/>
        <v>0</v>
      </c>
      <c r="AN201" s="170">
        <f t="shared" si="907"/>
        <v>0</v>
      </c>
      <c r="AP201" s="22"/>
      <c r="AQ201" s="18" t="s">
        <v>14</v>
      </c>
      <c r="AR201" s="168">
        <f t="shared" ref="AR201:AT201" si="948">+AR14+AR50+AR68+AR122</f>
        <v>0</v>
      </c>
      <c r="AS201" s="168">
        <f t="shared" si="948"/>
        <v>0</v>
      </c>
      <c r="AT201" s="168">
        <f t="shared" si="948"/>
        <v>0</v>
      </c>
      <c r="AU201" s="169">
        <f t="shared" si="909"/>
        <v>0</v>
      </c>
      <c r="AV201" s="170">
        <f t="shared" si="910"/>
        <v>0</v>
      </c>
      <c r="AX201" s="22"/>
      <c r="AY201" s="18" t="s">
        <v>14</v>
      </c>
      <c r="AZ201" s="168">
        <f t="shared" ref="AZ201:BB201" si="949">+AZ14+AZ50+AZ68+AZ122</f>
        <v>0</v>
      </c>
      <c r="BA201" s="168">
        <f t="shared" si="949"/>
        <v>0</v>
      </c>
      <c r="BB201" s="168">
        <f t="shared" si="949"/>
        <v>0</v>
      </c>
      <c r="BC201" s="169">
        <f t="shared" si="912"/>
        <v>0</v>
      </c>
      <c r="BD201" s="170">
        <f t="shared" si="913"/>
        <v>0</v>
      </c>
      <c r="BF201" s="22"/>
      <c r="BG201" s="18" t="s">
        <v>14</v>
      </c>
      <c r="BH201" s="168">
        <f t="shared" ref="BH201:BJ201" si="950">+BH14+BH50+BH68+BH122</f>
        <v>0</v>
      </c>
      <c r="BI201" s="168">
        <f t="shared" si="950"/>
        <v>0</v>
      </c>
      <c r="BJ201" s="168">
        <f t="shared" si="950"/>
        <v>0</v>
      </c>
      <c r="BK201" s="169">
        <f t="shared" si="915"/>
        <v>0</v>
      </c>
      <c r="BL201" s="170">
        <f t="shared" si="916"/>
        <v>0</v>
      </c>
      <c r="BN201" s="22"/>
      <c r="BO201" s="18" t="s">
        <v>14</v>
      </c>
      <c r="BP201" s="168">
        <f t="shared" ref="BP201:BR201" si="951">+BP14+BP50+BP68+BP122</f>
        <v>0</v>
      </c>
      <c r="BQ201" s="168">
        <f t="shared" si="951"/>
        <v>0</v>
      </c>
      <c r="BR201" s="168">
        <f t="shared" si="951"/>
        <v>0</v>
      </c>
      <c r="BS201" s="169">
        <f t="shared" si="918"/>
        <v>0</v>
      </c>
      <c r="BT201" s="170">
        <f t="shared" si="919"/>
        <v>0</v>
      </c>
    </row>
    <row r="202" spans="2:72">
      <c r="B202" s="22"/>
      <c r="C202" s="18" t="s">
        <v>15</v>
      </c>
      <c r="D202" s="168">
        <f t="shared" si="893"/>
        <v>0</v>
      </c>
      <c r="E202" s="168">
        <f t="shared" si="893"/>
        <v>0</v>
      </c>
      <c r="F202" s="168">
        <f t="shared" si="893"/>
        <v>0</v>
      </c>
      <c r="G202" s="169">
        <f t="shared" si="894"/>
        <v>0</v>
      </c>
      <c r="H202" s="170">
        <f t="shared" si="895"/>
        <v>0</v>
      </c>
      <c r="J202" s="22"/>
      <c r="K202" s="18" t="s">
        <v>15</v>
      </c>
      <c r="L202" s="168">
        <f t="shared" ref="L202:N202" si="952">+L15+L51+L69+L123</f>
        <v>0</v>
      </c>
      <c r="M202" s="168">
        <f t="shared" si="952"/>
        <v>0</v>
      </c>
      <c r="N202" s="168">
        <f t="shared" si="952"/>
        <v>0</v>
      </c>
      <c r="O202" s="169">
        <f t="shared" si="897"/>
        <v>0</v>
      </c>
      <c r="P202" s="170">
        <f t="shared" si="898"/>
        <v>0</v>
      </c>
      <c r="R202" s="22"/>
      <c r="S202" s="18" t="s">
        <v>15</v>
      </c>
      <c r="T202" s="168">
        <f t="shared" ref="T202:V202" si="953">+T15+T51+T69+T123</f>
        <v>0</v>
      </c>
      <c r="U202" s="168">
        <f t="shared" si="953"/>
        <v>0</v>
      </c>
      <c r="V202" s="168">
        <f t="shared" si="953"/>
        <v>0</v>
      </c>
      <c r="W202" s="169">
        <f t="shared" si="900"/>
        <v>0</v>
      </c>
      <c r="X202" s="170">
        <f t="shared" si="901"/>
        <v>0</v>
      </c>
      <c r="Z202" s="22"/>
      <c r="AA202" s="18" t="s">
        <v>15</v>
      </c>
      <c r="AB202" s="168">
        <f t="shared" ref="AB202:AD202" si="954">+AB15+AB51+AB69+AB123</f>
        <v>0</v>
      </c>
      <c r="AC202" s="168">
        <f t="shared" si="954"/>
        <v>0</v>
      </c>
      <c r="AD202" s="168">
        <f t="shared" si="954"/>
        <v>0</v>
      </c>
      <c r="AE202" s="169">
        <f t="shared" si="903"/>
        <v>0</v>
      </c>
      <c r="AF202" s="170">
        <f t="shared" si="904"/>
        <v>0</v>
      </c>
      <c r="AH202" s="22"/>
      <c r="AI202" s="18" t="s">
        <v>15</v>
      </c>
      <c r="AJ202" s="168">
        <f t="shared" ref="AJ202:AL202" si="955">+AJ15+AJ51+AJ69+AJ123</f>
        <v>0</v>
      </c>
      <c r="AK202" s="168">
        <f t="shared" si="955"/>
        <v>0</v>
      </c>
      <c r="AL202" s="168">
        <f t="shared" si="955"/>
        <v>0</v>
      </c>
      <c r="AM202" s="169">
        <f t="shared" si="906"/>
        <v>0</v>
      </c>
      <c r="AN202" s="170">
        <f t="shared" si="907"/>
        <v>0</v>
      </c>
      <c r="AP202" s="22"/>
      <c r="AQ202" s="18" t="s">
        <v>15</v>
      </c>
      <c r="AR202" s="168">
        <f t="shared" ref="AR202:AT202" si="956">+AR15+AR51+AR69+AR123</f>
        <v>0</v>
      </c>
      <c r="AS202" s="168">
        <f t="shared" si="956"/>
        <v>0</v>
      </c>
      <c r="AT202" s="168">
        <f t="shared" si="956"/>
        <v>0</v>
      </c>
      <c r="AU202" s="169">
        <f t="shared" si="909"/>
        <v>0</v>
      </c>
      <c r="AV202" s="170">
        <f t="shared" si="910"/>
        <v>0</v>
      </c>
      <c r="AX202" s="22"/>
      <c r="AY202" s="18" t="s">
        <v>15</v>
      </c>
      <c r="AZ202" s="168">
        <f t="shared" ref="AZ202:BB202" si="957">+AZ15+AZ51+AZ69+AZ123</f>
        <v>0</v>
      </c>
      <c r="BA202" s="168">
        <f t="shared" si="957"/>
        <v>0</v>
      </c>
      <c r="BB202" s="168">
        <f t="shared" si="957"/>
        <v>0</v>
      </c>
      <c r="BC202" s="169">
        <f t="shared" si="912"/>
        <v>0</v>
      </c>
      <c r="BD202" s="170">
        <f t="shared" si="913"/>
        <v>0</v>
      </c>
      <c r="BF202" s="22"/>
      <c r="BG202" s="18" t="s">
        <v>15</v>
      </c>
      <c r="BH202" s="168">
        <f t="shared" ref="BH202:BJ202" si="958">+BH15+BH51+BH69+BH123</f>
        <v>0</v>
      </c>
      <c r="BI202" s="168">
        <f t="shared" si="958"/>
        <v>0</v>
      </c>
      <c r="BJ202" s="168">
        <f t="shared" si="958"/>
        <v>0</v>
      </c>
      <c r="BK202" s="169">
        <f t="shared" si="915"/>
        <v>0</v>
      </c>
      <c r="BL202" s="170">
        <f t="shared" si="916"/>
        <v>0</v>
      </c>
      <c r="BN202" s="22"/>
      <c r="BO202" s="18" t="s">
        <v>15</v>
      </c>
      <c r="BP202" s="168">
        <f t="shared" ref="BP202:BR202" si="959">+BP15+BP51+BP69+BP123</f>
        <v>0</v>
      </c>
      <c r="BQ202" s="168">
        <f t="shared" si="959"/>
        <v>0</v>
      </c>
      <c r="BR202" s="168">
        <f t="shared" si="959"/>
        <v>0</v>
      </c>
      <c r="BS202" s="169">
        <f t="shared" si="918"/>
        <v>0</v>
      </c>
      <c r="BT202" s="170">
        <f t="shared" si="919"/>
        <v>0</v>
      </c>
    </row>
    <row r="203" spans="2:72">
      <c r="B203" s="22"/>
      <c r="C203" s="25"/>
      <c r="D203" s="26"/>
      <c r="E203" s="26"/>
      <c r="F203" s="26"/>
      <c r="G203" s="28"/>
      <c r="H203" s="64"/>
      <c r="J203" s="22"/>
      <c r="K203" s="25"/>
      <c r="L203" s="26"/>
      <c r="M203" s="26"/>
      <c r="N203" s="26"/>
      <c r="O203" s="28"/>
      <c r="P203" s="64"/>
      <c r="R203" s="22"/>
      <c r="S203" s="25"/>
      <c r="T203" s="26"/>
      <c r="U203" s="26"/>
      <c r="V203" s="26"/>
      <c r="W203" s="28"/>
      <c r="X203" s="64"/>
      <c r="Z203" s="22"/>
      <c r="AA203" s="25"/>
      <c r="AB203" s="26"/>
      <c r="AC203" s="26"/>
      <c r="AD203" s="26"/>
      <c r="AE203" s="28"/>
      <c r="AF203" s="64"/>
      <c r="AH203" s="22"/>
      <c r="AI203" s="25"/>
      <c r="AJ203" s="26"/>
      <c r="AK203" s="26"/>
      <c r="AL203" s="26"/>
      <c r="AM203" s="28"/>
      <c r="AN203" s="64"/>
      <c r="AP203" s="22"/>
      <c r="AQ203" s="25"/>
      <c r="AR203" s="26"/>
      <c r="AS203" s="26"/>
      <c r="AT203" s="26"/>
      <c r="AU203" s="28"/>
      <c r="AV203" s="64"/>
      <c r="AX203" s="22"/>
      <c r="AY203" s="25"/>
      <c r="AZ203" s="26"/>
      <c r="BA203" s="26"/>
      <c r="BB203" s="26"/>
      <c r="BC203" s="28"/>
      <c r="BD203" s="64"/>
      <c r="BF203" s="22"/>
      <c r="BG203" s="25"/>
      <c r="BH203" s="26"/>
      <c r="BI203" s="26"/>
      <c r="BJ203" s="26"/>
      <c r="BK203" s="28"/>
      <c r="BL203" s="64"/>
      <c r="BN203" s="22"/>
      <c r="BO203" s="25"/>
      <c r="BP203" s="26"/>
      <c r="BQ203" s="26"/>
      <c r="BR203" s="26"/>
      <c r="BS203" s="28"/>
      <c r="BT203" s="64"/>
    </row>
    <row r="204" spans="2:72">
      <c r="B204" s="22"/>
      <c r="C204" s="29" t="s">
        <v>16</v>
      </c>
      <c r="D204" s="26">
        <f>SUM(D196:D202)</f>
        <v>0</v>
      </c>
      <c r="E204" s="26">
        <f t="shared" ref="E204:F204" si="960">SUM(E196:E202)</f>
        <v>0</v>
      </c>
      <c r="F204" s="26">
        <f t="shared" si="960"/>
        <v>0</v>
      </c>
      <c r="G204" s="30">
        <f>F204-D204</f>
        <v>0</v>
      </c>
      <c r="H204" s="26">
        <f>F204-E204</f>
        <v>0</v>
      </c>
      <c r="J204" s="22"/>
      <c r="K204" s="29" t="s">
        <v>16</v>
      </c>
      <c r="L204" s="26">
        <f>SUM(L196:L202)</f>
        <v>0</v>
      </c>
      <c r="M204" s="26">
        <f t="shared" ref="M204:N204" si="961">SUM(M196:M202)</f>
        <v>0</v>
      </c>
      <c r="N204" s="26">
        <f t="shared" si="961"/>
        <v>0</v>
      </c>
      <c r="O204" s="30">
        <f>N204-L204</f>
        <v>0</v>
      </c>
      <c r="P204" s="26">
        <f>N204-M204</f>
        <v>0</v>
      </c>
      <c r="R204" s="22"/>
      <c r="S204" s="29" t="s">
        <v>16</v>
      </c>
      <c r="T204" s="26">
        <f>SUM(T196:T202)</f>
        <v>0</v>
      </c>
      <c r="U204" s="26">
        <f t="shared" ref="U204:V204" si="962">SUM(U196:U202)</f>
        <v>0</v>
      </c>
      <c r="V204" s="26">
        <f t="shared" si="962"/>
        <v>0</v>
      </c>
      <c r="W204" s="30">
        <f>V204-T204</f>
        <v>0</v>
      </c>
      <c r="X204" s="26">
        <f>V204-U204</f>
        <v>0</v>
      </c>
      <c r="Z204" s="22"/>
      <c r="AA204" s="29" t="s">
        <v>16</v>
      </c>
      <c r="AB204" s="26">
        <f>SUM(AB196:AB202)</f>
        <v>0</v>
      </c>
      <c r="AC204" s="26">
        <f t="shared" ref="AC204:AD204" si="963">SUM(AC196:AC202)</f>
        <v>0</v>
      </c>
      <c r="AD204" s="26">
        <f t="shared" si="963"/>
        <v>0</v>
      </c>
      <c r="AE204" s="30">
        <f>AD204-AB204</f>
        <v>0</v>
      </c>
      <c r="AF204" s="26">
        <f>AD204-AC204</f>
        <v>0</v>
      </c>
      <c r="AH204" s="22"/>
      <c r="AI204" s="29" t="s">
        <v>16</v>
      </c>
      <c r="AJ204" s="26">
        <f>SUM(AJ196:AJ202)</f>
        <v>0</v>
      </c>
      <c r="AK204" s="26">
        <f t="shared" ref="AK204:AL204" si="964">SUM(AK196:AK202)</f>
        <v>0</v>
      </c>
      <c r="AL204" s="26">
        <f t="shared" si="964"/>
        <v>0</v>
      </c>
      <c r="AM204" s="30">
        <f>AL204-AJ204</f>
        <v>0</v>
      </c>
      <c r="AN204" s="26">
        <f>AL204-AK204</f>
        <v>0</v>
      </c>
      <c r="AP204" s="22"/>
      <c r="AQ204" s="29" t="s">
        <v>16</v>
      </c>
      <c r="AR204" s="26">
        <f>SUM(AR196:AR202)</f>
        <v>0</v>
      </c>
      <c r="AS204" s="26">
        <f t="shared" ref="AS204:AT204" si="965">SUM(AS196:AS202)</f>
        <v>0</v>
      </c>
      <c r="AT204" s="26">
        <f t="shared" si="965"/>
        <v>0</v>
      </c>
      <c r="AU204" s="30">
        <f>AT204-AR204</f>
        <v>0</v>
      </c>
      <c r="AV204" s="26">
        <f>AT204-AS204</f>
        <v>0</v>
      </c>
      <c r="AX204" s="22"/>
      <c r="AY204" s="29" t="s">
        <v>16</v>
      </c>
      <c r="AZ204" s="26">
        <f>SUM(AZ196:AZ202)</f>
        <v>0</v>
      </c>
      <c r="BA204" s="26">
        <f t="shared" ref="BA204:BB204" si="966">SUM(BA196:BA202)</f>
        <v>0</v>
      </c>
      <c r="BB204" s="26">
        <f t="shared" si="966"/>
        <v>0</v>
      </c>
      <c r="BC204" s="30">
        <f>BB204-AZ204</f>
        <v>0</v>
      </c>
      <c r="BD204" s="26">
        <f>BB204-BA204</f>
        <v>0</v>
      </c>
      <c r="BF204" s="22"/>
      <c r="BG204" s="29" t="s">
        <v>16</v>
      </c>
      <c r="BH204" s="26">
        <f>SUM(BH196:BH202)</f>
        <v>0</v>
      </c>
      <c r="BI204" s="26">
        <f t="shared" ref="BI204:BJ204" si="967">SUM(BI196:BI202)</f>
        <v>0</v>
      </c>
      <c r="BJ204" s="26">
        <f t="shared" si="967"/>
        <v>0</v>
      </c>
      <c r="BK204" s="30">
        <f>BJ204-BH204</f>
        <v>0</v>
      </c>
      <c r="BL204" s="26">
        <f>BJ204-BI204</f>
        <v>0</v>
      </c>
      <c r="BN204" s="22"/>
      <c r="BO204" s="29" t="s">
        <v>16</v>
      </c>
      <c r="BP204" s="26">
        <f>SUM(BP196:BP202)</f>
        <v>0</v>
      </c>
      <c r="BQ204" s="26">
        <f t="shared" ref="BQ204:BR204" si="968">SUM(BQ196:BQ202)</f>
        <v>0</v>
      </c>
      <c r="BR204" s="26">
        <f t="shared" si="968"/>
        <v>0</v>
      </c>
      <c r="BS204" s="30">
        <f>BR204-BP204</f>
        <v>0</v>
      </c>
      <c r="BT204" s="26">
        <f>BR204-BQ204</f>
        <v>0</v>
      </c>
    </row>
    <row r="205" spans="2:72">
      <c r="B205" s="22"/>
      <c r="C205" s="18"/>
      <c r="D205" s="23"/>
      <c r="E205" s="23"/>
      <c r="F205" s="23"/>
      <c r="G205" s="20"/>
      <c r="H205" s="21"/>
      <c r="J205" s="22"/>
      <c r="K205" s="18"/>
      <c r="L205" s="23"/>
      <c r="M205" s="23"/>
      <c r="N205" s="23"/>
      <c r="O205" s="20"/>
      <c r="P205" s="21"/>
      <c r="R205" s="22"/>
      <c r="S205" s="18"/>
      <c r="T205" s="23"/>
      <c r="U205" s="23"/>
      <c r="V205" s="23"/>
      <c r="W205" s="20"/>
      <c r="X205" s="21"/>
      <c r="Z205" s="22"/>
      <c r="AA205" s="18"/>
      <c r="AB205" s="23"/>
      <c r="AC205" s="23"/>
      <c r="AD205" s="23"/>
      <c r="AE205" s="20"/>
      <c r="AF205" s="21"/>
      <c r="AH205" s="22"/>
      <c r="AI205" s="18"/>
      <c r="AJ205" s="23"/>
      <c r="AK205" s="23"/>
      <c r="AL205" s="23"/>
      <c r="AM205" s="20"/>
      <c r="AN205" s="21"/>
      <c r="AP205" s="22"/>
      <c r="AQ205" s="18"/>
      <c r="AR205" s="23"/>
      <c r="AS205" s="23"/>
      <c r="AT205" s="23"/>
      <c r="AU205" s="20"/>
      <c r="AV205" s="21"/>
      <c r="AX205" s="22"/>
      <c r="AY205" s="18"/>
      <c r="AZ205" s="23"/>
      <c r="BA205" s="23"/>
      <c r="BB205" s="23"/>
      <c r="BC205" s="20"/>
      <c r="BD205" s="21"/>
      <c r="BF205" s="22"/>
      <c r="BG205" s="18"/>
      <c r="BH205" s="23"/>
      <c r="BI205" s="23"/>
      <c r="BJ205" s="23"/>
      <c r="BK205" s="20"/>
      <c r="BL205" s="21"/>
      <c r="BN205" s="22"/>
      <c r="BO205" s="18"/>
      <c r="BP205" s="23"/>
      <c r="BQ205" s="23"/>
      <c r="BR205" s="23"/>
      <c r="BS205" s="20"/>
      <c r="BT205" s="21"/>
    </row>
    <row r="206" spans="2:72">
      <c r="B206" s="22">
        <v>2</v>
      </c>
      <c r="C206" s="24" t="s">
        <v>17</v>
      </c>
      <c r="D206" s="168">
        <f t="shared" ref="D206:F206" si="969">+D19+D55+D73+D127</f>
        <v>0</v>
      </c>
      <c r="E206" s="168">
        <f t="shared" si="969"/>
        <v>0</v>
      </c>
      <c r="F206" s="168">
        <f t="shared" si="969"/>
        <v>0</v>
      </c>
      <c r="G206" s="101">
        <f>F206-D206</f>
        <v>0</v>
      </c>
      <c r="H206" s="101">
        <f>F206-E206</f>
        <v>0</v>
      </c>
      <c r="J206" s="22">
        <v>2</v>
      </c>
      <c r="K206" s="24" t="s">
        <v>17</v>
      </c>
      <c r="L206" s="168">
        <f t="shared" ref="L206:N206" si="970">+L19+L55+L73+L127</f>
        <v>0</v>
      </c>
      <c r="M206" s="168">
        <f t="shared" si="970"/>
        <v>0</v>
      </c>
      <c r="N206" s="168">
        <f t="shared" si="970"/>
        <v>0</v>
      </c>
      <c r="O206" s="101">
        <f>N206-L206</f>
        <v>0</v>
      </c>
      <c r="P206" s="101">
        <f>N206-M206</f>
        <v>0</v>
      </c>
      <c r="R206" s="22">
        <v>2</v>
      </c>
      <c r="S206" s="24" t="s">
        <v>17</v>
      </c>
      <c r="T206" s="168">
        <f t="shared" ref="T206:V206" si="971">+T19+T55+T73+T127</f>
        <v>0</v>
      </c>
      <c r="U206" s="168">
        <f t="shared" si="971"/>
        <v>0</v>
      </c>
      <c r="V206" s="168">
        <f t="shared" si="971"/>
        <v>0</v>
      </c>
      <c r="W206" s="101">
        <f>V206-T206</f>
        <v>0</v>
      </c>
      <c r="X206" s="101">
        <f>V206-U206</f>
        <v>0</v>
      </c>
      <c r="Z206" s="22">
        <v>2</v>
      </c>
      <c r="AA206" s="24" t="s">
        <v>17</v>
      </c>
      <c r="AB206" s="168">
        <f t="shared" ref="AB206:AD206" si="972">+AB19+AB55+AB73+AB127</f>
        <v>0</v>
      </c>
      <c r="AC206" s="168">
        <f t="shared" si="972"/>
        <v>0</v>
      </c>
      <c r="AD206" s="168">
        <f t="shared" si="972"/>
        <v>0</v>
      </c>
      <c r="AE206" s="101">
        <f>AD206-AB206</f>
        <v>0</v>
      </c>
      <c r="AF206" s="101">
        <f>AD206-AC206</f>
        <v>0</v>
      </c>
      <c r="AH206" s="22">
        <v>2</v>
      </c>
      <c r="AI206" s="24" t="s">
        <v>17</v>
      </c>
      <c r="AJ206" s="168">
        <f t="shared" ref="AJ206:AL206" si="973">+AJ19+AJ55+AJ73+AJ127</f>
        <v>0</v>
      </c>
      <c r="AK206" s="168">
        <f t="shared" si="973"/>
        <v>0</v>
      </c>
      <c r="AL206" s="168">
        <f t="shared" si="973"/>
        <v>0</v>
      </c>
      <c r="AM206" s="101">
        <f>AL206-AJ206</f>
        <v>0</v>
      </c>
      <c r="AN206" s="101">
        <f>AL206-AK206</f>
        <v>0</v>
      </c>
      <c r="AP206" s="22">
        <v>2</v>
      </c>
      <c r="AQ206" s="24" t="s">
        <v>17</v>
      </c>
      <c r="AR206" s="168">
        <f t="shared" ref="AR206:AT206" si="974">+AR19+AR55+AR73+AR127</f>
        <v>0</v>
      </c>
      <c r="AS206" s="168">
        <f t="shared" si="974"/>
        <v>0</v>
      </c>
      <c r="AT206" s="168">
        <f t="shared" si="974"/>
        <v>0</v>
      </c>
      <c r="AU206" s="101">
        <f>AT206-AR206</f>
        <v>0</v>
      </c>
      <c r="AV206" s="101">
        <f>AT206-AS206</f>
        <v>0</v>
      </c>
      <c r="AX206" s="22">
        <v>2</v>
      </c>
      <c r="AY206" s="24" t="s">
        <v>17</v>
      </c>
      <c r="AZ206" s="168">
        <f t="shared" ref="AZ206:BB206" si="975">+AZ19+AZ55+AZ73+AZ127</f>
        <v>0</v>
      </c>
      <c r="BA206" s="168">
        <f t="shared" si="975"/>
        <v>0</v>
      </c>
      <c r="BB206" s="168">
        <f t="shared" si="975"/>
        <v>0</v>
      </c>
      <c r="BC206" s="101">
        <f>BB206-AZ206</f>
        <v>0</v>
      </c>
      <c r="BD206" s="101">
        <f>BB206-BA206</f>
        <v>0</v>
      </c>
      <c r="BF206" s="22">
        <v>2</v>
      </c>
      <c r="BG206" s="24" t="s">
        <v>17</v>
      </c>
      <c r="BH206" s="168">
        <f t="shared" ref="BH206:BJ206" si="976">+BH19+BH55+BH73+BH127</f>
        <v>0</v>
      </c>
      <c r="BI206" s="168">
        <f t="shared" si="976"/>
        <v>0</v>
      </c>
      <c r="BJ206" s="168">
        <f t="shared" si="976"/>
        <v>0</v>
      </c>
      <c r="BK206" s="101">
        <f>BJ206-BH206</f>
        <v>0</v>
      </c>
      <c r="BL206" s="101">
        <f>BJ206-BI206</f>
        <v>0</v>
      </c>
      <c r="BN206" s="22">
        <v>2</v>
      </c>
      <c r="BO206" s="24" t="s">
        <v>17</v>
      </c>
      <c r="BP206" s="168">
        <f t="shared" ref="BP206:BR206" si="977">+BP19+BP55+BP73+BP127</f>
        <v>0</v>
      </c>
      <c r="BQ206" s="168">
        <f t="shared" si="977"/>
        <v>0</v>
      </c>
      <c r="BR206" s="168">
        <f t="shared" si="977"/>
        <v>0</v>
      </c>
      <c r="BS206" s="101">
        <f>BR206-BP206</f>
        <v>0</v>
      </c>
      <c r="BT206" s="101">
        <f>BR206-BQ206</f>
        <v>0</v>
      </c>
    </row>
    <row r="207" spans="2:72">
      <c r="B207" s="22">
        <v>3</v>
      </c>
      <c r="C207" s="18" t="s">
        <v>18</v>
      </c>
      <c r="D207" s="168">
        <f t="shared" ref="D207:F207" si="978">+D20+D56+D74+D128</f>
        <v>0</v>
      </c>
      <c r="E207" s="168">
        <f t="shared" si="978"/>
        <v>0</v>
      </c>
      <c r="F207" s="168">
        <f t="shared" si="978"/>
        <v>0</v>
      </c>
      <c r="G207" s="101">
        <f t="shared" ref="G207:G208" si="979">F207-D207</f>
        <v>0</v>
      </c>
      <c r="H207" s="101">
        <f t="shared" ref="H207:H208" si="980">F207-E207</f>
        <v>0</v>
      </c>
      <c r="J207" s="22">
        <v>3</v>
      </c>
      <c r="K207" s="18" t="s">
        <v>18</v>
      </c>
      <c r="L207" s="168">
        <f t="shared" ref="L207:N207" si="981">+L20+L56+L74+L128</f>
        <v>0</v>
      </c>
      <c r="M207" s="168">
        <f t="shared" si="981"/>
        <v>0</v>
      </c>
      <c r="N207" s="168">
        <f t="shared" si="981"/>
        <v>0</v>
      </c>
      <c r="O207" s="101">
        <f t="shared" ref="O207:O208" si="982">N207-L207</f>
        <v>0</v>
      </c>
      <c r="P207" s="101">
        <f t="shared" ref="P207:P208" si="983">N207-M207</f>
        <v>0</v>
      </c>
      <c r="R207" s="22">
        <v>3</v>
      </c>
      <c r="S207" s="18" t="s">
        <v>18</v>
      </c>
      <c r="T207" s="168">
        <f t="shared" ref="T207:V207" si="984">+T20+T56+T74+T128</f>
        <v>0</v>
      </c>
      <c r="U207" s="168">
        <f t="shared" si="984"/>
        <v>0</v>
      </c>
      <c r="V207" s="168">
        <f t="shared" si="984"/>
        <v>0</v>
      </c>
      <c r="W207" s="101">
        <f t="shared" ref="W207:W208" si="985">V207-T207</f>
        <v>0</v>
      </c>
      <c r="X207" s="101">
        <f t="shared" ref="X207:X208" si="986">V207-U207</f>
        <v>0</v>
      </c>
      <c r="Z207" s="22">
        <v>3</v>
      </c>
      <c r="AA207" s="18" t="s">
        <v>18</v>
      </c>
      <c r="AB207" s="168">
        <f t="shared" ref="AB207:AD207" si="987">+AB20+AB56+AB74+AB128</f>
        <v>0</v>
      </c>
      <c r="AC207" s="168">
        <f t="shared" si="987"/>
        <v>0</v>
      </c>
      <c r="AD207" s="168">
        <f t="shared" si="987"/>
        <v>0</v>
      </c>
      <c r="AE207" s="101">
        <f t="shared" ref="AE207:AE208" si="988">AD207-AB207</f>
        <v>0</v>
      </c>
      <c r="AF207" s="101">
        <f t="shared" ref="AF207:AF208" si="989">AD207-AC207</f>
        <v>0</v>
      </c>
      <c r="AH207" s="22">
        <v>3</v>
      </c>
      <c r="AI207" s="18" t="s">
        <v>18</v>
      </c>
      <c r="AJ207" s="168">
        <f t="shared" ref="AJ207:AL207" si="990">+AJ20+AJ56+AJ74+AJ128</f>
        <v>0</v>
      </c>
      <c r="AK207" s="168">
        <f t="shared" si="990"/>
        <v>0</v>
      </c>
      <c r="AL207" s="168">
        <f t="shared" si="990"/>
        <v>0</v>
      </c>
      <c r="AM207" s="101">
        <f t="shared" ref="AM207:AM208" si="991">AL207-AJ207</f>
        <v>0</v>
      </c>
      <c r="AN207" s="101">
        <f t="shared" ref="AN207:AN208" si="992">AL207-AK207</f>
        <v>0</v>
      </c>
      <c r="AP207" s="22">
        <v>3</v>
      </c>
      <c r="AQ207" s="18" t="s">
        <v>18</v>
      </c>
      <c r="AR207" s="168">
        <f t="shared" ref="AR207:AT207" si="993">+AR20+AR56+AR74+AR128</f>
        <v>0</v>
      </c>
      <c r="AS207" s="168">
        <f t="shared" si="993"/>
        <v>0</v>
      </c>
      <c r="AT207" s="168">
        <f t="shared" si="993"/>
        <v>0</v>
      </c>
      <c r="AU207" s="101">
        <f t="shared" ref="AU207:AU208" si="994">AT207-AR207</f>
        <v>0</v>
      </c>
      <c r="AV207" s="101">
        <f t="shared" ref="AV207:AV208" si="995">AT207-AS207</f>
        <v>0</v>
      </c>
      <c r="AX207" s="22">
        <v>3</v>
      </c>
      <c r="AY207" s="18" t="s">
        <v>18</v>
      </c>
      <c r="AZ207" s="168">
        <f t="shared" ref="AZ207:BB207" si="996">+AZ20+AZ56+AZ74+AZ128</f>
        <v>0</v>
      </c>
      <c r="BA207" s="168">
        <f t="shared" si="996"/>
        <v>0</v>
      </c>
      <c r="BB207" s="168">
        <f t="shared" si="996"/>
        <v>0</v>
      </c>
      <c r="BC207" s="101">
        <f t="shared" ref="BC207:BC208" si="997">BB207-AZ207</f>
        <v>0</v>
      </c>
      <c r="BD207" s="101">
        <f t="shared" ref="BD207:BD208" si="998">BB207-BA207</f>
        <v>0</v>
      </c>
      <c r="BF207" s="22">
        <v>3</v>
      </c>
      <c r="BG207" s="18" t="s">
        <v>18</v>
      </c>
      <c r="BH207" s="168">
        <f t="shared" ref="BH207:BJ207" si="999">+BH20+BH56+BH74+BH128</f>
        <v>0</v>
      </c>
      <c r="BI207" s="168">
        <f t="shared" si="999"/>
        <v>0</v>
      </c>
      <c r="BJ207" s="168">
        <f t="shared" si="999"/>
        <v>0</v>
      </c>
      <c r="BK207" s="101">
        <f t="shared" ref="BK207:BK208" si="1000">BJ207-BH207</f>
        <v>0</v>
      </c>
      <c r="BL207" s="101">
        <f t="shared" ref="BL207:BL208" si="1001">BJ207-BI207</f>
        <v>0</v>
      </c>
      <c r="BN207" s="22">
        <v>3</v>
      </c>
      <c r="BO207" s="18" t="s">
        <v>18</v>
      </c>
      <c r="BP207" s="168">
        <f t="shared" ref="BP207:BR207" si="1002">+BP20+BP56+BP74+BP128</f>
        <v>0</v>
      </c>
      <c r="BQ207" s="168">
        <f t="shared" si="1002"/>
        <v>0</v>
      </c>
      <c r="BR207" s="168">
        <f t="shared" si="1002"/>
        <v>0</v>
      </c>
      <c r="BS207" s="101">
        <f t="shared" ref="BS207:BS208" si="1003">BR207-BP207</f>
        <v>0</v>
      </c>
      <c r="BT207" s="101">
        <f t="shared" ref="BT207:BT208" si="1004">BR207-BQ207</f>
        <v>0</v>
      </c>
    </row>
    <row r="208" spans="2:72">
      <c r="B208" s="22">
        <v>4</v>
      </c>
      <c r="C208" s="18" t="s">
        <v>19</v>
      </c>
      <c r="D208" s="168">
        <f t="shared" ref="D208:F208" si="1005">+D21+D57+D75+D129</f>
        <v>0</v>
      </c>
      <c r="E208" s="168">
        <f t="shared" si="1005"/>
        <v>0</v>
      </c>
      <c r="F208" s="168">
        <f t="shared" si="1005"/>
        <v>0</v>
      </c>
      <c r="G208" s="101">
        <f t="shared" si="979"/>
        <v>0</v>
      </c>
      <c r="H208" s="101">
        <f t="shared" si="980"/>
        <v>0</v>
      </c>
      <c r="J208" s="22">
        <v>4</v>
      </c>
      <c r="K208" s="18" t="s">
        <v>19</v>
      </c>
      <c r="L208" s="168">
        <f t="shared" ref="L208:N208" si="1006">+L21+L57+L75+L129</f>
        <v>0</v>
      </c>
      <c r="M208" s="168">
        <f t="shared" si="1006"/>
        <v>0</v>
      </c>
      <c r="N208" s="168">
        <f t="shared" si="1006"/>
        <v>0</v>
      </c>
      <c r="O208" s="101">
        <f t="shared" si="982"/>
        <v>0</v>
      </c>
      <c r="P208" s="101">
        <f t="shared" si="983"/>
        <v>0</v>
      </c>
      <c r="R208" s="22">
        <v>4</v>
      </c>
      <c r="S208" s="18" t="s">
        <v>19</v>
      </c>
      <c r="T208" s="168">
        <f t="shared" ref="T208:V208" si="1007">+T21+T57+T75+T129</f>
        <v>0</v>
      </c>
      <c r="U208" s="168">
        <f t="shared" si="1007"/>
        <v>0</v>
      </c>
      <c r="V208" s="168">
        <f t="shared" si="1007"/>
        <v>0</v>
      </c>
      <c r="W208" s="101">
        <f t="shared" si="985"/>
        <v>0</v>
      </c>
      <c r="X208" s="101">
        <f t="shared" si="986"/>
        <v>0</v>
      </c>
      <c r="Z208" s="22">
        <v>4</v>
      </c>
      <c r="AA208" s="18" t="s">
        <v>19</v>
      </c>
      <c r="AB208" s="168">
        <f t="shared" ref="AB208:AD208" si="1008">+AB21+AB57+AB75+AB129</f>
        <v>0</v>
      </c>
      <c r="AC208" s="168">
        <f t="shared" si="1008"/>
        <v>0</v>
      </c>
      <c r="AD208" s="168">
        <f t="shared" si="1008"/>
        <v>0</v>
      </c>
      <c r="AE208" s="101">
        <f t="shared" si="988"/>
        <v>0</v>
      </c>
      <c r="AF208" s="101">
        <f t="shared" si="989"/>
        <v>0</v>
      </c>
      <c r="AH208" s="22">
        <v>4</v>
      </c>
      <c r="AI208" s="18" t="s">
        <v>19</v>
      </c>
      <c r="AJ208" s="168">
        <f t="shared" ref="AJ208:AL208" si="1009">+AJ21+AJ57+AJ75+AJ129</f>
        <v>0</v>
      </c>
      <c r="AK208" s="168">
        <f t="shared" si="1009"/>
        <v>0</v>
      </c>
      <c r="AL208" s="168">
        <f t="shared" si="1009"/>
        <v>0</v>
      </c>
      <c r="AM208" s="101">
        <f t="shared" si="991"/>
        <v>0</v>
      </c>
      <c r="AN208" s="101">
        <f t="shared" si="992"/>
        <v>0</v>
      </c>
      <c r="AP208" s="22">
        <v>4</v>
      </c>
      <c r="AQ208" s="18" t="s">
        <v>19</v>
      </c>
      <c r="AR208" s="168">
        <f t="shared" ref="AR208:AT208" si="1010">+AR21+AR57+AR75+AR129</f>
        <v>0</v>
      </c>
      <c r="AS208" s="168">
        <f t="shared" si="1010"/>
        <v>0</v>
      </c>
      <c r="AT208" s="168">
        <f t="shared" si="1010"/>
        <v>0</v>
      </c>
      <c r="AU208" s="101">
        <f t="shared" si="994"/>
        <v>0</v>
      </c>
      <c r="AV208" s="101">
        <f t="shared" si="995"/>
        <v>0</v>
      </c>
      <c r="AX208" s="22">
        <v>4</v>
      </c>
      <c r="AY208" s="18" t="s">
        <v>19</v>
      </c>
      <c r="AZ208" s="168">
        <f t="shared" ref="AZ208:BB208" si="1011">+AZ21+AZ57+AZ75+AZ129</f>
        <v>0</v>
      </c>
      <c r="BA208" s="168">
        <f t="shared" si="1011"/>
        <v>0</v>
      </c>
      <c r="BB208" s="168">
        <f t="shared" si="1011"/>
        <v>0</v>
      </c>
      <c r="BC208" s="101">
        <f t="shared" si="997"/>
        <v>0</v>
      </c>
      <c r="BD208" s="101">
        <f t="shared" si="998"/>
        <v>0</v>
      </c>
      <c r="BF208" s="22">
        <v>4</v>
      </c>
      <c r="BG208" s="18" t="s">
        <v>19</v>
      </c>
      <c r="BH208" s="168">
        <f t="shared" ref="BH208:BJ208" si="1012">+BH21+BH57+BH75+BH129</f>
        <v>0</v>
      </c>
      <c r="BI208" s="168">
        <f t="shared" si="1012"/>
        <v>0</v>
      </c>
      <c r="BJ208" s="168">
        <f t="shared" si="1012"/>
        <v>0</v>
      </c>
      <c r="BK208" s="101">
        <f t="shared" si="1000"/>
        <v>0</v>
      </c>
      <c r="BL208" s="101">
        <f t="shared" si="1001"/>
        <v>0</v>
      </c>
      <c r="BN208" s="22">
        <v>4</v>
      </c>
      <c r="BO208" s="18" t="s">
        <v>19</v>
      </c>
      <c r="BP208" s="168">
        <f t="shared" ref="BP208:BR208" si="1013">+BP21+BP57+BP75+BP129</f>
        <v>0</v>
      </c>
      <c r="BQ208" s="168">
        <f t="shared" si="1013"/>
        <v>0</v>
      </c>
      <c r="BR208" s="168">
        <f t="shared" si="1013"/>
        <v>0</v>
      </c>
      <c r="BS208" s="101">
        <f t="shared" si="1003"/>
        <v>0</v>
      </c>
      <c r="BT208" s="101">
        <f t="shared" si="1004"/>
        <v>0</v>
      </c>
    </row>
    <row r="209" spans="2:72">
      <c r="B209" s="22"/>
      <c r="C209" s="5"/>
      <c r="D209" s="23"/>
      <c r="E209" s="23"/>
      <c r="F209" s="23"/>
      <c r="G209" s="20"/>
      <c r="H209" s="50"/>
      <c r="J209" s="22"/>
      <c r="K209" s="5"/>
      <c r="L209" s="23"/>
      <c r="M209" s="23"/>
      <c r="N209" s="23"/>
      <c r="O209" s="20"/>
      <c r="P209" s="50"/>
      <c r="R209" s="22"/>
      <c r="S209" s="5"/>
      <c r="T209" s="23"/>
      <c r="U209" s="23"/>
      <c r="V209" s="23"/>
      <c r="W209" s="20"/>
      <c r="X209" s="50"/>
      <c r="Z209" s="22"/>
      <c r="AA209" s="5"/>
      <c r="AB209" s="23"/>
      <c r="AC209" s="23"/>
      <c r="AD209" s="23"/>
      <c r="AE209" s="20"/>
      <c r="AF209" s="50"/>
      <c r="AH209" s="22"/>
      <c r="AI209" s="5"/>
      <c r="AJ209" s="23"/>
      <c r="AK209" s="23"/>
      <c r="AL209" s="23"/>
      <c r="AM209" s="20"/>
      <c r="AN209" s="50"/>
      <c r="AP209" s="22"/>
      <c r="AQ209" s="5"/>
      <c r="AR209" s="23"/>
      <c r="AS209" s="23"/>
      <c r="AT209" s="23"/>
      <c r="AU209" s="20"/>
      <c r="AV209" s="50"/>
      <c r="AX209" s="22"/>
      <c r="AY209" s="5"/>
      <c r="AZ209" s="23"/>
      <c r="BA209" s="23"/>
      <c r="BB209" s="23"/>
      <c r="BC209" s="20"/>
      <c r="BD209" s="50"/>
      <c r="BF209" s="22"/>
      <c r="BG209" s="5"/>
      <c r="BH209" s="23"/>
      <c r="BI209" s="23"/>
      <c r="BJ209" s="23"/>
      <c r="BK209" s="20"/>
      <c r="BL209" s="50"/>
      <c r="BN209" s="22"/>
      <c r="BO209" s="5"/>
      <c r="BP209" s="23"/>
      <c r="BQ209" s="23"/>
      <c r="BR209" s="23"/>
      <c r="BS209" s="20"/>
      <c r="BT209" s="50"/>
    </row>
    <row r="210" spans="2:72">
      <c r="B210" s="32"/>
      <c r="C210" s="94" t="s">
        <v>39</v>
      </c>
      <c r="D210" s="33">
        <f>SUM(D204:D209)</f>
        <v>0</v>
      </c>
      <c r="E210" s="33">
        <f t="shared" ref="E210:F210" si="1014">SUM(E204:E209)</f>
        <v>0</v>
      </c>
      <c r="F210" s="33">
        <f t="shared" si="1014"/>
        <v>0</v>
      </c>
      <c r="G210" s="34">
        <f t="shared" ref="G210:H210" si="1015">SUM(G204:G208)</f>
        <v>0</v>
      </c>
      <c r="H210" s="33">
        <f t="shared" si="1015"/>
        <v>0</v>
      </c>
      <c r="J210" s="32"/>
      <c r="K210" s="94" t="s">
        <v>39</v>
      </c>
      <c r="L210" s="33">
        <f>SUM(L204:L209)</f>
        <v>0</v>
      </c>
      <c r="M210" s="33">
        <f t="shared" ref="M210:N210" si="1016">SUM(M204:M209)</f>
        <v>0</v>
      </c>
      <c r="N210" s="33">
        <f t="shared" si="1016"/>
        <v>0</v>
      </c>
      <c r="O210" s="34">
        <f t="shared" ref="O210:P210" si="1017">SUM(O204:O208)</f>
        <v>0</v>
      </c>
      <c r="P210" s="33">
        <f t="shared" si="1017"/>
        <v>0</v>
      </c>
      <c r="R210" s="32"/>
      <c r="S210" s="94" t="s">
        <v>39</v>
      </c>
      <c r="T210" s="33">
        <f>SUM(T204:T209)</f>
        <v>0</v>
      </c>
      <c r="U210" s="33">
        <f t="shared" ref="U210:V210" si="1018">SUM(U204:U209)</f>
        <v>0</v>
      </c>
      <c r="V210" s="33">
        <f t="shared" si="1018"/>
        <v>0</v>
      </c>
      <c r="W210" s="34">
        <f t="shared" ref="W210:X210" si="1019">SUM(W204:W208)</f>
        <v>0</v>
      </c>
      <c r="X210" s="33">
        <f t="shared" si="1019"/>
        <v>0</v>
      </c>
      <c r="Z210" s="32"/>
      <c r="AA210" s="94" t="s">
        <v>39</v>
      </c>
      <c r="AB210" s="33">
        <f>SUM(AB204:AB209)</f>
        <v>0</v>
      </c>
      <c r="AC210" s="33">
        <f t="shared" ref="AC210:AD210" si="1020">SUM(AC204:AC209)</f>
        <v>0</v>
      </c>
      <c r="AD210" s="33">
        <f t="shared" si="1020"/>
        <v>0</v>
      </c>
      <c r="AE210" s="34">
        <f t="shared" ref="AE210:AF210" si="1021">SUM(AE204:AE208)</f>
        <v>0</v>
      </c>
      <c r="AF210" s="33">
        <f t="shared" si="1021"/>
        <v>0</v>
      </c>
      <c r="AH210" s="32"/>
      <c r="AI210" s="94" t="s">
        <v>39</v>
      </c>
      <c r="AJ210" s="33">
        <f>SUM(AJ204:AJ209)</f>
        <v>0</v>
      </c>
      <c r="AK210" s="33">
        <f t="shared" ref="AK210:AL210" si="1022">SUM(AK204:AK209)</f>
        <v>0</v>
      </c>
      <c r="AL210" s="33">
        <f t="shared" si="1022"/>
        <v>0</v>
      </c>
      <c r="AM210" s="34">
        <f t="shared" ref="AM210:AN210" si="1023">SUM(AM204:AM208)</f>
        <v>0</v>
      </c>
      <c r="AN210" s="33">
        <f t="shared" si="1023"/>
        <v>0</v>
      </c>
      <c r="AP210" s="32"/>
      <c r="AQ210" s="94" t="s">
        <v>39</v>
      </c>
      <c r="AR210" s="33">
        <f>SUM(AR204:AR209)</f>
        <v>0</v>
      </c>
      <c r="AS210" s="33">
        <f t="shared" ref="AS210:AT210" si="1024">SUM(AS204:AS209)</f>
        <v>0</v>
      </c>
      <c r="AT210" s="33">
        <f t="shared" si="1024"/>
        <v>0</v>
      </c>
      <c r="AU210" s="34">
        <f t="shared" ref="AU210:AV210" si="1025">SUM(AU204:AU208)</f>
        <v>0</v>
      </c>
      <c r="AV210" s="33">
        <f t="shared" si="1025"/>
        <v>0</v>
      </c>
      <c r="AX210" s="32"/>
      <c r="AY210" s="94" t="s">
        <v>39</v>
      </c>
      <c r="AZ210" s="33">
        <f>SUM(AZ204:AZ209)</f>
        <v>0</v>
      </c>
      <c r="BA210" s="33">
        <f t="shared" ref="BA210:BB210" si="1026">SUM(BA204:BA209)</f>
        <v>0</v>
      </c>
      <c r="BB210" s="33">
        <f t="shared" si="1026"/>
        <v>0</v>
      </c>
      <c r="BC210" s="34">
        <f t="shared" ref="BC210:BD210" si="1027">SUM(BC204:BC208)</f>
        <v>0</v>
      </c>
      <c r="BD210" s="33">
        <f t="shared" si="1027"/>
        <v>0</v>
      </c>
      <c r="BF210" s="32"/>
      <c r="BG210" s="94" t="s">
        <v>39</v>
      </c>
      <c r="BH210" s="33">
        <f>SUM(BH204:BH209)</f>
        <v>0</v>
      </c>
      <c r="BI210" s="33">
        <f t="shared" ref="BI210:BJ210" si="1028">SUM(BI204:BI209)</f>
        <v>0</v>
      </c>
      <c r="BJ210" s="33">
        <f t="shared" si="1028"/>
        <v>0</v>
      </c>
      <c r="BK210" s="34">
        <f t="shared" ref="BK210:BL210" si="1029">SUM(BK204:BK208)</f>
        <v>0</v>
      </c>
      <c r="BL210" s="33">
        <f t="shared" si="1029"/>
        <v>0</v>
      </c>
      <c r="BN210" s="32"/>
      <c r="BO210" s="94" t="s">
        <v>39</v>
      </c>
      <c r="BP210" s="33">
        <f>SUM(BP204:BP209)</f>
        <v>0</v>
      </c>
      <c r="BQ210" s="33">
        <f t="shared" ref="BQ210:BR210" si="1030">SUM(BQ204:BQ209)</f>
        <v>0</v>
      </c>
      <c r="BR210" s="33">
        <f t="shared" si="1030"/>
        <v>0</v>
      </c>
      <c r="BS210" s="34">
        <f t="shared" ref="BS210:BT210" si="1031">SUM(BS204:BS208)</f>
        <v>0</v>
      </c>
      <c r="BT210" s="33">
        <f t="shared" si="1031"/>
        <v>0</v>
      </c>
    </row>
    <row r="211" spans="2:72">
      <c r="B211" s="35"/>
      <c r="C211" s="35"/>
      <c r="D211" s="35"/>
      <c r="E211" s="35"/>
      <c r="F211" s="35"/>
      <c r="G211" s="35"/>
      <c r="H211" s="35"/>
      <c r="J211" s="35"/>
      <c r="K211" s="35"/>
      <c r="L211" s="35"/>
      <c r="M211" s="35"/>
      <c r="N211" s="35"/>
      <c r="O211" s="35"/>
      <c r="P211" s="35"/>
      <c r="R211" s="35"/>
      <c r="S211" s="35"/>
      <c r="T211" s="35"/>
      <c r="U211" s="35"/>
      <c r="V211" s="35"/>
      <c r="W211" s="35"/>
      <c r="X211" s="35"/>
      <c r="Z211" s="35"/>
      <c r="AA211" s="35"/>
      <c r="AB211" s="35"/>
      <c r="AC211" s="35"/>
      <c r="AD211" s="35"/>
      <c r="AE211" s="35"/>
      <c r="AF211" s="35"/>
      <c r="AH211" s="35"/>
      <c r="AI211" s="35"/>
      <c r="AJ211" s="35"/>
      <c r="AK211" s="35"/>
      <c r="AL211" s="35"/>
      <c r="AM211" s="35"/>
      <c r="AN211" s="35"/>
      <c r="AP211" s="35"/>
      <c r="AQ211" s="35"/>
      <c r="AR211" s="35"/>
      <c r="AS211" s="35"/>
      <c r="AT211" s="35"/>
      <c r="AU211" s="35"/>
      <c r="AV211" s="35"/>
      <c r="AX211" s="35"/>
      <c r="AY211" s="35"/>
      <c r="AZ211" s="35"/>
      <c r="BA211" s="35"/>
      <c r="BB211" s="35"/>
      <c r="BC211" s="35"/>
      <c r="BD211" s="35"/>
      <c r="BF211" s="35"/>
      <c r="BG211" s="35"/>
      <c r="BH211" s="35"/>
      <c r="BI211" s="35"/>
      <c r="BJ211" s="35"/>
      <c r="BK211" s="35"/>
      <c r="BL211" s="35"/>
      <c r="BN211" s="35"/>
      <c r="BO211" s="35"/>
      <c r="BP211" s="35"/>
      <c r="BQ211" s="35"/>
      <c r="BR211" s="35"/>
      <c r="BS211" s="35"/>
      <c r="BT211" s="35"/>
    </row>
    <row r="212" spans="2:72">
      <c r="B212" s="35" t="s">
        <v>110</v>
      </c>
      <c r="C212" s="35" t="s">
        <v>54</v>
      </c>
      <c r="D212" s="35"/>
      <c r="E212" s="35"/>
      <c r="F212" s="35"/>
      <c r="G212" s="35"/>
      <c r="H212" s="35"/>
      <c r="J212" s="35" t="s">
        <v>110</v>
      </c>
      <c r="K212" s="35" t="s">
        <v>54</v>
      </c>
      <c r="L212" s="35"/>
      <c r="M212" s="35"/>
      <c r="N212" s="35"/>
      <c r="O212" s="35"/>
      <c r="P212" s="35"/>
      <c r="R212" s="35" t="s">
        <v>110</v>
      </c>
      <c r="S212" s="35" t="s">
        <v>54</v>
      </c>
      <c r="T212" s="35"/>
      <c r="U212" s="35"/>
      <c r="V212" s="35"/>
      <c r="W212" s="35"/>
      <c r="X212" s="35"/>
      <c r="Z212" s="35" t="s">
        <v>110</v>
      </c>
      <c r="AA212" s="35" t="s">
        <v>54</v>
      </c>
      <c r="AB212" s="35"/>
      <c r="AC212" s="35"/>
      <c r="AD212" s="35"/>
      <c r="AE212" s="35"/>
      <c r="AF212" s="35"/>
      <c r="AH212" s="35" t="s">
        <v>110</v>
      </c>
      <c r="AI212" s="35" t="s">
        <v>54</v>
      </c>
      <c r="AJ212" s="35"/>
      <c r="AK212" s="35"/>
      <c r="AL212" s="35"/>
      <c r="AM212" s="35"/>
      <c r="AN212" s="35"/>
      <c r="AP212" s="35" t="s">
        <v>110</v>
      </c>
      <c r="AQ212" s="35" t="s">
        <v>54</v>
      </c>
      <c r="AR212" s="35"/>
      <c r="AS212" s="35"/>
      <c r="AT212" s="35"/>
      <c r="AU212" s="35"/>
      <c r="AV212" s="35"/>
      <c r="AX212" s="35" t="s">
        <v>110</v>
      </c>
      <c r="AY212" s="35" t="s">
        <v>54</v>
      </c>
      <c r="AZ212" s="35"/>
      <c r="BA212" s="35"/>
      <c r="BB212" s="35"/>
      <c r="BC212" s="35"/>
      <c r="BD212" s="35"/>
      <c r="BF212" s="35" t="s">
        <v>110</v>
      </c>
      <c r="BG212" s="35" t="s">
        <v>54</v>
      </c>
      <c r="BH212" s="35"/>
      <c r="BI212" s="35"/>
      <c r="BJ212" s="35"/>
      <c r="BK212" s="35"/>
      <c r="BL212" s="35"/>
      <c r="BN212" s="35" t="s">
        <v>110</v>
      </c>
      <c r="BO212" s="35" t="s">
        <v>54</v>
      </c>
      <c r="BP212" s="35"/>
      <c r="BQ212" s="35"/>
      <c r="BR212" s="35"/>
      <c r="BS212" s="35"/>
      <c r="BT212" s="35"/>
    </row>
    <row r="213" spans="2:72" ht="14.45" customHeight="1">
      <c r="B213" s="322" t="s">
        <v>1</v>
      </c>
      <c r="C213" s="325" t="s">
        <v>8</v>
      </c>
      <c r="D213" s="67" t="str">
        <f>D190</f>
        <v>REALISASI</v>
      </c>
      <c r="E213" s="87" t="str">
        <f t="shared" ref="E213:F213" si="1032">E190</f>
        <v>RKAP</v>
      </c>
      <c r="F213" s="68" t="str">
        <f t="shared" si="1032"/>
        <v>REALISASI</v>
      </c>
      <c r="G213" s="326" t="s">
        <v>38</v>
      </c>
      <c r="H213" s="327"/>
      <c r="J213" s="322" t="s">
        <v>1</v>
      </c>
      <c r="K213" s="325" t="s">
        <v>8</v>
      </c>
      <c r="L213" s="67" t="str">
        <f>L190</f>
        <v>REALISASI</v>
      </c>
      <c r="M213" s="87" t="str">
        <f t="shared" ref="M213:N213" si="1033">M190</f>
        <v>RKAP</v>
      </c>
      <c r="N213" s="68" t="str">
        <f t="shared" si="1033"/>
        <v>REALISASI</v>
      </c>
      <c r="O213" s="326" t="s">
        <v>38</v>
      </c>
      <c r="P213" s="327"/>
      <c r="R213" s="322" t="s">
        <v>1</v>
      </c>
      <c r="S213" s="325" t="s">
        <v>8</v>
      </c>
      <c r="T213" s="67" t="str">
        <f>T190</f>
        <v>REALISASI</v>
      </c>
      <c r="U213" s="87" t="str">
        <f t="shared" ref="U213:V213" si="1034">U190</f>
        <v>RKAP</v>
      </c>
      <c r="V213" s="68" t="str">
        <f t="shared" si="1034"/>
        <v>REALISASI</v>
      </c>
      <c r="W213" s="326" t="s">
        <v>38</v>
      </c>
      <c r="X213" s="327"/>
      <c r="Z213" s="322" t="s">
        <v>1</v>
      </c>
      <c r="AA213" s="325" t="s">
        <v>8</v>
      </c>
      <c r="AB213" s="67" t="str">
        <f>AB190</f>
        <v>REALISASI</v>
      </c>
      <c r="AC213" s="87" t="str">
        <f t="shared" ref="AC213:AD213" si="1035">AC190</f>
        <v>RKAP</v>
      </c>
      <c r="AD213" s="68" t="str">
        <f t="shared" si="1035"/>
        <v>REALISASI</v>
      </c>
      <c r="AE213" s="326" t="s">
        <v>38</v>
      </c>
      <c r="AF213" s="327"/>
      <c r="AH213" s="322" t="s">
        <v>1</v>
      </c>
      <c r="AI213" s="325" t="s">
        <v>8</v>
      </c>
      <c r="AJ213" s="67" t="str">
        <f>AJ190</f>
        <v>REALISASI</v>
      </c>
      <c r="AK213" s="87" t="str">
        <f t="shared" ref="AK213:AL213" si="1036">AK190</f>
        <v>RKAP</v>
      </c>
      <c r="AL213" s="68" t="str">
        <f t="shared" si="1036"/>
        <v>REALISASI</v>
      </c>
      <c r="AM213" s="326" t="s">
        <v>38</v>
      </c>
      <c r="AN213" s="327"/>
      <c r="AP213" s="322" t="s">
        <v>1</v>
      </c>
      <c r="AQ213" s="325" t="s">
        <v>8</v>
      </c>
      <c r="AR213" s="67" t="str">
        <f>AR190</f>
        <v>REALISASI</v>
      </c>
      <c r="AS213" s="87" t="str">
        <f t="shared" ref="AS213:AT213" si="1037">AS190</f>
        <v>RKAP</v>
      </c>
      <c r="AT213" s="68" t="str">
        <f t="shared" si="1037"/>
        <v>REALISASI</v>
      </c>
      <c r="AU213" s="326" t="s">
        <v>38</v>
      </c>
      <c r="AV213" s="327"/>
      <c r="AX213" s="322" t="s">
        <v>1</v>
      </c>
      <c r="AY213" s="325" t="s">
        <v>8</v>
      </c>
      <c r="AZ213" s="67" t="str">
        <f>AZ190</f>
        <v>REALISASI</v>
      </c>
      <c r="BA213" s="87" t="str">
        <f t="shared" ref="BA213:BB213" si="1038">BA190</f>
        <v>RKAP</v>
      </c>
      <c r="BB213" s="68" t="str">
        <f t="shared" si="1038"/>
        <v>REALISASI</v>
      </c>
      <c r="BC213" s="326" t="s">
        <v>38</v>
      </c>
      <c r="BD213" s="327"/>
      <c r="BF213" s="322" t="s">
        <v>1</v>
      </c>
      <c r="BG213" s="325" t="s">
        <v>8</v>
      </c>
      <c r="BH213" s="67" t="str">
        <f>BH190</f>
        <v>REALISASI</v>
      </c>
      <c r="BI213" s="87" t="str">
        <f t="shared" ref="BI213:BJ213" si="1039">BI190</f>
        <v>RKAP</v>
      </c>
      <c r="BJ213" s="68" t="str">
        <f t="shared" si="1039"/>
        <v>REALISASI</v>
      </c>
      <c r="BK213" s="326" t="s">
        <v>38</v>
      </c>
      <c r="BL213" s="327"/>
      <c r="BN213" s="322" t="s">
        <v>1</v>
      </c>
      <c r="BO213" s="325" t="s">
        <v>8</v>
      </c>
      <c r="BP213" s="67" t="str">
        <f>BP190</f>
        <v>REALISASI</v>
      </c>
      <c r="BQ213" s="87" t="str">
        <f t="shared" ref="BQ213:BR213" si="1040">BQ190</f>
        <v>RKAP</v>
      </c>
      <c r="BR213" s="68" t="str">
        <f t="shared" si="1040"/>
        <v>REALISASI</v>
      </c>
      <c r="BS213" s="326" t="s">
        <v>38</v>
      </c>
      <c r="BT213" s="327"/>
    </row>
    <row r="214" spans="2:72">
      <c r="B214" s="323"/>
      <c r="C214" s="323"/>
      <c r="D214" s="81" t="str">
        <f t="shared" ref="D214:F215" si="1041">D191</f>
        <v>TAHUN</v>
      </c>
      <c r="E214" s="81" t="str">
        <f t="shared" si="1041"/>
        <v>TAHUN</v>
      </c>
      <c r="F214" s="81" t="str">
        <f t="shared" si="1041"/>
        <v>TAHUN</v>
      </c>
      <c r="G214" s="320" t="s">
        <v>5</v>
      </c>
      <c r="H214" s="321"/>
      <c r="J214" s="323"/>
      <c r="K214" s="323"/>
      <c r="L214" s="81" t="str">
        <f t="shared" ref="L214:N214" si="1042">L191</f>
        <v>TAHUN</v>
      </c>
      <c r="M214" s="81" t="str">
        <f t="shared" si="1042"/>
        <v>TAHUN</v>
      </c>
      <c r="N214" s="81" t="str">
        <f t="shared" si="1042"/>
        <v>TAHUN</v>
      </c>
      <c r="O214" s="320" t="s">
        <v>5</v>
      </c>
      <c r="P214" s="321"/>
      <c r="R214" s="323"/>
      <c r="S214" s="323"/>
      <c r="T214" s="81" t="str">
        <f t="shared" ref="T214:V214" si="1043">T191</f>
        <v>TAHUN</v>
      </c>
      <c r="U214" s="81" t="str">
        <f t="shared" si="1043"/>
        <v>TAHUN</v>
      </c>
      <c r="V214" s="81" t="str">
        <f t="shared" si="1043"/>
        <v>TAHUN</v>
      </c>
      <c r="W214" s="320" t="s">
        <v>5</v>
      </c>
      <c r="X214" s="321"/>
      <c r="Z214" s="323"/>
      <c r="AA214" s="323"/>
      <c r="AB214" s="81" t="str">
        <f t="shared" ref="AB214:AD214" si="1044">AB191</f>
        <v>TAHUN</v>
      </c>
      <c r="AC214" s="81" t="str">
        <f t="shared" si="1044"/>
        <v>TAHUN</v>
      </c>
      <c r="AD214" s="81" t="str">
        <f t="shared" si="1044"/>
        <v>TAHUN</v>
      </c>
      <c r="AE214" s="320" t="s">
        <v>5</v>
      </c>
      <c r="AF214" s="321"/>
      <c r="AH214" s="323"/>
      <c r="AI214" s="323"/>
      <c r="AJ214" s="81" t="str">
        <f t="shared" ref="AJ214:AL214" si="1045">AJ191</f>
        <v>TAHUN</v>
      </c>
      <c r="AK214" s="81" t="str">
        <f t="shared" si="1045"/>
        <v>TAHUN</v>
      </c>
      <c r="AL214" s="81" t="str">
        <f t="shared" si="1045"/>
        <v>TAHUN</v>
      </c>
      <c r="AM214" s="320" t="s">
        <v>5</v>
      </c>
      <c r="AN214" s="321"/>
      <c r="AP214" s="323"/>
      <c r="AQ214" s="323"/>
      <c r="AR214" s="81" t="str">
        <f t="shared" ref="AR214:AT214" si="1046">AR191</f>
        <v>TAHUN</v>
      </c>
      <c r="AS214" s="81" t="str">
        <f t="shared" si="1046"/>
        <v>TAHUN</v>
      </c>
      <c r="AT214" s="81" t="str">
        <f t="shared" si="1046"/>
        <v>TAHUN</v>
      </c>
      <c r="AU214" s="320" t="s">
        <v>5</v>
      </c>
      <c r="AV214" s="321"/>
      <c r="AX214" s="323"/>
      <c r="AY214" s="323"/>
      <c r="AZ214" s="81" t="str">
        <f t="shared" ref="AZ214:BB214" si="1047">AZ191</f>
        <v>TAHUN</v>
      </c>
      <c r="BA214" s="81" t="str">
        <f t="shared" si="1047"/>
        <v>TAHUN</v>
      </c>
      <c r="BB214" s="81" t="str">
        <f t="shared" si="1047"/>
        <v>TAHUN</v>
      </c>
      <c r="BC214" s="320" t="s">
        <v>5</v>
      </c>
      <c r="BD214" s="321"/>
      <c r="BF214" s="323"/>
      <c r="BG214" s="323"/>
      <c r="BH214" s="81" t="str">
        <f t="shared" ref="BH214:BJ214" si="1048">BH191</f>
        <v>TAHUN</v>
      </c>
      <c r="BI214" s="81" t="str">
        <f t="shared" si="1048"/>
        <v>TAHUN</v>
      </c>
      <c r="BJ214" s="81" t="str">
        <f t="shared" si="1048"/>
        <v>TAHUN</v>
      </c>
      <c r="BK214" s="320" t="s">
        <v>5</v>
      </c>
      <c r="BL214" s="321"/>
      <c r="BN214" s="323"/>
      <c r="BO214" s="323"/>
      <c r="BP214" s="81" t="str">
        <f t="shared" ref="BP214:BR214" si="1049">BP191</f>
        <v>TAHUN</v>
      </c>
      <c r="BQ214" s="81" t="str">
        <f t="shared" si="1049"/>
        <v>TAHUN</v>
      </c>
      <c r="BR214" s="81" t="str">
        <f t="shared" si="1049"/>
        <v>TAHUN</v>
      </c>
      <c r="BS214" s="320" t="s">
        <v>5</v>
      </c>
      <c r="BT214" s="321"/>
    </row>
    <row r="215" spans="2:72">
      <c r="B215" s="324"/>
      <c r="C215" s="324"/>
      <c r="D215" s="69">
        <f t="shared" si="1041"/>
        <v>2020</v>
      </c>
      <c r="E215" s="69">
        <f t="shared" si="1041"/>
        <v>2021</v>
      </c>
      <c r="F215" s="69">
        <f t="shared" si="1041"/>
        <v>2021</v>
      </c>
      <c r="G215" s="91" t="s">
        <v>49</v>
      </c>
      <c r="H215" s="91" t="s">
        <v>50</v>
      </c>
      <c r="J215" s="324"/>
      <c r="K215" s="324"/>
      <c r="L215" s="69">
        <f t="shared" ref="L215:N215" si="1050">L192</f>
        <v>2020</v>
      </c>
      <c r="M215" s="69">
        <f t="shared" si="1050"/>
        <v>2021</v>
      </c>
      <c r="N215" s="69">
        <f t="shared" si="1050"/>
        <v>2021</v>
      </c>
      <c r="O215" s="91" t="s">
        <v>49</v>
      </c>
      <c r="P215" s="91" t="s">
        <v>50</v>
      </c>
      <c r="R215" s="324"/>
      <c r="S215" s="324"/>
      <c r="T215" s="69">
        <f t="shared" ref="T215:V215" si="1051">T192</f>
        <v>2020</v>
      </c>
      <c r="U215" s="69">
        <f t="shared" si="1051"/>
        <v>2021</v>
      </c>
      <c r="V215" s="69">
        <f t="shared" si="1051"/>
        <v>2021</v>
      </c>
      <c r="W215" s="91" t="s">
        <v>49</v>
      </c>
      <c r="X215" s="91" t="s">
        <v>50</v>
      </c>
      <c r="Z215" s="324"/>
      <c r="AA215" s="324"/>
      <c r="AB215" s="69">
        <f t="shared" ref="AB215:AD215" si="1052">AB192</f>
        <v>2020</v>
      </c>
      <c r="AC215" s="69">
        <f t="shared" si="1052"/>
        <v>2021</v>
      </c>
      <c r="AD215" s="69">
        <f t="shared" si="1052"/>
        <v>2021</v>
      </c>
      <c r="AE215" s="91" t="s">
        <v>49</v>
      </c>
      <c r="AF215" s="91" t="s">
        <v>50</v>
      </c>
      <c r="AH215" s="324"/>
      <c r="AI215" s="324"/>
      <c r="AJ215" s="69">
        <f t="shared" ref="AJ215:AL215" si="1053">AJ192</f>
        <v>2020</v>
      </c>
      <c r="AK215" s="69">
        <f t="shared" si="1053"/>
        <v>2021</v>
      </c>
      <c r="AL215" s="69">
        <f t="shared" si="1053"/>
        <v>2021</v>
      </c>
      <c r="AM215" s="91" t="s">
        <v>49</v>
      </c>
      <c r="AN215" s="91" t="s">
        <v>50</v>
      </c>
      <c r="AP215" s="324"/>
      <c r="AQ215" s="324"/>
      <c r="AR215" s="69">
        <f t="shared" ref="AR215:AT215" si="1054">AR192</f>
        <v>2020</v>
      </c>
      <c r="AS215" s="69">
        <f t="shared" si="1054"/>
        <v>2021</v>
      </c>
      <c r="AT215" s="69">
        <f t="shared" si="1054"/>
        <v>2021</v>
      </c>
      <c r="AU215" s="91" t="s">
        <v>49</v>
      </c>
      <c r="AV215" s="91" t="s">
        <v>50</v>
      </c>
      <c r="AX215" s="324"/>
      <c r="AY215" s="324"/>
      <c r="AZ215" s="69">
        <f t="shared" ref="AZ215:BB215" si="1055">AZ192</f>
        <v>2020</v>
      </c>
      <c r="BA215" s="69">
        <f t="shared" si="1055"/>
        <v>2021</v>
      </c>
      <c r="BB215" s="69">
        <f t="shared" si="1055"/>
        <v>2021</v>
      </c>
      <c r="BC215" s="91" t="s">
        <v>49</v>
      </c>
      <c r="BD215" s="91" t="s">
        <v>50</v>
      </c>
      <c r="BF215" s="324"/>
      <c r="BG215" s="324"/>
      <c r="BH215" s="69">
        <f t="shared" ref="BH215:BJ215" si="1056">BH192</f>
        <v>2020</v>
      </c>
      <c r="BI215" s="69">
        <f t="shared" si="1056"/>
        <v>2021</v>
      </c>
      <c r="BJ215" s="69">
        <f t="shared" si="1056"/>
        <v>2021</v>
      </c>
      <c r="BK215" s="91" t="s">
        <v>49</v>
      </c>
      <c r="BL215" s="91" t="s">
        <v>50</v>
      </c>
      <c r="BN215" s="324"/>
      <c r="BO215" s="324"/>
      <c r="BP215" s="69">
        <f t="shared" ref="BP215:BR215" si="1057">BP192</f>
        <v>2020</v>
      </c>
      <c r="BQ215" s="69">
        <f t="shared" si="1057"/>
        <v>2021</v>
      </c>
      <c r="BR215" s="69">
        <f t="shared" si="1057"/>
        <v>2021</v>
      </c>
      <c r="BS215" s="91" t="s">
        <v>49</v>
      </c>
      <c r="BT215" s="91" t="s">
        <v>50</v>
      </c>
    </row>
    <row r="216" spans="2:72">
      <c r="B216" s="90">
        <v>1</v>
      </c>
      <c r="C216" s="90">
        <v>2</v>
      </c>
      <c r="D216" s="90">
        <v>3</v>
      </c>
      <c r="E216" s="90">
        <v>4</v>
      </c>
      <c r="F216" s="90">
        <v>5</v>
      </c>
      <c r="G216" s="90">
        <v>6</v>
      </c>
      <c r="H216" s="90">
        <v>7</v>
      </c>
      <c r="J216" s="90">
        <v>1</v>
      </c>
      <c r="K216" s="90">
        <v>2</v>
      </c>
      <c r="L216" s="90">
        <v>3</v>
      </c>
      <c r="M216" s="90">
        <v>4</v>
      </c>
      <c r="N216" s="90">
        <v>5</v>
      </c>
      <c r="O216" s="90">
        <v>6</v>
      </c>
      <c r="P216" s="90">
        <v>7</v>
      </c>
      <c r="R216" s="90">
        <v>1</v>
      </c>
      <c r="S216" s="90">
        <v>2</v>
      </c>
      <c r="T216" s="90">
        <v>3</v>
      </c>
      <c r="U216" s="90">
        <v>4</v>
      </c>
      <c r="V216" s="90">
        <v>5</v>
      </c>
      <c r="W216" s="90">
        <v>6</v>
      </c>
      <c r="X216" s="90">
        <v>7</v>
      </c>
      <c r="Z216" s="90">
        <v>1</v>
      </c>
      <c r="AA216" s="90">
        <v>2</v>
      </c>
      <c r="AB216" s="90">
        <v>3</v>
      </c>
      <c r="AC216" s="90">
        <v>4</v>
      </c>
      <c r="AD216" s="90">
        <v>5</v>
      </c>
      <c r="AE216" s="90">
        <v>6</v>
      </c>
      <c r="AF216" s="90">
        <v>7</v>
      </c>
      <c r="AH216" s="90">
        <v>1</v>
      </c>
      <c r="AI216" s="90">
        <v>2</v>
      </c>
      <c r="AJ216" s="90">
        <v>3</v>
      </c>
      <c r="AK216" s="90">
        <v>4</v>
      </c>
      <c r="AL216" s="90">
        <v>5</v>
      </c>
      <c r="AM216" s="90">
        <v>6</v>
      </c>
      <c r="AN216" s="90">
        <v>7</v>
      </c>
      <c r="AP216" s="90">
        <v>1</v>
      </c>
      <c r="AQ216" s="90">
        <v>2</v>
      </c>
      <c r="AR216" s="90">
        <v>3</v>
      </c>
      <c r="AS216" s="90">
        <v>4</v>
      </c>
      <c r="AT216" s="90">
        <v>5</v>
      </c>
      <c r="AU216" s="90">
        <v>6</v>
      </c>
      <c r="AV216" s="90">
        <v>7</v>
      </c>
      <c r="AX216" s="90">
        <v>1</v>
      </c>
      <c r="AY216" s="90">
        <v>2</v>
      </c>
      <c r="AZ216" s="90">
        <v>3</v>
      </c>
      <c r="BA216" s="90">
        <v>4</v>
      </c>
      <c r="BB216" s="90">
        <v>5</v>
      </c>
      <c r="BC216" s="90">
        <v>6</v>
      </c>
      <c r="BD216" s="90">
        <v>7</v>
      </c>
      <c r="BF216" s="90">
        <v>1</v>
      </c>
      <c r="BG216" s="90">
        <v>2</v>
      </c>
      <c r="BH216" s="90">
        <v>3</v>
      </c>
      <c r="BI216" s="90">
        <v>4</v>
      </c>
      <c r="BJ216" s="90">
        <v>5</v>
      </c>
      <c r="BK216" s="90">
        <v>6</v>
      </c>
      <c r="BL216" s="90">
        <v>7</v>
      </c>
      <c r="BN216" s="90">
        <v>1</v>
      </c>
      <c r="BO216" s="90">
        <v>2</v>
      </c>
      <c r="BP216" s="90">
        <v>3</v>
      </c>
      <c r="BQ216" s="90">
        <v>4</v>
      </c>
      <c r="BR216" s="90">
        <v>5</v>
      </c>
      <c r="BS216" s="90">
        <v>6</v>
      </c>
      <c r="BT216" s="90">
        <v>7</v>
      </c>
    </row>
    <row r="217" spans="2:72">
      <c r="B217" s="14"/>
      <c r="C217" s="15"/>
      <c r="D217" s="16"/>
      <c r="E217" s="54"/>
      <c r="F217" s="16"/>
      <c r="G217" s="16"/>
      <c r="H217" s="54"/>
      <c r="J217" s="14"/>
      <c r="K217" s="15"/>
      <c r="L217" s="16"/>
      <c r="M217" s="54"/>
      <c r="N217" s="16"/>
      <c r="O217" s="16"/>
      <c r="P217" s="54"/>
      <c r="R217" s="14"/>
      <c r="S217" s="15"/>
      <c r="T217" s="16"/>
      <c r="U217" s="54"/>
      <c r="V217" s="16"/>
      <c r="W217" s="16"/>
      <c r="X217" s="54"/>
      <c r="Z217" s="14"/>
      <c r="AA217" s="15"/>
      <c r="AB217" s="16"/>
      <c r="AC217" s="54"/>
      <c r="AD217" s="16"/>
      <c r="AE217" s="16"/>
      <c r="AF217" s="54"/>
      <c r="AH217" s="14"/>
      <c r="AI217" s="15"/>
      <c r="AJ217" s="16"/>
      <c r="AK217" s="54"/>
      <c r="AL217" s="16"/>
      <c r="AM217" s="16"/>
      <c r="AN217" s="54"/>
      <c r="AP217" s="14"/>
      <c r="AQ217" s="15"/>
      <c r="AR217" s="16"/>
      <c r="AS217" s="54"/>
      <c r="AT217" s="16"/>
      <c r="AU217" s="16"/>
      <c r="AV217" s="54"/>
      <c r="AX217" s="14"/>
      <c r="AY217" s="15"/>
      <c r="AZ217" s="16"/>
      <c r="BA217" s="54"/>
      <c r="BB217" s="16"/>
      <c r="BC217" s="16"/>
      <c r="BD217" s="54"/>
      <c r="BF217" s="14"/>
      <c r="BG217" s="15"/>
      <c r="BH217" s="16"/>
      <c r="BI217" s="54"/>
      <c r="BJ217" s="16"/>
      <c r="BK217" s="16"/>
      <c r="BL217" s="54"/>
      <c r="BN217" s="14"/>
      <c r="BO217" s="15"/>
      <c r="BP217" s="16"/>
      <c r="BQ217" s="54"/>
      <c r="BR217" s="16"/>
      <c r="BS217" s="16"/>
      <c r="BT217" s="54"/>
    </row>
    <row r="218" spans="2:72">
      <c r="B218" s="17">
        <v>1</v>
      </c>
      <c r="C218" s="18" t="s">
        <v>9</v>
      </c>
      <c r="D218" s="19"/>
      <c r="E218" s="19"/>
      <c r="F218" s="19"/>
      <c r="G218" s="20"/>
      <c r="H218" s="21"/>
      <c r="J218" s="17">
        <v>1</v>
      </c>
      <c r="K218" s="18" t="s">
        <v>9</v>
      </c>
      <c r="L218" s="19"/>
      <c r="M218" s="19"/>
      <c r="N218" s="19"/>
      <c r="O218" s="20"/>
      <c r="P218" s="21"/>
      <c r="R218" s="17">
        <v>1</v>
      </c>
      <c r="S218" s="18" t="s">
        <v>9</v>
      </c>
      <c r="T218" s="19"/>
      <c r="U218" s="19"/>
      <c r="V218" s="19"/>
      <c r="W218" s="20"/>
      <c r="X218" s="21"/>
      <c r="Z218" s="17">
        <v>1</v>
      </c>
      <c r="AA218" s="18" t="s">
        <v>9</v>
      </c>
      <c r="AB218" s="19"/>
      <c r="AC218" s="19"/>
      <c r="AD218" s="19"/>
      <c r="AE218" s="20"/>
      <c r="AF218" s="21"/>
      <c r="AH218" s="17">
        <v>1</v>
      </c>
      <c r="AI218" s="18" t="s">
        <v>9</v>
      </c>
      <c r="AJ218" s="19"/>
      <c r="AK218" s="19"/>
      <c r="AL218" s="19"/>
      <c r="AM218" s="20"/>
      <c r="AN218" s="21"/>
      <c r="AP218" s="17">
        <v>1</v>
      </c>
      <c r="AQ218" s="18" t="s">
        <v>9</v>
      </c>
      <c r="AR218" s="19"/>
      <c r="AS218" s="19"/>
      <c r="AT218" s="19"/>
      <c r="AU218" s="20"/>
      <c r="AV218" s="21"/>
      <c r="AX218" s="17">
        <v>1</v>
      </c>
      <c r="AY218" s="18" t="s">
        <v>9</v>
      </c>
      <c r="AZ218" s="19"/>
      <c r="BA218" s="19"/>
      <c r="BB218" s="19"/>
      <c r="BC218" s="20"/>
      <c r="BD218" s="21"/>
      <c r="BF218" s="17">
        <v>1</v>
      </c>
      <c r="BG218" s="18" t="s">
        <v>9</v>
      </c>
      <c r="BH218" s="19"/>
      <c r="BI218" s="19"/>
      <c r="BJ218" s="19"/>
      <c r="BK218" s="20"/>
      <c r="BL218" s="21"/>
      <c r="BN218" s="17">
        <v>1</v>
      </c>
      <c r="BO218" s="18" t="s">
        <v>9</v>
      </c>
      <c r="BP218" s="19"/>
      <c r="BQ218" s="19"/>
      <c r="BR218" s="19"/>
      <c r="BS218" s="20"/>
      <c r="BT218" s="21"/>
    </row>
    <row r="219" spans="2:72">
      <c r="B219" s="22"/>
      <c r="C219" s="18" t="s">
        <v>10</v>
      </c>
      <c r="D219" s="168">
        <f>+D27+D81+D99+D135</f>
        <v>0</v>
      </c>
      <c r="E219" s="168">
        <f t="shared" ref="E219:F219" si="1058">+E27+E81+E99+E135</f>
        <v>0</v>
      </c>
      <c r="F219" s="168">
        <f t="shared" si="1058"/>
        <v>0</v>
      </c>
      <c r="G219" s="169">
        <f>F219-D219</f>
        <v>0</v>
      </c>
      <c r="H219" s="170">
        <f>F219-E219</f>
        <v>0</v>
      </c>
      <c r="J219" s="22"/>
      <c r="K219" s="18" t="s">
        <v>10</v>
      </c>
      <c r="L219" s="168">
        <f>+L27+L81+L99+L135</f>
        <v>0</v>
      </c>
      <c r="M219" s="168">
        <f t="shared" ref="M219:N219" si="1059">+M27+M81+M99+M135</f>
        <v>0</v>
      </c>
      <c r="N219" s="168">
        <f t="shared" si="1059"/>
        <v>0</v>
      </c>
      <c r="O219" s="169">
        <f>N219-L219</f>
        <v>0</v>
      </c>
      <c r="P219" s="170">
        <f>N219-M219</f>
        <v>0</v>
      </c>
      <c r="R219" s="22"/>
      <c r="S219" s="18" t="s">
        <v>10</v>
      </c>
      <c r="T219" s="168">
        <f>+T27+T81+T99+T135</f>
        <v>0</v>
      </c>
      <c r="U219" s="168">
        <f t="shared" ref="U219:V219" si="1060">+U27+U81+U99+U135</f>
        <v>0</v>
      </c>
      <c r="V219" s="168">
        <f t="shared" si="1060"/>
        <v>0</v>
      </c>
      <c r="W219" s="169">
        <f>V219-T219</f>
        <v>0</v>
      </c>
      <c r="X219" s="170">
        <f>V219-U219</f>
        <v>0</v>
      </c>
      <c r="Z219" s="22"/>
      <c r="AA219" s="18" t="s">
        <v>10</v>
      </c>
      <c r="AB219" s="168">
        <f>+AB27+AB81+AB99+AB135</f>
        <v>0</v>
      </c>
      <c r="AC219" s="168">
        <f t="shared" ref="AC219:AD219" si="1061">+AC27+AC81+AC99+AC135</f>
        <v>0</v>
      </c>
      <c r="AD219" s="168">
        <f t="shared" si="1061"/>
        <v>0</v>
      </c>
      <c r="AE219" s="169">
        <f>AD219-AB219</f>
        <v>0</v>
      </c>
      <c r="AF219" s="170">
        <f>AD219-AC219</f>
        <v>0</v>
      </c>
      <c r="AH219" s="22"/>
      <c r="AI219" s="18" t="s">
        <v>10</v>
      </c>
      <c r="AJ219" s="168">
        <f>+AJ27+AJ81+AJ99+AJ135</f>
        <v>0</v>
      </c>
      <c r="AK219" s="168">
        <f t="shared" ref="AK219:AL219" si="1062">+AK27+AK81+AK99+AK135</f>
        <v>0</v>
      </c>
      <c r="AL219" s="168">
        <f t="shared" si="1062"/>
        <v>0</v>
      </c>
      <c r="AM219" s="169">
        <f>AL219-AJ219</f>
        <v>0</v>
      </c>
      <c r="AN219" s="170">
        <f>AL219-AK219</f>
        <v>0</v>
      </c>
      <c r="AP219" s="22"/>
      <c r="AQ219" s="18" t="s">
        <v>10</v>
      </c>
      <c r="AR219" s="168">
        <f>+AR27+AR81+AR99+AR135</f>
        <v>0</v>
      </c>
      <c r="AS219" s="168">
        <f t="shared" ref="AS219:AT219" si="1063">+AS27+AS81+AS99+AS135</f>
        <v>0</v>
      </c>
      <c r="AT219" s="168">
        <f t="shared" si="1063"/>
        <v>0</v>
      </c>
      <c r="AU219" s="169">
        <f>AT219-AR219</f>
        <v>0</v>
      </c>
      <c r="AV219" s="170">
        <f>AT219-AS219</f>
        <v>0</v>
      </c>
      <c r="AX219" s="22"/>
      <c r="AY219" s="18" t="s">
        <v>10</v>
      </c>
      <c r="AZ219" s="168">
        <f>+AZ27+AZ81+AZ99+AZ135</f>
        <v>0</v>
      </c>
      <c r="BA219" s="168">
        <f t="shared" ref="BA219:BB219" si="1064">+BA27+BA81+BA99+BA135</f>
        <v>0</v>
      </c>
      <c r="BB219" s="168">
        <f t="shared" si="1064"/>
        <v>0</v>
      </c>
      <c r="BC219" s="169">
        <f>BB219-AZ219</f>
        <v>0</v>
      </c>
      <c r="BD219" s="170">
        <f>BB219-BA219</f>
        <v>0</v>
      </c>
      <c r="BF219" s="22"/>
      <c r="BG219" s="18" t="s">
        <v>10</v>
      </c>
      <c r="BH219" s="168">
        <f>+BH27+BH81+BH99+BH135</f>
        <v>0</v>
      </c>
      <c r="BI219" s="168">
        <f t="shared" ref="BI219:BJ219" si="1065">+BI27+BI81+BI99+BI135</f>
        <v>0</v>
      </c>
      <c r="BJ219" s="168">
        <f t="shared" si="1065"/>
        <v>0</v>
      </c>
      <c r="BK219" s="169">
        <f>BJ219-BH219</f>
        <v>0</v>
      </c>
      <c r="BL219" s="170">
        <f>BJ219-BI219</f>
        <v>0</v>
      </c>
      <c r="BN219" s="22"/>
      <c r="BO219" s="18" t="s">
        <v>10</v>
      </c>
      <c r="BP219" s="168">
        <f>+BP27+BP81+BP99+BP135</f>
        <v>0</v>
      </c>
      <c r="BQ219" s="168">
        <f t="shared" ref="BQ219:BR219" si="1066">+BQ27+BQ81+BQ99+BQ135</f>
        <v>0</v>
      </c>
      <c r="BR219" s="168">
        <f t="shared" si="1066"/>
        <v>0</v>
      </c>
      <c r="BS219" s="169">
        <f>BR219-BP219</f>
        <v>0</v>
      </c>
      <c r="BT219" s="170">
        <f>BR219-BQ219</f>
        <v>0</v>
      </c>
    </row>
    <row r="220" spans="2:72">
      <c r="B220" s="22"/>
      <c r="C220" s="18" t="s">
        <v>11</v>
      </c>
      <c r="D220" s="168">
        <f t="shared" ref="D220:F225" si="1067">+D28+D82+D100+D136</f>
        <v>0</v>
      </c>
      <c r="E220" s="168">
        <f t="shared" si="1067"/>
        <v>0</v>
      </c>
      <c r="F220" s="168">
        <f t="shared" si="1067"/>
        <v>0</v>
      </c>
      <c r="G220" s="169">
        <f t="shared" ref="G220:G225" si="1068">F220-D220</f>
        <v>0</v>
      </c>
      <c r="H220" s="170">
        <f t="shared" ref="H220:H225" si="1069">F220-E220</f>
        <v>0</v>
      </c>
      <c r="J220" s="22"/>
      <c r="K220" s="18" t="s">
        <v>11</v>
      </c>
      <c r="L220" s="168">
        <f t="shared" ref="L220:N220" si="1070">+L28+L82+L100+L136</f>
        <v>0</v>
      </c>
      <c r="M220" s="168">
        <f t="shared" si="1070"/>
        <v>0</v>
      </c>
      <c r="N220" s="168">
        <f t="shared" si="1070"/>
        <v>0</v>
      </c>
      <c r="O220" s="169">
        <f t="shared" ref="O220:O225" si="1071">N220-L220</f>
        <v>0</v>
      </c>
      <c r="P220" s="170">
        <f t="shared" ref="P220:P225" si="1072">N220-M220</f>
        <v>0</v>
      </c>
      <c r="R220" s="22"/>
      <c r="S220" s="18" t="s">
        <v>11</v>
      </c>
      <c r="T220" s="168">
        <f t="shared" ref="T220:V220" si="1073">+T28+T82+T100+T136</f>
        <v>0</v>
      </c>
      <c r="U220" s="168">
        <f t="shared" si="1073"/>
        <v>0</v>
      </c>
      <c r="V220" s="168">
        <f t="shared" si="1073"/>
        <v>0</v>
      </c>
      <c r="W220" s="169">
        <f t="shared" ref="W220:W225" si="1074">V220-T220</f>
        <v>0</v>
      </c>
      <c r="X220" s="170">
        <f t="shared" ref="X220:X225" si="1075">V220-U220</f>
        <v>0</v>
      </c>
      <c r="Z220" s="22"/>
      <c r="AA220" s="18" t="s">
        <v>11</v>
      </c>
      <c r="AB220" s="168">
        <f t="shared" ref="AB220:AD220" si="1076">+AB28+AB82+AB100+AB136</f>
        <v>0</v>
      </c>
      <c r="AC220" s="168">
        <f t="shared" si="1076"/>
        <v>0</v>
      </c>
      <c r="AD220" s="168">
        <f t="shared" si="1076"/>
        <v>0</v>
      </c>
      <c r="AE220" s="169">
        <f t="shared" ref="AE220:AE225" si="1077">AD220-AB220</f>
        <v>0</v>
      </c>
      <c r="AF220" s="170">
        <f t="shared" ref="AF220:AF225" si="1078">AD220-AC220</f>
        <v>0</v>
      </c>
      <c r="AH220" s="22"/>
      <c r="AI220" s="18" t="s">
        <v>11</v>
      </c>
      <c r="AJ220" s="168">
        <f t="shared" ref="AJ220:AL220" si="1079">+AJ28+AJ82+AJ100+AJ136</f>
        <v>0</v>
      </c>
      <c r="AK220" s="168">
        <f t="shared" si="1079"/>
        <v>0</v>
      </c>
      <c r="AL220" s="168">
        <f t="shared" si="1079"/>
        <v>0</v>
      </c>
      <c r="AM220" s="169">
        <f t="shared" ref="AM220:AM225" si="1080">AL220-AJ220</f>
        <v>0</v>
      </c>
      <c r="AN220" s="170">
        <f t="shared" ref="AN220:AN225" si="1081">AL220-AK220</f>
        <v>0</v>
      </c>
      <c r="AP220" s="22"/>
      <c r="AQ220" s="18" t="s">
        <v>11</v>
      </c>
      <c r="AR220" s="168">
        <f t="shared" ref="AR220:AT220" si="1082">+AR28+AR82+AR100+AR136</f>
        <v>0</v>
      </c>
      <c r="AS220" s="168">
        <f t="shared" si="1082"/>
        <v>0</v>
      </c>
      <c r="AT220" s="168">
        <f t="shared" si="1082"/>
        <v>0</v>
      </c>
      <c r="AU220" s="169">
        <f t="shared" ref="AU220:AU225" si="1083">AT220-AR220</f>
        <v>0</v>
      </c>
      <c r="AV220" s="170">
        <f t="shared" ref="AV220:AV225" si="1084">AT220-AS220</f>
        <v>0</v>
      </c>
      <c r="AX220" s="22"/>
      <c r="AY220" s="18" t="s">
        <v>11</v>
      </c>
      <c r="AZ220" s="168">
        <f t="shared" ref="AZ220:BB220" si="1085">+AZ28+AZ82+AZ100+AZ136</f>
        <v>0</v>
      </c>
      <c r="BA220" s="168">
        <f t="shared" si="1085"/>
        <v>0</v>
      </c>
      <c r="BB220" s="168">
        <f t="shared" si="1085"/>
        <v>0</v>
      </c>
      <c r="BC220" s="169">
        <f t="shared" ref="BC220:BC225" si="1086">BB220-AZ220</f>
        <v>0</v>
      </c>
      <c r="BD220" s="170">
        <f t="shared" ref="BD220:BD225" si="1087">BB220-BA220</f>
        <v>0</v>
      </c>
      <c r="BF220" s="22"/>
      <c r="BG220" s="18" t="s">
        <v>11</v>
      </c>
      <c r="BH220" s="168">
        <f t="shared" ref="BH220:BJ220" si="1088">+BH28+BH82+BH100+BH136</f>
        <v>0</v>
      </c>
      <c r="BI220" s="168">
        <f t="shared" si="1088"/>
        <v>0</v>
      </c>
      <c r="BJ220" s="168">
        <f t="shared" si="1088"/>
        <v>0</v>
      </c>
      <c r="BK220" s="169">
        <f t="shared" ref="BK220:BK225" si="1089">BJ220-BH220</f>
        <v>0</v>
      </c>
      <c r="BL220" s="170">
        <f t="shared" ref="BL220:BL225" si="1090">BJ220-BI220</f>
        <v>0</v>
      </c>
      <c r="BN220" s="22"/>
      <c r="BO220" s="18" t="s">
        <v>11</v>
      </c>
      <c r="BP220" s="168">
        <f t="shared" ref="BP220:BR220" si="1091">+BP28+BP82+BP100+BP136</f>
        <v>0</v>
      </c>
      <c r="BQ220" s="168">
        <f t="shared" si="1091"/>
        <v>0</v>
      </c>
      <c r="BR220" s="168">
        <f t="shared" si="1091"/>
        <v>0</v>
      </c>
      <c r="BS220" s="169">
        <f t="shared" ref="BS220:BS225" si="1092">BR220-BP220</f>
        <v>0</v>
      </c>
      <c r="BT220" s="170">
        <f t="shared" ref="BT220:BT225" si="1093">BR220-BQ220</f>
        <v>0</v>
      </c>
    </row>
    <row r="221" spans="2:72">
      <c r="B221" s="22"/>
      <c r="C221" s="18" t="s">
        <v>12</v>
      </c>
      <c r="D221" s="168">
        <f t="shared" si="1067"/>
        <v>0</v>
      </c>
      <c r="E221" s="168">
        <f t="shared" si="1067"/>
        <v>0</v>
      </c>
      <c r="F221" s="168">
        <f t="shared" si="1067"/>
        <v>0</v>
      </c>
      <c r="G221" s="169">
        <f t="shared" si="1068"/>
        <v>0</v>
      </c>
      <c r="H221" s="170">
        <f t="shared" si="1069"/>
        <v>0</v>
      </c>
      <c r="J221" s="22"/>
      <c r="K221" s="18" t="s">
        <v>12</v>
      </c>
      <c r="L221" s="168">
        <f t="shared" ref="L221:N221" si="1094">+L29+L83+L101+L137</f>
        <v>0</v>
      </c>
      <c r="M221" s="168">
        <f t="shared" si="1094"/>
        <v>0</v>
      </c>
      <c r="N221" s="168">
        <f t="shared" si="1094"/>
        <v>0</v>
      </c>
      <c r="O221" s="169">
        <f t="shared" si="1071"/>
        <v>0</v>
      </c>
      <c r="P221" s="170">
        <f t="shared" si="1072"/>
        <v>0</v>
      </c>
      <c r="R221" s="22"/>
      <c r="S221" s="18" t="s">
        <v>12</v>
      </c>
      <c r="T221" s="168">
        <f t="shared" ref="T221:V221" si="1095">+T29+T83+T101+T137</f>
        <v>0</v>
      </c>
      <c r="U221" s="168">
        <f t="shared" si="1095"/>
        <v>0</v>
      </c>
      <c r="V221" s="168">
        <f t="shared" si="1095"/>
        <v>0</v>
      </c>
      <c r="W221" s="169">
        <f t="shared" si="1074"/>
        <v>0</v>
      </c>
      <c r="X221" s="170">
        <f t="shared" si="1075"/>
        <v>0</v>
      </c>
      <c r="Z221" s="22"/>
      <c r="AA221" s="18" t="s">
        <v>12</v>
      </c>
      <c r="AB221" s="168">
        <f t="shared" ref="AB221:AD221" si="1096">+AB29+AB83+AB101+AB137</f>
        <v>0</v>
      </c>
      <c r="AC221" s="168">
        <f t="shared" si="1096"/>
        <v>0</v>
      </c>
      <c r="AD221" s="168">
        <f t="shared" si="1096"/>
        <v>0</v>
      </c>
      <c r="AE221" s="169">
        <f t="shared" si="1077"/>
        <v>0</v>
      </c>
      <c r="AF221" s="170">
        <f t="shared" si="1078"/>
        <v>0</v>
      </c>
      <c r="AH221" s="22"/>
      <c r="AI221" s="18" t="s">
        <v>12</v>
      </c>
      <c r="AJ221" s="168">
        <f t="shared" ref="AJ221:AL221" si="1097">+AJ29+AJ83+AJ101+AJ137</f>
        <v>0</v>
      </c>
      <c r="AK221" s="168">
        <f t="shared" si="1097"/>
        <v>0</v>
      </c>
      <c r="AL221" s="168">
        <f t="shared" si="1097"/>
        <v>0</v>
      </c>
      <c r="AM221" s="169">
        <f t="shared" si="1080"/>
        <v>0</v>
      </c>
      <c r="AN221" s="170">
        <f t="shared" si="1081"/>
        <v>0</v>
      </c>
      <c r="AP221" s="22"/>
      <c r="AQ221" s="18" t="s">
        <v>12</v>
      </c>
      <c r="AR221" s="168">
        <f t="shared" ref="AR221:AT221" si="1098">+AR29+AR83+AR101+AR137</f>
        <v>0</v>
      </c>
      <c r="AS221" s="168">
        <f t="shared" si="1098"/>
        <v>0</v>
      </c>
      <c r="AT221" s="168">
        <f t="shared" si="1098"/>
        <v>0</v>
      </c>
      <c r="AU221" s="169">
        <f t="shared" si="1083"/>
        <v>0</v>
      </c>
      <c r="AV221" s="170">
        <f t="shared" si="1084"/>
        <v>0</v>
      </c>
      <c r="AX221" s="22"/>
      <c r="AY221" s="18" t="s">
        <v>12</v>
      </c>
      <c r="AZ221" s="168">
        <f t="shared" ref="AZ221:BB221" si="1099">+AZ29+AZ83+AZ101+AZ137</f>
        <v>0</v>
      </c>
      <c r="BA221" s="168">
        <f t="shared" si="1099"/>
        <v>0</v>
      </c>
      <c r="BB221" s="168">
        <f t="shared" si="1099"/>
        <v>0</v>
      </c>
      <c r="BC221" s="169">
        <f t="shared" si="1086"/>
        <v>0</v>
      </c>
      <c r="BD221" s="170">
        <f t="shared" si="1087"/>
        <v>0</v>
      </c>
      <c r="BF221" s="22"/>
      <c r="BG221" s="18" t="s">
        <v>12</v>
      </c>
      <c r="BH221" s="168">
        <f t="shared" ref="BH221:BJ221" si="1100">+BH29+BH83+BH101+BH137</f>
        <v>0</v>
      </c>
      <c r="BI221" s="168">
        <f t="shared" si="1100"/>
        <v>0</v>
      </c>
      <c r="BJ221" s="168">
        <f t="shared" si="1100"/>
        <v>0</v>
      </c>
      <c r="BK221" s="169">
        <f t="shared" si="1089"/>
        <v>0</v>
      </c>
      <c r="BL221" s="170">
        <f t="shared" si="1090"/>
        <v>0</v>
      </c>
      <c r="BN221" s="22"/>
      <c r="BO221" s="18" t="s">
        <v>12</v>
      </c>
      <c r="BP221" s="168">
        <f t="shared" ref="BP221:BR221" si="1101">+BP29+BP83+BP101+BP137</f>
        <v>0</v>
      </c>
      <c r="BQ221" s="168">
        <f t="shared" si="1101"/>
        <v>0</v>
      </c>
      <c r="BR221" s="168">
        <f t="shared" si="1101"/>
        <v>0</v>
      </c>
      <c r="BS221" s="169">
        <f t="shared" si="1092"/>
        <v>0</v>
      </c>
      <c r="BT221" s="170">
        <f t="shared" si="1093"/>
        <v>0</v>
      </c>
    </row>
    <row r="222" spans="2:72">
      <c r="B222" s="22"/>
      <c r="C222" s="24" t="s">
        <v>13</v>
      </c>
      <c r="D222" s="168">
        <f t="shared" si="1067"/>
        <v>0</v>
      </c>
      <c r="E222" s="168">
        <f t="shared" si="1067"/>
        <v>0</v>
      </c>
      <c r="F222" s="168">
        <f t="shared" si="1067"/>
        <v>0</v>
      </c>
      <c r="G222" s="169">
        <f t="shared" si="1068"/>
        <v>0</v>
      </c>
      <c r="H222" s="170">
        <f t="shared" si="1069"/>
        <v>0</v>
      </c>
      <c r="J222" s="22"/>
      <c r="K222" s="24" t="s">
        <v>13</v>
      </c>
      <c r="L222" s="168">
        <f t="shared" ref="L222:N222" si="1102">+L30+L84+L102+L138</f>
        <v>0</v>
      </c>
      <c r="M222" s="168">
        <f t="shared" si="1102"/>
        <v>0</v>
      </c>
      <c r="N222" s="168">
        <f t="shared" si="1102"/>
        <v>0</v>
      </c>
      <c r="O222" s="169">
        <f t="shared" si="1071"/>
        <v>0</v>
      </c>
      <c r="P222" s="170">
        <f t="shared" si="1072"/>
        <v>0</v>
      </c>
      <c r="R222" s="22"/>
      <c r="S222" s="24" t="s">
        <v>13</v>
      </c>
      <c r="T222" s="168">
        <f t="shared" ref="T222:V222" si="1103">+T30+T84+T102+T138</f>
        <v>0</v>
      </c>
      <c r="U222" s="168">
        <f t="shared" si="1103"/>
        <v>0</v>
      </c>
      <c r="V222" s="168">
        <f t="shared" si="1103"/>
        <v>0</v>
      </c>
      <c r="W222" s="169">
        <f t="shared" si="1074"/>
        <v>0</v>
      </c>
      <c r="X222" s="170">
        <f t="shared" si="1075"/>
        <v>0</v>
      </c>
      <c r="Z222" s="22"/>
      <c r="AA222" s="24" t="s">
        <v>13</v>
      </c>
      <c r="AB222" s="168">
        <f t="shared" ref="AB222:AD222" si="1104">+AB30+AB84+AB102+AB138</f>
        <v>0</v>
      </c>
      <c r="AC222" s="168">
        <f t="shared" si="1104"/>
        <v>0</v>
      </c>
      <c r="AD222" s="168">
        <f t="shared" si="1104"/>
        <v>0</v>
      </c>
      <c r="AE222" s="169">
        <f t="shared" si="1077"/>
        <v>0</v>
      </c>
      <c r="AF222" s="170">
        <f t="shared" si="1078"/>
        <v>0</v>
      </c>
      <c r="AH222" s="22"/>
      <c r="AI222" s="24" t="s">
        <v>13</v>
      </c>
      <c r="AJ222" s="168">
        <f t="shared" ref="AJ222:AL222" si="1105">+AJ30+AJ84+AJ102+AJ138</f>
        <v>0</v>
      </c>
      <c r="AK222" s="168">
        <f t="shared" si="1105"/>
        <v>0</v>
      </c>
      <c r="AL222" s="168">
        <f t="shared" si="1105"/>
        <v>0</v>
      </c>
      <c r="AM222" s="169">
        <f t="shared" si="1080"/>
        <v>0</v>
      </c>
      <c r="AN222" s="170">
        <f t="shared" si="1081"/>
        <v>0</v>
      </c>
      <c r="AP222" s="22"/>
      <c r="AQ222" s="24" t="s">
        <v>13</v>
      </c>
      <c r="AR222" s="168">
        <f t="shared" ref="AR222:AT222" si="1106">+AR30+AR84+AR102+AR138</f>
        <v>0</v>
      </c>
      <c r="AS222" s="168">
        <f t="shared" si="1106"/>
        <v>0</v>
      </c>
      <c r="AT222" s="168">
        <f t="shared" si="1106"/>
        <v>0</v>
      </c>
      <c r="AU222" s="169">
        <f t="shared" si="1083"/>
        <v>0</v>
      </c>
      <c r="AV222" s="170">
        <f t="shared" si="1084"/>
        <v>0</v>
      </c>
      <c r="AX222" s="22"/>
      <c r="AY222" s="24" t="s">
        <v>13</v>
      </c>
      <c r="AZ222" s="168">
        <f t="shared" ref="AZ222:BB222" si="1107">+AZ30+AZ84+AZ102+AZ138</f>
        <v>0</v>
      </c>
      <c r="BA222" s="168">
        <f t="shared" si="1107"/>
        <v>0</v>
      </c>
      <c r="BB222" s="168">
        <f t="shared" si="1107"/>
        <v>0</v>
      </c>
      <c r="BC222" s="169">
        <f t="shared" si="1086"/>
        <v>0</v>
      </c>
      <c r="BD222" s="170">
        <f t="shared" si="1087"/>
        <v>0</v>
      </c>
      <c r="BF222" s="22"/>
      <c r="BG222" s="24" t="s">
        <v>13</v>
      </c>
      <c r="BH222" s="168">
        <f t="shared" ref="BH222:BJ222" si="1108">+BH30+BH84+BH102+BH138</f>
        <v>0</v>
      </c>
      <c r="BI222" s="168">
        <f t="shared" si="1108"/>
        <v>0</v>
      </c>
      <c r="BJ222" s="168">
        <f t="shared" si="1108"/>
        <v>0</v>
      </c>
      <c r="BK222" s="169">
        <f t="shared" si="1089"/>
        <v>0</v>
      </c>
      <c r="BL222" s="170">
        <f t="shared" si="1090"/>
        <v>0</v>
      </c>
      <c r="BN222" s="22"/>
      <c r="BO222" s="24" t="s">
        <v>13</v>
      </c>
      <c r="BP222" s="168">
        <f t="shared" ref="BP222:BR222" si="1109">+BP30+BP84+BP102+BP138</f>
        <v>0</v>
      </c>
      <c r="BQ222" s="168">
        <f t="shared" si="1109"/>
        <v>0</v>
      </c>
      <c r="BR222" s="168">
        <f t="shared" si="1109"/>
        <v>0</v>
      </c>
      <c r="BS222" s="169">
        <f t="shared" si="1092"/>
        <v>0</v>
      </c>
      <c r="BT222" s="170">
        <f t="shared" si="1093"/>
        <v>0</v>
      </c>
    </row>
    <row r="223" spans="2:72">
      <c r="B223" s="22"/>
      <c r="C223" s="18" t="s">
        <v>36</v>
      </c>
      <c r="D223" s="168">
        <f t="shared" si="1067"/>
        <v>0</v>
      </c>
      <c r="E223" s="168">
        <f t="shared" si="1067"/>
        <v>0</v>
      </c>
      <c r="F223" s="168">
        <f t="shared" si="1067"/>
        <v>0</v>
      </c>
      <c r="G223" s="169">
        <f t="shared" si="1068"/>
        <v>0</v>
      </c>
      <c r="H223" s="170">
        <f t="shared" si="1069"/>
        <v>0</v>
      </c>
      <c r="J223" s="22"/>
      <c r="K223" s="18" t="s">
        <v>36</v>
      </c>
      <c r="L223" s="168">
        <f t="shared" ref="L223:N223" si="1110">+L31+L85+L103+L139</f>
        <v>0</v>
      </c>
      <c r="M223" s="168">
        <f t="shared" si="1110"/>
        <v>0</v>
      </c>
      <c r="N223" s="168">
        <f t="shared" si="1110"/>
        <v>0</v>
      </c>
      <c r="O223" s="169">
        <f t="shared" si="1071"/>
        <v>0</v>
      </c>
      <c r="P223" s="170">
        <f t="shared" si="1072"/>
        <v>0</v>
      </c>
      <c r="R223" s="22"/>
      <c r="S223" s="18" t="s">
        <v>36</v>
      </c>
      <c r="T223" s="168">
        <f t="shared" ref="T223:V223" si="1111">+T31+T85+T103+T139</f>
        <v>0</v>
      </c>
      <c r="U223" s="168">
        <f t="shared" si="1111"/>
        <v>0</v>
      </c>
      <c r="V223" s="168">
        <f t="shared" si="1111"/>
        <v>0</v>
      </c>
      <c r="W223" s="169">
        <f t="shared" si="1074"/>
        <v>0</v>
      </c>
      <c r="X223" s="170">
        <f t="shared" si="1075"/>
        <v>0</v>
      </c>
      <c r="Z223" s="22"/>
      <c r="AA223" s="18" t="s">
        <v>36</v>
      </c>
      <c r="AB223" s="168">
        <f t="shared" ref="AB223:AD223" si="1112">+AB31+AB85+AB103+AB139</f>
        <v>0</v>
      </c>
      <c r="AC223" s="168">
        <f t="shared" si="1112"/>
        <v>0</v>
      </c>
      <c r="AD223" s="168">
        <f t="shared" si="1112"/>
        <v>0</v>
      </c>
      <c r="AE223" s="169">
        <f t="shared" si="1077"/>
        <v>0</v>
      </c>
      <c r="AF223" s="170">
        <f t="shared" si="1078"/>
        <v>0</v>
      </c>
      <c r="AH223" s="22"/>
      <c r="AI223" s="18" t="s">
        <v>36</v>
      </c>
      <c r="AJ223" s="168">
        <f t="shared" ref="AJ223:AL223" si="1113">+AJ31+AJ85+AJ103+AJ139</f>
        <v>0</v>
      </c>
      <c r="AK223" s="168">
        <f t="shared" si="1113"/>
        <v>0</v>
      </c>
      <c r="AL223" s="168">
        <f t="shared" si="1113"/>
        <v>0</v>
      </c>
      <c r="AM223" s="169">
        <f t="shared" si="1080"/>
        <v>0</v>
      </c>
      <c r="AN223" s="170">
        <f t="shared" si="1081"/>
        <v>0</v>
      </c>
      <c r="AP223" s="22"/>
      <c r="AQ223" s="18" t="s">
        <v>36</v>
      </c>
      <c r="AR223" s="168">
        <f t="shared" ref="AR223:AT223" si="1114">+AR31+AR85+AR103+AR139</f>
        <v>0</v>
      </c>
      <c r="AS223" s="168">
        <f t="shared" si="1114"/>
        <v>0</v>
      </c>
      <c r="AT223" s="168">
        <f t="shared" si="1114"/>
        <v>0</v>
      </c>
      <c r="AU223" s="169">
        <f t="shared" si="1083"/>
        <v>0</v>
      </c>
      <c r="AV223" s="170">
        <f t="shared" si="1084"/>
        <v>0</v>
      </c>
      <c r="AX223" s="22"/>
      <c r="AY223" s="18" t="s">
        <v>36</v>
      </c>
      <c r="AZ223" s="168">
        <f t="shared" ref="AZ223:BB223" si="1115">+AZ31+AZ85+AZ103+AZ139</f>
        <v>0</v>
      </c>
      <c r="BA223" s="168">
        <f t="shared" si="1115"/>
        <v>0</v>
      </c>
      <c r="BB223" s="168">
        <f t="shared" si="1115"/>
        <v>0</v>
      </c>
      <c r="BC223" s="169">
        <f t="shared" si="1086"/>
        <v>0</v>
      </c>
      <c r="BD223" s="170">
        <f t="shared" si="1087"/>
        <v>0</v>
      </c>
      <c r="BF223" s="22"/>
      <c r="BG223" s="18" t="s">
        <v>36</v>
      </c>
      <c r="BH223" s="168">
        <f t="shared" ref="BH223:BJ223" si="1116">+BH31+BH85+BH103+BH139</f>
        <v>0</v>
      </c>
      <c r="BI223" s="168">
        <f t="shared" si="1116"/>
        <v>0</v>
      </c>
      <c r="BJ223" s="168">
        <f t="shared" si="1116"/>
        <v>0</v>
      </c>
      <c r="BK223" s="169">
        <f t="shared" si="1089"/>
        <v>0</v>
      </c>
      <c r="BL223" s="170">
        <f t="shared" si="1090"/>
        <v>0</v>
      </c>
      <c r="BN223" s="22"/>
      <c r="BO223" s="18" t="s">
        <v>36</v>
      </c>
      <c r="BP223" s="168">
        <f t="shared" ref="BP223:BR223" si="1117">+BP31+BP85+BP103+BP139</f>
        <v>0</v>
      </c>
      <c r="BQ223" s="168">
        <f t="shared" si="1117"/>
        <v>0</v>
      </c>
      <c r="BR223" s="168">
        <f t="shared" si="1117"/>
        <v>0</v>
      </c>
      <c r="BS223" s="169">
        <f t="shared" si="1092"/>
        <v>0</v>
      </c>
      <c r="BT223" s="170">
        <f t="shared" si="1093"/>
        <v>0</v>
      </c>
    </row>
    <row r="224" spans="2:72">
      <c r="B224" s="22"/>
      <c r="C224" s="18" t="s">
        <v>14</v>
      </c>
      <c r="D224" s="168">
        <f t="shared" si="1067"/>
        <v>0</v>
      </c>
      <c r="E224" s="168">
        <f t="shared" si="1067"/>
        <v>0</v>
      </c>
      <c r="F224" s="168">
        <f t="shared" si="1067"/>
        <v>0</v>
      </c>
      <c r="G224" s="169">
        <f t="shared" si="1068"/>
        <v>0</v>
      </c>
      <c r="H224" s="170">
        <f t="shared" si="1069"/>
        <v>0</v>
      </c>
      <c r="J224" s="22"/>
      <c r="K224" s="18" t="s">
        <v>14</v>
      </c>
      <c r="L224" s="168">
        <f t="shared" ref="L224:N224" si="1118">+L32+L86+L104+L140</f>
        <v>0</v>
      </c>
      <c r="M224" s="168">
        <f t="shared" si="1118"/>
        <v>0</v>
      </c>
      <c r="N224" s="168">
        <f t="shared" si="1118"/>
        <v>0</v>
      </c>
      <c r="O224" s="169">
        <f t="shared" si="1071"/>
        <v>0</v>
      </c>
      <c r="P224" s="170">
        <f t="shared" si="1072"/>
        <v>0</v>
      </c>
      <c r="R224" s="22"/>
      <c r="S224" s="18" t="s">
        <v>14</v>
      </c>
      <c r="T224" s="168">
        <f t="shared" ref="T224:V224" si="1119">+T32+T86+T104+T140</f>
        <v>0</v>
      </c>
      <c r="U224" s="168">
        <f t="shared" si="1119"/>
        <v>0</v>
      </c>
      <c r="V224" s="168">
        <f t="shared" si="1119"/>
        <v>0</v>
      </c>
      <c r="W224" s="169">
        <f t="shared" si="1074"/>
        <v>0</v>
      </c>
      <c r="X224" s="170">
        <f t="shared" si="1075"/>
        <v>0</v>
      </c>
      <c r="Z224" s="22"/>
      <c r="AA224" s="18" t="s">
        <v>14</v>
      </c>
      <c r="AB224" s="168">
        <f t="shared" ref="AB224:AD224" si="1120">+AB32+AB86+AB104+AB140</f>
        <v>0</v>
      </c>
      <c r="AC224" s="168">
        <f t="shared" si="1120"/>
        <v>0</v>
      </c>
      <c r="AD224" s="168">
        <f t="shared" si="1120"/>
        <v>0</v>
      </c>
      <c r="AE224" s="169">
        <f t="shared" si="1077"/>
        <v>0</v>
      </c>
      <c r="AF224" s="170">
        <f t="shared" si="1078"/>
        <v>0</v>
      </c>
      <c r="AH224" s="22"/>
      <c r="AI224" s="18" t="s">
        <v>14</v>
      </c>
      <c r="AJ224" s="168">
        <f t="shared" ref="AJ224:AL224" si="1121">+AJ32+AJ86+AJ104+AJ140</f>
        <v>0</v>
      </c>
      <c r="AK224" s="168">
        <f t="shared" si="1121"/>
        <v>0</v>
      </c>
      <c r="AL224" s="168">
        <f t="shared" si="1121"/>
        <v>0</v>
      </c>
      <c r="AM224" s="169">
        <f t="shared" si="1080"/>
        <v>0</v>
      </c>
      <c r="AN224" s="170">
        <f t="shared" si="1081"/>
        <v>0</v>
      </c>
      <c r="AP224" s="22"/>
      <c r="AQ224" s="18" t="s">
        <v>14</v>
      </c>
      <c r="AR224" s="168">
        <f t="shared" ref="AR224:AT224" si="1122">+AR32+AR86+AR104+AR140</f>
        <v>0</v>
      </c>
      <c r="AS224" s="168">
        <f t="shared" si="1122"/>
        <v>0</v>
      </c>
      <c r="AT224" s="168">
        <f t="shared" si="1122"/>
        <v>0</v>
      </c>
      <c r="AU224" s="169">
        <f t="shared" si="1083"/>
        <v>0</v>
      </c>
      <c r="AV224" s="170">
        <f t="shared" si="1084"/>
        <v>0</v>
      </c>
      <c r="AX224" s="22"/>
      <c r="AY224" s="18" t="s">
        <v>14</v>
      </c>
      <c r="AZ224" s="168">
        <f t="shared" ref="AZ224:BB224" si="1123">+AZ32+AZ86+AZ104+AZ140</f>
        <v>0</v>
      </c>
      <c r="BA224" s="168">
        <f t="shared" si="1123"/>
        <v>0</v>
      </c>
      <c r="BB224" s="168">
        <f t="shared" si="1123"/>
        <v>0</v>
      </c>
      <c r="BC224" s="169">
        <f t="shared" si="1086"/>
        <v>0</v>
      </c>
      <c r="BD224" s="170">
        <f t="shared" si="1087"/>
        <v>0</v>
      </c>
      <c r="BF224" s="22"/>
      <c r="BG224" s="18" t="s">
        <v>14</v>
      </c>
      <c r="BH224" s="168">
        <f t="shared" ref="BH224:BJ224" si="1124">+BH32+BH86+BH104+BH140</f>
        <v>0</v>
      </c>
      <c r="BI224" s="168">
        <f t="shared" si="1124"/>
        <v>0</v>
      </c>
      <c r="BJ224" s="168">
        <f t="shared" si="1124"/>
        <v>0</v>
      </c>
      <c r="BK224" s="169">
        <f t="shared" si="1089"/>
        <v>0</v>
      </c>
      <c r="BL224" s="170">
        <f t="shared" si="1090"/>
        <v>0</v>
      </c>
      <c r="BN224" s="22"/>
      <c r="BO224" s="18" t="s">
        <v>14</v>
      </c>
      <c r="BP224" s="168">
        <f t="shared" ref="BP224:BR224" si="1125">+BP32+BP86+BP104+BP140</f>
        <v>0</v>
      </c>
      <c r="BQ224" s="168">
        <f t="shared" si="1125"/>
        <v>0</v>
      </c>
      <c r="BR224" s="168">
        <f t="shared" si="1125"/>
        <v>0</v>
      </c>
      <c r="BS224" s="169">
        <f t="shared" si="1092"/>
        <v>0</v>
      </c>
      <c r="BT224" s="170">
        <f t="shared" si="1093"/>
        <v>0</v>
      </c>
    </row>
    <row r="225" spans="2:72">
      <c r="B225" s="22"/>
      <c r="C225" s="18" t="s">
        <v>15</v>
      </c>
      <c r="D225" s="168">
        <f t="shared" si="1067"/>
        <v>0</v>
      </c>
      <c r="E225" s="168">
        <f t="shared" si="1067"/>
        <v>0</v>
      </c>
      <c r="F225" s="168">
        <f t="shared" si="1067"/>
        <v>0</v>
      </c>
      <c r="G225" s="169">
        <f t="shared" si="1068"/>
        <v>0</v>
      </c>
      <c r="H225" s="170">
        <f t="shared" si="1069"/>
        <v>0</v>
      </c>
      <c r="J225" s="22"/>
      <c r="K225" s="18" t="s">
        <v>15</v>
      </c>
      <c r="L225" s="168">
        <f t="shared" ref="L225:N225" si="1126">+L33+L87+L105+L141</f>
        <v>0</v>
      </c>
      <c r="M225" s="168">
        <f t="shared" si="1126"/>
        <v>0</v>
      </c>
      <c r="N225" s="168">
        <f t="shared" si="1126"/>
        <v>0</v>
      </c>
      <c r="O225" s="169">
        <f t="shared" si="1071"/>
        <v>0</v>
      </c>
      <c r="P225" s="170">
        <f t="shared" si="1072"/>
        <v>0</v>
      </c>
      <c r="R225" s="22"/>
      <c r="S225" s="18" t="s">
        <v>15</v>
      </c>
      <c r="T225" s="168">
        <f t="shared" ref="T225:V225" si="1127">+T33+T87+T105+T141</f>
        <v>0</v>
      </c>
      <c r="U225" s="168">
        <f t="shared" si="1127"/>
        <v>0</v>
      </c>
      <c r="V225" s="168">
        <f t="shared" si="1127"/>
        <v>0</v>
      </c>
      <c r="W225" s="169">
        <f t="shared" si="1074"/>
        <v>0</v>
      </c>
      <c r="X225" s="170">
        <f t="shared" si="1075"/>
        <v>0</v>
      </c>
      <c r="Z225" s="22"/>
      <c r="AA225" s="18" t="s">
        <v>15</v>
      </c>
      <c r="AB225" s="168">
        <f t="shared" ref="AB225:AD225" si="1128">+AB33+AB87+AB105+AB141</f>
        <v>0</v>
      </c>
      <c r="AC225" s="168">
        <f t="shared" si="1128"/>
        <v>0</v>
      </c>
      <c r="AD225" s="168">
        <f t="shared" si="1128"/>
        <v>0</v>
      </c>
      <c r="AE225" s="169">
        <f t="shared" si="1077"/>
        <v>0</v>
      </c>
      <c r="AF225" s="170">
        <f t="shared" si="1078"/>
        <v>0</v>
      </c>
      <c r="AH225" s="22"/>
      <c r="AI225" s="18" t="s">
        <v>15</v>
      </c>
      <c r="AJ225" s="168">
        <f t="shared" ref="AJ225:AL225" si="1129">+AJ33+AJ87+AJ105+AJ141</f>
        <v>0</v>
      </c>
      <c r="AK225" s="168">
        <f t="shared" si="1129"/>
        <v>0</v>
      </c>
      <c r="AL225" s="168">
        <f t="shared" si="1129"/>
        <v>0</v>
      </c>
      <c r="AM225" s="169">
        <f t="shared" si="1080"/>
        <v>0</v>
      </c>
      <c r="AN225" s="170">
        <f t="shared" si="1081"/>
        <v>0</v>
      </c>
      <c r="AP225" s="22"/>
      <c r="AQ225" s="18" t="s">
        <v>15</v>
      </c>
      <c r="AR225" s="168">
        <f t="shared" ref="AR225:AT225" si="1130">+AR33+AR87+AR105+AR141</f>
        <v>0</v>
      </c>
      <c r="AS225" s="168">
        <f t="shared" si="1130"/>
        <v>0</v>
      </c>
      <c r="AT225" s="168">
        <f t="shared" si="1130"/>
        <v>0</v>
      </c>
      <c r="AU225" s="169">
        <f t="shared" si="1083"/>
        <v>0</v>
      </c>
      <c r="AV225" s="170">
        <f t="shared" si="1084"/>
        <v>0</v>
      </c>
      <c r="AX225" s="22"/>
      <c r="AY225" s="18" t="s">
        <v>15</v>
      </c>
      <c r="AZ225" s="168">
        <f t="shared" ref="AZ225:BB225" si="1131">+AZ33+AZ87+AZ105+AZ141</f>
        <v>0</v>
      </c>
      <c r="BA225" s="168">
        <f t="shared" si="1131"/>
        <v>0</v>
      </c>
      <c r="BB225" s="168">
        <f t="shared" si="1131"/>
        <v>0</v>
      </c>
      <c r="BC225" s="169">
        <f t="shared" si="1086"/>
        <v>0</v>
      </c>
      <c r="BD225" s="170">
        <f t="shared" si="1087"/>
        <v>0</v>
      </c>
      <c r="BF225" s="22"/>
      <c r="BG225" s="18" t="s">
        <v>15</v>
      </c>
      <c r="BH225" s="168">
        <f t="shared" ref="BH225:BJ225" si="1132">+BH33+BH87+BH105+BH141</f>
        <v>0</v>
      </c>
      <c r="BI225" s="168">
        <f t="shared" si="1132"/>
        <v>0</v>
      </c>
      <c r="BJ225" s="168">
        <f t="shared" si="1132"/>
        <v>0</v>
      </c>
      <c r="BK225" s="169">
        <f t="shared" si="1089"/>
        <v>0</v>
      </c>
      <c r="BL225" s="170">
        <f t="shared" si="1090"/>
        <v>0</v>
      </c>
      <c r="BN225" s="22"/>
      <c r="BO225" s="18" t="s">
        <v>15</v>
      </c>
      <c r="BP225" s="168">
        <f t="shared" ref="BP225:BR225" si="1133">+BP33+BP87+BP105+BP141</f>
        <v>0</v>
      </c>
      <c r="BQ225" s="168">
        <f t="shared" si="1133"/>
        <v>0</v>
      </c>
      <c r="BR225" s="168">
        <f t="shared" si="1133"/>
        <v>0</v>
      </c>
      <c r="BS225" s="169">
        <f t="shared" si="1092"/>
        <v>0</v>
      </c>
      <c r="BT225" s="170">
        <f t="shared" si="1093"/>
        <v>0</v>
      </c>
    </row>
    <row r="226" spans="2:72">
      <c r="B226" s="22"/>
      <c r="C226" s="25"/>
      <c r="D226" s="26"/>
      <c r="E226" s="30"/>
      <c r="F226" s="62"/>
      <c r="G226" s="28"/>
      <c r="H226" s="64"/>
      <c r="J226" s="22"/>
      <c r="K226" s="25"/>
      <c r="L226" s="26"/>
      <c r="M226" s="30"/>
      <c r="N226" s="62"/>
      <c r="O226" s="28"/>
      <c r="P226" s="64"/>
      <c r="R226" s="22"/>
      <c r="S226" s="25"/>
      <c r="T226" s="26"/>
      <c r="U226" s="30"/>
      <c r="V226" s="62"/>
      <c r="W226" s="28"/>
      <c r="X226" s="64"/>
      <c r="Z226" s="22"/>
      <c r="AA226" s="25"/>
      <c r="AB226" s="26"/>
      <c r="AC226" s="30"/>
      <c r="AD226" s="62"/>
      <c r="AE226" s="28"/>
      <c r="AF226" s="64"/>
      <c r="AH226" s="22"/>
      <c r="AI226" s="25"/>
      <c r="AJ226" s="26"/>
      <c r="AK226" s="30"/>
      <c r="AL226" s="62"/>
      <c r="AM226" s="28"/>
      <c r="AN226" s="64"/>
      <c r="AP226" s="22"/>
      <c r="AQ226" s="25"/>
      <c r="AR226" s="26"/>
      <c r="AS226" s="30"/>
      <c r="AT226" s="62"/>
      <c r="AU226" s="28"/>
      <c r="AV226" s="64"/>
      <c r="AX226" s="22"/>
      <c r="AY226" s="25"/>
      <c r="AZ226" s="26"/>
      <c r="BA226" s="30"/>
      <c r="BB226" s="62"/>
      <c r="BC226" s="28"/>
      <c r="BD226" s="64"/>
      <c r="BF226" s="22"/>
      <c r="BG226" s="25"/>
      <c r="BH226" s="26"/>
      <c r="BI226" s="30"/>
      <c r="BJ226" s="62"/>
      <c r="BK226" s="28"/>
      <c r="BL226" s="64"/>
      <c r="BN226" s="22"/>
      <c r="BO226" s="25"/>
      <c r="BP226" s="26"/>
      <c r="BQ226" s="30"/>
      <c r="BR226" s="62"/>
      <c r="BS226" s="28"/>
      <c r="BT226" s="64"/>
    </row>
    <row r="227" spans="2:72">
      <c r="B227" s="22"/>
      <c r="C227" s="29" t="s">
        <v>16</v>
      </c>
      <c r="D227" s="26">
        <f>SUM(D219:D225)</f>
        <v>0</v>
      </c>
      <c r="E227" s="26">
        <f>SUM(E219:E225)</f>
        <v>0</v>
      </c>
      <c r="F227" s="63">
        <f t="shared" ref="F227" si="1134">SUM(F219:F225)</f>
        <v>0</v>
      </c>
      <c r="G227" s="30">
        <f>F227-D227</f>
        <v>0</v>
      </c>
      <c r="H227" s="26">
        <f>F227-E227</f>
        <v>0</v>
      </c>
      <c r="J227" s="22"/>
      <c r="K227" s="29" t="s">
        <v>16</v>
      </c>
      <c r="L227" s="26">
        <f>SUM(L219:L225)</f>
        <v>0</v>
      </c>
      <c r="M227" s="26">
        <f>SUM(M219:M225)</f>
        <v>0</v>
      </c>
      <c r="N227" s="63">
        <f t="shared" ref="N227" si="1135">SUM(N219:N225)</f>
        <v>0</v>
      </c>
      <c r="O227" s="30">
        <f>N227-L227</f>
        <v>0</v>
      </c>
      <c r="P227" s="26">
        <f>N227-M227</f>
        <v>0</v>
      </c>
      <c r="R227" s="22"/>
      <c r="S227" s="29" t="s">
        <v>16</v>
      </c>
      <c r="T227" s="26">
        <f>SUM(T219:T225)</f>
        <v>0</v>
      </c>
      <c r="U227" s="26">
        <f>SUM(U219:U225)</f>
        <v>0</v>
      </c>
      <c r="V227" s="63">
        <f t="shared" ref="V227" si="1136">SUM(V219:V225)</f>
        <v>0</v>
      </c>
      <c r="W227" s="30">
        <f>V227-T227</f>
        <v>0</v>
      </c>
      <c r="X227" s="26">
        <f>V227-U227</f>
        <v>0</v>
      </c>
      <c r="Z227" s="22"/>
      <c r="AA227" s="29" t="s">
        <v>16</v>
      </c>
      <c r="AB227" s="26">
        <f>SUM(AB219:AB225)</f>
        <v>0</v>
      </c>
      <c r="AC227" s="26">
        <f>SUM(AC219:AC225)</f>
        <v>0</v>
      </c>
      <c r="AD227" s="63">
        <f t="shared" ref="AD227" si="1137">SUM(AD219:AD225)</f>
        <v>0</v>
      </c>
      <c r="AE227" s="30">
        <f>AD227-AB227</f>
        <v>0</v>
      </c>
      <c r="AF227" s="26">
        <f>AD227-AC227</f>
        <v>0</v>
      </c>
      <c r="AH227" s="22"/>
      <c r="AI227" s="29" t="s">
        <v>16</v>
      </c>
      <c r="AJ227" s="26">
        <f>SUM(AJ219:AJ225)</f>
        <v>0</v>
      </c>
      <c r="AK227" s="26">
        <f>SUM(AK219:AK225)</f>
        <v>0</v>
      </c>
      <c r="AL227" s="63">
        <f t="shared" ref="AL227" si="1138">SUM(AL219:AL225)</f>
        <v>0</v>
      </c>
      <c r="AM227" s="30">
        <f>AL227-AJ227</f>
        <v>0</v>
      </c>
      <c r="AN227" s="26">
        <f>AL227-AK227</f>
        <v>0</v>
      </c>
      <c r="AP227" s="22"/>
      <c r="AQ227" s="29" t="s">
        <v>16</v>
      </c>
      <c r="AR227" s="26">
        <f>SUM(AR219:AR225)</f>
        <v>0</v>
      </c>
      <c r="AS227" s="26">
        <f>SUM(AS219:AS225)</f>
        <v>0</v>
      </c>
      <c r="AT227" s="63">
        <f t="shared" ref="AT227" si="1139">SUM(AT219:AT225)</f>
        <v>0</v>
      </c>
      <c r="AU227" s="30">
        <f>AT227-AR227</f>
        <v>0</v>
      </c>
      <c r="AV227" s="26">
        <f>AT227-AS227</f>
        <v>0</v>
      </c>
      <c r="AX227" s="22"/>
      <c r="AY227" s="29" t="s">
        <v>16</v>
      </c>
      <c r="AZ227" s="26">
        <f>SUM(AZ219:AZ225)</f>
        <v>0</v>
      </c>
      <c r="BA227" s="26">
        <f>SUM(BA219:BA225)</f>
        <v>0</v>
      </c>
      <c r="BB227" s="63">
        <f t="shared" ref="BB227" si="1140">SUM(BB219:BB225)</f>
        <v>0</v>
      </c>
      <c r="BC227" s="30">
        <f>BB227-AZ227</f>
        <v>0</v>
      </c>
      <c r="BD227" s="26">
        <f>BB227-BA227</f>
        <v>0</v>
      </c>
      <c r="BF227" s="22"/>
      <c r="BG227" s="29" t="s">
        <v>16</v>
      </c>
      <c r="BH227" s="26">
        <f>SUM(BH219:BH225)</f>
        <v>0</v>
      </c>
      <c r="BI227" s="26">
        <f>SUM(BI219:BI225)</f>
        <v>0</v>
      </c>
      <c r="BJ227" s="63">
        <f t="shared" ref="BJ227" si="1141">SUM(BJ219:BJ225)</f>
        <v>0</v>
      </c>
      <c r="BK227" s="30">
        <f>BJ227-BH227</f>
        <v>0</v>
      </c>
      <c r="BL227" s="26">
        <f>BJ227-BI227</f>
        <v>0</v>
      </c>
      <c r="BN227" s="22"/>
      <c r="BO227" s="29" t="s">
        <v>16</v>
      </c>
      <c r="BP227" s="26">
        <f>SUM(BP219:BP225)</f>
        <v>0</v>
      </c>
      <c r="BQ227" s="26">
        <f>SUM(BQ219:BQ225)</f>
        <v>0</v>
      </c>
      <c r="BR227" s="63">
        <f t="shared" ref="BR227" si="1142">SUM(BR219:BR225)</f>
        <v>0</v>
      </c>
      <c r="BS227" s="30">
        <f>BR227-BP227</f>
        <v>0</v>
      </c>
      <c r="BT227" s="26">
        <f>BR227-BQ227</f>
        <v>0</v>
      </c>
    </row>
    <row r="228" spans="2:72">
      <c r="B228" s="22"/>
      <c r="C228" s="18"/>
      <c r="D228" s="23"/>
      <c r="E228" s="31"/>
      <c r="F228" s="61"/>
      <c r="G228" s="20"/>
      <c r="H228" s="21"/>
      <c r="J228" s="22"/>
      <c r="K228" s="18"/>
      <c r="L228" s="23"/>
      <c r="M228" s="31"/>
      <c r="N228" s="61"/>
      <c r="O228" s="20"/>
      <c r="P228" s="21"/>
      <c r="R228" s="22"/>
      <c r="S228" s="18"/>
      <c r="T228" s="23"/>
      <c r="U228" s="31"/>
      <c r="V228" s="61"/>
      <c r="W228" s="20"/>
      <c r="X228" s="21"/>
      <c r="Z228" s="22"/>
      <c r="AA228" s="18"/>
      <c r="AB228" s="23"/>
      <c r="AC228" s="31"/>
      <c r="AD228" s="61"/>
      <c r="AE228" s="20"/>
      <c r="AF228" s="21"/>
      <c r="AH228" s="22"/>
      <c r="AI228" s="18"/>
      <c r="AJ228" s="23"/>
      <c r="AK228" s="31"/>
      <c r="AL228" s="61"/>
      <c r="AM228" s="20"/>
      <c r="AN228" s="21"/>
      <c r="AP228" s="22"/>
      <c r="AQ228" s="18"/>
      <c r="AR228" s="23"/>
      <c r="AS228" s="31"/>
      <c r="AT228" s="61"/>
      <c r="AU228" s="20"/>
      <c r="AV228" s="21"/>
      <c r="AX228" s="22"/>
      <c r="AY228" s="18"/>
      <c r="AZ228" s="23"/>
      <c r="BA228" s="31"/>
      <c r="BB228" s="61"/>
      <c r="BC228" s="20"/>
      <c r="BD228" s="21"/>
      <c r="BF228" s="22"/>
      <c r="BG228" s="18"/>
      <c r="BH228" s="23"/>
      <c r="BI228" s="31"/>
      <c r="BJ228" s="61"/>
      <c r="BK228" s="20"/>
      <c r="BL228" s="21"/>
      <c r="BN228" s="22"/>
      <c r="BO228" s="18"/>
      <c r="BP228" s="23"/>
      <c r="BQ228" s="31"/>
      <c r="BR228" s="61"/>
      <c r="BS228" s="20"/>
      <c r="BT228" s="21"/>
    </row>
    <row r="229" spans="2:72">
      <c r="B229" s="22">
        <v>2</v>
      </c>
      <c r="C229" s="24" t="s">
        <v>17</v>
      </c>
      <c r="D229" s="168">
        <f t="shared" ref="D229:F229" si="1143">+D37+D91+D109+D145</f>
        <v>0</v>
      </c>
      <c r="E229" s="168">
        <f t="shared" si="1143"/>
        <v>0</v>
      </c>
      <c r="F229" s="168">
        <f t="shared" si="1143"/>
        <v>0</v>
      </c>
      <c r="G229" s="101">
        <f>F229-D229</f>
        <v>0</v>
      </c>
      <c r="H229" s="101">
        <f>F229-E229</f>
        <v>0</v>
      </c>
      <c r="J229" s="22">
        <v>2</v>
      </c>
      <c r="K229" s="24" t="s">
        <v>17</v>
      </c>
      <c r="L229" s="168">
        <f t="shared" ref="L229:N229" si="1144">+L37+L91+L109+L145</f>
        <v>0</v>
      </c>
      <c r="M229" s="168">
        <f t="shared" si="1144"/>
        <v>0</v>
      </c>
      <c r="N229" s="168">
        <f t="shared" si="1144"/>
        <v>0</v>
      </c>
      <c r="O229" s="101">
        <f>N229-L229</f>
        <v>0</v>
      </c>
      <c r="P229" s="101">
        <f>N229-M229</f>
        <v>0</v>
      </c>
      <c r="R229" s="22">
        <v>2</v>
      </c>
      <c r="S229" s="24" t="s">
        <v>17</v>
      </c>
      <c r="T229" s="168">
        <f t="shared" ref="T229:V229" si="1145">+T37+T91+T109+T145</f>
        <v>0</v>
      </c>
      <c r="U229" s="168">
        <f t="shared" si="1145"/>
        <v>0</v>
      </c>
      <c r="V229" s="168">
        <f t="shared" si="1145"/>
        <v>0</v>
      </c>
      <c r="W229" s="101">
        <f>V229-T229</f>
        <v>0</v>
      </c>
      <c r="X229" s="101">
        <f>V229-U229</f>
        <v>0</v>
      </c>
      <c r="Z229" s="22">
        <v>2</v>
      </c>
      <c r="AA229" s="24" t="s">
        <v>17</v>
      </c>
      <c r="AB229" s="168">
        <f t="shared" ref="AB229:AD229" si="1146">+AB37+AB91+AB109+AB145</f>
        <v>0</v>
      </c>
      <c r="AC229" s="168">
        <f t="shared" si="1146"/>
        <v>0</v>
      </c>
      <c r="AD229" s="168">
        <f t="shared" si="1146"/>
        <v>0</v>
      </c>
      <c r="AE229" s="101">
        <f>AD229-AB229</f>
        <v>0</v>
      </c>
      <c r="AF229" s="101">
        <f>AD229-AC229</f>
        <v>0</v>
      </c>
      <c r="AH229" s="22">
        <v>2</v>
      </c>
      <c r="AI229" s="24" t="s">
        <v>17</v>
      </c>
      <c r="AJ229" s="168">
        <f t="shared" ref="AJ229:AL229" si="1147">+AJ37+AJ91+AJ109+AJ145</f>
        <v>0</v>
      </c>
      <c r="AK229" s="168">
        <f t="shared" si="1147"/>
        <v>0</v>
      </c>
      <c r="AL229" s="168">
        <f t="shared" si="1147"/>
        <v>0</v>
      </c>
      <c r="AM229" s="101">
        <f>AL229-AJ229</f>
        <v>0</v>
      </c>
      <c r="AN229" s="101">
        <f>AL229-AK229</f>
        <v>0</v>
      </c>
      <c r="AP229" s="22">
        <v>2</v>
      </c>
      <c r="AQ229" s="24" t="s">
        <v>17</v>
      </c>
      <c r="AR229" s="168">
        <f t="shared" ref="AR229:AT229" si="1148">+AR37+AR91+AR109+AR145</f>
        <v>0</v>
      </c>
      <c r="AS229" s="168">
        <f t="shared" si="1148"/>
        <v>0</v>
      </c>
      <c r="AT229" s="168">
        <f t="shared" si="1148"/>
        <v>0</v>
      </c>
      <c r="AU229" s="101">
        <f>AT229-AR229</f>
        <v>0</v>
      </c>
      <c r="AV229" s="101">
        <f>AT229-AS229</f>
        <v>0</v>
      </c>
      <c r="AX229" s="22">
        <v>2</v>
      </c>
      <c r="AY229" s="24" t="s">
        <v>17</v>
      </c>
      <c r="AZ229" s="168">
        <f t="shared" ref="AZ229:BB229" si="1149">+AZ37+AZ91+AZ109+AZ145</f>
        <v>0</v>
      </c>
      <c r="BA229" s="168">
        <f t="shared" si="1149"/>
        <v>0</v>
      </c>
      <c r="BB229" s="168">
        <f t="shared" si="1149"/>
        <v>0</v>
      </c>
      <c r="BC229" s="101">
        <f>BB229-AZ229</f>
        <v>0</v>
      </c>
      <c r="BD229" s="101">
        <f>BB229-BA229</f>
        <v>0</v>
      </c>
      <c r="BF229" s="22">
        <v>2</v>
      </c>
      <c r="BG229" s="24" t="s">
        <v>17</v>
      </c>
      <c r="BH229" s="168">
        <f t="shared" ref="BH229:BJ229" si="1150">+BH37+BH91+BH109+BH145</f>
        <v>0</v>
      </c>
      <c r="BI229" s="168">
        <f t="shared" si="1150"/>
        <v>0</v>
      </c>
      <c r="BJ229" s="168">
        <f t="shared" si="1150"/>
        <v>0</v>
      </c>
      <c r="BK229" s="101">
        <f>BJ229-BH229</f>
        <v>0</v>
      </c>
      <c r="BL229" s="101">
        <f>BJ229-BI229</f>
        <v>0</v>
      </c>
      <c r="BN229" s="22">
        <v>2</v>
      </c>
      <c r="BO229" s="24" t="s">
        <v>17</v>
      </c>
      <c r="BP229" s="168">
        <f t="shared" ref="BP229:BR229" si="1151">+BP37+BP91+BP109+BP145</f>
        <v>0</v>
      </c>
      <c r="BQ229" s="168">
        <f t="shared" si="1151"/>
        <v>0</v>
      </c>
      <c r="BR229" s="168">
        <f t="shared" si="1151"/>
        <v>0</v>
      </c>
      <c r="BS229" s="101">
        <f>BR229-BP229</f>
        <v>0</v>
      </c>
      <c r="BT229" s="101">
        <f>BR229-BQ229</f>
        <v>0</v>
      </c>
    </row>
    <row r="230" spans="2:72">
      <c r="B230" s="22">
        <v>3</v>
      </c>
      <c r="C230" s="18" t="s">
        <v>18</v>
      </c>
      <c r="D230" s="168">
        <f t="shared" ref="D230:F230" si="1152">+D38+D92+D110+D146</f>
        <v>0</v>
      </c>
      <c r="E230" s="168">
        <f t="shared" si="1152"/>
        <v>0</v>
      </c>
      <c r="F230" s="168">
        <f t="shared" si="1152"/>
        <v>0</v>
      </c>
      <c r="G230" s="101">
        <f t="shared" ref="G230:G231" si="1153">F230-D230</f>
        <v>0</v>
      </c>
      <c r="H230" s="101">
        <f t="shared" ref="H230:H231" si="1154">F230-E230</f>
        <v>0</v>
      </c>
      <c r="J230" s="22">
        <v>3</v>
      </c>
      <c r="K230" s="18" t="s">
        <v>18</v>
      </c>
      <c r="L230" s="168">
        <f t="shared" ref="L230:N230" si="1155">+L38+L92+L110+L146</f>
        <v>0</v>
      </c>
      <c r="M230" s="168">
        <f t="shared" si="1155"/>
        <v>0</v>
      </c>
      <c r="N230" s="168">
        <f t="shared" si="1155"/>
        <v>0</v>
      </c>
      <c r="O230" s="101">
        <f t="shared" ref="O230:O231" si="1156">N230-L230</f>
        <v>0</v>
      </c>
      <c r="P230" s="101">
        <f t="shared" ref="P230:P231" si="1157">N230-M230</f>
        <v>0</v>
      </c>
      <c r="R230" s="22">
        <v>3</v>
      </c>
      <c r="S230" s="18" t="s">
        <v>18</v>
      </c>
      <c r="T230" s="168">
        <f t="shared" ref="T230:V230" si="1158">+T38+T92+T110+T146</f>
        <v>0</v>
      </c>
      <c r="U230" s="168">
        <f t="shared" si="1158"/>
        <v>0</v>
      </c>
      <c r="V230" s="168">
        <f t="shared" si="1158"/>
        <v>0</v>
      </c>
      <c r="W230" s="101">
        <f t="shared" ref="W230:W231" si="1159">V230-T230</f>
        <v>0</v>
      </c>
      <c r="X230" s="101">
        <f t="shared" ref="X230:X231" si="1160">V230-U230</f>
        <v>0</v>
      </c>
      <c r="Z230" s="22">
        <v>3</v>
      </c>
      <c r="AA230" s="18" t="s">
        <v>18</v>
      </c>
      <c r="AB230" s="168">
        <f t="shared" ref="AB230:AD230" si="1161">+AB38+AB92+AB110+AB146</f>
        <v>0</v>
      </c>
      <c r="AC230" s="168">
        <f t="shared" si="1161"/>
        <v>0</v>
      </c>
      <c r="AD230" s="168">
        <f t="shared" si="1161"/>
        <v>0</v>
      </c>
      <c r="AE230" s="101">
        <f t="shared" ref="AE230:AE231" si="1162">AD230-AB230</f>
        <v>0</v>
      </c>
      <c r="AF230" s="101">
        <f t="shared" ref="AF230:AF231" si="1163">AD230-AC230</f>
        <v>0</v>
      </c>
      <c r="AH230" s="22">
        <v>3</v>
      </c>
      <c r="AI230" s="18" t="s">
        <v>18</v>
      </c>
      <c r="AJ230" s="168">
        <f t="shared" ref="AJ230:AL230" si="1164">+AJ38+AJ92+AJ110+AJ146</f>
        <v>0</v>
      </c>
      <c r="AK230" s="168">
        <f t="shared" si="1164"/>
        <v>0</v>
      </c>
      <c r="AL230" s="168">
        <f t="shared" si="1164"/>
        <v>0</v>
      </c>
      <c r="AM230" s="101">
        <f t="shared" ref="AM230:AM231" si="1165">AL230-AJ230</f>
        <v>0</v>
      </c>
      <c r="AN230" s="101">
        <f t="shared" ref="AN230:AN231" si="1166">AL230-AK230</f>
        <v>0</v>
      </c>
      <c r="AP230" s="22">
        <v>3</v>
      </c>
      <c r="AQ230" s="18" t="s">
        <v>18</v>
      </c>
      <c r="AR230" s="168">
        <f t="shared" ref="AR230:AT230" si="1167">+AR38+AR92+AR110+AR146</f>
        <v>0</v>
      </c>
      <c r="AS230" s="168">
        <f t="shared" si="1167"/>
        <v>0</v>
      </c>
      <c r="AT230" s="168">
        <f t="shared" si="1167"/>
        <v>0</v>
      </c>
      <c r="AU230" s="101">
        <f t="shared" ref="AU230:AU231" si="1168">AT230-AR230</f>
        <v>0</v>
      </c>
      <c r="AV230" s="101">
        <f t="shared" ref="AV230:AV231" si="1169">AT230-AS230</f>
        <v>0</v>
      </c>
      <c r="AX230" s="22">
        <v>3</v>
      </c>
      <c r="AY230" s="18" t="s">
        <v>18</v>
      </c>
      <c r="AZ230" s="168">
        <f t="shared" ref="AZ230:BB230" si="1170">+AZ38+AZ92+AZ110+AZ146</f>
        <v>0</v>
      </c>
      <c r="BA230" s="168">
        <f t="shared" si="1170"/>
        <v>0</v>
      </c>
      <c r="BB230" s="168">
        <f t="shared" si="1170"/>
        <v>0</v>
      </c>
      <c r="BC230" s="101">
        <f t="shared" ref="BC230:BC231" si="1171">BB230-AZ230</f>
        <v>0</v>
      </c>
      <c r="BD230" s="101">
        <f t="shared" ref="BD230:BD231" si="1172">BB230-BA230</f>
        <v>0</v>
      </c>
      <c r="BF230" s="22">
        <v>3</v>
      </c>
      <c r="BG230" s="18" t="s">
        <v>18</v>
      </c>
      <c r="BH230" s="168">
        <f t="shared" ref="BH230:BJ230" si="1173">+BH38+BH92+BH110+BH146</f>
        <v>0</v>
      </c>
      <c r="BI230" s="168">
        <f t="shared" si="1173"/>
        <v>0</v>
      </c>
      <c r="BJ230" s="168">
        <f t="shared" si="1173"/>
        <v>0</v>
      </c>
      <c r="BK230" s="101">
        <f t="shared" ref="BK230:BK231" si="1174">BJ230-BH230</f>
        <v>0</v>
      </c>
      <c r="BL230" s="101">
        <f t="shared" ref="BL230:BL231" si="1175">BJ230-BI230</f>
        <v>0</v>
      </c>
      <c r="BN230" s="22">
        <v>3</v>
      </c>
      <c r="BO230" s="18" t="s">
        <v>18</v>
      </c>
      <c r="BP230" s="168">
        <f t="shared" ref="BP230:BR230" si="1176">+BP38+BP92+BP110+BP146</f>
        <v>0</v>
      </c>
      <c r="BQ230" s="168">
        <f t="shared" si="1176"/>
        <v>0</v>
      </c>
      <c r="BR230" s="168">
        <f t="shared" si="1176"/>
        <v>0</v>
      </c>
      <c r="BS230" s="101">
        <f t="shared" ref="BS230:BS231" si="1177">BR230-BP230</f>
        <v>0</v>
      </c>
      <c r="BT230" s="101">
        <f t="shared" ref="BT230:BT231" si="1178">BR230-BQ230</f>
        <v>0</v>
      </c>
    </row>
    <row r="231" spans="2:72">
      <c r="B231" s="22">
        <v>4</v>
      </c>
      <c r="C231" s="18" t="s">
        <v>19</v>
      </c>
      <c r="D231" s="168">
        <f t="shared" ref="D231:F231" si="1179">+D39+D93+D111+D147</f>
        <v>0</v>
      </c>
      <c r="E231" s="168">
        <f t="shared" si="1179"/>
        <v>0</v>
      </c>
      <c r="F231" s="168">
        <f t="shared" si="1179"/>
        <v>0</v>
      </c>
      <c r="G231" s="101">
        <f t="shared" si="1153"/>
        <v>0</v>
      </c>
      <c r="H231" s="101">
        <f t="shared" si="1154"/>
        <v>0</v>
      </c>
      <c r="J231" s="22">
        <v>4</v>
      </c>
      <c r="K231" s="18" t="s">
        <v>19</v>
      </c>
      <c r="L231" s="168">
        <f t="shared" ref="L231:N231" si="1180">+L39+L93+L111+L147</f>
        <v>0</v>
      </c>
      <c r="M231" s="168">
        <f t="shared" si="1180"/>
        <v>0</v>
      </c>
      <c r="N231" s="168">
        <f t="shared" si="1180"/>
        <v>0</v>
      </c>
      <c r="O231" s="101">
        <f t="shared" si="1156"/>
        <v>0</v>
      </c>
      <c r="P231" s="101">
        <f t="shared" si="1157"/>
        <v>0</v>
      </c>
      <c r="R231" s="22">
        <v>4</v>
      </c>
      <c r="S231" s="18" t="s">
        <v>19</v>
      </c>
      <c r="T231" s="168">
        <f t="shared" ref="T231:V231" si="1181">+T39+T93+T111+T147</f>
        <v>0</v>
      </c>
      <c r="U231" s="168">
        <f t="shared" si="1181"/>
        <v>0</v>
      </c>
      <c r="V231" s="168">
        <f t="shared" si="1181"/>
        <v>0</v>
      </c>
      <c r="W231" s="101">
        <f t="shared" si="1159"/>
        <v>0</v>
      </c>
      <c r="X231" s="101">
        <f t="shared" si="1160"/>
        <v>0</v>
      </c>
      <c r="Z231" s="22">
        <v>4</v>
      </c>
      <c r="AA231" s="18" t="s">
        <v>19</v>
      </c>
      <c r="AB231" s="168">
        <f t="shared" ref="AB231:AD231" si="1182">+AB39+AB93+AB111+AB147</f>
        <v>0</v>
      </c>
      <c r="AC231" s="168">
        <f t="shared" si="1182"/>
        <v>0</v>
      </c>
      <c r="AD231" s="168">
        <f t="shared" si="1182"/>
        <v>0</v>
      </c>
      <c r="AE231" s="101">
        <f t="shared" si="1162"/>
        <v>0</v>
      </c>
      <c r="AF231" s="101">
        <f t="shared" si="1163"/>
        <v>0</v>
      </c>
      <c r="AH231" s="22">
        <v>4</v>
      </c>
      <c r="AI231" s="18" t="s">
        <v>19</v>
      </c>
      <c r="AJ231" s="168">
        <f t="shared" ref="AJ231:AL231" si="1183">+AJ39+AJ93+AJ111+AJ147</f>
        <v>0</v>
      </c>
      <c r="AK231" s="168">
        <f t="shared" si="1183"/>
        <v>0</v>
      </c>
      <c r="AL231" s="168">
        <f t="shared" si="1183"/>
        <v>0</v>
      </c>
      <c r="AM231" s="101">
        <f t="shared" si="1165"/>
        <v>0</v>
      </c>
      <c r="AN231" s="101">
        <f t="shared" si="1166"/>
        <v>0</v>
      </c>
      <c r="AP231" s="22">
        <v>4</v>
      </c>
      <c r="AQ231" s="18" t="s">
        <v>19</v>
      </c>
      <c r="AR231" s="168">
        <f t="shared" ref="AR231:AT231" si="1184">+AR39+AR93+AR111+AR147</f>
        <v>0</v>
      </c>
      <c r="AS231" s="168">
        <f t="shared" si="1184"/>
        <v>0</v>
      </c>
      <c r="AT231" s="168">
        <f t="shared" si="1184"/>
        <v>0</v>
      </c>
      <c r="AU231" s="101">
        <f t="shared" si="1168"/>
        <v>0</v>
      </c>
      <c r="AV231" s="101">
        <f t="shared" si="1169"/>
        <v>0</v>
      </c>
      <c r="AX231" s="22">
        <v>4</v>
      </c>
      <c r="AY231" s="18" t="s">
        <v>19</v>
      </c>
      <c r="AZ231" s="168">
        <f t="shared" ref="AZ231:BB231" si="1185">+AZ39+AZ93+AZ111+AZ147</f>
        <v>0</v>
      </c>
      <c r="BA231" s="168">
        <f t="shared" si="1185"/>
        <v>0</v>
      </c>
      <c r="BB231" s="168">
        <f t="shared" si="1185"/>
        <v>0</v>
      </c>
      <c r="BC231" s="101">
        <f t="shared" si="1171"/>
        <v>0</v>
      </c>
      <c r="BD231" s="101">
        <f t="shared" si="1172"/>
        <v>0</v>
      </c>
      <c r="BF231" s="22">
        <v>4</v>
      </c>
      <c r="BG231" s="18" t="s">
        <v>19</v>
      </c>
      <c r="BH231" s="168">
        <f t="shared" ref="BH231:BJ231" si="1186">+BH39+BH93+BH111+BH147</f>
        <v>0</v>
      </c>
      <c r="BI231" s="168">
        <f t="shared" si="1186"/>
        <v>0</v>
      </c>
      <c r="BJ231" s="168">
        <f t="shared" si="1186"/>
        <v>0</v>
      </c>
      <c r="BK231" s="101">
        <f t="shared" si="1174"/>
        <v>0</v>
      </c>
      <c r="BL231" s="101">
        <f t="shared" si="1175"/>
        <v>0</v>
      </c>
      <c r="BN231" s="22">
        <v>4</v>
      </c>
      <c r="BO231" s="18" t="s">
        <v>19</v>
      </c>
      <c r="BP231" s="168">
        <f t="shared" ref="BP231:BR231" si="1187">+BP39+BP93+BP111+BP147</f>
        <v>0</v>
      </c>
      <c r="BQ231" s="168">
        <f t="shared" si="1187"/>
        <v>0</v>
      </c>
      <c r="BR231" s="168">
        <f t="shared" si="1187"/>
        <v>0</v>
      </c>
      <c r="BS231" s="101">
        <f t="shared" si="1177"/>
        <v>0</v>
      </c>
      <c r="BT231" s="101">
        <f t="shared" si="1178"/>
        <v>0</v>
      </c>
    </row>
    <row r="232" spans="2:72">
      <c r="B232" s="22"/>
      <c r="C232" s="5"/>
      <c r="D232" s="23"/>
      <c r="E232" s="31"/>
      <c r="F232" s="61"/>
      <c r="G232" s="20"/>
      <c r="H232" s="50"/>
      <c r="J232" s="22"/>
      <c r="K232" s="5"/>
      <c r="L232" s="23"/>
      <c r="M232" s="31"/>
      <c r="N232" s="61"/>
      <c r="O232" s="20"/>
      <c r="P232" s="50"/>
      <c r="R232" s="22"/>
      <c r="S232" s="5"/>
      <c r="T232" s="23"/>
      <c r="U232" s="31"/>
      <c r="V232" s="61"/>
      <c r="W232" s="20"/>
      <c r="X232" s="50"/>
      <c r="Z232" s="22"/>
      <c r="AA232" s="5"/>
      <c r="AB232" s="23"/>
      <c r="AC232" s="31"/>
      <c r="AD232" s="61"/>
      <c r="AE232" s="20"/>
      <c r="AF232" s="50"/>
      <c r="AH232" s="22"/>
      <c r="AI232" s="5"/>
      <c r="AJ232" s="23"/>
      <c r="AK232" s="31"/>
      <c r="AL232" s="61"/>
      <c r="AM232" s="20"/>
      <c r="AN232" s="50"/>
      <c r="AP232" s="22"/>
      <c r="AQ232" s="5"/>
      <c r="AR232" s="23"/>
      <c r="AS232" s="31"/>
      <c r="AT232" s="61"/>
      <c r="AU232" s="20"/>
      <c r="AV232" s="50"/>
      <c r="AX232" s="22"/>
      <c r="AY232" s="5"/>
      <c r="AZ232" s="23"/>
      <c r="BA232" s="31"/>
      <c r="BB232" s="61"/>
      <c r="BC232" s="20"/>
      <c r="BD232" s="50"/>
      <c r="BF232" s="22"/>
      <c r="BG232" s="5"/>
      <c r="BH232" s="23"/>
      <c r="BI232" s="31"/>
      <c r="BJ232" s="61"/>
      <c r="BK232" s="20"/>
      <c r="BL232" s="50"/>
      <c r="BN232" s="22"/>
      <c r="BO232" s="5"/>
      <c r="BP232" s="23"/>
      <c r="BQ232" s="31"/>
      <c r="BR232" s="61"/>
      <c r="BS232" s="20"/>
      <c r="BT232" s="50"/>
    </row>
    <row r="233" spans="2:72">
      <c r="B233" s="32"/>
      <c r="C233" s="94" t="s">
        <v>39</v>
      </c>
      <c r="D233" s="33">
        <f>SUM(D227:D232)</f>
        <v>0</v>
      </c>
      <c r="E233" s="33">
        <f t="shared" ref="E233:F233" si="1188">SUM(E227:E232)</f>
        <v>0</v>
      </c>
      <c r="F233" s="33">
        <f t="shared" si="1188"/>
        <v>0</v>
      </c>
      <c r="G233" s="34">
        <f t="shared" ref="G233:H233" si="1189">SUM(G227:G231)</f>
        <v>0</v>
      </c>
      <c r="H233" s="33">
        <f t="shared" si="1189"/>
        <v>0</v>
      </c>
      <c r="J233" s="32"/>
      <c r="K233" s="94" t="s">
        <v>39</v>
      </c>
      <c r="L233" s="33">
        <f>SUM(L227:L232)</f>
        <v>0</v>
      </c>
      <c r="M233" s="33">
        <f t="shared" ref="M233:N233" si="1190">SUM(M227:M232)</f>
        <v>0</v>
      </c>
      <c r="N233" s="33">
        <f t="shared" si="1190"/>
        <v>0</v>
      </c>
      <c r="O233" s="34">
        <f t="shared" ref="O233:P233" si="1191">SUM(O227:O231)</f>
        <v>0</v>
      </c>
      <c r="P233" s="33">
        <f t="shared" si="1191"/>
        <v>0</v>
      </c>
      <c r="R233" s="32"/>
      <c r="S233" s="94" t="s">
        <v>39</v>
      </c>
      <c r="T233" s="33">
        <f>SUM(T227:T232)</f>
        <v>0</v>
      </c>
      <c r="U233" s="33">
        <f t="shared" ref="U233:V233" si="1192">SUM(U227:U232)</f>
        <v>0</v>
      </c>
      <c r="V233" s="33">
        <f t="shared" si="1192"/>
        <v>0</v>
      </c>
      <c r="W233" s="34">
        <f t="shared" ref="W233:X233" si="1193">SUM(W227:W231)</f>
        <v>0</v>
      </c>
      <c r="X233" s="33">
        <f t="shared" si="1193"/>
        <v>0</v>
      </c>
      <c r="Z233" s="32"/>
      <c r="AA233" s="94" t="s">
        <v>39</v>
      </c>
      <c r="AB233" s="33">
        <f>SUM(AB227:AB232)</f>
        <v>0</v>
      </c>
      <c r="AC233" s="33">
        <f t="shared" ref="AC233:AD233" si="1194">SUM(AC227:AC232)</f>
        <v>0</v>
      </c>
      <c r="AD233" s="33">
        <f t="shared" si="1194"/>
        <v>0</v>
      </c>
      <c r="AE233" s="34">
        <f t="shared" ref="AE233:AF233" si="1195">SUM(AE227:AE231)</f>
        <v>0</v>
      </c>
      <c r="AF233" s="33">
        <f t="shared" si="1195"/>
        <v>0</v>
      </c>
      <c r="AH233" s="32"/>
      <c r="AI233" s="94" t="s">
        <v>39</v>
      </c>
      <c r="AJ233" s="33">
        <f>SUM(AJ227:AJ232)</f>
        <v>0</v>
      </c>
      <c r="AK233" s="33">
        <f t="shared" ref="AK233:AL233" si="1196">SUM(AK227:AK232)</f>
        <v>0</v>
      </c>
      <c r="AL233" s="33">
        <f t="shared" si="1196"/>
        <v>0</v>
      </c>
      <c r="AM233" s="34">
        <f t="shared" ref="AM233:AN233" si="1197">SUM(AM227:AM231)</f>
        <v>0</v>
      </c>
      <c r="AN233" s="33">
        <f t="shared" si="1197"/>
        <v>0</v>
      </c>
      <c r="AP233" s="32"/>
      <c r="AQ233" s="94" t="s">
        <v>39</v>
      </c>
      <c r="AR233" s="33">
        <f>SUM(AR227:AR232)</f>
        <v>0</v>
      </c>
      <c r="AS233" s="33">
        <f t="shared" ref="AS233:AT233" si="1198">SUM(AS227:AS232)</f>
        <v>0</v>
      </c>
      <c r="AT233" s="33">
        <f t="shared" si="1198"/>
        <v>0</v>
      </c>
      <c r="AU233" s="34">
        <f t="shared" ref="AU233:AV233" si="1199">SUM(AU227:AU231)</f>
        <v>0</v>
      </c>
      <c r="AV233" s="33">
        <f t="shared" si="1199"/>
        <v>0</v>
      </c>
      <c r="AX233" s="32"/>
      <c r="AY233" s="94" t="s">
        <v>39</v>
      </c>
      <c r="AZ233" s="33">
        <f>SUM(AZ227:AZ232)</f>
        <v>0</v>
      </c>
      <c r="BA233" s="33">
        <f t="shared" ref="BA233:BB233" si="1200">SUM(BA227:BA232)</f>
        <v>0</v>
      </c>
      <c r="BB233" s="33">
        <f t="shared" si="1200"/>
        <v>0</v>
      </c>
      <c r="BC233" s="34">
        <f t="shared" ref="BC233:BD233" si="1201">SUM(BC227:BC231)</f>
        <v>0</v>
      </c>
      <c r="BD233" s="33">
        <f t="shared" si="1201"/>
        <v>0</v>
      </c>
      <c r="BF233" s="32"/>
      <c r="BG233" s="94" t="s">
        <v>39</v>
      </c>
      <c r="BH233" s="33">
        <f>SUM(BH227:BH232)</f>
        <v>0</v>
      </c>
      <c r="BI233" s="33">
        <f t="shared" ref="BI233:BJ233" si="1202">SUM(BI227:BI232)</f>
        <v>0</v>
      </c>
      <c r="BJ233" s="33">
        <f t="shared" si="1202"/>
        <v>0</v>
      </c>
      <c r="BK233" s="34">
        <f t="shared" ref="BK233:BL233" si="1203">SUM(BK227:BK231)</f>
        <v>0</v>
      </c>
      <c r="BL233" s="33">
        <f t="shared" si="1203"/>
        <v>0</v>
      </c>
      <c r="BN233" s="32"/>
      <c r="BO233" s="94" t="s">
        <v>39</v>
      </c>
      <c r="BP233" s="33">
        <f>SUM(BP227:BP232)</f>
        <v>0</v>
      </c>
      <c r="BQ233" s="33">
        <f t="shared" ref="BQ233:BR233" si="1204">SUM(BQ227:BQ232)</f>
        <v>0</v>
      </c>
      <c r="BR233" s="33">
        <f t="shared" si="1204"/>
        <v>0</v>
      </c>
      <c r="BS233" s="34">
        <f t="shared" ref="BS233:BT233" si="1205">SUM(BS227:BS231)</f>
        <v>0</v>
      </c>
      <c r="BT233" s="33">
        <f t="shared" si="1205"/>
        <v>0</v>
      </c>
    </row>
    <row r="235" spans="2:72">
      <c r="B235" s="35"/>
      <c r="C235" s="35" t="s">
        <v>78</v>
      </c>
      <c r="D235" s="35"/>
      <c r="E235" s="35"/>
      <c r="F235" s="35"/>
      <c r="G235" s="35"/>
      <c r="H235" s="35"/>
      <c r="J235" s="35"/>
      <c r="K235" s="35" t="s">
        <v>78</v>
      </c>
      <c r="L235" s="35"/>
      <c r="M235" s="35"/>
      <c r="N235" s="35"/>
      <c r="O235" s="35"/>
      <c r="P235" s="35"/>
      <c r="R235" s="35"/>
      <c r="S235" s="35" t="s">
        <v>78</v>
      </c>
      <c r="T235" s="35"/>
      <c r="U235" s="35"/>
      <c r="V235" s="35"/>
      <c r="W235" s="35"/>
      <c r="X235" s="35"/>
      <c r="Z235" s="35"/>
      <c r="AA235" s="35" t="s">
        <v>78</v>
      </c>
      <c r="AB235" s="35"/>
      <c r="AC235" s="35"/>
      <c r="AD235" s="35"/>
      <c r="AE235" s="35"/>
      <c r="AF235" s="35"/>
      <c r="AH235" s="35"/>
      <c r="AI235" s="35" t="s">
        <v>78</v>
      </c>
      <c r="AJ235" s="35"/>
      <c r="AK235" s="35"/>
      <c r="AL235" s="35"/>
      <c r="AM235" s="35"/>
      <c r="AN235" s="35"/>
      <c r="AP235" s="35"/>
      <c r="AQ235" s="35" t="s">
        <v>78</v>
      </c>
      <c r="AR235" s="35"/>
      <c r="AS235" s="35"/>
      <c r="AT235" s="35"/>
      <c r="AU235" s="35"/>
      <c r="AV235" s="35"/>
      <c r="AX235" s="35"/>
      <c r="AY235" s="35" t="s">
        <v>78</v>
      </c>
      <c r="AZ235" s="35"/>
      <c r="BA235" s="35"/>
      <c r="BB235" s="35"/>
      <c r="BC235" s="35"/>
      <c r="BD235" s="35"/>
      <c r="BF235" s="35"/>
      <c r="BG235" s="35" t="s">
        <v>78</v>
      </c>
      <c r="BH235" s="35"/>
      <c r="BI235" s="35"/>
      <c r="BJ235" s="35"/>
      <c r="BK235" s="35"/>
      <c r="BL235" s="35"/>
      <c r="BN235" s="35"/>
      <c r="BO235" s="35" t="s">
        <v>78</v>
      </c>
      <c r="BP235" s="35"/>
      <c r="BQ235" s="35"/>
      <c r="BR235" s="35"/>
      <c r="BS235" s="35"/>
      <c r="BT235" s="35"/>
    </row>
    <row r="236" spans="2:72" ht="14.45" customHeight="1">
      <c r="B236" s="322" t="s">
        <v>1</v>
      </c>
      <c r="C236" s="325" t="s">
        <v>8</v>
      </c>
      <c r="D236" s="67" t="str">
        <f>D213</f>
        <v>REALISASI</v>
      </c>
      <c r="E236" s="87" t="str">
        <f t="shared" ref="E236:F236" si="1206">E213</f>
        <v>RKAP</v>
      </c>
      <c r="F236" s="68" t="str">
        <f t="shared" si="1206"/>
        <v>REALISASI</v>
      </c>
      <c r="G236" s="326" t="s">
        <v>38</v>
      </c>
      <c r="H236" s="327"/>
      <c r="J236" s="322" t="s">
        <v>1</v>
      </c>
      <c r="K236" s="325" t="s">
        <v>8</v>
      </c>
      <c r="L236" s="67" t="str">
        <f>L213</f>
        <v>REALISASI</v>
      </c>
      <c r="M236" s="87" t="str">
        <f t="shared" ref="M236:N236" si="1207">M213</f>
        <v>RKAP</v>
      </c>
      <c r="N236" s="68" t="str">
        <f t="shared" si="1207"/>
        <v>REALISASI</v>
      </c>
      <c r="O236" s="326" t="s">
        <v>38</v>
      </c>
      <c r="P236" s="327"/>
      <c r="R236" s="322" t="s">
        <v>1</v>
      </c>
      <c r="S236" s="325" t="s">
        <v>8</v>
      </c>
      <c r="T236" s="67" t="str">
        <f>T213</f>
        <v>REALISASI</v>
      </c>
      <c r="U236" s="87" t="str">
        <f t="shared" ref="U236:V236" si="1208">U213</f>
        <v>RKAP</v>
      </c>
      <c r="V236" s="68" t="str">
        <f t="shared" si="1208"/>
        <v>REALISASI</v>
      </c>
      <c r="W236" s="326" t="s">
        <v>38</v>
      </c>
      <c r="X236" s="327"/>
      <c r="Z236" s="322" t="s">
        <v>1</v>
      </c>
      <c r="AA236" s="325" t="s">
        <v>8</v>
      </c>
      <c r="AB236" s="67" t="str">
        <f>AB213</f>
        <v>REALISASI</v>
      </c>
      <c r="AC236" s="87" t="str">
        <f t="shared" ref="AC236:AD236" si="1209">AC213</f>
        <v>RKAP</v>
      </c>
      <c r="AD236" s="68" t="str">
        <f t="shared" si="1209"/>
        <v>REALISASI</v>
      </c>
      <c r="AE236" s="326" t="s">
        <v>38</v>
      </c>
      <c r="AF236" s="327"/>
      <c r="AH236" s="322" t="s">
        <v>1</v>
      </c>
      <c r="AI236" s="325" t="s">
        <v>8</v>
      </c>
      <c r="AJ236" s="67" t="str">
        <f>AJ213</f>
        <v>REALISASI</v>
      </c>
      <c r="AK236" s="87" t="str">
        <f t="shared" ref="AK236:AL236" si="1210">AK213</f>
        <v>RKAP</v>
      </c>
      <c r="AL236" s="68" t="str">
        <f t="shared" si="1210"/>
        <v>REALISASI</v>
      </c>
      <c r="AM236" s="326" t="s">
        <v>38</v>
      </c>
      <c r="AN236" s="327"/>
      <c r="AP236" s="322" t="s">
        <v>1</v>
      </c>
      <c r="AQ236" s="325" t="s">
        <v>8</v>
      </c>
      <c r="AR236" s="67" t="str">
        <f>AR213</f>
        <v>REALISASI</v>
      </c>
      <c r="AS236" s="87" t="str">
        <f t="shared" ref="AS236:AT236" si="1211">AS213</f>
        <v>RKAP</v>
      </c>
      <c r="AT236" s="68" t="str">
        <f t="shared" si="1211"/>
        <v>REALISASI</v>
      </c>
      <c r="AU236" s="326" t="s">
        <v>38</v>
      </c>
      <c r="AV236" s="327"/>
      <c r="AX236" s="322" t="s">
        <v>1</v>
      </c>
      <c r="AY236" s="325" t="s">
        <v>8</v>
      </c>
      <c r="AZ236" s="67" t="str">
        <f>AZ213</f>
        <v>REALISASI</v>
      </c>
      <c r="BA236" s="87" t="str">
        <f t="shared" ref="BA236:BB236" si="1212">BA213</f>
        <v>RKAP</v>
      </c>
      <c r="BB236" s="68" t="str">
        <f t="shared" si="1212"/>
        <v>REALISASI</v>
      </c>
      <c r="BC236" s="326" t="s">
        <v>38</v>
      </c>
      <c r="BD236" s="327"/>
      <c r="BF236" s="322" t="s">
        <v>1</v>
      </c>
      <c r="BG236" s="325" t="s">
        <v>8</v>
      </c>
      <c r="BH236" s="67" t="str">
        <f>BH213</f>
        <v>REALISASI</v>
      </c>
      <c r="BI236" s="87" t="str">
        <f t="shared" ref="BI236:BJ236" si="1213">BI213</f>
        <v>RKAP</v>
      </c>
      <c r="BJ236" s="68" t="str">
        <f t="shared" si="1213"/>
        <v>REALISASI</v>
      </c>
      <c r="BK236" s="326" t="s">
        <v>38</v>
      </c>
      <c r="BL236" s="327"/>
      <c r="BN236" s="322" t="s">
        <v>1</v>
      </c>
      <c r="BO236" s="325" t="s">
        <v>8</v>
      </c>
      <c r="BP236" s="67" t="str">
        <f>BP213</f>
        <v>REALISASI</v>
      </c>
      <c r="BQ236" s="87" t="str">
        <f t="shared" ref="BQ236:BR236" si="1214">BQ213</f>
        <v>RKAP</v>
      </c>
      <c r="BR236" s="68" t="str">
        <f t="shared" si="1214"/>
        <v>REALISASI</v>
      </c>
      <c r="BS236" s="326" t="s">
        <v>38</v>
      </c>
      <c r="BT236" s="327"/>
    </row>
    <row r="237" spans="2:72">
      <c r="B237" s="323"/>
      <c r="C237" s="323"/>
      <c r="D237" s="81" t="str">
        <f t="shared" ref="D237:F238" si="1215">D214</f>
        <v>TAHUN</v>
      </c>
      <c r="E237" s="81" t="str">
        <f t="shared" si="1215"/>
        <v>TAHUN</v>
      </c>
      <c r="F237" s="81" t="str">
        <f t="shared" si="1215"/>
        <v>TAHUN</v>
      </c>
      <c r="G237" s="320" t="s">
        <v>5</v>
      </c>
      <c r="H237" s="321"/>
      <c r="J237" s="323"/>
      <c r="K237" s="323"/>
      <c r="L237" s="81" t="str">
        <f t="shared" ref="L237:N237" si="1216">L214</f>
        <v>TAHUN</v>
      </c>
      <c r="M237" s="81" t="str">
        <f t="shared" si="1216"/>
        <v>TAHUN</v>
      </c>
      <c r="N237" s="81" t="str">
        <f t="shared" si="1216"/>
        <v>TAHUN</v>
      </c>
      <c r="O237" s="320" t="s">
        <v>5</v>
      </c>
      <c r="P237" s="321"/>
      <c r="R237" s="323"/>
      <c r="S237" s="323"/>
      <c r="T237" s="81" t="str">
        <f t="shared" ref="T237:V237" si="1217">T214</f>
        <v>TAHUN</v>
      </c>
      <c r="U237" s="81" t="str">
        <f t="shared" si="1217"/>
        <v>TAHUN</v>
      </c>
      <c r="V237" s="81" t="str">
        <f t="shared" si="1217"/>
        <v>TAHUN</v>
      </c>
      <c r="W237" s="320" t="s">
        <v>5</v>
      </c>
      <c r="X237" s="321"/>
      <c r="Z237" s="323"/>
      <c r="AA237" s="323"/>
      <c r="AB237" s="81" t="str">
        <f t="shared" ref="AB237:AD237" si="1218">AB214</f>
        <v>TAHUN</v>
      </c>
      <c r="AC237" s="81" t="str">
        <f t="shared" si="1218"/>
        <v>TAHUN</v>
      </c>
      <c r="AD237" s="81" t="str">
        <f t="shared" si="1218"/>
        <v>TAHUN</v>
      </c>
      <c r="AE237" s="320" t="s">
        <v>5</v>
      </c>
      <c r="AF237" s="321"/>
      <c r="AH237" s="323"/>
      <c r="AI237" s="323"/>
      <c r="AJ237" s="81" t="str">
        <f t="shared" ref="AJ237:AL237" si="1219">AJ214</f>
        <v>TAHUN</v>
      </c>
      <c r="AK237" s="81" t="str">
        <f t="shared" si="1219"/>
        <v>TAHUN</v>
      </c>
      <c r="AL237" s="81" t="str">
        <f t="shared" si="1219"/>
        <v>TAHUN</v>
      </c>
      <c r="AM237" s="320" t="s">
        <v>5</v>
      </c>
      <c r="AN237" s="321"/>
      <c r="AP237" s="323"/>
      <c r="AQ237" s="323"/>
      <c r="AR237" s="81" t="str">
        <f t="shared" ref="AR237:AT237" si="1220">AR214</f>
        <v>TAHUN</v>
      </c>
      <c r="AS237" s="81" t="str">
        <f t="shared" si="1220"/>
        <v>TAHUN</v>
      </c>
      <c r="AT237" s="81" t="str">
        <f t="shared" si="1220"/>
        <v>TAHUN</v>
      </c>
      <c r="AU237" s="320" t="s">
        <v>5</v>
      </c>
      <c r="AV237" s="321"/>
      <c r="AX237" s="323"/>
      <c r="AY237" s="323"/>
      <c r="AZ237" s="81" t="str">
        <f t="shared" ref="AZ237:BB237" si="1221">AZ214</f>
        <v>TAHUN</v>
      </c>
      <c r="BA237" s="81" t="str">
        <f t="shared" si="1221"/>
        <v>TAHUN</v>
      </c>
      <c r="BB237" s="81" t="str">
        <f t="shared" si="1221"/>
        <v>TAHUN</v>
      </c>
      <c r="BC237" s="320" t="s">
        <v>5</v>
      </c>
      <c r="BD237" s="321"/>
      <c r="BF237" s="323"/>
      <c r="BG237" s="323"/>
      <c r="BH237" s="81" t="str">
        <f t="shared" ref="BH237:BJ237" si="1222">BH214</f>
        <v>TAHUN</v>
      </c>
      <c r="BI237" s="81" t="str">
        <f t="shared" si="1222"/>
        <v>TAHUN</v>
      </c>
      <c r="BJ237" s="81" t="str">
        <f t="shared" si="1222"/>
        <v>TAHUN</v>
      </c>
      <c r="BK237" s="320" t="s">
        <v>5</v>
      </c>
      <c r="BL237" s="321"/>
      <c r="BN237" s="323"/>
      <c r="BO237" s="323"/>
      <c r="BP237" s="81" t="str">
        <f t="shared" ref="BP237:BR237" si="1223">BP214</f>
        <v>TAHUN</v>
      </c>
      <c r="BQ237" s="81" t="str">
        <f t="shared" si="1223"/>
        <v>TAHUN</v>
      </c>
      <c r="BR237" s="81" t="str">
        <f t="shared" si="1223"/>
        <v>TAHUN</v>
      </c>
      <c r="BS237" s="320" t="s">
        <v>5</v>
      </c>
      <c r="BT237" s="321"/>
    </row>
    <row r="238" spans="2:72">
      <c r="B238" s="324"/>
      <c r="C238" s="324"/>
      <c r="D238" s="69">
        <f t="shared" si="1215"/>
        <v>2020</v>
      </c>
      <c r="E238" s="69">
        <f t="shared" si="1215"/>
        <v>2021</v>
      </c>
      <c r="F238" s="69">
        <f t="shared" si="1215"/>
        <v>2021</v>
      </c>
      <c r="G238" s="91" t="s">
        <v>49</v>
      </c>
      <c r="H238" s="91" t="s">
        <v>50</v>
      </c>
      <c r="J238" s="324"/>
      <c r="K238" s="324"/>
      <c r="L238" s="69">
        <f t="shared" ref="L238:N238" si="1224">L215</f>
        <v>2020</v>
      </c>
      <c r="M238" s="69">
        <f t="shared" si="1224"/>
        <v>2021</v>
      </c>
      <c r="N238" s="69">
        <f t="shared" si="1224"/>
        <v>2021</v>
      </c>
      <c r="O238" s="91" t="s">
        <v>49</v>
      </c>
      <c r="P238" s="91" t="s">
        <v>50</v>
      </c>
      <c r="R238" s="324"/>
      <c r="S238" s="324"/>
      <c r="T238" s="69">
        <f t="shared" ref="T238:V238" si="1225">T215</f>
        <v>2020</v>
      </c>
      <c r="U238" s="69">
        <f t="shared" si="1225"/>
        <v>2021</v>
      </c>
      <c r="V238" s="69">
        <f t="shared" si="1225"/>
        <v>2021</v>
      </c>
      <c r="W238" s="91" t="s">
        <v>49</v>
      </c>
      <c r="X238" s="91" t="s">
        <v>50</v>
      </c>
      <c r="Z238" s="324"/>
      <c r="AA238" s="324"/>
      <c r="AB238" s="69">
        <f t="shared" ref="AB238:AD238" si="1226">AB215</f>
        <v>2020</v>
      </c>
      <c r="AC238" s="69">
        <f t="shared" si="1226"/>
        <v>2021</v>
      </c>
      <c r="AD238" s="69">
        <f t="shared" si="1226"/>
        <v>2021</v>
      </c>
      <c r="AE238" s="91" t="s">
        <v>49</v>
      </c>
      <c r="AF238" s="91" t="s">
        <v>50</v>
      </c>
      <c r="AH238" s="324"/>
      <c r="AI238" s="324"/>
      <c r="AJ238" s="69">
        <f t="shared" ref="AJ238:AL238" si="1227">AJ215</f>
        <v>2020</v>
      </c>
      <c r="AK238" s="69">
        <f t="shared" si="1227"/>
        <v>2021</v>
      </c>
      <c r="AL238" s="69">
        <f t="shared" si="1227"/>
        <v>2021</v>
      </c>
      <c r="AM238" s="91" t="s">
        <v>49</v>
      </c>
      <c r="AN238" s="91" t="s">
        <v>50</v>
      </c>
      <c r="AP238" s="324"/>
      <c r="AQ238" s="324"/>
      <c r="AR238" s="69">
        <f t="shared" ref="AR238:AT238" si="1228">AR215</f>
        <v>2020</v>
      </c>
      <c r="AS238" s="69">
        <f t="shared" si="1228"/>
        <v>2021</v>
      </c>
      <c r="AT238" s="69">
        <f t="shared" si="1228"/>
        <v>2021</v>
      </c>
      <c r="AU238" s="91" t="s">
        <v>49</v>
      </c>
      <c r="AV238" s="91" t="s">
        <v>50</v>
      </c>
      <c r="AX238" s="324"/>
      <c r="AY238" s="324"/>
      <c r="AZ238" s="69">
        <f t="shared" ref="AZ238:BB238" si="1229">AZ215</f>
        <v>2020</v>
      </c>
      <c r="BA238" s="69">
        <f t="shared" si="1229"/>
        <v>2021</v>
      </c>
      <c r="BB238" s="69">
        <f t="shared" si="1229"/>
        <v>2021</v>
      </c>
      <c r="BC238" s="91" t="s">
        <v>49</v>
      </c>
      <c r="BD238" s="91" t="s">
        <v>50</v>
      </c>
      <c r="BF238" s="324"/>
      <c r="BG238" s="324"/>
      <c r="BH238" s="69">
        <f t="shared" ref="BH238:BJ238" si="1230">BH215</f>
        <v>2020</v>
      </c>
      <c r="BI238" s="69">
        <f t="shared" si="1230"/>
        <v>2021</v>
      </c>
      <c r="BJ238" s="69">
        <f t="shared" si="1230"/>
        <v>2021</v>
      </c>
      <c r="BK238" s="91" t="s">
        <v>49</v>
      </c>
      <c r="BL238" s="91" t="s">
        <v>50</v>
      </c>
      <c r="BN238" s="324"/>
      <c r="BO238" s="324"/>
      <c r="BP238" s="69">
        <f t="shared" ref="BP238:BR238" si="1231">BP215</f>
        <v>2020</v>
      </c>
      <c r="BQ238" s="69">
        <f t="shared" si="1231"/>
        <v>2021</v>
      </c>
      <c r="BR238" s="69">
        <f t="shared" si="1231"/>
        <v>2021</v>
      </c>
      <c r="BS238" s="91" t="s">
        <v>49</v>
      </c>
      <c r="BT238" s="91" t="s">
        <v>50</v>
      </c>
    </row>
    <row r="239" spans="2:72">
      <c r="B239" s="90">
        <v>1</v>
      </c>
      <c r="C239" s="90">
        <v>2</v>
      </c>
      <c r="D239" s="90">
        <v>3</v>
      </c>
      <c r="E239" s="90">
        <v>4</v>
      </c>
      <c r="F239" s="90">
        <v>5</v>
      </c>
      <c r="G239" s="90">
        <v>6</v>
      </c>
      <c r="H239" s="90">
        <v>7</v>
      </c>
      <c r="J239" s="90">
        <v>1</v>
      </c>
      <c r="K239" s="90">
        <v>2</v>
      </c>
      <c r="L239" s="90">
        <v>3</v>
      </c>
      <c r="M239" s="90">
        <v>4</v>
      </c>
      <c r="N239" s="90">
        <v>5</v>
      </c>
      <c r="O239" s="90">
        <v>6</v>
      </c>
      <c r="P239" s="90">
        <v>7</v>
      </c>
      <c r="R239" s="90">
        <v>1</v>
      </c>
      <c r="S239" s="90">
        <v>2</v>
      </c>
      <c r="T239" s="90">
        <v>3</v>
      </c>
      <c r="U239" s="90">
        <v>4</v>
      </c>
      <c r="V239" s="90">
        <v>5</v>
      </c>
      <c r="W239" s="90">
        <v>6</v>
      </c>
      <c r="X239" s="90">
        <v>7</v>
      </c>
      <c r="Z239" s="90">
        <v>1</v>
      </c>
      <c r="AA239" s="90">
        <v>2</v>
      </c>
      <c r="AB239" s="90">
        <v>3</v>
      </c>
      <c r="AC239" s="90">
        <v>4</v>
      </c>
      <c r="AD239" s="90">
        <v>5</v>
      </c>
      <c r="AE239" s="90">
        <v>6</v>
      </c>
      <c r="AF239" s="90">
        <v>7</v>
      </c>
      <c r="AH239" s="90">
        <v>1</v>
      </c>
      <c r="AI239" s="90">
        <v>2</v>
      </c>
      <c r="AJ239" s="90">
        <v>3</v>
      </c>
      <c r="AK239" s="90">
        <v>4</v>
      </c>
      <c r="AL239" s="90">
        <v>5</v>
      </c>
      <c r="AM239" s="90">
        <v>6</v>
      </c>
      <c r="AN239" s="90">
        <v>7</v>
      </c>
      <c r="AP239" s="90">
        <v>1</v>
      </c>
      <c r="AQ239" s="90">
        <v>2</v>
      </c>
      <c r="AR239" s="90">
        <v>3</v>
      </c>
      <c r="AS239" s="90">
        <v>4</v>
      </c>
      <c r="AT239" s="90">
        <v>5</v>
      </c>
      <c r="AU239" s="90">
        <v>6</v>
      </c>
      <c r="AV239" s="90">
        <v>7</v>
      </c>
      <c r="AX239" s="90">
        <v>1</v>
      </c>
      <c r="AY239" s="90">
        <v>2</v>
      </c>
      <c r="AZ239" s="90">
        <v>3</v>
      </c>
      <c r="BA239" s="90">
        <v>4</v>
      </c>
      <c r="BB239" s="90">
        <v>5</v>
      </c>
      <c r="BC239" s="90">
        <v>6</v>
      </c>
      <c r="BD239" s="90">
        <v>7</v>
      </c>
      <c r="BF239" s="90">
        <v>1</v>
      </c>
      <c r="BG239" s="90">
        <v>2</v>
      </c>
      <c r="BH239" s="90">
        <v>3</v>
      </c>
      <c r="BI239" s="90">
        <v>4</v>
      </c>
      <c r="BJ239" s="90">
        <v>5</v>
      </c>
      <c r="BK239" s="90">
        <v>6</v>
      </c>
      <c r="BL239" s="90">
        <v>7</v>
      </c>
      <c r="BN239" s="90">
        <v>1</v>
      </c>
      <c r="BO239" s="90">
        <v>2</v>
      </c>
      <c r="BP239" s="90">
        <v>3</v>
      </c>
      <c r="BQ239" s="90">
        <v>4</v>
      </c>
      <c r="BR239" s="90">
        <v>5</v>
      </c>
      <c r="BS239" s="90">
        <v>6</v>
      </c>
      <c r="BT239" s="90">
        <v>7</v>
      </c>
    </row>
    <row r="240" spans="2:72">
      <c r="B240" s="14"/>
      <c r="C240" s="15"/>
      <c r="D240" s="16"/>
      <c r="E240" s="54"/>
      <c r="F240" s="16"/>
      <c r="G240" s="16"/>
      <c r="H240" s="54"/>
      <c r="J240" s="14"/>
      <c r="K240" s="15"/>
      <c r="L240" s="16"/>
      <c r="M240" s="54"/>
      <c r="N240" s="16"/>
      <c r="O240" s="16"/>
      <c r="P240" s="54"/>
      <c r="R240" s="14"/>
      <c r="S240" s="15"/>
      <c r="T240" s="16"/>
      <c r="U240" s="54"/>
      <c r="V240" s="16"/>
      <c r="W240" s="16"/>
      <c r="X240" s="54"/>
      <c r="Z240" s="14"/>
      <c r="AA240" s="15"/>
      <c r="AB240" s="16"/>
      <c r="AC240" s="54"/>
      <c r="AD240" s="16"/>
      <c r="AE240" s="16"/>
      <c r="AF240" s="54"/>
      <c r="AH240" s="14"/>
      <c r="AI240" s="15"/>
      <c r="AJ240" s="16"/>
      <c r="AK240" s="54"/>
      <c r="AL240" s="16"/>
      <c r="AM240" s="16"/>
      <c r="AN240" s="54"/>
      <c r="AP240" s="14"/>
      <c r="AQ240" s="15"/>
      <c r="AR240" s="16"/>
      <c r="AS240" s="54"/>
      <c r="AT240" s="16"/>
      <c r="AU240" s="16"/>
      <c r="AV240" s="54"/>
      <c r="AX240" s="14"/>
      <c r="AY240" s="15"/>
      <c r="AZ240" s="16"/>
      <c r="BA240" s="54"/>
      <c r="BB240" s="16"/>
      <c r="BC240" s="16"/>
      <c r="BD240" s="54"/>
      <c r="BF240" s="14"/>
      <c r="BG240" s="15"/>
      <c r="BH240" s="16"/>
      <c r="BI240" s="54"/>
      <c r="BJ240" s="16"/>
      <c r="BK240" s="16"/>
      <c r="BL240" s="54"/>
      <c r="BN240" s="14"/>
      <c r="BO240" s="15"/>
      <c r="BP240" s="16"/>
      <c r="BQ240" s="54"/>
      <c r="BR240" s="16"/>
      <c r="BS240" s="16"/>
      <c r="BT240" s="54"/>
    </row>
    <row r="241" spans="2:72">
      <c r="B241" s="17">
        <v>1</v>
      </c>
      <c r="C241" s="18" t="s">
        <v>9</v>
      </c>
      <c r="D241" s="19"/>
      <c r="E241" s="19"/>
      <c r="F241" s="19"/>
      <c r="G241" s="20"/>
      <c r="H241" s="21"/>
      <c r="J241" s="17">
        <v>1</v>
      </c>
      <c r="K241" s="18" t="s">
        <v>9</v>
      </c>
      <c r="L241" s="19"/>
      <c r="M241" s="19"/>
      <c r="N241" s="19"/>
      <c r="O241" s="20"/>
      <c r="P241" s="21"/>
      <c r="R241" s="17">
        <v>1</v>
      </c>
      <c r="S241" s="18" t="s">
        <v>9</v>
      </c>
      <c r="T241" s="19"/>
      <c r="U241" s="19"/>
      <c r="V241" s="19"/>
      <c r="W241" s="20"/>
      <c r="X241" s="21"/>
      <c r="Z241" s="17">
        <v>1</v>
      </c>
      <c r="AA241" s="18" t="s">
        <v>9</v>
      </c>
      <c r="AB241" s="19"/>
      <c r="AC241" s="19"/>
      <c r="AD241" s="19"/>
      <c r="AE241" s="20"/>
      <c r="AF241" s="21"/>
      <c r="AH241" s="17">
        <v>1</v>
      </c>
      <c r="AI241" s="18" t="s">
        <v>9</v>
      </c>
      <c r="AJ241" s="19"/>
      <c r="AK241" s="19"/>
      <c r="AL241" s="19"/>
      <c r="AM241" s="20"/>
      <c r="AN241" s="21"/>
      <c r="AP241" s="17">
        <v>1</v>
      </c>
      <c r="AQ241" s="18" t="s">
        <v>9</v>
      </c>
      <c r="AR241" s="19"/>
      <c r="AS241" s="19"/>
      <c r="AT241" s="19"/>
      <c r="AU241" s="20"/>
      <c r="AV241" s="21"/>
      <c r="AX241" s="17">
        <v>1</v>
      </c>
      <c r="AY241" s="18" t="s">
        <v>9</v>
      </c>
      <c r="AZ241" s="19"/>
      <c r="BA241" s="19"/>
      <c r="BB241" s="19"/>
      <c r="BC241" s="20"/>
      <c r="BD241" s="21"/>
      <c r="BF241" s="17">
        <v>1</v>
      </c>
      <c r="BG241" s="18" t="s">
        <v>9</v>
      </c>
      <c r="BH241" s="19"/>
      <c r="BI241" s="19"/>
      <c r="BJ241" s="19"/>
      <c r="BK241" s="20"/>
      <c r="BL241" s="21"/>
      <c r="BN241" s="17">
        <v>1</v>
      </c>
      <c r="BO241" s="18" t="s">
        <v>9</v>
      </c>
      <c r="BP241" s="19"/>
      <c r="BQ241" s="19"/>
      <c r="BR241" s="19"/>
      <c r="BS241" s="20"/>
      <c r="BT241" s="21"/>
    </row>
    <row r="242" spans="2:72">
      <c r="B242" s="22"/>
      <c r="C242" s="18" t="s">
        <v>10</v>
      </c>
      <c r="D242" s="168">
        <f>D196+D219</f>
        <v>0</v>
      </c>
      <c r="E242" s="168">
        <f t="shared" ref="E242:F242" si="1232">E196+E219</f>
        <v>0</v>
      </c>
      <c r="F242" s="168">
        <f t="shared" si="1232"/>
        <v>0</v>
      </c>
      <c r="G242" s="169">
        <f>F242-D242</f>
        <v>0</v>
      </c>
      <c r="H242" s="170">
        <f>F242-E242</f>
        <v>0</v>
      </c>
      <c r="J242" s="22"/>
      <c r="K242" s="18" t="s">
        <v>10</v>
      </c>
      <c r="L242" s="168">
        <f>L196+L219</f>
        <v>0</v>
      </c>
      <c r="M242" s="168">
        <f t="shared" ref="M242:N242" si="1233">M196+M219</f>
        <v>0</v>
      </c>
      <c r="N242" s="168">
        <f t="shared" si="1233"/>
        <v>0</v>
      </c>
      <c r="O242" s="169">
        <f>N242-L242</f>
        <v>0</v>
      </c>
      <c r="P242" s="170">
        <f>N242-M242</f>
        <v>0</v>
      </c>
      <c r="R242" s="22"/>
      <c r="S242" s="18" t="s">
        <v>10</v>
      </c>
      <c r="T242" s="168">
        <f>T196+T219</f>
        <v>0</v>
      </c>
      <c r="U242" s="168">
        <f t="shared" ref="U242:V242" si="1234">U196+U219</f>
        <v>0</v>
      </c>
      <c r="V242" s="168">
        <f t="shared" si="1234"/>
        <v>0</v>
      </c>
      <c r="W242" s="169">
        <f>V242-T242</f>
        <v>0</v>
      </c>
      <c r="X242" s="170">
        <f>V242-U242</f>
        <v>0</v>
      </c>
      <c r="Z242" s="22"/>
      <c r="AA242" s="18" t="s">
        <v>10</v>
      </c>
      <c r="AB242" s="168">
        <f>AB196+AB219</f>
        <v>0</v>
      </c>
      <c r="AC242" s="168">
        <f t="shared" ref="AC242:AD242" si="1235">AC196+AC219</f>
        <v>0</v>
      </c>
      <c r="AD242" s="168">
        <f t="shared" si="1235"/>
        <v>0</v>
      </c>
      <c r="AE242" s="169">
        <f>AD242-AB242</f>
        <v>0</v>
      </c>
      <c r="AF242" s="170">
        <f>AD242-AC242</f>
        <v>0</v>
      </c>
      <c r="AH242" s="22"/>
      <c r="AI242" s="18" t="s">
        <v>10</v>
      </c>
      <c r="AJ242" s="168">
        <f>AJ196+AJ219</f>
        <v>0</v>
      </c>
      <c r="AK242" s="168">
        <f t="shared" ref="AK242:AL242" si="1236">AK196+AK219</f>
        <v>0</v>
      </c>
      <c r="AL242" s="168">
        <f t="shared" si="1236"/>
        <v>0</v>
      </c>
      <c r="AM242" s="169">
        <f>AL242-AJ242</f>
        <v>0</v>
      </c>
      <c r="AN242" s="170">
        <f>AL242-AK242</f>
        <v>0</v>
      </c>
      <c r="AP242" s="22"/>
      <c r="AQ242" s="18" t="s">
        <v>10</v>
      </c>
      <c r="AR242" s="168">
        <f>AR196+AR219</f>
        <v>0</v>
      </c>
      <c r="AS242" s="168">
        <f t="shared" ref="AS242:AT242" si="1237">AS196+AS219</f>
        <v>0</v>
      </c>
      <c r="AT242" s="168">
        <f t="shared" si="1237"/>
        <v>0</v>
      </c>
      <c r="AU242" s="169">
        <f>AT242-AR242</f>
        <v>0</v>
      </c>
      <c r="AV242" s="170">
        <f>AT242-AS242</f>
        <v>0</v>
      </c>
      <c r="AX242" s="22"/>
      <c r="AY242" s="18" t="s">
        <v>10</v>
      </c>
      <c r="AZ242" s="168">
        <f>AZ196+AZ219</f>
        <v>0</v>
      </c>
      <c r="BA242" s="168">
        <f t="shared" ref="BA242:BB242" si="1238">BA196+BA219</f>
        <v>0</v>
      </c>
      <c r="BB242" s="168">
        <f t="shared" si="1238"/>
        <v>0</v>
      </c>
      <c r="BC242" s="169">
        <f>BB242-AZ242</f>
        <v>0</v>
      </c>
      <c r="BD242" s="170">
        <f>BB242-BA242</f>
        <v>0</v>
      </c>
      <c r="BF242" s="22"/>
      <c r="BG242" s="18" t="s">
        <v>10</v>
      </c>
      <c r="BH242" s="168">
        <f>BH196+BH219</f>
        <v>0</v>
      </c>
      <c r="BI242" s="168">
        <f t="shared" ref="BI242:BJ242" si="1239">BI196+BI219</f>
        <v>0</v>
      </c>
      <c r="BJ242" s="168">
        <f t="shared" si="1239"/>
        <v>0</v>
      </c>
      <c r="BK242" s="169">
        <f>BJ242-BH242</f>
        <v>0</v>
      </c>
      <c r="BL242" s="170">
        <f>BJ242-BI242</f>
        <v>0</v>
      </c>
      <c r="BN242" s="22"/>
      <c r="BO242" s="18" t="s">
        <v>10</v>
      </c>
      <c r="BP242" s="168">
        <f>BP196+BP219</f>
        <v>0</v>
      </c>
      <c r="BQ242" s="168">
        <f t="shared" ref="BQ242:BR242" si="1240">BQ196+BQ219</f>
        <v>0</v>
      </c>
      <c r="BR242" s="168">
        <f t="shared" si="1240"/>
        <v>0</v>
      </c>
      <c r="BS242" s="169">
        <f>BR242-BP242</f>
        <v>0</v>
      </c>
      <c r="BT242" s="170">
        <f>BR242-BQ242</f>
        <v>0</v>
      </c>
    </row>
    <row r="243" spans="2:72">
      <c r="B243" s="22"/>
      <c r="C243" s="18" t="s">
        <v>11</v>
      </c>
      <c r="D243" s="168">
        <f t="shared" ref="D243:F248" si="1241">D197+D220</f>
        <v>0</v>
      </c>
      <c r="E243" s="168">
        <f t="shared" si="1241"/>
        <v>0</v>
      </c>
      <c r="F243" s="168">
        <f t="shared" si="1241"/>
        <v>0</v>
      </c>
      <c r="G243" s="169">
        <f t="shared" ref="G243:G248" si="1242">F243-D243</f>
        <v>0</v>
      </c>
      <c r="H243" s="170">
        <f t="shared" ref="H243:H248" si="1243">F243-E243</f>
        <v>0</v>
      </c>
      <c r="J243" s="22"/>
      <c r="K243" s="18" t="s">
        <v>11</v>
      </c>
      <c r="L243" s="168">
        <f t="shared" ref="L243:N243" si="1244">L197+L220</f>
        <v>0</v>
      </c>
      <c r="M243" s="168">
        <f t="shared" si="1244"/>
        <v>0</v>
      </c>
      <c r="N243" s="168">
        <f t="shared" si="1244"/>
        <v>0</v>
      </c>
      <c r="O243" s="169">
        <f t="shared" ref="O243:O248" si="1245">N243-L243</f>
        <v>0</v>
      </c>
      <c r="P243" s="170">
        <f t="shared" ref="P243:P248" si="1246">N243-M243</f>
        <v>0</v>
      </c>
      <c r="R243" s="22"/>
      <c r="S243" s="18" t="s">
        <v>11</v>
      </c>
      <c r="T243" s="168">
        <f t="shared" ref="T243:V243" si="1247">T197+T220</f>
        <v>0</v>
      </c>
      <c r="U243" s="168">
        <f t="shared" si="1247"/>
        <v>0</v>
      </c>
      <c r="V243" s="168">
        <f t="shared" si="1247"/>
        <v>0</v>
      </c>
      <c r="W243" s="169">
        <f t="shared" ref="W243:W248" si="1248">V243-T243</f>
        <v>0</v>
      </c>
      <c r="X243" s="170">
        <f t="shared" ref="X243:X248" si="1249">V243-U243</f>
        <v>0</v>
      </c>
      <c r="Z243" s="22"/>
      <c r="AA243" s="18" t="s">
        <v>11</v>
      </c>
      <c r="AB243" s="168">
        <f t="shared" ref="AB243:AD243" si="1250">AB197+AB220</f>
        <v>0</v>
      </c>
      <c r="AC243" s="168">
        <f t="shared" si="1250"/>
        <v>0</v>
      </c>
      <c r="AD243" s="168">
        <f t="shared" si="1250"/>
        <v>0</v>
      </c>
      <c r="AE243" s="169">
        <f t="shared" ref="AE243:AE248" si="1251">AD243-AB243</f>
        <v>0</v>
      </c>
      <c r="AF243" s="170">
        <f t="shared" ref="AF243:AF248" si="1252">AD243-AC243</f>
        <v>0</v>
      </c>
      <c r="AH243" s="22"/>
      <c r="AI243" s="18" t="s">
        <v>11</v>
      </c>
      <c r="AJ243" s="168">
        <f t="shared" ref="AJ243:AL243" si="1253">AJ197+AJ220</f>
        <v>0</v>
      </c>
      <c r="AK243" s="168">
        <f t="shared" si="1253"/>
        <v>0</v>
      </c>
      <c r="AL243" s="168">
        <f t="shared" si="1253"/>
        <v>0</v>
      </c>
      <c r="AM243" s="169">
        <f t="shared" ref="AM243:AM248" si="1254">AL243-AJ243</f>
        <v>0</v>
      </c>
      <c r="AN243" s="170">
        <f t="shared" ref="AN243:AN248" si="1255">AL243-AK243</f>
        <v>0</v>
      </c>
      <c r="AP243" s="22"/>
      <c r="AQ243" s="18" t="s">
        <v>11</v>
      </c>
      <c r="AR243" s="168">
        <f t="shared" ref="AR243:AT243" si="1256">AR197+AR220</f>
        <v>0</v>
      </c>
      <c r="AS243" s="168">
        <f t="shared" si="1256"/>
        <v>0</v>
      </c>
      <c r="AT243" s="168">
        <f t="shared" si="1256"/>
        <v>0</v>
      </c>
      <c r="AU243" s="169">
        <f t="shared" ref="AU243:AU248" si="1257">AT243-AR243</f>
        <v>0</v>
      </c>
      <c r="AV243" s="170">
        <f t="shared" ref="AV243:AV248" si="1258">AT243-AS243</f>
        <v>0</v>
      </c>
      <c r="AX243" s="22"/>
      <c r="AY243" s="18" t="s">
        <v>11</v>
      </c>
      <c r="AZ243" s="168">
        <f t="shared" ref="AZ243:BB243" si="1259">AZ197+AZ220</f>
        <v>0</v>
      </c>
      <c r="BA243" s="168">
        <f t="shared" si="1259"/>
        <v>0</v>
      </c>
      <c r="BB243" s="168">
        <f t="shared" si="1259"/>
        <v>0</v>
      </c>
      <c r="BC243" s="169">
        <f t="shared" ref="BC243:BC248" si="1260">BB243-AZ243</f>
        <v>0</v>
      </c>
      <c r="BD243" s="170">
        <f t="shared" ref="BD243:BD248" si="1261">BB243-BA243</f>
        <v>0</v>
      </c>
      <c r="BF243" s="22"/>
      <c r="BG243" s="18" t="s">
        <v>11</v>
      </c>
      <c r="BH243" s="168">
        <f t="shared" ref="BH243:BJ243" si="1262">BH197+BH220</f>
        <v>0</v>
      </c>
      <c r="BI243" s="168">
        <f t="shared" si="1262"/>
        <v>0</v>
      </c>
      <c r="BJ243" s="168">
        <f t="shared" si="1262"/>
        <v>0</v>
      </c>
      <c r="BK243" s="169">
        <f t="shared" ref="BK243:BK248" si="1263">BJ243-BH243</f>
        <v>0</v>
      </c>
      <c r="BL243" s="170">
        <f t="shared" ref="BL243:BL248" si="1264">BJ243-BI243</f>
        <v>0</v>
      </c>
      <c r="BN243" s="22"/>
      <c r="BO243" s="18" t="s">
        <v>11</v>
      </c>
      <c r="BP243" s="168">
        <f t="shared" ref="BP243:BR243" si="1265">BP197+BP220</f>
        <v>0</v>
      </c>
      <c r="BQ243" s="168">
        <f t="shared" si="1265"/>
        <v>0</v>
      </c>
      <c r="BR243" s="168">
        <f t="shared" si="1265"/>
        <v>0</v>
      </c>
      <c r="BS243" s="169">
        <f t="shared" ref="BS243:BS248" si="1266">BR243-BP243</f>
        <v>0</v>
      </c>
      <c r="BT243" s="170">
        <f t="shared" ref="BT243:BT248" si="1267">BR243-BQ243</f>
        <v>0</v>
      </c>
    </row>
    <row r="244" spans="2:72">
      <c r="B244" s="22"/>
      <c r="C244" s="18" t="s">
        <v>12</v>
      </c>
      <c r="D244" s="168">
        <f t="shared" si="1241"/>
        <v>0</v>
      </c>
      <c r="E244" s="168">
        <f t="shared" si="1241"/>
        <v>0</v>
      </c>
      <c r="F244" s="168">
        <f t="shared" si="1241"/>
        <v>0</v>
      </c>
      <c r="G244" s="169">
        <f t="shared" si="1242"/>
        <v>0</v>
      </c>
      <c r="H244" s="170">
        <f t="shared" si="1243"/>
        <v>0</v>
      </c>
      <c r="J244" s="22"/>
      <c r="K244" s="18" t="s">
        <v>12</v>
      </c>
      <c r="L244" s="168">
        <f t="shared" ref="L244:N244" si="1268">L198+L221</f>
        <v>0</v>
      </c>
      <c r="M244" s="168">
        <f t="shared" si="1268"/>
        <v>0</v>
      </c>
      <c r="N244" s="168">
        <f t="shared" si="1268"/>
        <v>0</v>
      </c>
      <c r="O244" s="169">
        <f t="shared" si="1245"/>
        <v>0</v>
      </c>
      <c r="P244" s="170">
        <f t="shared" si="1246"/>
        <v>0</v>
      </c>
      <c r="R244" s="22"/>
      <c r="S244" s="18" t="s">
        <v>12</v>
      </c>
      <c r="T244" s="168">
        <f t="shared" ref="T244:V244" si="1269">T198+T221</f>
        <v>0</v>
      </c>
      <c r="U244" s="168">
        <f t="shared" si="1269"/>
        <v>0</v>
      </c>
      <c r="V244" s="168">
        <f t="shared" si="1269"/>
        <v>0</v>
      </c>
      <c r="W244" s="169">
        <f t="shared" si="1248"/>
        <v>0</v>
      </c>
      <c r="X244" s="170">
        <f t="shared" si="1249"/>
        <v>0</v>
      </c>
      <c r="Z244" s="22"/>
      <c r="AA244" s="18" t="s">
        <v>12</v>
      </c>
      <c r="AB244" s="168">
        <f t="shared" ref="AB244:AD244" si="1270">AB198+AB221</f>
        <v>0</v>
      </c>
      <c r="AC244" s="168">
        <f t="shared" si="1270"/>
        <v>0</v>
      </c>
      <c r="AD244" s="168">
        <f t="shared" si="1270"/>
        <v>0</v>
      </c>
      <c r="AE244" s="169">
        <f t="shared" si="1251"/>
        <v>0</v>
      </c>
      <c r="AF244" s="170">
        <f t="shared" si="1252"/>
        <v>0</v>
      </c>
      <c r="AH244" s="22"/>
      <c r="AI244" s="18" t="s">
        <v>12</v>
      </c>
      <c r="AJ244" s="168">
        <f t="shared" ref="AJ244:AL244" si="1271">AJ198+AJ221</f>
        <v>0</v>
      </c>
      <c r="AK244" s="168">
        <f t="shared" si="1271"/>
        <v>0</v>
      </c>
      <c r="AL244" s="168">
        <f t="shared" si="1271"/>
        <v>0</v>
      </c>
      <c r="AM244" s="169">
        <f t="shared" si="1254"/>
        <v>0</v>
      </c>
      <c r="AN244" s="170">
        <f t="shared" si="1255"/>
        <v>0</v>
      </c>
      <c r="AP244" s="22"/>
      <c r="AQ244" s="18" t="s">
        <v>12</v>
      </c>
      <c r="AR244" s="168">
        <f t="shared" ref="AR244:AT244" si="1272">AR198+AR221</f>
        <v>0</v>
      </c>
      <c r="AS244" s="168">
        <f t="shared" si="1272"/>
        <v>0</v>
      </c>
      <c r="AT244" s="168">
        <f t="shared" si="1272"/>
        <v>0</v>
      </c>
      <c r="AU244" s="169">
        <f t="shared" si="1257"/>
        <v>0</v>
      </c>
      <c r="AV244" s="170">
        <f t="shared" si="1258"/>
        <v>0</v>
      </c>
      <c r="AX244" s="22"/>
      <c r="AY244" s="18" t="s">
        <v>12</v>
      </c>
      <c r="AZ244" s="168">
        <f t="shared" ref="AZ244:BB244" si="1273">AZ198+AZ221</f>
        <v>0</v>
      </c>
      <c r="BA244" s="168">
        <f t="shared" si="1273"/>
        <v>0</v>
      </c>
      <c r="BB244" s="168">
        <f t="shared" si="1273"/>
        <v>0</v>
      </c>
      <c r="BC244" s="169">
        <f t="shared" si="1260"/>
        <v>0</v>
      </c>
      <c r="BD244" s="170">
        <f t="shared" si="1261"/>
        <v>0</v>
      </c>
      <c r="BF244" s="22"/>
      <c r="BG244" s="18" t="s">
        <v>12</v>
      </c>
      <c r="BH244" s="168">
        <f t="shared" ref="BH244:BJ244" si="1274">BH198+BH221</f>
        <v>0</v>
      </c>
      <c r="BI244" s="168">
        <f t="shared" si="1274"/>
        <v>0</v>
      </c>
      <c r="BJ244" s="168">
        <f t="shared" si="1274"/>
        <v>0</v>
      </c>
      <c r="BK244" s="169">
        <f t="shared" si="1263"/>
        <v>0</v>
      </c>
      <c r="BL244" s="170">
        <f t="shared" si="1264"/>
        <v>0</v>
      </c>
      <c r="BN244" s="22"/>
      <c r="BO244" s="18" t="s">
        <v>12</v>
      </c>
      <c r="BP244" s="168">
        <f t="shared" ref="BP244:BR244" si="1275">BP198+BP221</f>
        <v>0</v>
      </c>
      <c r="BQ244" s="168">
        <f t="shared" si="1275"/>
        <v>0</v>
      </c>
      <c r="BR244" s="168">
        <f t="shared" si="1275"/>
        <v>0</v>
      </c>
      <c r="BS244" s="169">
        <f t="shared" si="1266"/>
        <v>0</v>
      </c>
      <c r="BT244" s="170">
        <f t="shared" si="1267"/>
        <v>0</v>
      </c>
    </row>
    <row r="245" spans="2:72">
      <c r="B245" s="22"/>
      <c r="C245" s="24" t="s">
        <v>13</v>
      </c>
      <c r="D245" s="168">
        <f t="shared" si="1241"/>
        <v>0</v>
      </c>
      <c r="E245" s="168">
        <f t="shared" si="1241"/>
        <v>0</v>
      </c>
      <c r="F245" s="168">
        <f t="shared" si="1241"/>
        <v>0</v>
      </c>
      <c r="G245" s="169">
        <f t="shared" si="1242"/>
        <v>0</v>
      </c>
      <c r="H245" s="170">
        <f t="shared" si="1243"/>
        <v>0</v>
      </c>
      <c r="J245" s="22"/>
      <c r="K245" s="24" t="s">
        <v>13</v>
      </c>
      <c r="L245" s="168">
        <f t="shared" ref="L245:N245" si="1276">L199+L222</f>
        <v>0</v>
      </c>
      <c r="M245" s="168">
        <f t="shared" si="1276"/>
        <v>0</v>
      </c>
      <c r="N245" s="168">
        <f t="shared" si="1276"/>
        <v>0</v>
      </c>
      <c r="O245" s="169">
        <f t="shared" si="1245"/>
        <v>0</v>
      </c>
      <c r="P245" s="170">
        <f t="shared" si="1246"/>
        <v>0</v>
      </c>
      <c r="R245" s="22"/>
      <c r="S245" s="24" t="s">
        <v>13</v>
      </c>
      <c r="T245" s="168">
        <f t="shared" ref="T245:V245" si="1277">T199+T222</f>
        <v>0</v>
      </c>
      <c r="U245" s="168">
        <f t="shared" si="1277"/>
        <v>0</v>
      </c>
      <c r="V245" s="168">
        <f t="shared" si="1277"/>
        <v>0</v>
      </c>
      <c r="W245" s="169">
        <f t="shared" si="1248"/>
        <v>0</v>
      </c>
      <c r="X245" s="170">
        <f t="shared" si="1249"/>
        <v>0</v>
      </c>
      <c r="Z245" s="22"/>
      <c r="AA245" s="24" t="s">
        <v>13</v>
      </c>
      <c r="AB245" s="168">
        <f t="shared" ref="AB245:AD245" si="1278">AB199+AB222</f>
        <v>0</v>
      </c>
      <c r="AC245" s="168">
        <f t="shared" si="1278"/>
        <v>0</v>
      </c>
      <c r="AD245" s="168">
        <f t="shared" si="1278"/>
        <v>0</v>
      </c>
      <c r="AE245" s="169">
        <f t="shared" si="1251"/>
        <v>0</v>
      </c>
      <c r="AF245" s="170">
        <f t="shared" si="1252"/>
        <v>0</v>
      </c>
      <c r="AH245" s="22"/>
      <c r="AI245" s="24" t="s">
        <v>13</v>
      </c>
      <c r="AJ245" s="168">
        <f t="shared" ref="AJ245:AL245" si="1279">AJ199+AJ222</f>
        <v>0</v>
      </c>
      <c r="AK245" s="168">
        <f t="shared" si="1279"/>
        <v>0</v>
      </c>
      <c r="AL245" s="168">
        <f t="shared" si="1279"/>
        <v>0</v>
      </c>
      <c r="AM245" s="169">
        <f t="shared" si="1254"/>
        <v>0</v>
      </c>
      <c r="AN245" s="170">
        <f t="shared" si="1255"/>
        <v>0</v>
      </c>
      <c r="AP245" s="22"/>
      <c r="AQ245" s="24" t="s">
        <v>13</v>
      </c>
      <c r="AR245" s="168">
        <f t="shared" ref="AR245:AT245" si="1280">AR199+AR222</f>
        <v>0</v>
      </c>
      <c r="AS245" s="168">
        <f t="shared" si="1280"/>
        <v>0</v>
      </c>
      <c r="AT245" s="168">
        <f t="shared" si="1280"/>
        <v>0</v>
      </c>
      <c r="AU245" s="169">
        <f t="shared" si="1257"/>
        <v>0</v>
      </c>
      <c r="AV245" s="170">
        <f t="shared" si="1258"/>
        <v>0</v>
      </c>
      <c r="AX245" s="22"/>
      <c r="AY245" s="24" t="s">
        <v>13</v>
      </c>
      <c r="AZ245" s="168">
        <f t="shared" ref="AZ245:BB245" si="1281">AZ199+AZ222</f>
        <v>0</v>
      </c>
      <c r="BA245" s="168">
        <f t="shared" si="1281"/>
        <v>0</v>
      </c>
      <c r="BB245" s="168">
        <f t="shared" si="1281"/>
        <v>0</v>
      </c>
      <c r="BC245" s="169">
        <f t="shared" si="1260"/>
        <v>0</v>
      </c>
      <c r="BD245" s="170">
        <f t="shared" si="1261"/>
        <v>0</v>
      </c>
      <c r="BF245" s="22"/>
      <c r="BG245" s="24" t="s">
        <v>13</v>
      </c>
      <c r="BH245" s="168">
        <f t="shared" ref="BH245:BJ245" si="1282">BH199+BH222</f>
        <v>0</v>
      </c>
      <c r="BI245" s="168">
        <f t="shared" si="1282"/>
        <v>0</v>
      </c>
      <c r="BJ245" s="168">
        <f t="shared" si="1282"/>
        <v>0</v>
      </c>
      <c r="BK245" s="169">
        <f t="shared" si="1263"/>
        <v>0</v>
      </c>
      <c r="BL245" s="170">
        <f t="shared" si="1264"/>
        <v>0</v>
      </c>
      <c r="BN245" s="22"/>
      <c r="BO245" s="24" t="s">
        <v>13</v>
      </c>
      <c r="BP245" s="168">
        <f t="shared" ref="BP245:BR245" si="1283">BP199+BP222</f>
        <v>0</v>
      </c>
      <c r="BQ245" s="168">
        <f t="shared" si="1283"/>
        <v>0</v>
      </c>
      <c r="BR245" s="168">
        <f t="shared" si="1283"/>
        <v>0</v>
      </c>
      <c r="BS245" s="169">
        <f t="shared" si="1266"/>
        <v>0</v>
      </c>
      <c r="BT245" s="170">
        <f t="shared" si="1267"/>
        <v>0</v>
      </c>
    </row>
    <row r="246" spans="2:72">
      <c r="B246" s="22"/>
      <c r="C246" s="18" t="s">
        <v>36</v>
      </c>
      <c r="D246" s="168">
        <f t="shared" si="1241"/>
        <v>0</v>
      </c>
      <c r="E246" s="168">
        <f t="shared" si="1241"/>
        <v>0</v>
      </c>
      <c r="F246" s="168">
        <f t="shared" si="1241"/>
        <v>0</v>
      </c>
      <c r="G246" s="169">
        <f t="shared" si="1242"/>
        <v>0</v>
      </c>
      <c r="H246" s="170">
        <f t="shared" si="1243"/>
        <v>0</v>
      </c>
      <c r="J246" s="22"/>
      <c r="K246" s="18" t="s">
        <v>36</v>
      </c>
      <c r="L246" s="168">
        <f t="shared" ref="L246:N246" si="1284">L200+L223</f>
        <v>0</v>
      </c>
      <c r="M246" s="168">
        <f t="shared" si="1284"/>
        <v>0</v>
      </c>
      <c r="N246" s="168">
        <f t="shared" si="1284"/>
        <v>0</v>
      </c>
      <c r="O246" s="169">
        <f t="shared" si="1245"/>
        <v>0</v>
      </c>
      <c r="P246" s="170">
        <f t="shared" si="1246"/>
        <v>0</v>
      </c>
      <c r="R246" s="22"/>
      <c r="S246" s="18" t="s">
        <v>36</v>
      </c>
      <c r="T246" s="168">
        <f t="shared" ref="T246:V246" si="1285">T200+T223</f>
        <v>0</v>
      </c>
      <c r="U246" s="168">
        <f t="shared" si="1285"/>
        <v>0</v>
      </c>
      <c r="V246" s="168">
        <f t="shared" si="1285"/>
        <v>0</v>
      </c>
      <c r="W246" s="169">
        <f t="shared" si="1248"/>
        <v>0</v>
      </c>
      <c r="X246" s="170">
        <f t="shared" si="1249"/>
        <v>0</v>
      </c>
      <c r="Z246" s="22"/>
      <c r="AA246" s="18" t="s">
        <v>36</v>
      </c>
      <c r="AB246" s="168">
        <f t="shared" ref="AB246:AD246" si="1286">AB200+AB223</f>
        <v>0</v>
      </c>
      <c r="AC246" s="168">
        <f t="shared" si="1286"/>
        <v>0</v>
      </c>
      <c r="AD246" s="168">
        <f t="shared" si="1286"/>
        <v>0</v>
      </c>
      <c r="AE246" s="169">
        <f t="shared" si="1251"/>
        <v>0</v>
      </c>
      <c r="AF246" s="170">
        <f t="shared" si="1252"/>
        <v>0</v>
      </c>
      <c r="AH246" s="22"/>
      <c r="AI246" s="18" t="s">
        <v>36</v>
      </c>
      <c r="AJ246" s="168">
        <f t="shared" ref="AJ246:AL246" si="1287">AJ200+AJ223</f>
        <v>0</v>
      </c>
      <c r="AK246" s="168">
        <f t="shared" si="1287"/>
        <v>0</v>
      </c>
      <c r="AL246" s="168">
        <f t="shared" si="1287"/>
        <v>0</v>
      </c>
      <c r="AM246" s="169">
        <f t="shared" si="1254"/>
        <v>0</v>
      </c>
      <c r="AN246" s="170">
        <f t="shared" si="1255"/>
        <v>0</v>
      </c>
      <c r="AP246" s="22"/>
      <c r="AQ246" s="18" t="s">
        <v>36</v>
      </c>
      <c r="AR246" s="168">
        <f t="shared" ref="AR246:AT246" si="1288">AR200+AR223</f>
        <v>0</v>
      </c>
      <c r="AS246" s="168">
        <f t="shared" si="1288"/>
        <v>0</v>
      </c>
      <c r="AT246" s="168">
        <f t="shared" si="1288"/>
        <v>0</v>
      </c>
      <c r="AU246" s="169">
        <f t="shared" si="1257"/>
        <v>0</v>
      </c>
      <c r="AV246" s="170">
        <f t="shared" si="1258"/>
        <v>0</v>
      </c>
      <c r="AX246" s="22"/>
      <c r="AY246" s="18" t="s">
        <v>36</v>
      </c>
      <c r="AZ246" s="168">
        <f t="shared" ref="AZ246:BB246" si="1289">AZ200+AZ223</f>
        <v>0</v>
      </c>
      <c r="BA246" s="168">
        <f t="shared" si="1289"/>
        <v>0</v>
      </c>
      <c r="BB246" s="168">
        <f t="shared" si="1289"/>
        <v>0</v>
      </c>
      <c r="BC246" s="169">
        <f t="shared" si="1260"/>
        <v>0</v>
      </c>
      <c r="BD246" s="170">
        <f t="shared" si="1261"/>
        <v>0</v>
      </c>
      <c r="BF246" s="22"/>
      <c r="BG246" s="18" t="s">
        <v>36</v>
      </c>
      <c r="BH246" s="168">
        <f t="shared" ref="BH246:BJ246" si="1290">BH200+BH223</f>
        <v>0</v>
      </c>
      <c r="BI246" s="168">
        <f t="shared" si="1290"/>
        <v>0</v>
      </c>
      <c r="BJ246" s="168">
        <f t="shared" si="1290"/>
        <v>0</v>
      </c>
      <c r="BK246" s="169">
        <f t="shared" si="1263"/>
        <v>0</v>
      </c>
      <c r="BL246" s="170">
        <f t="shared" si="1264"/>
        <v>0</v>
      </c>
      <c r="BN246" s="22"/>
      <c r="BO246" s="18" t="s">
        <v>36</v>
      </c>
      <c r="BP246" s="168">
        <f t="shared" ref="BP246:BR246" si="1291">BP200+BP223</f>
        <v>0</v>
      </c>
      <c r="BQ246" s="168">
        <f t="shared" si="1291"/>
        <v>0</v>
      </c>
      <c r="BR246" s="168">
        <f t="shared" si="1291"/>
        <v>0</v>
      </c>
      <c r="BS246" s="169">
        <f t="shared" si="1266"/>
        <v>0</v>
      </c>
      <c r="BT246" s="170">
        <f t="shared" si="1267"/>
        <v>0</v>
      </c>
    </row>
    <row r="247" spans="2:72">
      <c r="B247" s="22"/>
      <c r="C247" s="18" t="s">
        <v>14</v>
      </c>
      <c r="D247" s="168">
        <f t="shared" si="1241"/>
        <v>0</v>
      </c>
      <c r="E247" s="168">
        <f t="shared" si="1241"/>
        <v>0</v>
      </c>
      <c r="F247" s="168">
        <f t="shared" si="1241"/>
        <v>0</v>
      </c>
      <c r="G247" s="169">
        <f t="shared" si="1242"/>
        <v>0</v>
      </c>
      <c r="H247" s="170">
        <f t="shared" si="1243"/>
        <v>0</v>
      </c>
      <c r="J247" s="22"/>
      <c r="K247" s="18" t="s">
        <v>14</v>
      </c>
      <c r="L247" s="168">
        <f t="shared" ref="L247:N247" si="1292">L201+L224</f>
        <v>0</v>
      </c>
      <c r="M247" s="168">
        <f t="shared" si="1292"/>
        <v>0</v>
      </c>
      <c r="N247" s="168">
        <f t="shared" si="1292"/>
        <v>0</v>
      </c>
      <c r="O247" s="169">
        <f t="shared" si="1245"/>
        <v>0</v>
      </c>
      <c r="P247" s="170">
        <f t="shared" si="1246"/>
        <v>0</v>
      </c>
      <c r="R247" s="22"/>
      <c r="S247" s="18" t="s">
        <v>14</v>
      </c>
      <c r="T247" s="168">
        <f t="shared" ref="T247:V247" si="1293">T201+T224</f>
        <v>0</v>
      </c>
      <c r="U247" s="168">
        <f t="shared" si="1293"/>
        <v>0</v>
      </c>
      <c r="V247" s="168">
        <f t="shared" si="1293"/>
        <v>0</v>
      </c>
      <c r="W247" s="169">
        <f t="shared" si="1248"/>
        <v>0</v>
      </c>
      <c r="X247" s="170">
        <f t="shared" si="1249"/>
        <v>0</v>
      </c>
      <c r="Z247" s="22"/>
      <c r="AA247" s="18" t="s">
        <v>14</v>
      </c>
      <c r="AB247" s="168">
        <f t="shared" ref="AB247:AD247" si="1294">AB201+AB224</f>
        <v>0</v>
      </c>
      <c r="AC247" s="168">
        <f t="shared" si="1294"/>
        <v>0</v>
      </c>
      <c r="AD247" s="168">
        <f t="shared" si="1294"/>
        <v>0</v>
      </c>
      <c r="AE247" s="169">
        <f t="shared" si="1251"/>
        <v>0</v>
      </c>
      <c r="AF247" s="170">
        <f t="shared" si="1252"/>
        <v>0</v>
      </c>
      <c r="AH247" s="22"/>
      <c r="AI247" s="18" t="s">
        <v>14</v>
      </c>
      <c r="AJ247" s="168">
        <f t="shared" ref="AJ247:AL247" si="1295">AJ201+AJ224</f>
        <v>0</v>
      </c>
      <c r="AK247" s="168">
        <f t="shared" si="1295"/>
        <v>0</v>
      </c>
      <c r="AL247" s="168">
        <f t="shared" si="1295"/>
        <v>0</v>
      </c>
      <c r="AM247" s="169">
        <f t="shared" si="1254"/>
        <v>0</v>
      </c>
      <c r="AN247" s="170">
        <f t="shared" si="1255"/>
        <v>0</v>
      </c>
      <c r="AP247" s="22"/>
      <c r="AQ247" s="18" t="s">
        <v>14</v>
      </c>
      <c r="AR247" s="168">
        <f t="shared" ref="AR247:AT247" si="1296">AR201+AR224</f>
        <v>0</v>
      </c>
      <c r="AS247" s="168">
        <f t="shared" si="1296"/>
        <v>0</v>
      </c>
      <c r="AT247" s="168">
        <f t="shared" si="1296"/>
        <v>0</v>
      </c>
      <c r="AU247" s="169">
        <f t="shared" si="1257"/>
        <v>0</v>
      </c>
      <c r="AV247" s="170">
        <f t="shared" si="1258"/>
        <v>0</v>
      </c>
      <c r="AX247" s="22"/>
      <c r="AY247" s="18" t="s">
        <v>14</v>
      </c>
      <c r="AZ247" s="168">
        <f t="shared" ref="AZ247:BB247" si="1297">AZ201+AZ224</f>
        <v>0</v>
      </c>
      <c r="BA247" s="168">
        <f t="shared" si="1297"/>
        <v>0</v>
      </c>
      <c r="BB247" s="168">
        <f t="shared" si="1297"/>
        <v>0</v>
      </c>
      <c r="BC247" s="169">
        <f t="shared" si="1260"/>
        <v>0</v>
      </c>
      <c r="BD247" s="170">
        <f t="shared" si="1261"/>
        <v>0</v>
      </c>
      <c r="BF247" s="22"/>
      <c r="BG247" s="18" t="s">
        <v>14</v>
      </c>
      <c r="BH247" s="168">
        <f t="shared" ref="BH247:BJ247" si="1298">BH201+BH224</f>
        <v>0</v>
      </c>
      <c r="BI247" s="168">
        <f t="shared" si="1298"/>
        <v>0</v>
      </c>
      <c r="BJ247" s="168">
        <f t="shared" si="1298"/>
        <v>0</v>
      </c>
      <c r="BK247" s="169">
        <f t="shared" si="1263"/>
        <v>0</v>
      </c>
      <c r="BL247" s="170">
        <f t="shared" si="1264"/>
        <v>0</v>
      </c>
      <c r="BN247" s="22"/>
      <c r="BO247" s="18" t="s">
        <v>14</v>
      </c>
      <c r="BP247" s="168">
        <f t="shared" ref="BP247:BR247" si="1299">BP201+BP224</f>
        <v>0</v>
      </c>
      <c r="BQ247" s="168">
        <f t="shared" si="1299"/>
        <v>0</v>
      </c>
      <c r="BR247" s="168">
        <f t="shared" si="1299"/>
        <v>0</v>
      </c>
      <c r="BS247" s="169">
        <f t="shared" si="1266"/>
        <v>0</v>
      </c>
      <c r="BT247" s="170">
        <f t="shared" si="1267"/>
        <v>0</v>
      </c>
    </row>
    <row r="248" spans="2:72">
      <c r="B248" s="22"/>
      <c r="C248" s="18" t="s">
        <v>15</v>
      </c>
      <c r="D248" s="168">
        <f t="shared" si="1241"/>
        <v>0</v>
      </c>
      <c r="E248" s="168">
        <f t="shared" si="1241"/>
        <v>0</v>
      </c>
      <c r="F248" s="168">
        <f t="shared" si="1241"/>
        <v>0</v>
      </c>
      <c r="G248" s="169">
        <f t="shared" si="1242"/>
        <v>0</v>
      </c>
      <c r="H248" s="170">
        <f t="shared" si="1243"/>
        <v>0</v>
      </c>
      <c r="J248" s="22"/>
      <c r="K248" s="18" t="s">
        <v>15</v>
      </c>
      <c r="L248" s="168">
        <f t="shared" ref="L248:N248" si="1300">L202+L225</f>
        <v>0</v>
      </c>
      <c r="M248" s="168">
        <f t="shared" si="1300"/>
        <v>0</v>
      </c>
      <c r="N248" s="168">
        <f t="shared" si="1300"/>
        <v>0</v>
      </c>
      <c r="O248" s="169">
        <f t="shared" si="1245"/>
        <v>0</v>
      </c>
      <c r="P248" s="170">
        <f t="shared" si="1246"/>
        <v>0</v>
      </c>
      <c r="R248" s="22"/>
      <c r="S248" s="18" t="s">
        <v>15</v>
      </c>
      <c r="T248" s="168">
        <f t="shared" ref="T248:V248" si="1301">T202+T225</f>
        <v>0</v>
      </c>
      <c r="U248" s="168">
        <f t="shared" si="1301"/>
        <v>0</v>
      </c>
      <c r="V248" s="168">
        <f t="shared" si="1301"/>
        <v>0</v>
      </c>
      <c r="W248" s="169">
        <f t="shared" si="1248"/>
        <v>0</v>
      </c>
      <c r="X248" s="170">
        <f t="shared" si="1249"/>
        <v>0</v>
      </c>
      <c r="Z248" s="22"/>
      <c r="AA248" s="18" t="s">
        <v>15</v>
      </c>
      <c r="AB248" s="168">
        <f t="shared" ref="AB248:AD248" si="1302">AB202+AB225</f>
        <v>0</v>
      </c>
      <c r="AC248" s="168">
        <f t="shared" si="1302"/>
        <v>0</v>
      </c>
      <c r="AD248" s="168">
        <f t="shared" si="1302"/>
        <v>0</v>
      </c>
      <c r="AE248" s="169">
        <f t="shared" si="1251"/>
        <v>0</v>
      </c>
      <c r="AF248" s="170">
        <f t="shared" si="1252"/>
        <v>0</v>
      </c>
      <c r="AH248" s="22"/>
      <c r="AI248" s="18" t="s">
        <v>15</v>
      </c>
      <c r="AJ248" s="168">
        <f t="shared" ref="AJ248:AL248" si="1303">AJ202+AJ225</f>
        <v>0</v>
      </c>
      <c r="AK248" s="168">
        <f t="shared" si="1303"/>
        <v>0</v>
      </c>
      <c r="AL248" s="168">
        <f t="shared" si="1303"/>
        <v>0</v>
      </c>
      <c r="AM248" s="169">
        <f t="shared" si="1254"/>
        <v>0</v>
      </c>
      <c r="AN248" s="170">
        <f t="shared" si="1255"/>
        <v>0</v>
      </c>
      <c r="AP248" s="22"/>
      <c r="AQ248" s="18" t="s">
        <v>15</v>
      </c>
      <c r="AR248" s="168">
        <f t="shared" ref="AR248:AT248" si="1304">AR202+AR225</f>
        <v>0</v>
      </c>
      <c r="AS248" s="168">
        <f t="shared" si="1304"/>
        <v>0</v>
      </c>
      <c r="AT248" s="168">
        <f t="shared" si="1304"/>
        <v>0</v>
      </c>
      <c r="AU248" s="169">
        <f t="shared" si="1257"/>
        <v>0</v>
      </c>
      <c r="AV248" s="170">
        <f t="shared" si="1258"/>
        <v>0</v>
      </c>
      <c r="AX248" s="22"/>
      <c r="AY248" s="18" t="s">
        <v>15</v>
      </c>
      <c r="AZ248" s="168">
        <f t="shared" ref="AZ248:BB248" si="1305">AZ202+AZ225</f>
        <v>0</v>
      </c>
      <c r="BA248" s="168">
        <f t="shared" si="1305"/>
        <v>0</v>
      </c>
      <c r="BB248" s="168">
        <f t="shared" si="1305"/>
        <v>0</v>
      </c>
      <c r="BC248" s="169">
        <f t="shared" si="1260"/>
        <v>0</v>
      </c>
      <c r="BD248" s="170">
        <f t="shared" si="1261"/>
        <v>0</v>
      </c>
      <c r="BF248" s="22"/>
      <c r="BG248" s="18" t="s">
        <v>15</v>
      </c>
      <c r="BH248" s="168">
        <f t="shared" ref="BH248:BJ248" si="1306">BH202+BH225</f>
        <v>0</v>
      </c>
      <c r="BI248" s="168">
        <f t="shared" si="1306"/>
        <v>0</v>
      </c>
      <c r="BJ248" s="168">
        <f t="shared" si="1306"/>
        <v>0</v>
      </c>
      <c r="BK248" s="169">
        <f t="shared" si="1263"/>
        <v>0</v>
      </c>
      <c r="BL248" s="170">
        <f t="shared" si="1264"/>
        <v>0</v>
      </c>
      <c r="BN248" s="22"/>
      <c r="BO248" s="18" t="s">
        <v>15</v>
      </c>
      <c r="BP248" s="168">
        <f t="shared" ref="BP248:BR248" si="1307">BP202+BP225</f>
        <v>0</v>
      </c>
      <c r="BQ248" s="168">
        <f t="shared" si="1307"/>
        <v>0</v>
      </c>
      <c r="BR248" s="168">
        <f t="shared" si="1307"/>
        <v>0</v>
      </c>
      <c r="BS248" s="169">
        <f t="shared" si="1266"/>
        <v>0</v>
      </c>
      <c r="BT248" s="170">
        <f t="shared" si="1267"/>
        <v>0</v>
      </c>
    </row>
    <row r="249" spans="2:72">
      <c r="B249" s="22"/>
      <c r="C249" s="25"/>
      <c r="D249" s="26"/>
      <c r="E249" s="30"/>
      <c r="F249" s="62"/>
      <c r="G249" s="28"/>
      <c r="H249" s="64"/>
      <c r="J249" s="22"/>
      <c r="K249" s="25"/>
      <c r="L249" s="26"/>
      <c r="M249" s="30"/>
      <c r="N249" s="62"/>
      <c r="O249" s="28"/>
      <c r="P249" s="64"/>
      <c r="R249" s="22"/>
      <c r="S249" s="25"/>
      <c r="T249" s="26"/>
      <c r="U249" s="30"/>
      <c r="V249" s="62"/>
      <c r="W249" s="28"/>
      <c r="X249" s="64"/>
      <c r="Z249" s="22"/>
      <c r="AA249" s="25"/>
      <c r="AB249" s="26"/>
      <c r="AC249" s="30"/>
      <c r="AD249" s="62"/>
      <c r="AE249" s="28"/>
      <c r="AF249" s="64"/>
      <c r="AH249" s="22"/>
      <c r="AI249" s="25"/>
      <c r="AJ249" s="26"/>
      <c r="AK249" s="30"/>
      <c r="AL249" s="62"/>
      <c r="AM249" s="28"/>
      <c r="AN249" s="64"/>
      <c r="AP249" s="22"/>
      <c r="AQ249" s="25"/>
      <c r="AR249" s="26"/>
      <c r="AS249" s="30"/>
      <c r="AT249" s="62"/>
      <c r="AU249" s="28"/>
      <c r="AV249" s="64"/>
      <c r="AX249" s="22"/>
      <c r="AY249" s="25"/>
      <c r="AZ249" s="26"/>
      <c r="BA249" s="30"/>
      <c r="BB249" s="62"/>
      <c r="BC249" s="28"/>
      <c r="BD249" s="64"/>
      <c r="BF249" s="22"/>
      <c r="BG249" s="25"/>
      <c r="BH249" s="26"/>
      <c r="BI249" s="30"/>
      <c r="BJ249" s="62"/>
      <c r="BK249" s="28"/>
      <c r="BL249" s="64"/>
      <c r="BN249" s="22"/>
      <c r="BO249" s="25"/>
      <c r="BP249" s="26"/>
      <c r="BQ249" s="30"/>
      <c r="BR249" s="62"/>
      <c r="BS249" s="28"/>
      <c r="BT249" s="64"/>
    </row>
    <row r="250" spans="2:72">
      <c r="B250" s="22"/>
      <c r="C250" s="29" t="s">
        <v>16</v>
      </c>
      <c r="D250" s="26">
        <f>SUM(D242:D248)</f>
        <v>0</v>
      </c>
      <c r="E250" s="26">
        <f>SUM(E242:E248)</f>
        <v>0</v>
      </c>
      <c r="F250" s="63">
        <f t="shared" ref="F250" si="1308">SUM(F242:F248)</f>
        <v>0</v>
      </c>
      <c r="G250" s="30">
        <f>F250-D250</f>
        <v>0</v>
      </c>
      <c r="H250" s="26">
        <f>F250-E250</f>
        <v>0</v>
      </c>
      <c r="J250" s="22"/>
      <c r="K250" s="29" t="s">
        <v>16</v>
      </c>
      <c r="L250" s="26">
        <f>SUM(L242:L248)</f>
        <v>0</v>
      </c>
      <c r="M250" s="26">
        <f>SUM(M242:M248)</f>
        <v>0</v>
      </c>
      <c r="N250" s="63">
        <f t="shared" ref="N250" si="1309">SUM(N242:N248)</f>
        <v>0</v>
      </c>
      <c r="O250" s="30">
        <f>N250-L250</f>
        <v>0</v>
      </c>
      <c r="P250" s="26">
        <f>N250-M250</f>
        <v>0</v>
      </c>
      <c r="R250" s="22"/>
      <c r="S250" s="29" t="s">
        <v>16</v>
      </c>
      <c r="T250" s="26">
        <f>SUM(T242:T248)</f>
        <v>0</v>
      </c>
      <c r="U250" s="26">
        <f>SUM(U242:U248)</f>
        <v>0</v>
      </c>
      <c r="V250" s="63">
        <f t="shared" ref="V250" si="1310">SUM(V242:V248)</f>
        <v>0</v>
      </c>
      <c r="W250" s="30">
        <f>V250-T250</f>
        <v>0</v>
      </c>
      <c r="X250" s="26">
        <f>V250-U250</f>
        <v>0</v>
      </c>
      <c r="Z250" s="22"/>
      <c r="AA250" s="29" t="s">
        <v>16</v>
      </c>
      <c r="AB250" s="26">
        <f>SUM(AB242:AB248)</f>
        <v>0</v>
      </c>
      <c r="AC250" s="26">
        <f>SUM(AC242:AC248)</f>
        <v>0</v>
      </c>
      <c r="AD250" s="63">
        <f t="shared" ref="AD250" si="1311">SUM(AD242:AD248)</f>
        <v>0</v>
      </c>
      <c r="AE250" s="30">
        <f>AD250-AB250</f>
        <v>0</v>
      </c>
      <c r="AF250" s="26">
        <f>AD250-AC250</f>
        <v>0</v>
      </c>
      <c r="AH250" s="22"/>
      <c r="AI250" s="29" t="s">
        <v>16</v>
      </c>
      <c r="AJ250" s="26">
        <f>SUM(AJ242:AJ248)</f>
        <v>0</v>
      </c>
      <c r="AK250" s="26">
        <f>SUM(AK242:AK248)</f>
        <v>0</v>
      </c>
      <c r="AL250" s="63">
        <f t="shared" ref="AL250" si="1312">SUM(AL242:AL248)</f>
        <v>0</v>
      </c>
      <c r="AM250" s="30">
        <f>AL250-AJ250</f>
        <v>0</v>
      </c>
      <c r="AN250" s="26">
        <f>AL250-AK250</f>
        <v>0</v>
      </c>
      <c r="AP250" s="22"/>
      <c r="AQ250" s="29" t="s">
        <v>16</v>
      </c>
      <c r="AR250" s="26">
        <f>SUM(AR242:AR248)</f>
        <v>0</v>
      </c>
      <c r="AS250" s="26">
        <f>SUM(AS242:AS248)</f>
        <v>0</v>
      </c>
      <c r="AT250" s="63">
        <f t="shared" ref="AT250" si="1313">SUM(AT242:AT248)</f>
        <v>0</v>
      </c>
      <c r="AU250" s="30">
        <f>AT250-AR250</f>
        <v>0</v>
      </c>
      <c r="AV250" s="26">
        <f>AT250-AS250</f>
        <v>0</v>
      </c>
      <c r="AX250" s="22"/>
      <c r="AY250" s="29" t="s">
        <v>16</v>
      </c>
      <c r="AZ250" s="26">
        <f>SUM(AZ242:AZ248)</f>
        <v>0</v>
      </c>
      <c r="BA250" s="26">
        <f>SUM(BA242:BA248)</f>
        <v>0</v>
      </c>
      <c r="BB250" s="63">
        <f t="shared" ref="BB250" si="1314">SUM(BB242:BB248)</f>
        <v>0</v>
      </c>
      <c r="BC250" s="30">
        <f>BB250-AZ250</f>
        <v>0</v>
      </c>
      <c r="BD250" s="26">
        <f>BB250-BA250</f>
        <v>0</v>
      </c>
      <c r="BF250" s="22"/>
      <c r="BG250" s="29" t="s">
        <v>16</v>
      </c>
      <c r="BH250" s="26">
        <f>SUM(BH242:BH248)</f>
        <v>0</v>
      </c>
      <c r="BI250" s="26">
        <f>SUM(BI242:BI248)</f>
        <v>0</v>
      </c>
      <c r="BJ250" s="63">
        <f t="shared" ref="BJ250" si="1315">SUM(BJ242:BJ248)</f>
        <v>0</v>
      </c>
      <c r="BK250" s="30">
        <f>BJ250-BH250</f>
        <v>0</v>
      </c>
      <c r="BL250" s="26">
        <f>BJ250-BI250</f>
        <v>0</v>
      </c>
      <c r="BN250" s="22"/>
      <c r="BO250" s="29" t="s">
        <v>16</v>
      </c>
      <c r="BP250" s="26">
        <f>SUM(BP242:BP248)</f>
        <v>0</v>
      </c>
      <c r="BQ250" s="26">
        <f>SUM(BQ242:BQ248)</f>
        <v>0</v>
      </c>
      <c r="BR250" s="63">
        <f t="shared" ref="BR250" si="1316">SUM(BR242:BR248)</f>
        <v>0</v>
      </c>
      <c r="BS250" s="30">
        <f>BR250-BP250</f>
        <v>0</v>
      </c>
      <c r="BT250" s="26">
        <f>BR250-BQ250</f>
        <v>0</v>
      </c>
    </row>
    <row r="251" spans="2:72">
      <c r="B251" s="22"/>
      <c r="C251" s="18"/>
      <c r="D251" s="23"/>
      <c r="E251" s="31"/>
      <c r="F251" s="61"/>
      <c r="G251" s="20"/>
      <c r="H251" s="21"/>
      <c r="J251" s="22"/>
      <c r="K251" s="18"/>
      <c r="L251" s="23"/>
      <c r="M251" s="31"/>
      <c r="N251" s="61"/>
      <c r="O251" s="20"/>
      <c r="P251" s="21"/>
      <c r="R251" s="22"/>
      <c r="S251" s="18"/>
      <c r="T251" s="23"/>
      <c r="U251" s="31"/>
      <c r="V251" s="61"/>
      <c r="W251" s="20"/>
      <c r="X251" s="21"/>
      <c r="Z251" s="22"/>
      <c r="AA251" s="18"/>
      <c r="AB251" s="23"/>
      <c r="AC251" s="31"/>
      <c r="AD251" s="61"/>
      <c r="AE251" s="20"/>
      <c r="AF251" s="21"/>
      <c r="AH251" s="22"/>
      <c r="AI251" s="18"/>
      <c r="AJ251" s="23"/>
      <c r="AK251" s="31"/>
      <c r="AL251" s="61"/>
      <c r="AM251" s="20"/>
      <c r="AN251" s="21"/>
      <c r="AP251" s="22"/>
      <c r="AQ251" s="18"/>
      <c r="AR251" s="23"/>
      <c r="AS251" s="31"/>
      <c r="AT251" s="61"/>
      <c r="AU251" s="20"/>
      <c r="AV251" s="21"/>
      <c r="AX251" s="22"/>
      <c r="AY251" s="18"/>
      <c r="AZ251" s="23"/>
      <c r="BA251" s="31"/>
      <c r="BB251" s="61"/>
      <c r="BC251" s="20"/>
      <c r="BD251" s="21"/>
      <c r="BF251" s="22"/>
      <c r="BG251" s="18"/>
      <c r="BH251" s="23"/>
      <c r="BI251" s="31"/>
      <c r="BJ251" s="61"/>
      <c r="BK251" s="20"/>
      <c r="BL251" s="21"/>
      <c r="BN251" s="22"/>
      <c r="BO251" s="18"/>
      <c r="BP251" s="23"/>
      <c r="BQ251" s="31"/>
      <c r="BR251" s="61"/>
      <c r="BS251" s="20"/>
      <c r="BT251" s="21"/>
    </row>
    <row r="252" spans="2:72">
      <c r="B252" s="22">
        <v>2</v>
      </c>
      <c r="C252" s="24" t="s">
        <v>17</v>
      </c>
      <c r="D252" s="168">
        <f t="shared" ref="D252:F254" si="1317">D206+D229</f>
        <v>0</v>
      </c>
      <c r="E252" s="168">
        <f t="shared" si="1317"/>
        <v>0</v>
      </c>
      <c r="F252" s="168">
        <f t="shared" si="1317"/>
        <v>0</v>
      </c>
      <c r="G252" s="101">
        <f>F252-D252</f>
        <v>0</v>
      </c>
      <c r="H252" s="101">
        <f>F252-E252</f>
        <v>0</v>
      </c>
      <c r="J252" s="22">
        <v>2</v>
      </c>
      <c r="K252" s="24" t="s">
        <v>17</v>
      </c>
      <c r="L252" s="168">
        <f t="shared" ref="L252:N252" si="1318">L206+L229</f>
        <v>0</v>
      </c>
      <c r="M252" s="168">
        <f t="shared" si="1318"/>
        <v>0</v>
      </c>
      <c r="N252" s="168">
        <f t="shared" si="1318"/>
        <v>0</v>
      </c>
      <c r="O252" s="101">
        <f>N252-L252</f>
        <v>0</v>
      </c>
      <c r="P252" s="101">
        <f>N252-M252</f>
        <v>0</v>
      </c>
      <c r="R252" s="22">
        <v>2</v>
      </c>
      <c r="S252" s="24" t="s">
        <v>17</v>
      </c>
      <c r="T252" s="168">
        <f t="shared" ref="T252:V252" si="1319">T206+T229</f>
        <v>0</v>
      </c>
      <c r="U252" s="168">
        <f t="shared" si="1319"/>
        <v>0</v>
      </c>
      <c r="V252" s="168">
        <f t="shared" si="1319"/>
        <v>0</v>
      </c>
      <c r="W252" s="101">
        <f>V252-T252</f>
        <v>0</v>
      </c>
      <c r="X252" s="101">
        <f>V252-U252</f>
        <v>0</v>
      </c>
      <c r="Z252" s="22">
        <v>2</v>
      </c>
      <c r="AA252" s="24" t="s">
        <v>17</v>
      </c>
      <c r="AB252" s="168">
        <f t="shared" ref="AB252:AD252" si="1320">AB206+AB229</f>
        <v>0</v>
      </c>
      <c r="AC252" s="168">
        <f t="shared" si="1320"/>
        <v>0</v>
      </c>
      <c r="AD252" s="168">
        <f t="shared" si="1320"/>
        <v>0</v>
      </c>
      <c r="AE252" s="101">
        <f>AD252-AB252</f>
        <v>0</v>
      </c>
      <c r="AF252" s="101">
        <f>AD252-AC252</f>
        <v>0</v>
      </c>
      <c r="AH252" s="22">
        <v>2</v>
      </c>
      <c r="AI252" s="24" t="s">
        <v>17</v>
      </c>
      <c r="AJ252" s="168">
        <f t="shared" ref="AJ252:AL252" si="1321">AJ206+AJ229</f>
        <v>0</v>
      </c>
      <c r="AK252" s="168">
        <f t="shared" si="1321"/>
        <v>0</v>
      </c>
      <c r="AL252" s="168">
        <f t="shared" si="1321"/>
        <v>0</v>
      </c>
      <c r="AM252" s="101">
        <f>AL252-AJ252</f>
        <v>0</v>
      </c>
      <c r="AN252" s="101">
        <f>AL252-AK252</f>
        <v>0</v>
      </c>
      <c r="AP252" s="22">
        <v>2</v>
      </c>
      <c r="AQ252" s="24" t="s">
        <v>17</v>
      </c>
      <c r="AR252" s="168">
        <f t="shared" ref="AR252:AT252" si="1322">AR206+AR229</f>
        <v>0</v>
      </c>
      <c r="AS252" s="168">
        <f t="shared" si="1322"/>
        <v>0</v>
      </c>
      <c r="AT252" s="168">
        <f t="shared" si="1322"/>
        <v>0</v>
      </c>
      <c r="AU252" s="101">
        <f>AT252-AR252</f>
        <v>0</v>
      </c>
      <c r="AV252" s="101">
        <f>AT252-AS252</f>
        <v>0</v>
      </c>
      <c r="AX252" s="22">
        <v>2</v>
      </c>
      <c r="AY252" s="24" t="s">
        <v>17</v>
      </c>
      <c r="AZ252" s="168">
        <f t="shared" ref="AZ252:BB252" si="1323">AZ206+AZ229</f>
        <v>0</v>
      </c>
      <c r="BA252" s="168">
        <f t="shared" si="1323"/>
        <v>0</v>
      </c>
      <c r="BB252" s="168">
        <f t="shared" si="1323"/>
        <v>0</v>
      </c>
      <c r="BC252" s="101">
        <f>BB252-AZ252</f>
        <v>0</v>
      </c>
      <c r="BD252" s="101">
        <f>BB252-BA252</f>
        <v>0</v>
      </c>
      <c r="BF252" s="22">
        <v>2</v>
      </c>
      <c r="BG252" s="24" t="s">
        <v>17</v>
      </c>
      <c r="BH252" s="168">
        <f t="shared" ref="BH252:BJ252" si="1324">BH206+BH229</f>
        <v>0</v>
      </c>
      <c r="BI252" s="168">
        <f t="shared" si="1324"/>
        <v>0</v>
      </c>
      <c r="BJ252" s="168">
        <f t="shared" si="1324"/>
        <v>0</v>
      </c>
      <c r="BK252" s="101">
        <f>BJ252-BH252</f>
        <v>0</v>
      </c>
      <c r="BL252" s="101">
        <f>BJ252-BI252</f>
        <v>0</v>
      </c>
      <c r="BN252" s="22">
        <v>2</v>
      </c>
      <c r="BO252" s="24" t="s">
        <v>17</v>
      </c>
      <c r="BP252" s="168">
        <f t="shared" ref="BP252:BR252" si="1325">BP206+BP229</f>
        <v>0</v>
      </c>
      <c r="BQ252" s="168">
        <f t="shared" si="1325"/>
        <v>0</v>
      </c>
      <c r="BR252" s="168">
        <f t="shared" si="1325"/>
        <v>0</v>
      </c>
      <c r="BS252" s="101">
        <f>BR252-BP252</f>
        <v>0</v>
      </c>
      <c r="BT252" s="101">
        <f>BR252-BQ252</f>
        <v>0</v>
      </c>
    </row>
    <row r="253" spans="2:72">
      <c r="B253" s="22">
        <v>3</v>
      </c>
      <c r="C253" s="18" t="s">
        <v>18</v>
      </c>
      <c r="D253" s="168">
        <f t="shared" si="1317"/>
        <v>0</v>
      </c>
      <c r="E253" s="168">
        <f t="shared" si="1317"/>
        <v>0</v>
      </c>
      <c r="F253" s="168">
        <f t="shared" si="1317"/>
        <v>0</v>
      </c>
      <c r="G253" s="101">
        <f t="shared" ref="G253:G254" si="1326">F253-D253</f>
        <v>0</v>
      </c>
      <c r="H253" s="101">
        <f t="shared" ref="H253:H254" si="1327">F253-E253</f>
        <v>0</v>
      </c>
      <c r="J253" s="22">
        <v>3</v>
      </c>
      <c r="K253" s="18" t="s">
        <v>18</v>
      </c>
      <c r="L253" s="168">
        <f t="shared" ref="L253:N253" si="1328">L207+L230</f>
        <v>0</v>
      </c>
      <c r="M253" s="168">
        <f t="shared" si="1328"/>
        <v>0</v>
      </c>
      <c r="N253" s="168">
        <f t="shared" si="1328"/>
        <v>0</v>
      </c>
      <c r="O253" s="101">
        <f t="shared" ref="O253:O254" si="1329">N253-L253</f>
        <v>0</v>
      </c>
      <c r="P253" s="101">
        <f t="shared" ref="P253:P254" si="1330">N253-M253</f>
        <v>0</v>
      </c>
      <c r="R253" s="22">
        <v>3</v>
      </c>
      <c r="S253" s="18" t="s">
        <v>18</v>
      </c>
      <c r="T253" s="168">
        <f t="shared" ref="T253:V253" si="1331">T207+T230</f>
        <v>0</v>
      </c>
      <c r="U253" s="168">
        <f t="shared" si="1331"/>
        <v>0</v>
      </c>
      <c r="V253" s="168">
        <f t="shared" si="1331"/>
        <v>0</v>
      </c>
      <c r="W253" s="101">
        <f t="shared" ref="W253:W254" si="1332">V253-T253</f>
        <v>0</v>
      </c>
      <c r="X253" s="101">
        <f t="shared" ref="X253:X254" si="1333">V253-U253</f>
        <v>0</v>
      </c>
      <c r="Z253" s="22">
        <v>3</v>
      </c>
      <c r="AA253" s="18" t="s">
        <v>18</v>
      </c>
      <c r="AB253" s="168">
        <f t="shared" ref="AB253:AD253" si="1334">AB207+AB230</f>
        <v>0</v>
      </c>
      <c r="AC253" s="168">
        <f t="shared" si="1334"/>
        <v>0</v>
      </c>
      <c r="AD253" s="168">
        <f t="shared" si="1334"/>
        <v>0</v>
      </c>
      <c r="AE253" s="101">
        <f t="shared" ref="AE253:AE254" si="1335">AD253-AB253</f>
        <v>0</v>
      </c>
      <c r="AF253" s="101">
        <f t="shared" ref="AF253:AF254" si="1336">AD253-AC253</f>
        <v>0</v>
      </c>
      <c r="AH253" s="22">
        <v>3</v>
      </c>
      <c r="AI253" s="18" t="s">
        <v>18</v>
      </c>
      <c r="AJ253" s="168">
        <f t="shared" ref="AJ253:AL253" si="1337">AJ207+AJ230</f>
        <v>0</v>
      </c>
      <c r="AK253" s="168">
        <f t="shared" si="1337"/>
        <v>0</v>
      </c>
      <c r="AL253" s="168">
        <f t="shared" si="1337"/>
        <v>0</v>
      </c>
      <c r="AM253" s="101">
        <f t="shared" ref="AM253:AM254" si="1338">AL253-AJ253</f>
        <v>0</v>
      </c>
      <c r="AN253" s="101">
        <f t="shared" ref="AN253:AN254" si="1339">AL253-AK253</f>
        <v>0</v>
      </c>
      <c r="AP253" s="22">
        <v>3</v>
      </c>
      <c r="AQ253" s="18" t="s">
        <v>18</v>
      </c>
      <c r="AR253" s="168">
        <f t="shared" ref="AR253:AT253" si="1340">AR207+AR230</f>
        <v>0</v>
      </c>
      <c r="AS253" s="168">
        <f t="shared" si="1340"/>
        <v>0</v>
      </c>
      <c r="AT253" s="168">
        <f t="shared" si="1340"/>
        <v>0</v>
      </c>
      <c r="AU253" s="101">
        <f t="shared" ref="AU253:AU254" si="1341">AT253-AR253</f>
        <v>0</v>
      </c>
      <c r="AV253" s="101">
        <f t="shared" ref="AV253:AV254" si="1342">AT253-AS253</f>
        <v>0</v>
      </c>
      <c r="AX253" s="22">
        <v>3</v>
      </c>
      <c r="AY253" s="18" t="s">
        <v>18</v>
      </c>
      <c r="AZ253" s="168">
        <f t="shared" ref="AZ253:BB253" si="1343">AZ207+AZ230</f>
        <v>0</v>
      </c>
      <c r="BA253" s="168">
        <f t="shared" si="1343"/>
        <v>0</v>
      </c>
      <c r="BB253" s="168">
        <f t="shared" si="1343"/>
        <v>0</v>
      </c>
      <c r="BC253" s="101">
        <f t="shared" ref="BC253:BC254" si="1344">BB253-AZ253</f>
        <v>0</v>
      </c>
      <c r="BD253" s="101">
        <f t="shared" ref="BD253:BD254" si="1345">BB253-BA253</f>
        <v>0</v>
      </c>
      <c r="BF253" s="22">
        <v>3</v>
      </c>
      <c r="BG253" s="18" t="s">
        <v>18</v>
      </c>
      <c r="BH253" s="168">
        <f t="shared" ref="BH253:BJ253" si="1346">BH207+BH230</f>
        <v>0</v>
      </c>
      <c r="BI253" s="168">
        <f t="shared" si="1346"/>
        <v>0</v>
      </c>
      <c r="BJ253" s="168">
        <f t="shared" si="1346"/>
        <v>0</v>
      </c>
      <c r="BK253" s="101">
        <f t="shared" ref="BK253:BK254" si="1347">BJ253-BH253</f>
        <v>0</v>
      </c>
      <c r="BL253" s="101">
        <f t="shared" ref="BL253:BL254" si="1348">BJ253-BI253</f>
        <v>0</v>
      </c>
      <c r="BN253" s="22">
        <v>3</v>
      </c>
      <c r="BO253" s="18" t="s">
        <v>18</v>
      </c>
      <c r="BP253" s="168">
        <f t="shared" ref="BP253:BR253" si="1349">BP207+BP230</f>
        <v>0</v>
      </c>
      <c r="BQ253" s="168">
        <f t="shared" si="1349"/>
        <v>0</v>
      </c>
      <c r="BR253" s="168">
        <f t="shared" si="1349"/>
        <v>0</v>
      </c>
      <c r="BS253" s="101">
        <f t="shared" ref="BS253:BS254" si="1350">BR253-BP253</f>
        <v>0</v>
      </c>
      <c r="BT253" s="101">
        <f t="shared" ref="BT253:BT254" si="1351">BR253-BQ253</f>
        <v>0</v>
      </c>
    </row>
    <row r="254" spans="2:72">
      <c r="B254" s="22">
        <v>4</v>
      </c>
      <c r="C254" s="18" t="s">
        <v>19</v>
      </c>
      <c r="D254" s="168">
        <f t="shared" si="1317"/>
        <v>0</v>
      </c>
      <c r="E254" s="168">
        <f t="shared" si="1317"/>
        <v>0</v>
      </c>
      <c r="F254" s="168">
        <f t="shared" si="1317"/>
        <v>0</v>
      </c>
      <c r="G254" s="101">
        <f t="shared" si="1326"/>
        <v>0</v>
      </c>
      <c r="H254" s="101">
        <f t="shared" si="1327"/>
        <v>0</v>
      </c>
      <c r="J254" s="22">
        <v>4</v>
      </c>
      <c r="K254" s="18" t="s">
        <v>19</v>
      </c>
      <c r="L254" s="168">
        <f t="shared" ref="L254:N254" si="1352">L208+L231</f>
        <v>0</v>
      </c>
      <c r="M254" s="168">
        <f t="shared" si="1352"/>
        <v>0</v>
      </c>
      <c r="N254" s="168">
        <f t="shared" si="1352"/>
        <v>0</v>
      </c>
      <c r="O254" s="101">
        <f t="shared" si="1329"/>
        <v>0</v>
      </c>
      <c r="P254" s="101">
        <f t="shared" si="1330"/>
        <v>0</v>
      </c>
      <c r="R254" s="22">
        <v>4</v>
      </c>
      <c r="S254" s="18" t="s">
        <v>19</v>
      </c>
      <c r="T254" s="168">
        <f t="shared" ref="T254:V254" si="1353">T208+T231</f>
        <v>0</v>
      </c>
      <c r="U254" s="168">
        <f t="shared" si="1353"/>
        <v>0</v>
      </c>
      <c r="V254" s="168">
        <f t="shared" si="1353"/>
        <v>0</v>
      </c>
      <c r="W254" s="101">
        <f t="shared" si="1332"/>
        <v>0</v>
      </c>
      <c r="X254" s="101">
        <f t="shared" si="1333"/>
        <v>0</v>
      </c>
      <c r="Z254" s="22">
        <v>4</v>
      </c>
      <c r="AA254" s="18" t="s">
        <v>19</v>
      </c>
      <c r="AB254" s="168">
        <f t="shared" ref="AB254:AD254" si="1354">AB208+AB231</f>
        <v>0</v>
      </c>
      <c r="AC254" s="168">
        <f t="shared" si="1354"/>
        <v>0</v>
      </c>
      <c r="AD254" s="168">
        <f t="shared" si="1354"/>
        <v>0</v>
      </c>
      <c r="AE254" s="101">
        <f t="shared" si="1335"/>
        <v>0</v>
      </c>
      <c r="AF254" s="101">
        <f t="shared" si="1336"/>
        <v>0</v>
      </c>
      <c r="AH254" s="22">
        <v>4</v>
      </c>
      <c r="AI254" s="18" t="s">
        <v>19</v>
      </c>
      <c r="AJ254" s="168">
        <f t="shared" ref="AJ254:AL254" si="1355">AJ208+AJ231</f>
        <v>0</v>
      </c>
      <c r="AK254" s="168">
        <f t="shared" si="1355"/>
        <v>0</v>
      </c>
      <c r="AL254" s="168">
        <f t="shared" si="1355"/>
        <v>0</v>
      </c>
      <c r="AM254" s="101">
        <f t="shared" si="1338"/>
        <v>0</v>
      </c>
      <c r="AN254" s="101">
        <f t="shared" si="1339"/>
        <v>0</v>
      </c>
      <c r="AP254" s="22">
        <v>4</v>
      </c>
      <c r="AQ254" s="18" t="s">
        <v>19</v>
      </c>
      <c r="AR254" s="168">
        <f t="shared" ref="AR254:AT254" si="1356">AR208+AR231</f>
        <v>0</v>
      </c>
      <c r="AS254" s="168">
        <f t="shared" si="1356"/>
        <v>0</v>
      </c>
      <c r="AT254" s="168">
        <f t="shared" si="1356"/>
        <v>0</v>
      </c>
      <c r="AU254" s="101">
        <f t="shared" si="1341"/>
        <v>0</v>
      </c>
      <c r="AV254" s="101">
        <f t="shared" si="1342"/>
        <v>0</v>
      </c>
      <c r="AX254" s="22">
        <v>4</v>
      </c>
      <c r="AY254" s="18" t="s">
        <v>19</v>
      </c>
      <c r="AZ254" s="168">
        <f t="shared" ref="AZ254:BB254" si="1357">AZ208+AZ231</f>
        <v>0</v>
      </c>
      <c r="BA254" s="168">
        <f t="shared" si="1357"/>
        <v>0</v>
      </c>
      <c r="BB254" s="168">
        <f t="shared" si="1357"/>
        <v>0</v>
      </c>
      <c r="BC254" s="101">
        <f t="shared" si="1344"/>
        <v>0</v>
      </c>
      <c r="BD254" s="101">
        <f t="shared" si="1345"/>
        <v>0</v>
      </c>
      <c r="BF254" s="22">
        <v>4</v>
      </c>
      <c r="BG254" s="18" t="s">
        <v>19</v>
      </c>
      <c r="BH254" s="168">
        <f t="shared" ref="BH254:BJ254" si="1358">BH208+BH231</f>
        <v>0</v>
      </c>
      <c r="BI254" s="168">
        <f t="shared" si="1358"/>
        <v>0</v>
      </c>
      <c r="BJ254" s="168">
        <f t="shared" si="1358"/>
        <v>0</v>
      </c>
      <c r="BK254" s="101">
        <f t="shared" si="1347"/>
        <v>0</v>
      </c>
      <c r="BL254" s="101">
        <f t="shared" si="1348"/>
        <v>0</v>
      </c>
      <c r="BN254" s="22">
        <v>4</v>
      </c>
      <c r="BO254" s="18" t="s">
        <v>19</v>
      </c>
      <c r="BP254" s="168">
        <f t="shared" ref="BP254:BR254" si="1359">BP208+BP231</f>
        <v>0</v>
      </c>
      <c r="BQ254" s="168">
        <f t="shared" si="1359"/>
        <v>0</v>
      </c>
      <c r="BR254" s="168">
        <f t="shared" si="1359"/>
        <v>0</v>
      </c>
      <c r="BS254" s="101">
        <f t="shared" si="1350"/>
        <v>0</v>
      </c>
      <c r="BT254" s="101">
        <f t="shared" si="1351"/>
        <v>0</v>
      </c>
    </row>
    <row r="255" spans="2:72">
      <c r="B255" s="22"/>
      <c r="C255" s="5"/>
      <c r="D255" s="23"/>
      <c r="E255" s="31"/>
      <c r="F255" s="61"/>
      <c r="G255" s="20"/>
      <c r="H255" s="50"/>
      <c r="J255" s="22"/>
      <c r="K255" s="5"/>
      <c r="L255" s="23"/>
      <c r="M255" s="31"/>
      <c r="N255" s="61"/>
      <c r="O255" s="20"/>
      <c r="P255" s="50"/>
      <c r="R255" s="22"/>
      <c r="S255" s="5"/>
      <c r="T255" s="23"/>
      <c r="U255" s="31"/>
      <c r="V255" s="61"/>
      <c r="W255" s="20"/>
      <c r="X255" s="50"/>
      <c r="Z255" s="22"/>
      <c r="AA255" s="5"/>
      <c r="AB255" s="23"/>
      <c r="AC255" s="31"/>
      <c r="AD255" s="61"/>
      <c r="AE255" s="20"/>
      <c r="AF255" s="50"/>
      <c r="AH255" s="22"/>
      <c r="AI255" s="5"/>
      <c r="AJ255" s="23"/>
      <c r="AK255" s="31"/>
      <c r="AL255" s="61"/>
      <c r="AM255" s="20"/>
      <c r="AN255" s="50"/>
      <c r="AP255" s="22"/>
      <c r="AQ255" s="5"/>
      <c r="AR255" s="23"/>
      <c r="AS255" s="31"/>
      <c r="AT255" s="61"/>
      <c r="AU255" s="20"/>
      <c r="AV255" s="50"/>
      <c r="AX255" s="22"/>
      <c r="AY255" s="5"/>
      <c r="AZ255" s="23"/>
      <c r="BA255" s="31"/>
      <c r="BB255" s="61"/>
      <c r="BC255" s="20"/>
      <c r="BD255" s="50"/>
      <c r="BF255" s="22"/>
      <c r="BG255" s="5"/>
      <c r="BH255" s="23"/>
      <c r="BI255" s="31"/>
      <c r="BJ255" s="61"/>
      <c r="BK255" s="20"/>
      <c r="BL255" s="50"/>
      <c r="BN255" s="22"/>
      <c r="BO255" s="5"/>
      <c r="BP255" s="23"/>
      <c r="BQ255" s="31"/>
      <c r="BR255" s="61"/>
      <c r="BS255" s="20"/>
      <c r="BT255" s="50"/>
    </row>
    <row r="256" spans="2:72">
      <c r="B256" s="32"/>
      <c r="C256" s="94" t="s">
        <v>39</v>
      </c>
      <c r="D256" s="33">
        <f>SUM(D250:D255)</f>
        <v>0</v>
      </c>
      <c r="E256" s="33">
        <f t="shared" ref="E256:F256" si="1360">SUM(E250:E255)</f>
        <v>0</v>
      </c>
      <c r="F256" s="33">
        <f t="shared" si="1360"/>
        <v>0</v>
      </c>
      <c r="G256" s="34">
        <f t="shared" ref="G256:H256" si="1361">SUM(G250:G254)</f>
        <v>0</v>
      </c>
      <c r="H256" s="33">
        <f t="shared" si="1361"/>
        <v>0</v>
      </c>
      <c r="J256" s="32"/>
      <c r="K256" s="94" t="s">
        <v>39</v>
      </c>
      <c r="L256" s="33">
        <f>SUM(L250:L255)</f>
        <v>0</v>
      </c>
      <c r="M256" s="33">
        <f t="shared" ref="M256:N256" si="1362">SUM(M250:M255)</f>
        <v>0</v>
      </c>
      <c r="N256" s="33">
        <f t="shared" si="1362"/>
        <v>0</v>
      </c>
      <c r="O256" s="34">
        <f t="shared" ref="O256:P256" si="1363">SUM(O250:O254)</f>
        <v>0</v>
      </c>
      <c r="P256" s="33">
        <f t="shared" si="1363"/>
        <v>0</v>
      </c>
      <c r="R256" s="32"/>
      <c r="S256" s="94" t="s">
        <v>39</v>
      </c>
      <c r="T256" s="33">
        <f>SUM(T250:T255)</f>
        <v>0</v>
      </c>
      <c r="U256" s="33">
        <f t="shared" ref="U256:V256" si="1364">SUM(U250:U255)</f>
        <v>0</v>
      </c>
      <c r="V256" s="33">
        <f t="shared" si="1364"/>
        <v>0</v>
      </c>
      <c r="W256" s="34">
        <f t="shared" ref="W256:X256" si="1365">SUM(W250:W254)</f>
        <v>0</v>
      </c>
      <c r="X256" s="33">
        <f t="shared" si="1365"/>
        <v>0</v>
      </c>
      <c r="Z256" s="32"/>
      <c r="AA256" s="94" t="s">
        <v>39</v>
      </c>
      <c r="AB256" s="33">
        <f>SUM(AB250:AB255)</f>
        <v>0</v>
      </c>
      <c r="AC256" s="33">
        <f t="shared" ref="AC256:AD256" si="1366">SUM(AC250:AC255)</f>
        <v>0</v>
      </c>
      <c r="AD256" s="33">
        <f t="shared" si="1366"/>
        <v>0</v>
      </c>
      <c r="AE256" s="34">
        <f t="shared" ref="AE256:AF256" si="1367">SUM(AE250:AE254)</f>
        <v>0</v>
      </c>
      <c r="AF256" s="33">
        <f t="shared" si="1367"/>
        <v>0</v>
      </c>
      <c r="AH256" s="32"/>
      <c r="AI256" s="94" t="s">
        <v>39</v>
      </c>
      <c r="AJ256" s="33">
        <f>SUM(AJ250:AJ255)</f>
        <v>0</v>
      </c>
      <c r="AK256" s="33">
        <f t="shared" ref="AK256:AL256" si="1368">SUM(AK250:AK255)</f>
        <v>0</v>
      </c>
      <c r="AL256" s="33">
        <f t="shared" si="1368"/>
        <v>0</v>
      </c>
      <c r="AM256" s="34">
        <f t="shared" ref="AM256:AN256" si="1369">SUM(AM250:AM254)</f>
        <v>0</v>
      </c>
      <c r="AN256" s="33">
        <f t="shared" si="1369"/>
        <v>0</v>
      </c>
      <c r="AP256" s="32"/>
      <c r="AQ256" s="94" t="s">
        <v>39</v>
      </c>
      <c r="AR256" s="33">
        <f>SUM(AR250:AR255)</f>
        <v>0</v>
      </c>
      <c r="AS256" s="33">
        <f t="shared" ref="AS256:AT256" si="1370">SUM(AS250:AS255)</f>
        <v>0</v>
      </c>
      <c r="AT256" s="33">
        <f t="shared" si="1370"/>
        <v>0</v>
      </c>
      <c r="AU256" s="34">
        <f t="shared" ref="AU256:AV256" si="1371">SUM(AU250:AU254)</f>
        <v>0</v>
      </c>
      <c r="AV256" s="33">
        <f t="shared" si="1371"/>
        <v>0</v>
      </c>
      <c r="AX256" s="32"/>
      <c r="AY256" s="94" t="s">
        <v>39</v>
      </c>
      <c r="AZ256" s="33">
        <f>SUM(AZ250:AZ255)</f>
        <v>0</v>
      </c>
      <c r="BA256" s="33">
        <f t="shared" ref="BA256:BB256" si="1372">SUM(BA250:BA255)</f>
        <v>0</v>
      </c>
      <c r="BB256" s="33">
        <f t="shared" si="1372"/>
        <v>0</v>
      </c>
      <c r="BC256" s="34">
        <f t="shared" ref="BC256:BD256" si="1373">SUM(BC250:BC254)</f>
        <v>0</v>
      </c>
      <c r="BD256" s="33">
        <f t="shared" si="1373"/>
        <v>0</v>
      </c>
      <c r="BF256" s="32"/>
      <c r="BG256" s="94" t="s">
        <v>39</v>
      </c>
      <c r="BH256" s="33">
        <f>SUM(BH250:BH255)</f>
        <v>0</v>
      </c>
      <c r="BI256" s="33">
        <f t="shared" ref="BI256:BJ256" si="1374">SUM(BI250:BI255)</f>
        <v>0</v>
      </c>
      <c r="BJ256" s="33">
        <f t="shared" si="1374"/>
        <v>0</v>
      </c>
      <c r="BK256" s="34">
        <f t="shared" ref="BK256:BL256" si="1375">SUM(BK250:BK254)</f>
        <v>0</v>
      </c>
      <c r="BL256" s="33">
        <f t="shared" si="1375"/>
        <v>0</v>
      </c>
      <c r="BN256" s="32"/>
      <c r="BO256" s="94" t="s">
        <v>39</v>
      </c>
      <c r="BP256" s="33">
        <f>SUM(BP250:BP255)</f>
        <v>0</v>
      </c>
      <c r="BQ256" s="33">
        <f t="shared" ref="BQ256:BR256" si="1376">SUM(BQ250:BQ255)</f>
        <v>0</v>
      </c>
      <c r="BR256" s="33">
        <f t="shared" si="1376"/>
        <v>0</v>
      </c>
      <c r="BS256" s="34">
        <f t="shared" ref="BS256:BT256" si="1377">SUM(BS250:BS254)</f>
        <v>0</v>
      </c>
      <c r="BT256" s="33">
        <f t="shared" si="1377"/>
        <v>0</v>
      </c>
    </row>
    <row r="257" spans="3:72">
      <c r="D257" s="224"/>
      <c r="E257" s="224"/>
      <c r="F257" s="224"/>
      <c r="G257" s="224"/>
      <c r="H257" s="224"/>
      <c r="L257" s="224"/>
      <c r="M257" s="224"/>
      <c r="N257" s="224"/>
      <c r="O257" s="224"/>
      <c r="P257" s="224"/>
      <c r="T257" s="224"/>
      <c r="U257" s="224"/>
      <c r="V257" s="224"/>
      <c r="W257" s="224"/>
      <c r="X257" s="224"/>
      <c r="AB257" s="224"/>
      <c r="AC257" s="224"/>
      <c r="AD257" s="224"/>
      <c r="AE257" s="224"/>
      <c r="AF257" s="224"/>
      <c r="AJ257" s="224"/>
      <c r="AK257" s="224"/>
      <c r="AL257" s="224"/>
      <c r="AM257" s="224"/>
      <c r="AN257" s="224"/>
      <c r="AR257" s="224"/>
      <c r="AS257" s="224"/>
      <c r="AT257" s="224"/>
      <c r="AU257" s="224"/>
      <c r="AV257" s="224"/>
      <c r="AZ257" s="224"/>
      <c r="BA257" s="224"/>
      <c r="BB257" s="224"/>
      <c r="BC257" s="224"/>
      <c r="BD257" s="224"/>
      <c r="BH257" s="224"/>
      <c r="BI257" s="224"/>
      <c r="BJ257" s="224"/>
      <c r="BK257" s="224"/>
      <c r="BL257" s="224"/>
      <c r="BP257" s="224"/>
      <c r="BQ257" s="224"/>
      <c r="BR257" s="224"/>
      <c r="BS257" s="224"/>
      <c r="BT257" s="224"/>
    </row>
    <row r="258" spans="3:72">
      <c r="C258" s="225" t="s">
        <v>120</v>
      </c>
      <c r="D258" s="145">
        <f>D256-D168</f>
        <v>0</v>
      </c>
      <c r="E258" s="145">
        <f t="shared" ref="E258:H258" si="1378">E256-E168</f>
        <v>0</v>
      </c>
      <c r="F258" s="145">
        <f t="shared" si="1378"/>
        <v>0</v>
      </c>
      <c r="G258" s="145">
        <f t="shared" si="1378"/>
        <v>0</v>
      </c>
      <c r="H258" s="145">
        <f t="shared" si="1378"/>
        <v>0</v>
      </c>
      <c r="K258" s="225" t="s">
        <v>120</v>
      </c>
      <c r="L258" s="145">
        <f>L256-L168</f>
        <v>0</v>
      </c>
      <c r="M258" s="145">
        <f t="shared" ref="M258:P258" si="1379">M256-M168</f>
        <v>0</v>
      </c>
      <c r="N258" s="145">
        <f t="shared" si="1379"/>
        <v>0</v>
      </c>
      <c r="O258" s="145">
        <f t="shared" si="1379"/>
        <v>0</v>
      </c>
      <c r="P258" s="145">
        <f t="shared" si="1379"/>
        <v>0</v>
      </c>
      <c r="S258" s="225" t="s">
        <v>120</v>
      </c>
      <c r="T258" s="145">
        <f>T256-T168</f>
        <v>0</v>
      </c>
      <c r="U258" s="145">
        <f t="shared" ref="U258:X258" si="1380">U256-U168</f>
        <v>0</v>
      </c>
      <c r="V258" s="145">
        <f t="shared" si="1380"/>
        <v>0</v>
      </c>
      <c r="W258" s="145">
        <f t="shared" si="1380"/>
        <v>0</v>
      </c>
      <c r="X258" s="145">
        <f t="shared" si="1380"/>
        <v>0</v>
      </c>
      <c r="AA258" s="225" t="s">
        <v>120</v>
      </c>
      <c r="AB258" s="145">
        <f>AB256-AB168</f>
        <v>0</v>
      </c>
      <c r="AC258" s="145">
        <f t="shared" ref="AC258:AF258" si="1381">AC256-AC168</f>
        <v>0</v>
      </c>
      <c r="AD258" s="145">
        <f t="shared" si="1381"/>
        <v>0</v>
      </c>
      <c r="AE258" s="145">
        <f t="shared" si="1381"/>
        <v>0</v>
      </c>
      <c r="AF258" s="145">
        <f t="shared" si="1381"/>
        <v>0</v>
      </c>
      <c r="AI258" s="225" t="s">
        <v>120</v>
      </c>
      <c r="AJ258" s="145">
        <f>AJ256-AJ168</f>
        <v>0</v>
      </c>
      <c r="AK258" s="145">
        <f t="shared" ref="AK258:AN258" si="1382">AK256-AK168</f>
        <v>0</v>
      </c>
      <c r="AL258" s="145">
        <f t="shared" si="1382"/>
        <v>0</v>
      </c>
      <c r="AM258" s="145">
        <f t="shared" si="1382"/>
        <v>0</v>
      </c>
      <c r="AN258" s="145">
        <f t="shared" si="1382"/>
        <v>0</v>
      </c>
      <c r="AQ258" s="225" t="s">
        <v>120</v>
      </c>
      <c r="AR258" s="145">
        <f>AR256-AR168</f>
        <v>0</v>
      </c>
      <c r="AS258" s="145">
        <f t="shared" ref="AS258:AV258" si="1383">AS256-AS168</f>
        <v>0</v>
      </c>
      <c r="AT258" s="145">
        <f t="shared" si="1383"/>
        <v>0</v>
      </c>
      <c r="AU258" s="145">
        <f t="shared" si="1383"/>
        <v>0</v>
      </c>
      <c r="AV258" s="145">
        <f t="shared" si="1383"/>
        <v>0</v>
      </c>
      <c r="AY258" s="225" t="s">
        <v>120</v>
      </c>
      <c r="AZ258" s="145">
        <f>AZ256-AZ168</f>
        <v>0</v>
      </c>
      <c r="BA258" s="145">
        <f t="shared" ref="BA258:BD258" si="1384">BA256-BA168</f>
        <v>0</v>
      </c>
      <c r="BB258" s="145">
        <f t="shared" si="1384"/>
        <v>0</v>
      </c>
      <c r="BC258" s="145">
        <f t="shared" si="1384"/>
        <v>0</v>
      </c>
      <c r="BD258" s="145">
        <f t="shared" si="1384"/>
        <v>0</v>
      </c>
      <c r="BG258" s="225" t="s">
        <v>120</v>
      </c>
      <c r="BH258" s="145">
        <f>BH256-BH168</f>
        <v>0</v>
      </c>
      <c r="BI258" s="145">
        <f t="shared" ref="BI258:BL258" si="1385">BI256-BI168</f>
        <v>0</v>
      </c>
      <c r="BJ258" s="145">
        <f t="shared" si="1385"/>
        <v>0</v>
      </c>
      <c r="BK258" s="145">
        <f t="shared" si="1385"/>
        <v>0</v>
      </c>
      <c r="BL258" s="145">
        <f t="shared" si="1385"/>
        <v>0</v>
      </c>
      <c r="BO258" s="225" t="s">
        <v>120</v>
      </c>
      <c r="BP258" s="145">
        <f>BP256-BP168</f>
        <v>0</v>
      </c>
      <c r="BQ258" s="145">
        <f t="shared" ref="BQ258:BT258" si="1386">BQ256-BQ168</f>
        <v>0</v>
      </c>
      <c r="BR258" s="145">
        <f t="shared" si="1386"/>
        <v>0</v>
      </c>
      <c r="BS258" s="145">
        <f t="shared" si="1386"/>
        <v>0</v>
      </c>
      <c r="BT258" s="145">
        <f t="shared" si="1386"/>
        <v>0</v>
      </c>
    </row>
  </sheetData>
  <mergeCells count="288">
    <mergeCell ref="BC3:BD3"/>
    <mergeCell ref="BK3:BL3"/>
    <mergeCell ref="BS3:BT3"/>
    <mergeCell ref="G4:H4"/>
    <mergeCell ref="O4:P4"/>
    <mergeCell ref="W4:X4"/>
    <mergeCell ref="AE4:AF4"/>
    <mergeCell ref="AM4:AN4"/>
    <mergeCell ref="AU4:AV4"/>
    <mergeCell ref="BC4:BD4"/>
    <mergeCell ref="G3:H3"/>
    <mergeCell ref="O3:P3"/>
    <mergeCell ref="W3:X3"/>
    <mergeCell ref="AE3:AF3"/>
    <mergeCell ref="AM3:AN3"/>
    <mergeCell ref="AU3:AV3"/>
    <mergeCell ref="BK4:BL4"/>
    <mergeCell ref="BS4:BT4"/>
    <mergeCell ref="B17:C17"/>
    <mergeCell ref="J17:K17"/>
    <mergeCell ref="R17:S17"/>
    <mergeCell ref="Z17:AA17"/>
    <mergeCell ref="AH17:AI17"/>
    <mergeCell ref="AP17:AQ17"/>
    <mergeCell ref="AX17:AY17"/>
    <mergeCell ref="BF17:BG17"/>
    <mergeCell ref="BN17:BO17"/>
    <mergeCell ref="B24:C24"/>
    <mergeCell ref="J24:K24"/>
    <mergeCell ref="R24:S24"/>
    <mergeCell ref="Z24:AA24"/>
    <mergeCell ref="AH24:AI24"/>
    <mergeCell ref="AP24:AQ24"/>
    <mergeCell ref="AX24:AY24"/>
    <mergeCell ref="BF24:BG24"/>
    <mergeCell ref="BN24:BO24"/>
    <mergeCell ref="AX35:AY35"/>
    <mergeCell ref="BF35:BG35"/>
    <mergeCell ref="BN35:BO35"/>
    <mergeCell ref="B42:C42"/>
    <mergeCell ref="J42:K42"/>
    <mergeCell ref="R42:S42"/>
    <mergeCell ref="Z42:AA42"/>
    <mergeCell ref="AH42:AI42"/>
    <mergeCell ref="AP42:AQ42"/>
    <mergeCell ref="AX42:AY42"/>
    <mergeCell ref="B35:C35"/>
    <mergeCell ref="J35:K35"/>
    <mergeCell ref="R35:S35"/>
    <mergeCell ref="Z35:AA35"/>
    <mergeCell ref="AH35:AI35"/>
    <mergeCell ref="AP35:AQ35"/>
    <mergeCell ref="BF42:BG42"/>
    <mergeCell ref="BN42:BO42"/>
    <mergeCell ref="B53:C53"/>
    <mergeCell ref="J53:K53"/>
    <mergeCell ref="R53:S53"/>
    <mergeCell ref="Z53:AA53"/>
    <mergeCell ref="AH53:AI53"/>
    <mergeCell ref="AP53:AQ53"/>
    <mergeCell ref="AX53:AY53"/>
    <mergeCell ref="BF53:BG53"/>
    <mergeCell ref="BN53:BO53"/>
    <mergeCell ref="B60:C60"/>
    <mergeCell ref="J60:K60"/>
    <mergeCell ref="R60:S60"/>
    <mergeCell ref="Z60:AA60"/>
    <mergeCell ref="AH60:AI60"/>
    <mergeCell ref="AP60:AQ60"/>
    <mergeCell ref="AX60:AY60"/>
    <mergeCell ref="BF60:BG60"/>
    <mergeCell ref="BN60:BO60"/>
    <mergeCell ref="AX71:AY71"/>
    <mergeCell ref="BF71:BG71"/>
    <mergeCell ref="BN71:BO71"/>
    <mergeCell ref="B78:C78"/>
    <mergeCell ref="J78:K78"/>
    <mergeCell ref="R78:S78"/>
    <mergeCell ref="Z78:AA78"/>
    <mergeCell ref="AH78:AI78"/>
    <mergeCell ref="AP78:AQ78"/>
    <mergeCell ref="AX78:AY78"/>
    <mergeCell ref="B71:C71"/>
    <mergeCell ref="J71:K71"/>
    <mergeCell ref="R71:S71"/>
    <mergeCell ref="Z71:AA71"/>
    <mergeCell ref="AH71:AI71"/>
    <mergeCell ref="AP71:AQ71"/>
    <mergeCell ref="BF78:BG78"/>
    <mergeCell ref="BN78:BO78"/>
    <mergeCell ref="B89:C89"/>
    <mergeCell ref="J89:K89"/>
    <mergeCell ref="R89:S89"/>
    <mergeCell ref="Z89:AA89"/>
    <mergeCell ref="AH89:AI89"/>
    <mergeCell ref="AP89:AQ89"/>
    <mergeCell ref="AX89:AY89"/>
    <mergeCell ref="BF89:BG89"/>
    <mergeCell ref="BN89:BO89"/>
    <mergeCell ref="B96:C96"/>
    <mergeCell ref="J96:K96"/>
    <mergeCell ref="R96:S96"/>
    <mergeCell ref="Z96:AA96"/>
    <mergeCell ref="AH96:AI96"/>
    <mergeCell ref="AP96:AQ96"/>
    <mergeCell ref="AX96:AY96"/>
    <mergeCell ref="BF96:BG96"/>
    <mergeCell ref="BN96:BO96"/>
    <mergeCell ref="AX107:AY107"/>
    <mergeCell ref="BF107:BG107"/>
    <mergeCell ref="BN107:BO107"/>
    <mergeCell ref="B114:C114"/>
    <mergeCell ref="J114:K114"/>
    <mergeCell ref="R114:S114"/>
    <mergeCell ref="Z114:AA114"/>
    <mergeCell ref="AH114:AI114"/>
    <mergeCell ref="AP114:AQ114"/>
    <mergeCell ref="AX114:AY114"/>
    <mergeCell ref="B107:C107"/>
    <mergeCell ref="J107:K107"/>
    <mergeCell ref="R107:S107"/>
    <mergeCell ref="Z107:AA107"/>
    <mergeCell ref="AH107:AI107"/>
    <mergeCell ref="AP107:AQ107"/>
    <mergeCell ref="BF114:BG114"/>
    <mergeCell ref="BN114:BO114"/>
    <mergeCell ref="B125:C125"/>
    <mergeCell ref="J125:K125"/>
    <mergeCell ref="R125:S125"/>
    <mergeCell ref="Z125:AA125"/>
    <mergeCell ref="AH125:AI125"/>
    <mergeCell ref="AP125:AQ125"/>
    <mergeCell ref="AX125:AY125"/>
    <mergeCell ref="BF125:BG125"/>
    <mergeCell ref="BN125:BO125"/>
    <mergeCell ref="B132:C132"/>
    <mergeCell ref="J132:K132"/>
    <mergeCell ref="R132:S132"/>
    <mergeCell ref="Z132:AA132"/>
    <mergeCell ref="AH132:AI132"/>
    <mergeCell ref="AP132:AQ132"/>
    <mergeCell ref="AX132:AY132"/>
    <mergeCell ref="BF132:BG132"/>
    <mergeCell ref="BN132:BO132"/>
    <mergeCell ref="AX143:AY143"/>
    <mergeCell ref="BF143:BG143"/>
    <mergeCell ref="BN143:BO143"/>
    <mergeCell ref="B150:C150"/>
    <mergeCell ref="J150:K150"/>
    <mergeCell ref="R150:S150"/>
    <mergeCell ref="Z150:AA150"/>
    <mergeCell ref="AH150:AI150"/>
    <mergeCell ref="AP150:AQ150"/>
    <mergeCell ref="AX150:AY150"/>
    <mergeCell ref="B143:C143"/>
    <mergeCell ref="J143:K143"/>
    <mergeCell ref="R143:S143"/>
    <mergeCell ref="Z143:AA143"/>
    <mergeCell ref="AH143:AI143"/>
    <mergeCell ref="AP143:AQ143"/>
    <mergeCell ref="BF150:BG150"/>
    <mergeCell ref="BN150:BO150"/>
    <mergeCell ref="B161:C161"/>
    <mergeCell ref="J161:K161"/>
    <mergeCell ref="R161:S161"/>
    <mergeCell ref="Z161:AA161"/>
    <mergeCell ref="AH161:AI161"/>
    <mergeCell ref="AP161:AQ161"/>
    <mergeCell ref="AX161:AY161"/>
    <mergeCell ref="BF161:BG161"/>
    <mergeCell ref="BN161:BO161"/>
    <mergeCell ref="B168:C168"/>
    <mergeCell ref="J168:K168"/>
    <mergeCell ref="R168:S168"/>
    <mergeCell ref="Z168:AA168"/>
    <mergeCell ref="AH168:AI168"/>
    <mergeCell ref="AP168:AQ168"/>
    <mergeCell ref="AX168:AY168"/>
    <mergeCell ref="BF168:BG168"/>
    <mergeCell ref="BN168:BO168"/>
    <mergeCell ref="R190:R192"/>
    <mergeCell ref="S190:S192"/>
    <mergeCell ref="W190:X190"/>
    <mergeCell ref="Z190:Z192"/>
    <mergeCell ref="AA190:AA192"/>
    <mergeCell ref="AE190:AF190"/>
    <mergeCell ref="B190:B192"/>
    <mergeCell ref="C190:C192"/>
    <mergeCell ref="G190:H190"/>
    <mergeCell ref="J190:J192"/>
    <mergeCell ref="K190:K192"/>
    <mergeCell ref="O190:P190"/>
    <mergeCell ref="BG190:BG192"/>
    <mergeCell ref="BK190:BL190"/>
    <mergeCell ref="BK191:BL191"/>
    <mergeCell ref="AH190:AH192"/>
    <mergeCell ref="AI190:AI192"/>
    <mergeCell ref="AM190:AN190"/>
    <mergeCell ref="AP190:AP192"/>
    <mergeCell ref="AQ190:AQ192"/>
    <mergeCell ref="AU190:AV190"/>
    <mergeCell ref="BS191:BT191"/>
    <mergeCell ref="B213:B215"/>
    <mergeCell ref="C213:C215"/>
    <mergeCell ref="G213:H213"/>
    <mergeCell ref="J213:J215"/>
    <mergeCell ref="K213:K215"/>
    <mergeCell ref="O213:P213"/>
    <mergeCell ref="R213:R215"/>
    <mergeCell ref="S213:S215"/>
    <mergeCell ref="W213:X213"/>
    <mergeCell ref="BN190:BN192"/>
    <mergeCell ref="BO190:BO192"/>
    <mergeCell ref="BS190:BT190"/>
    <mergeCell ref="G191:H191"/>
    <mergeCell ref="O191:P191"/>
    <mergeCell ref="W191:X191"/>
    <mergeCell ref="AE191:AF191"/>
    <mergeCell ref="AM191:AN191"/>
    <mergeCell ref="AU191:AV191"/>
    <mergeCell ref="BC191:BD191"/>
    <mergeCell ref="AX190:AX192"/>
    <mergeCell ref="AY190:AY192"/>
    <mergeCell ref="BC190:BD190"/>
    <mergeCell ref="BF190:BF192"/>
    <mergeCell ref="BN213:BN215"/>
    <mergeCell ref="BO213:BO215"/>
    <mergeCell ref="BS213:BT213"/>
    <mergeCell ref="BK214:BL214"/>
    <mergeCell ref="BS214:BT214"/>
    <mergeCell ref="AP213:AP215"/>
    <mergeCell ref="AQ213:AQ215"/>
    <mergeCell ref="AU213:AV213"/>
    <mergeCell ref="AX213:AX215"/>
    <mergeCell ref="AY213:AY215"/>
    <mergeCell ref="BC213:BD213"/>
    <mergeCell ref="BC214:BD214"/>
    <mergeCell ref="G214:H214"/>
    <mergeCell ref="O214:P214"/>
    <mergeCell ref="W214:X214"/>
    <mergeCell ref="AE214:AF214"/>
    <mergeCell ref="AM214:AN214"/>
    <mergeCell ref="AU214:AV214"/>
    <mergeCell ref="BF213:BF215"/>
    <mergeCell ref="BG213:BG215"/>
    <mergeCell ref="BK213:BL213"/>
    <mergeCell ref="Z213:Z215"/>
    <mergeCell ref="AA213:AA215"/>
    <mergeCell ref="AE213:AF213"/>
    <mergeCell ref="AH213:AH215"/>
    <mergeCell ref="AI213:AI215"/>
    <mergeCell ref="AM213:AN213"/>
    <mergeCell ref="R236:R238"/>
    <mergeCell ref="S236:S238"/>
    <mergeCell ref="W236:X236"/>
    <mergeCell ref="Z236:Z238"/>
    <mergeCell ref="AA236:AA238"/>
    <mergeCell ref="AE236:AF236"/>
    <mergeCell ref="B236:B238"/>
    <mergeCell ref="C236:C238"/>
    <mergeCell ref="G236:H236"/>
    <mergeCell ref="J236:J238"/>
    <mergeCell ref="K236:K238"/>
    <mergeCell ref="O236:P236"/>
    <mergeCell ref="BS237:BT237"/>
    <mergeCell ref="BN236:BN238"/>
    <mergeCell ref="BO236:BO238"/>
    <mergeCell ref="BS236:BT236"/>
    <mergeCell ref="G237:H237"/>
    <mergeCell ref="O237:P237"/>
    <mergeCell ref="W237:X237"/>
    <mergeCell ref="AE237:AF237"/>
    <mergeCell ref="AM237:AN237"/>
    <mergeCell ref="AU237:AV237"/>
    <mergeCell ref="BC237:BD237"/>
    <mergeCell ref="AX236:AX238"/>
    <mergeCell ref="AY236:AY238"/>
    <mergeCell ref="BC236:BD236"/>
    <mergeCell ref="BF236:BF238"/>
    <mergeCell ref="BG236:BG238"/>
    <mergeCell ref="BK236:BL236"/>
    <mergeCell ref="BK237:BL237"/>
    <mergeCell ref="AH236:AH238"/>
    <mergeCell ref="AI236:AI238"/>
    <mergeCell ref="AM236:AN236"/>
    <mergeCell ref="AP236:AP238"/>
    <mergeCell ref="AQ236:AQ238"/>
    <mergeCell ref="AU236:AV236"/>
  </mergeCells>
  <conditionalFormatting sqref="D258">
    <cfRule type="cellIs" dxfId="271" priority="91" operator="lessThan">
      <formula>0</formula>
    </cfRule>
    <cfRule type="cellIs" dxfId="270" priority="92" operator="greaterThan">
      <formula>0</formula>
    </cfRule>
  </conditionalFormatting>
  <conditionalFormatting sqref="AR179:AT186">
    <cfRule type="cellIs" dxfId="269" priority="79" operator="lessThan">
      <formula>0</formula>
    </cfRule>
    <cfRule type="cellIs" dxfId="268" priority="80" operator="greaterThan">
      <formula>0</formula>
    </cfRule>
  </conditionalFormatting>
  <conditionalFormatting sqref="D179:F186">
    <cfRule type="cellIs" dxfId="267" priority="89" operator="lessThan">
      <formula>0</formula>
    </cfRule>
    <cfRule type="cellIs" dxfId="266" priority="90" operator="greaterThan">
      <formula>0</formula>
    </cfRule>
  </conditionalFormatting>
  <conditionalFormatting sqref="AZ179:BB186">
    <cfRule type="cellIs" dxfId="265" priority="77" operator="lessThan">
      <formula>0</formula>
    </cfRule>
    <cfRule type="cellIs" dxfId="264" priority="78" operator="greaterThan">
      <formula>0</formula>
    </cfRule>
  </conditionalFormatting>
  <conditionalFormatting sqref="T179:V186">
    <cfRule type="cellIs" dxfId="263" priority="85" operator="lessThan">
      <formula>0</formula>
    </cfRule>
    <cfRule type="cellIs" dxfId="262" priority="86" operator="greaterThan">
      <formula>0</formula>
    </cfRule>
  </conditionalFormatting>
  <conditionalFormatting sqref="AB179:AD186">
    <cfRule type="cellIs" dxfId="261" priority="83" operator="lessThan">
      <formula>0</formula>
    </cfRule>
    <cfRule type="cellIs" dxfId="260" priority="84" operator="greaterThan">
      <formula>0</formula>
    </cfRule>
  </conditionalFormatting>
  <conditionalFormatting sqref="BH179:BJ186">
    <cfRule type="cellIs" dxfId="259" priority="75" operator="lessThan">
      <formula>0</formula>
    </cfRule>
    <cfRule type="cellIs" dxfId="258" priority="76" operator="greaterThan">
      <formula>0</formula>
    </cfRule>
  </conditionalFormatting>
  <conditionalFormatting sqref="AJ179:AL186">
    <cfRule type="cellIs" dxfId="257" priority="81" operator="lessThan">
      <formula>0</formula>
    </cfRule>
    <cfRule type="cellIs" dxfId="256" priority="82" operator="greaterThan">
      <formula>0</formula>
    </cfRule>
  </conditionalFormatting>
  <conditionalFormatting sqref="BP179:BR186">
    <cfRule type="cellIs" dxfId="255" priority="73" operator="lessThan">
      <formula>0</formula>
    </cfRule>
    <cfRule type="cellIs" dxfId="254" priority="74" operator="greaterThan">
      <formula>0</formula>
    </cfRule>
  </conditionalFormatting>
  <conditionalFormatting sqref="E258:H258">
    <cfRule type="cellIs" dxfId="253" priority="67" operator="lessThan">
      <formula>0</formula>
    </cfRule>
    <cfRule type="cellIs" dxfId="252" priority="68" operator="greaterThan">
      <formula>0</formula>
    </cfRule>
  </conditionalFormatting>
  <conditionalFormatting sqref="L179:N186">
    <cfRule type="cellIs" dxfId="251" priority="35" operator="lessThan">
      <formula>0</formula>
    </cfRule>
    <cfRule type="cellIs" dxfId="250" priority="36" operator="greaterThan">
      <formula>0</formula>
    </cfRule>
  </conditionalFormatting>
  <conditionalFormatting sqref="L258">
    <cfRule type="cellIs" dxfId="249" priority="31" operator="lessThan">
      <formula>0</formula>
    </cfRule>
    <cfRule type="cellIs" dxfId="248" priority="32" operator="greaterThan">
      <formula>0</formula>
    </cfRule>
  </conditionalFormatting>
  <conditionalFormatting sqref="M258:P258">
    <cfRule type="cellIs" dxfId="247" priority="29" operator="lessThan">
      <formula>0</formula>
    </cfRule>
    <cfRule type="cellIs" dxfId="246" priority="30" operator="greaterThan">
      <formula>0</formula>
    </cfRule>
  </conditionalFormatting>
  <conditionalFormatting sqref="T258">
    <cfRule type="cellIs" dxfId="245" priority="27" operator="lessThan">
      <formula>0</formula>
    </cfRule>
    <cfRule type="cellIs" dxfId="244" priority="28" operator="greaterThan">
      <formula>0</formula>
    </cfRule>
  </conditionalFormatting>
  <conditionalFormatting sqref="U258:X258">
    <cfRule type="cellIs" dxfId="243" priority="25" operator="lessThan">
      <formula>0</formula>
    </cfRule>
    <cfRule type="cellIs" dxfId="242" priority="26" operator="greaterThan">
      <formula>0</formula>
    </cfRule>
  </conditionalFormatting>
  <conditionalFormatting sqref="AB258">
    <cfRule type="cellIs" dxfId="241" priority="23" operator="lessThan">
      <formula>0</formula>
    </cfRule>
    <cfRule type="cellIs" dxfId="240" priority="24" operator="greaterThan">
      <formula>0</formula>
    </cfRule>
  </conditionalFormatting>
  <conditionalFormatting sqref="AC258:AF258">
    <cfRule type="cellIs" dxfId="239" priority="21" operator="lessThan">
      <formula>0</formula>
    </cfRule>
    <cfRule type="cellIs" dxfId="238" priority="22" operator="greaterThan">
      <formula>0</formula>
    </cfRule>
  </conditionalFormatting>
  <conditionalFormatting sqref="AJ258">
    <cfRule type="cellIs" dxfId="237" priority="19" operator="lessThan">
      <formula>0</formula>
    </cfRule>
    <cfRule type="cellIs" dxfId="236" priority="20" operator="greaterThan">
      <formula>0</formula>
    </cfRule>
  </conditionalFormatting>
  <conditionalFormatting sqref="AK258:AN258">
    <cfRule type="cellIs" dxfId="235" priority="17" operator="lessThan">
      <formula>0</formula>
    </cfRule>
    <cfRule type="cellIs" dxfId="234" priority="18" operator="greaterThan">
      <formula>0</formula>
    </cfRule>
  </conditionalFormatting>
  <conditionalFormatting sqref="AR258">
    <cfRule type="cellIs" dxfId="233" priority="15" operator="lessThan">
      <formula>0</formula>
    </cfRule>
    <cfRule type="cellIs" dxfId="232" priority="16" operator="greaterThan">
      <formula>0</formula>
    </cfRule>
  </conditionalFormatting>
  <conditionalFormatting sqref="AS258:AV258">
    <cfRule type="cellIs" dxfId="231" priority="13" operator="lessThan">
      <formula>0</formula>
    </cfRule>
    <cfRule type="cellIs" dxfId="230" priority="14" operator="greaterThan">
      <formula>0</formula>
    </cfRule>
  </conditionalFormatting>
  <conditionalFormatting sqref="AZ258">
    <cfRule type="cellIs" dxfId="229" priority="11" operator="lessThan">
      <formula>0</formula>
    </cfRule>
    <cfRule type="cellIs" dxfId="228" priority="12" operator="greaterThan">
      <formula>0</formula>
    </cfRule>
  </conditionalFormatting>
  <conditionalFormatting sqref="BA258:BD258">
    <cfRule type="cellIs" dxfId="227" priority="9" operator="lessThan">
      <formula>0</formula>
    </cfRule>
    <cfRule type="cellIs" dxfId="226" priority="10" operator="greaterThan">
      <formula>0</formula>
    </cfRule>
  </conditionalFormatting>
  <conditionalFormatting sqref="BH258">
    <cfRule type="cellIs" dxfId="225" priority="7" operator="lessThan">
      <formula>0</formula>
    </cfRule>
    <cfRule type="cellIs" dxfId="224" priority="8" operator="greaterThan">
      <formula>0</formula>
    </cfRule>
  </conditionalFormatting>
  <conditionalFormatting sqref="BI258:BL258">
    <cfRule type="cellIs" dxfId="223" priority="5" operator="lessThan">
      <formula>0</formula>
    </cfRule>
    <cfRule type="cellIs" dxfId="222" priority="6" operator="greaterThan">
      <formula>0</formula>
    </cfRule>
  </conditionalFormatting>
  <conditionalFormatting sqref="BP258">
    <cfRule type="cellIs" dxfId="221" priority="3" operator="lessThan">
      <formula>0</formula>
    </cfRule>
    <cfRule type="cellIs" dxfId="220" priority="4" operator="greaterThan">
      <formula>0</formula>
    </cfRule>
  </conditionalFormatting>
  <conditionalFormatting sqref="BQ258:BT258">
    <cfRule type="cellIs" dxfId="219" priority="1" operator="lessThan">
      <formula>0</formula>
    </cfRule>
    <cfRule type="cellIs" dxfId="218" priority="2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BT156"/>
  <sheetViews>
    <sheetView topLeftCell="AA1" workbookViewId="0">
      <selection activeCell="U9" sqref="U9"/>
    </sheetView>
  </sheetViews>
  <sheetFormatPr defaultRowHeight="15"/>
  <cols>
    <col min="1" max="1" width="4" customWidth="1"/>
    <col min="2" max="2" width="3.42578125" style="211" customWidth="1"/>
    <col min="3" max="3" width="42.5703125" style="211" bestFit="1" customWidth="1"/>
    <col min="4" max="6" width="9.7109375" style="211" customWidth="1"/>
    <col min="7" max="8" width="7.7109375" style="211" customWidth="1"/>
    <col min="9" max="9" width="3.85546875" customWidth="1"/>
    <col min="10" max="10" width="3.42578125" style="211" customWidth="1"/>
    <col min="11" max="11" width="42.5703125" style="211" bestFit="1" customWidth="1"/>
    <col min="12" max="14" width="9.7109375" style="211" customWidth="1"/>
    <col min="15" max="16" width="7.7109375" style="211" customWidth="1"/>
    <col min="17" max="17" width="3.85546875" style="35" customWidth="1"/>
    <col min="18" max="18" width="3.42578125" style="211" customWidth="1"/>
    <col min="19" max="19" width="42.5703125" style="211" bestFit="1" customWidth="1"/>
    <col min="20" max="22" width="9.7109375" style="211" customWidth="1"/>
    <col min="23" max="24" width="7.7109375" style="211" customWidth="1"/>
    <col min="25" max="25" width="3.85546875" style="35" customWidth="1"/>
    <col min="26" max="26" width="3.42578125" style="211" customWidth="1"/>
    <col min="27" max="27" width="42.5703125" style="211" bestFit="1" customWidth="1"/>
    <col min="28" max="30" width="9.7109375" style="211" customWidth="1"/>
    <col min="31" max="32" width="7.7109375" style="211" customWidth="1"/>
    <col min="33" max="33" width="3.85546875" style="35" customWidth="1"/>
    <col min="34" max="34" width="3.42578125" style="211" customWidth="1"/>
    <col min="35" max="35" width="42.5703125" style="211" bestFit="1" customWidth="1"/>
    <col min="36" max="38" width="9.7109375" style="211" customWidth="1"/>
    <col min="39" max="40" width="7.7109375" style="211" customWidth="1"/>
    <col min="41" max="41" width="3.85546875" style="35" customWidth="1"/>
    <col min="42" max="42" width="3.42578125" style="211" customWidth="1"/>
    <col min="43" max="43" width="42.5703125" style="211" bestFit="1" customWidth="1"/>
    <col min="44" max="46" width="9.7109375" style="211" customWidth="1"/>
    <col min="47" max="48" width="7.7109375" style="211" customWidth="1"/>
    <col min="49" max="49" width="3.85546875" style="35" customWidth="1"/>
    <col min="50" max="50" width="3.42578125" style="211" customWidth="1"/>
    <col min="51" max="51" width="42.5703125" style="211" bestFit="1" customWidth="1"/>
    <col min="52" max="54" width="9.7109375" style="211" customWidth="1"/>
    <col min="55" max="56" width="7.7109375" style="211" customWidth="1"/>
    <col min="57" max="57" width="3.85546875" style="35" customWidth="1"/>
    <col min="58" max="58" width="3.42578125" style="211" customWidth="1"/>
    <col min="59" max="59" width="42.5703125" style="211" bestFit="1" customWidth="1"/>
    <col min="60" max="62" width="9.7109375" style="211" customWidth="1"/>
    <col min="63" max="64" width="7.7109375" style="211" customWidth="1"/>
    <col min="65" max="65" width="3.85546875" style="35" customWidth="1"/>
    <col min="66" max="66" width="3.42578125" style="211" customWidth="1"/>
    <col min="67" max="67" width="42.5703125" style="211" bestFit="1" customWidth="1"/>
    <col min="68" max="70" width="9.7109375" style="211" customWidth="1"/>
    <col min="71" max="72" width="7.7109375" style="211" customWidth="1"/>
  </cols>
  <sheetData>
    <row r="1" spans="2:72">
      <c r="B1" s="215" t="s">
        <v>103</v>
      </c>
      <c r="C1" s="197"/>
      <c r="D1" s="197"/>
      <c r="E1" s="197"/>
      <c r="F1" s="197"/>
      <c r="G1" s="197"/>
      <c r="H1" s="197"/>
      <c r="J1" s="215" t="s">
        <v>103</v>
      </c>
      <c r="K1" s="197"/>
      <c r="L1" s="197"/>
      <c r="M1" s="197"/>
      <c r="N1" s="197"/>
      <c r="O1" s="197"/>
      <c r="P1" s="197"/>
      <c r="R1" s="215" t="s">
        <v>103</v>
      </c>
      <c r="S1" s="197"/>
      <c r="T1" s="197"/>
      <c r="U1" s="197"/>
      <c r="V1" s="197"/>
      <c r="W1" s="197"/>
      <c r="X1" s="197"/>
      <c r="Z1" s="215" t="s">
        <v>103</v>
      </c>
      <c r="AA1" s="197"/>
      <c r="AB1" s="197"/>
      <c r="AC1" s="197"/>
      <c r="AD1" s="197"/>
      <c r="AE1" s="197"/>
      <c r="AF1" s="197"/>
      <c r="AH1" s="215" t="s">
        <v>103</v>
      </c>
      <c r="AI1" s="197"/>
      <c r="AJ1" s="197"/>
      <c r="AK1" s="197"/>
      <c r="AL1" s="197"/>
      <c r="AM1" s="197"/>
      <c r="AN1" s="197"/>
      <c r="AP1" s="215" t="s">
        <v>103</v>
      </c>
      <c r="AQ1" s="197"/>
      <c r="AR1" s="197"/>
      <c r="AS1" s="197"/>
      <c r="AT1" s="197"/>
      <c r="AU1" s="197"/>
      <c r="AV1" s="197"/>
      <c r="AX1" s="215" t="s">
        <v>103</v>
      </c>
      <c r="AY1" s="197"/>
      <c r="AZ1" s="197"/>
      <c r="BA1" s="197"/>
      <c r="BB1" s="197"/>
      <c r="BC1" s="197"/>
      <c r="BD1" s="197"/>
      <c r="BF1" s="215" t="s">
        <v>103</v>
      </c>
      <c r="BG1" s="197"/>
      <c r="BH1" s="197"/>
      <c r="BI1" s="197"/>
      <c r="BJ1" s="197"/>
      <c r="BK1" s="197"/>
      <c r="BL1" s="197"/>
      <c r="BN1" s="215" t="s">
        <v>103</v>
      </c>
      <c r="BO1" s="197"/>
      <c r="BP1" s="197"/>
      <c r="BQ1" s="197"/>
      <c r="BR1" s="197"/>
      <c r="BS1" s="197"/>
      <c r="BT1" s="197"/>
    </row>
    <row r="2" spans="2:72">
      <c r="B2" s="215" t="str">
        <f>'1'!B2</f>
        <v>PT Pelindo Terminal Petikemas</v>
      </c>
      <c r="C2" s="197"/>
      <c r="D2" s="197"/>
      <c r="E2" s="197"/>
      <c r="F2" s="197"/>
      <c r="G2" s="197"/>
      <c r="H2" s="197"/>
      <c r="J2" s="215" t="str">
        <f>'1'!J2</f>
        <v>Kantor Pusat Subholding Petikemas</v>
      </c>
      <c r="K2" s="197"/>
      <c r="L2" s="197"/>
      <c r="M2" s="197"/>
      <c r="N2" s="197"/>
      <c r="O2" s="197"/>
      <c r="P2" s="197"/>
      <c r="R2" s="215" t="str">
        <f>'1'!R2</f>
        <v>PT Prima Terminal Petikemas</v>
      </c>
      <c r="S2" s="197"/>
      <c r="T2" s="197"/>
      <c r="U2" s="197"/>
      <c r="V2" s="197"/>
      <c r="W2" s="197"/>
      <c r="X2" s="197"/>
      <c r="Z2" s="215" t="str">
        <f>'1'!Z2</f>
        <v>PT. Prima Multi Terminal</v>
      </c>
      <c r="AA2" s="197"/>
      <c r="AB2" s="197"/>
      <c r="AC2" s="197"/>
      <c r="AD2" s="197"/>
      <c r="AE2" s="197"/>
      <c r="AF2" s="197"/>
      <c r="AH2" s="215" t="str">
        <f>'1'!AH2</f>
        <v>PT. IPC Terminal Petikemas</v>
      </c>
      <c r="AI2" s="197"/>
      <c r="AJ2" s="197"/>
      <c r="AK2" s="197"/>
      <c r="AL2" s="197"/>
      <c r="AM2" s="197"/>
      <c r="AN2" s="197"/>
      <c r="AP2" s="215" t="str">
        <f>'1'!AP2</f>
        <v>PT. Terminal Petikemas Surabaya</v>
      </c>
      <c r="AQ2" s="197"/>
      <c r="AR2" s="197"/>
      <c r="AS2" s="197"/>
      <c r="AT2" s="197"/>
      <c r="AU2" s="197"/>
      <c r="AV2" s="197"/>
      <c r="AX2" s="215" t="str">
        <f>'1'!AX2</f>
        <v>PT. Terminal Teluk Lamong (Grup)</v>
      </c>
      <c r="AY2" s="197"/>
      <c r="AZ2" s="197"/>
      <c r="BA2" s="197"/>
      <c r="BB2" s="197"/>
      <c r="BC2" s="197"/>
      <c r="BD2" s="197"/>
      <c r="BF2" s="215" t="str">
        <f>'1'!BF2</f>
        <v>PT Berlian Jasa Terminal Indonesia (Grup)</v>
      </c>
      <c r="BG2" s="197"/>
      <c r="BH2" s="197"/>
      <c r="BI2" s="197"/>
      <c r="BJ2" s="197"/>
      <c r="BK2" s="197"/>
      <c r="BL2" s="197"/>
      <c r="BN2" s="215" t="str">
        <f>'1'!BN2</f>
        <v>PT. Kaltim Kariangau Terminal</v>
      </c>
      <c r="BO2" s="197"/>
      <c r="BP2" s="197"/>
      <c r="BQ2" s="197"/>
      <c r="BR2" s="197"/>
      <c r="BS2" s="197"/>
      <c r="BT2" s="197"/>
    </row>
    <row r="3" spans="2:72">
      <c r="B3" s="357" t="s">
        <v>1</v>
      </c>
      <c r="C3" s="357" t="s">
        <v>21</v>
      </c>
      <c r="D3" s="118" t="s">
        <v>0</v>
      </c>
      <c r="E3" s="118" t="s">
        <v>37</v>
      </c>
      <c r="F3" s="118" t="s">
        <v>0</v>
      </c>
      <c r="G3" s="360" t="s">
        <v>38</v>
      </c>
      <c r="H3" s="361"/>
      <c r="J3" s="357" t="s">
        <v>1</v>
      </c>
      <c r="K3" s="357" t="s">
        <v>21</v>
      </c>
      <c r="L3" s="212" t="s">
        <v>0</v>
      </c>
      <c r="M3" s="212" t="s">
        <v>37</v>
      </c>
      <c r="N3" s="212" t="s">
        <v>0</v>
      </c>
      <c r="O3" s="360" t="s">
        <v>38</v>
      </c>
      <c r="P3" s="361"/>
      <c r="R3" s="357" t="s">
        <v>1</v>
      </c>
      <c r="S3" s="357" t="s">
        <v>21</v>
      </c>
      <c r="T3" s="212" t="s">
        <v>0</v>
      </c>
      <c r="U3" s="212" t="s">
        <v>37</v>
      </c>
      <c r="V3" s="212" t="s">
        <v>0</v>
      </c>
      <c r="W3" s="360" t="s">
        <v>38</v>
      </c>
      <c r="X3" s="361"/>
      <c r="Z3" s="357" t="s">
        <v>1</v>
      </c>
      <c r="AA3" s="357" t="s">
        <v>21</v>
      </c>
      <c r="AB3" s="212" t="s">
        <v>0</v>
      </c>
      <c r="AC3" s="212" t="s">
        <v>37</v>
      </c>
      <c r="AD3" s="212" t="s">
        <v>0</v>
      </c>
      <c r="AE3" s="360" t="s">
        <v>38</v>
      </c>
      <c r="AF3" s="361"/>
      <c r="AH3" s="357" t="s">
        <v>1</v>
      </c>
      <c r="AI3" s="357" t="s">
        <v>21</v>
      </c>
      <c r="AJ3" s="212" t="s">
        <v>0</v>
      </c>
      <c r="AK3" s="212" t="s">
        <v>37</v>
      </c>
      <c r="AL3" s="212" t="s">
        <v>0</v>
      </c>
      <c r="AM3" s="360" t="s">
        <v>38</v>
      </c>
      <c r="AN3" s="361"/>
      <c r="AP3" s="357" t="s">
        <v>1</v>
      </c>
      <c r="AQ3" s="357" t="s">
        <v>21</v>
      </c>
      <c r="AR3" s="212" t="s">
        <v>0</v>
      </c>
      <c r="AS3" s="212" t="s">
        <v>37</v>
      </c>
      <c r="AT3" s="212" t="s">
        <v>0</v>
      </c>
      <c r="AU3" s="360" t="s">
        <v>38</v>
      </c>
      <c r="AV3" s="361"/>
      <c r="AX3" s="357" t="s">
        <v>1</v>
      </c>
      <c r="AY3" s="357" t="s">
        <v>21</v>
      </c>
      <c r="AZ3" s="212" t="s">
        <v>0</v>
      </c>
      <c r="BA3" s="212" t="s">
        <v>37</v>
      </c>
      <c r="BB3" s="212" t="s">
        <v>0</v>
      </c>
      <c r="BC3" s="360" t="s">
        <v>38</v>
      </c>
      <c r="BD3" s="361"/>
      <c r="BF3" s="357" t="s">
        <v>1</v>
      </c>
      <c r="BG3" s="357" t="s">
        <v>21</v>
      </c>
      <c r="BH3" s="212" t="s">
        <v>0</v>
      </c>
      <c r="BI3" s="212" t="s">
        <v>37</v>
      </c>
      <c r="BJ3" s="212" t="s">
        <v>0</v>
      </c>
      <c r="BK3" s="360" t="s">
        <v>38</v>
      </c>
      <c r="BL3" s="361"/>
      <c r="BN3" s="357" t="s">
        <v>1</v>
      </c>
      <c r="BO3" s="357" t="s">
        <v>21</v>
      </c>
      <c r="BP3" s="212" t="s">
        <v>0</v>
      </c>
      <c r="BQ3" s="212" t="s">
        <v>37</v>
      </c>
      <c r="BR3" s="212" t="s">
        <v>0</v>
      </c>
      <c r="BS3" s="360" t="s">
        <v>38</v>
      </c>
      <c r="BT3" s="361"/>
    </row>
    <row r="4" spans="2:72">
      <c r="B4" s="358"/>
      <c r="C4" s="358"/>
      <c r="D4" s="121" t="s">
        <v>2</v>
      </c>
      <c r="E4" s="121" t="s">
        <v>2</v>
      </c>
      <c r="F4" s="121" t="s">
        <v>2</v>
      </c>
      <c r="G4" s="362" t="s">
        <v>5</v>
      </c>
      <c r="H4" s="363"/>
      <c r="J4" s="358"/>
      <c r="K4" s="358"/>
      <c r="L4" s="213" t="s">
        <v>2</v>
      </c>
      <c r="M4" s="213" t="s">
        <v>2</v>
      </c>
      <c r="N4" s="213" t="s">
        <v>2</v>
      </c>
      <c r="O4" s="362" t="s">
        <v>5</v>
      </c>
      <c r="P4" s="363"/>
      <c r="R4" s="358"/>
      <c r="S4" s="358"/>
      <c r="T4" s="213" t="s">
        <v>2</v>
      </c>
      <c r="U4" s="213" t="s">
        <v>2</v>
      </c>
      <c r="V4" s="213" t="s">
        <v>2</v>
      </c>
      <c r="W4" s="362" t="s">
        <v>5</v>
      </c>
      <c r="X4" s="363"/>
      <c r="Z4" s="358"/>
      <c r="AA4" s="358"/>
      <c r="AB4" s="213" t="s">
        <v>2</v>
      </c>
      <c r="AC4" s="213" t="s">
        <v>2</v>
      </c>
      <c r="AD4" s="213" t="s">
        <v>2</v>
      </c>
      <c r="AE4" s="362" t="s">
        <v>5</v>
      </c>
      <c r="AF4" s="363"/>
      <c r="AH4" s="358"/>
      <c r="AI4" s="358"/>
      <c r="AJ4" s="213" t="s">
        <v>2</v>
      </c>
      <c r="AK4" s="213" t="s">
        <v>2</v>
      </c>
      <c r="AL4" s="213" t="s">
        <v>2</v>
      </c>
      <c r="AM4" s="362" t="s">
        <v>5</v>
      </c>
      <c r="AN4" s="363"/>
      <c r="AP4" s="358"/>
      <c r="AQ4" s="358"/>
      <c r="AR4" s="213" t="s">
        <v>2</v>
      </c>
      <c r="AS4" s="213" t="s">
        <v>2</v>
      </c>
      <c r="AT4" s="213" t="s">
        <v>2</v>
      </c>
      <c r="AU4" s="362" t="s">
        <v>5</v>
      </c>
      <c r="AV4" s="363"/>
      <c r="AX4" s="358"/>
      <c r="AY4" s="358"/>
      <c r="AZ4" s="213" t="s">
        <v>2</v>
      </c>
      <c r="BA4" s="213" t="s">
        <v>2</v>
      </c>
      <c r="BB4" s="213" t="s">
        <v>2</v>
      </c>
      <c r="BC4" s="362" t="s">
        <v>5</v>
      </c>
      <c r="BD4" s="363"/>
      <c r="BF4" s="358"/>
      <c r="BG4" s="358"/>
      <c r="BH4" s="213" t="s">
        <v>2</v>
      </c>
      <c r="BI4" s="213" t="s">
        <v>2</v>
      </c>
      <c r="BJ4" s="213" t="s">
        <v>2</v>
      </c>
      <c r="BK4" s="362" t="s">
        <v>5</v>
      </c>
      <c r="BL4" s="363"/>
      <c r="BN4" s="358"/>
      <c r="BO4" s="358"/>
      <c r="BP4" s="213" t="s">
        <v>2</v>
      </c>
      <c r="BQ4" s="213" t="s">
        <v>2</v>
      </c>
      <c r="BR4" s="213" t="s">
        <v>2</v>
      </c>
      <c r="BS4" s="362" t="s">
        <v>5</v>
      </c>
      <c r="BT4" s="363"/>
    </row>
    <row r="5" spans="2:72">
      <c r="B5" s="359"/>
      <c r="C5" s="359"/>
      <c r="D5" s="121">
        <v>2020</v>
      </c>
      <c r="E5" s="121">
        <v>2021</v>
      </c>
      <c r="F5" s="121">
        <v>2021</v>
      </c>
      <c r="G5" s="121" t="s">
        <v>49</v>
      </c>
      <c r="H5" s="121" t="s">
        <v>50</v>
      </c>
      <c r="J5" s="359"/>
      <c r="K5" s="359"/>
      <c r="L5" s="213">
        <v>2020</v>
      </c>
      <c r="M5" s="213">
        <v>2021</v>
      </c>
      <c r="N5" s="213">
        <v>2021</v>
      </c>
      <c r="O5" s="213" t="s">
        <v>49</v>
      </c>
      <c r="P5" s="213" t="s">
        <v>50</v>
      </c>
      <c r="R5" s="359"/>
      <c r="S5" s="359"/>
      <c r="T5" s="213">
        <v>2020</v>
      </c>
      <c r="U5" s="213">
        <v>2021</v>
      </c>
      <c r="V5" s="213">
        <v>2021</v>
      </c>
      <c r="W5" s="213" t="s">
        <v>49</v>
      </c>
      <c r="X5" s="213" t="s">
        <v>50</v>
      </c>
      <c r="Z5" s="359"/>
      <c r="AA5" s="359"/>
      <c r="AB5" s="213">
        <v>2020</v>
      </c>
      <c r="AC5" s="213">
        <v>2021</v>
      </c>
      <c r="AD5" s="213">
        <v>2021</v>
      </c>
      <c r="AE5" s="213" t="s">
        <v>49</v>
      </c>
      <c r="AF5" s="213" t="s">
        <v>50</v>
      </c>
      <c r="AH5" s="359"/>
      <c r="AI5" s="359"/>
      <c r="AJ5" s="213">
        <v>2020</v>
      </c>
      <c r="AK5" s="213">
        <v>2021</v>
      </c>
      <c r="AL5" s="213">
        <v>2021</v>
      </c>
      <c r="AM5" s="213" t="s">
        <v>49</v>
      </c>
      <c r="AN5" s="213" t="s">
        <v>50</v>
      </c>
      <c r="AP5" s="359"/>
      <c r="AQ5" s="359"/>
      <c r="AR5" s="213">
        <v>2020</v>
      </c>
      <c r="AS5" s="213">
        <v>2021</v>
      </c>
      <c r="AT5" s="213">
        <v>2021</v>
      </c>
      <c r="AU5" s="213" t="s">
        <v>49</v>
      </c>
      <c r="AV5" s="213" t="s">
        <v>50</v>
      </c>
      <c r="AX5" s="359"/>
      <c r="AY5" s="359"/>
      <c r="AZ5" s="213">
        <v>2020</v>
      </c>
      <c r="BA5" s="213">
        <v>2021</v>
      </c>
      <c r="BB5" s="213">
        <v>2021</v>
      </c>
      <c r="BC5" s="213" t="s">
        <v>49</v>
      </c>
      <c r="BD5" s="213" t="s">
        <v>50</v>
      </c>
      <c r="BF5" s="359"/>
      <c r="BG5" s="359"/>
      <c r="BH5" s="213">
        <v>2020</v>
      </c>
      <c r="BI5" s="213">
        <v>2021</v>
      </c>
      <c r="BJ5" s="213">
        <v>2021</v>
      </c>
      <c r="BK5" s="213" t="s">
        <v>49</v>
      </c>
      <c r="BL5" s="213" t="s">
        <v>50</v>
      </c>
      <c r="BN5" s="359"/>
      <c r="BO5" s="359"/>
      <c r="BP5" s="213">
        <v>2020</v>
      </c>
      <c r="BQ5" s="213">
        <v>2021</v>
      </c>
      <c r="BR5" s="213">
        <v>2021</v>
      </c>
      <c r="BS5" s="213" t="s">
        <v>49</v>
      </c>
      <c r="BT5" s="213" t="s">
        <v>50</v>
      </c>
    </row>
    <row r="6" spans="2:72">
      <c r="B6" s="214">
        <v>1</v>
      </c>
      <c r="C6" s="214">
        <f>B6+1</f>
        <v>2</v>
      </c>
      <c r="D6" s="146">
        <v>3</v>
      </c>
      <c r="E6" s="146">
        <v>4</v>
      </c>
      <c r="F6" s="146">
        <v>5</v>
      </c>
      <c r="G6" s="146">
        <v>6</v>
      </c>
      <c r="H6" s="146">
        <v>7</v>
      </c>
      <c r="J6" s="214">
        <v>1</v>
      </c>
      <c r="K6" s="214">
        <f>J6+1</f>
        <v>2</v>
      </c>
      <c r="L6" s="146">
        <v>3</v>
      </c>
      <c r="M6" s="146">
        <v>4</v>
      </c>
      <c r="N6" s="146">
        <v>5</v>
      </c>
      <c r="O6" s="146">
        <v>6</v>
      </c>
      <c r="P6" s="146">
        <v>7</v>
      </c>
      <c r="R6" s="214">
        <v>1</v>
      </c>
      <c r="S6" s="214">
        <f>R6+1</f>
        <v>2</v>
      </c>
      <c r="T6" s="146">
        <v>3</v>
      </c>
      <c r="U6" s="146">
        <v>4</v>
      </c>
      <c r="V6" s="146">
        <v>5</v>
      </c>
      <c r="W6" s="146">
        <v>6</v>
      </c>
      <c r="X6" s="146">
        <v>7</v>
      </c>
      <c r="Z6" s="214">
        <v>1</v>
      </c>
      <c r="AA6" s="214">
        <f>Z6+1</f>
        <v>2</v>
      </c>
      <c r="AB6" s="146">
        <v>3</v>
      </c>
      <c r="AC6" s="146">
        <v>4</v>
      </c>
      <c r="AD6" s="146">
        <v>5</v>
      </c>
      <c r="AE6" s="146">
        <v>6</v>
      </c>
      <c r="AF6" s="146">
        <v>7</v>
      </c>
      <c r="AH6" s="214">
        <v>1</v>
      </c>
      <c r="AI6" s="214">
        <f>AH6+1</f>
        <v>2</v>
      </c>
      <c r="AJ6" s="146">
        <v>3</v>
      </c>
      <c r="AK6" s="146">
        <v>4</v>
      </c>
      <c r="AL6" s="146">
        <v>5</v>
      </c>
      <c r="AM6" s="146">
        <v>6</v>
      </c>
      <c r="AN6" s="146">
        <v>7</v>
      </c>
      <c r="AP6" s="214">
        <v>1</v>
      </c>
      <c r="AQ6" s="214">
        <f>AP6+1</f>
        <v>2</v>
      </c>
      <c r="AR6" s="146">
        <v>3</v>
      </c>
      <c r="AS6" s="146">
        <v>4</v>
      </c>
      <c r="AT6" s="146">
        <v>5</v>
      </c>
      <c r="AU6" s="146">
        <v>6</v>
      </c>
      <c r="AV6" s="146">
        <v>7</v>
      </c>
      <c r="AX6" s="214">
        <v>1</v>
      </c>
      <c r="AY6" s="214">
        <f>AX6+1</f>
        <v>2</v>
      </c>
      <c r="AZ6" s="146">
        <v>3</v>
      </c>
      <c r="BA6" s="146">
        <v>4</v>
      </c>
      <c r="BB6" s="146">
        <v>5</v>
      </c>
      <c r="BC6" s="146">
        <v>6</v>
      </c>
      <c r="BD6" s="146">
        <v>7</v>
      </c>
      <c r="BF6" s="214">
        <v>1</v>
      </c>
      <c r="BG6" s="214">
        <f>BF6+1</f>
        <v>2</v>
      </c>
      <c r="BH6" s="146">
        <v>3</v>
      </c>
      <c r="BI6" s="146">
        <v>4</v>
      </c>
      <c r="BJ6" s="146">
        <v>5</v>
      </c>
      <c r="BK6" s="146">
        <v>6</v>
      </c>
      <c r="BL6" s="146">
        <v>7</v>
      </c>
      <c r="BN6" s="214">
        <v>1</v>
      </c>
      <c r="BO6" s="214">
        <f>BN6+1</f>
        <v>2</v>
      </c>
      <c r="BP6" s="146">
        <v>3</v>
      </c>
      <c r="BQ6" s="146">
        <v>4</v>
      </c>
      <c r="BR6" s="146">
        <v>5</v>
      </c>
      <c r="BS6" s="146">
        <v>6</v>
      </c>
      <c r="BT6" s="146">
        <v>7</v>
      </c>
    </row>
    <row r="7" spans="2:72">
      <c r="B7" s="199">
        <v>1</v>
      </c>
      <c r="C7" s="200" t="s">
        <v>79</v>
      </c>
      <c r="D7" s="201"/>
      <c r="E7" s="201"/>
      <c r="F7" s="201"/>
      <c r="G7" s="201"/>
      <c r="H7" s="201"/>
      <c r="J7" s="199">
        <v>1</v>
      </c>
      <c r="K7" s="200" t="s">
        <v>79</v>
      </c>
      <c r="L7" s="201"/>
      <c r="M7" s="201"/>
      <c r="N7" s="201"/>
      <c r="O7" s="201"/>
      <c r="P7" s="201"/>
      <c r="R7" s="199">
        <v>1</v>
      </c>
      <c r="S7" s="200" t="s">
        <v>79</v>
      </c>
      <c r="T7" s="201"/>
      <c r="U7" s="201"/>
      <c r="V7" s="201"/>
      <c r="W7" s="201"/>
      <c r="X7" s="201"/>
      <c r="Z7" s="199">
        <v>1</v>
      </c>
      <c r="AA7" s="200" t="s">
        <v>79</v>
      </c>
      <c r="AB7" s="201"/>
      <c r="AC7" s="201"/>
      <c r="AD7" s="201"/>
      <c r="AE7" s="201"/>
      <c r="AF7" s="201"/>
      <c r="AH7" s="199">
        <v>1</v>
      </c>
      <c r="AI7" s="200" t="s">
        <v>79</v>
      </c>
      <c r="AJ7" s="201"/>
      <c r="AK7" s="201"/>
      <c r="AL7" s="201"/>
      <c r="AM7" s="201"/>
      <c r="AN7" s="201"/>
      <c r="AP7" s="199">
        <v>1</v>
      </c>
      <c r="AQ7" s="200" t="s">
        <v>79</v>
      </c>
      <c r="AR7" s="201"/>
      <c r="AS7" s="201"/>
      <c r="AT7" s="201"/>
      <c r="AU7" s="201"/>
      <c r="AV7" s="201"/>
      <c r="AX7" s="199">
        <v>1</v>
      </c>
      <c r="AY7" s="200" t="s">
        <v>79</v>
      </c>
      <c r="AZ7" s="201"/>
      <c r="BA7" s="201"/>
      <c r="BB7" s="201"/>
      <c r="BC7" s="201"/>
      <c r="BD7" s="201"/>
      <c r="BF7" s="199">
        <v>1</v>
      </c>
      <c r="BG7" s="200" t="s">
        <v>79</v>
      </c>
      <c r="BH7" s="201"/>
      <c r="BI7" s="201"/>
      <c r="BJ7" s="201"/>
      <c r="BK7" s="201"/>
      <c r="BL7" s="201"/>
      <c r="BN7" s="199">
        <v>1</v>
      </c>
      <c r="BO7" s="200" t="s">
        <v>79</v>
      </c>
      <c r="BP7" s="201"/>
      <c r="BQ7" s="201"/>
      <c r="BR7" s="201"/>
      <c r="BS7" s="201"/>
      <c r="BT7" s="201"/>
    </row>
    <row r="8" spans="2:72">
      <c r="B8" s="202"/>
      <c r="C8" s="203" t="s">
        <v>104</v>
      </c>
      <c r="D8" s="204">
        <f>L8+T8+AB8+AJ8+AR8+AZ8+BH8+BP8</f>
        <v>0</v>
      </c>
      <c r="E8" s="204">
        <f t="shared" ref="E8:F14" si="0">M8+U8+AC8+AK8+AS8+BA8+BI8+BQ8</f>
        <v>0</v>
      </c>
      <c r="F8" s="204">
        <f t="shared" si="0"/>
        <v>0</v>
      </c>
      <c r="G8" s="204">
        <f>F8-D8</f>
        <v>0</v>
      </c>
      <c r="H8" s="204">
        <f>F8-E8</f>
        <v>0</v>
      </c>
      <c r="J8" s="202"/>
      <c r="K8" s="203" t="s">
        <v>104</v>
      </c>
      <c r="L8" s="204">
        <v>0</v>
      </c>
      <c r="M8" s="204">
        <v>0</v>
      </c>
      <c r="N8" s="204">
        <v>0</v>
      </c>
      <c r="O8" s="204">
        <f>N8-L8</f>
        <v>0</v>
      </c>
      <c r="P8" s="204">
        <f>N8-M8</f>
        <v>0</v>
      </c>
      <c r="R8" s="202"/>
      <c r="S8" s="203" t="s">
        <v>104</v>
      </c>
      <c r="T8" s="204">
        <v>0</v>
      </c>
      <c r="U8" s="204">
        <v>0</v>
      </c>
      <c r="V8" s="204">
        <v>0</v>
      </c>
      <c r="W8" s="204">
        <f>V8-T8</f>
        <v>0</v>
      </c>
      <c r="X8" s="204">
        <f>V8-U8</f>
        <v>0</v>
      </c>
      <c r="Z8" s="202"/>
      <c r="AA8" s="203" t="s">
        <v>104</v>
      </c>
      <c r="AB8" s="204">
        <v>0</v>
      </c>
      <c r="AC8" s="204">
        <v>0</v>
      </c>
      <c r="AD8" s="204">
        <v>0</v>
      </c>
      <c r="AE8" s="204">
        <f>AD8-AB8</f>
        <v>0</v>
      </c>
      <c r="AF8" s="204">
        <f>AD8-AC8</f>
        <v>0</v>
      </c>
      <c r="AH8" s="202"/>
      <c r="AI8" s="203" t="s">
        <v>104</v>
      </c>
      <c r="AJ8" s="204">
        <v>0</v>
      </c>
      <c r="AK8" s="204">
        <v>0</v>
      </c>
      <c r="AL8" s="204">
        <v>0</v>
      </c>
      <c r="AM8" s="204">
        <f>AL8-AJ8</f>
        <v>0</v>
      </c>
      <c r="AN8" s="204">
        <f>AL8-AK8</f>
        <v>0</v>
      </c>
      <c r="AP8" s="202"/>
      <c r="AQ8" s="203" t="s">
        <v>104</v>
      </c>
      <c r="AR8" s="204">
        <v>0</v>
      </c>
      <c r="AS8" s="204">
        <v>0</v>
      </c>
      <c r="AT8" s="204">
        <v>0</v>
      </c>
      <c r="AU8" s="204">
        <f>AT8-AR8</f>
        <v>0</v>
      </c>
      <c r="AV8" s="204">
        <f>AT8-AS8</f>
        <v>0</v>
      </c>
      <c r="AX8" s="202"/>
      <c r="AY8" s="203" t="s">
        <v>104</v>
      </c>
      <c r="AZ8" s="204">
        <v>0</v>
      </c>
      <c r="BA8" s="204">
        <v>0</v>
      </c>
      <c r="BB8" s="204">
        <v>0</v>
      </c>
      <c r="BC8" s="204">
        <f>BB8-AZ8</f>
        <v>0</v>
      </c>
      <c r="BD8" s="204">
        <f>BB8-BA8</f>
        <v>0</v>
      </c>
      <c r="BF8" s="202"/>
      <c r="BG8" s="203" t="s">
        <v>104</v>
      </c>
      <c r="BH8" s="204">
        <v>0</v>
      </c>
      <c r="BI8" s="204">
        <v>0</v>
      </c>
      <c r="BJ8" s="204">
        <v>0</v>
      </c>
      <c r="BK8" s="204">
        <f>BJ8-BH8</f>
        <v>0</v>
      </c>
      <c r="BL8" s="204">
        <f>BJ8-BI8</f>
        <v>0</v>
      </c>
      <c r="BN8" s="202"/>
      <c r="BO8" s="203" t="s">
        <v>104</v>
      </c>
      <c r="BP8" s="204">
        <v>0</v>
      </c>
      <c r="BQ8" s="204">
        <v>0</v>
      </c>
      <c r="BR8" s="204">
        <v>0</v>
      </c>
      <c r="BS8" s="204">
        <f>BR8-BP8</f>
        <v>0</v>
      </c>
      <c r="BT8" s="204">
        <f>BR8-BQ8</f>
        <v>0</v>
      </c>
    </row>
    <row r="9" spans="2:72">
      <c r="B9" s="202"/>
      <c r="C9" s="203" t="s">
        <v>105</v>
      </c>
      <c r="D9" s="204">
        <f t="shared" ref="D9:D14" si="1">L9+T9+AB9+AJ9+AR9+AZ9+BH9+BP9</f>
        <v>18</v>
      </c>
      <c r="E9" s="204">
        <f t="shared" si="0"/>
        <v>21</v>
      </c>
      <c r="F9" s="204">
        <f t="shared" si="0"/>
        <v>17</v>
      </c>
      <c r="G9" s="204">
        <f t="shared" ref="G9:G14" si="2">F9-D9</f>
        <v>-1</v>
      </c>
      <c r="H9" s="204">
        <f t="shared" ref="H9:H14" si="3">F9-E9</f>
        <v>-4</v>
      </c>
      <c r="J9" s="202"/>
      <c r="K9" s="203" t="s">
        <v>105</v>
      </c>
      <c r="L9" s="204">
        <v>0</v>
      </c>
      <c r="M9" s="204">
        <v>1</v>
      </c>
      <c r="N9" s="204">
        <v>1</v>
      </c>
      <c r="O9" s="204">
        <f>N9-L9</f>
        <v>1</v>
      </c>
      <c r="P9" s="204">
        <f t="shared" ref="P9:P14" si="4">N9-M9</f>
        <v>0</v>
      </c>
      <c r="R9" s="202"/>
      <c r="S9" s="203" t="s">
        <v>105</v>
      </c>
      <c r="T9" s="204">
        <v>1</v>
      </c>
      <c r="U9" s="204">
        <v>1</v>
      </c>
      <c r="V9" s="204">
        <v>1</v>
      </c>
      <c r="W9" s="204">
        <f t="shared" ref="W9:W14" si="5">V9-T9</f>
        <v>0</v>
      </c>
      <c r="X9" s="204">
        <f t="shared" ref="X9:X14" si="6">V9-U9</f>
        <v>0</v>
      </c>
      <c r="Z9" s="202"/>
      <c r="AA9" s="203" t="s">
        <v>105</v>
      </c>
      <c r="AB9" s="204">
        <v>1</v>
      </c>
      <c r="AC9" s="204">
        <v>1</v>
      </c>
      <c r="AD9" s="204">
        <v>1</v>
      </c>
      <c r="AE9" s="204">
        <f t="shared" ref="AE9:AE14" si="7">AD9-AB9</f>
        <v>0</v>
      </c>
      <c r="AF9" s="204">
        <f t="shared" ref="AF9:AF14" si="8">AD9-AC9</f>
        <v>0</v>
      </c>
      <c r="AH9" s="202"/>
      <c r="AI9" s="203" t="s">
        <v>105</v>
      </c>
      <c r="AJ9" s="204">
        <v>2</v>
      </c>
      <c r="AK9" s="204">
        <v>4</v>
      </c>
      <c r="AL9" s="204">
        <v>3</v>
      </c>
      <c r="AM9" s="204">
        <f t="shared" ref="AM9:AM14" si="9">AL9-AJ9</f>
        <v>1</v>
      </c>
      <c r="AN9" s="204">
        <f t="shared" ref="AN9:AN14" si="10">AL9-AK9</f>
        <v>-1</v>
      </c>
      <c r="AP9" s="202"/>
      <c r="AQ9" s="203" t="s">
        <v>105</v>
      </c>
      <c r="AR9" s="204">
        <v>1</v>
      </c>
      <c r="AS9" s="204">
        <v>1</v>
      </c>
      <c r="AT9" s="204">
        <v>1</v>
      </c>
      <c r="AU9" s="204">
        <f t="shared" ref="AU9:AU14" si="11">AT9-AR9</f>
        <v>0</v>
      </c>
      <c r="AV9" s="204">
        <f t="shared" ref="AV9:AV14" si="12">AT9-AS9</f>
        <v>0</v>
      </c>
      <c r="AX9" s="202"/>
      <c r="AY9" s="203" t="s">
        <v>105</v>
      </c>
      <c r="AZ9" s="204">
        <v>4</v>
      </c>
      <c r="BA9" s="204">
        <v>4</v>
      </c>
      <c r="BB9" s="204">
        <v>4</v>
      </c>
      <c r="BC9" s="204">
        <f t="shared" ref="BC9:BC14" si="13">BB9-AZ9</f>
        <v>0</v>
      </c>
      <c r="BD9" s="204">
        <f t="shared" ref="BD9:BD14" si="14">BB9-BA9</f>
        <v>0</v>
      </c>
      <c r="BF9" s="202"/>
      <c r="BG9" s="203" t="s">
        <v>105</v>
      </c>
      <c r="BH9" s="204">
        <v>7</v>
      </c>
      <c r="BI9" s="204">
        <v>8</v>
      </c>
      <c r="BJ9" s="204">
        <v>5</v>
      </c>
      <c r="BK9" s="204">
        <f t="shared" ref="BK9:BK14" si="15">BJ9-BH9</f>
        <v>-2</v>
      </c>
      <c r="BL9" s="204">
        <f t="shared" ref="BL9:BL14" si="16">BJ9-BI9</f>
        <v>-3</v>
      </c>
      <c r="BN9" s="202"/>
      <c r="BO9" s="203" t="s">
        <v>105</v>
      </c>
      <c r="BP9" s="204">
        <v>2</v>
      </c>
      <c r="BQ9" s="204">
        <v>1</v>
      </c>
      <c r="BR9" s="204">
        <v>1</v>
      </c>
      <c r="BS9" s="204">
        <f t="shared" ref="BS9:BS14" si="17">BR9-BP9</f>
        <v>-1</v>
      </c>
      <c r="BT9" s="204">
        <f t="shared" ref="BT9:BT14" si="18">BR9-BQ9</f>
        <v>0</v>
      </c>
    </row>
    <row r="10" spans="2:72">
      <c r="B10" s="202"/>
      <c r="C10" s="203" t="s">
        <v>106</v>
      </c>
      <c r="D10" s="204">
        <f t="shared" si="1"/>
        <v>7</v>
      </c>
      <c r="E10" s="204">
        <f t="shared" si="0"/>
        <v>7</v>
      </c>
      <c r="F10" s="204">
        <f t="shared" si="0"/>
        <v>9</v>
      </c>
      <c r="G10" s="204">
        <f t="shared" si="2"/>
        <v>2</v>
      </c>
      <c r="H10" s="204">
        <f t="shared" si="3"/>
        <v>2</v>
      </c>
      <c r="J10" s="202"/>
      <c r="K10" s="203" t="s">
        <v>106</v>
      </c>
      <c r="L10" s="204">
        <v>0</v>
      </c>
      <c r="M10" s="204">
        <v>0</v>
      </c>
      <c r="N10" s="204">
        <v>0</v>
      </c>
      <c r="O10" s="204">
        <f t="shared" ref="O10:O14" si="19">N10-L10</f>
        <v>0</v>
      </c>
      <c r="P10" s="204">
        <f t="shared" si="4"/>
        <v>0</v>
      </c>
      <c r="R10" s="202"/>
      <c r="S10" s="203" t="s">
        <v>106</v>
      </c>
      <c r="T10" s="204">
        <v>0</v>
      </c>
      <c r="U10" s="204">
        <v>0</v>
      </c>
      <c r="V10" s="204">
        <v>0</v>
      </c>
      <c r="W10" s="204">
        <f t="shared" si="5"/>
        <v>0</v>
      </c>
      <c r="X10" s="204">
        <f t="shared" si="6"/>
        <v>0</v>
      </c>
      <c r="Z10" s="202"/>
      <c r="AA10" s="203" t="s">
        <v>106</v>
      </c>
      <c r="AB10" s="204">
        <v>0</v>
      </c>
      <c r="AC10" s="204">
        <v>0</v>
      </c>
      <c r="AD10" s="204">
        <v>0</v>
      </c>
      <c r="AE10" s="204">
        <f t="shared" si="7"/>
        <v>0</v>
      </c>
      <c r="AF10" s="204">
        <f t="shared" si="8"/>
        <v>0</v>
      </c>
      <c r="AH10" s="202"/>
      <c r="AI10" s="203" t="s">
        <v>106</v>
      </c>
      <c r="AJ10" s="204">
        <v>0</v>
      </c>
      <c r="AK10" s="204">
        <v>0</v>
      </c>
      <c r="AL10" s="204">
        <v>0</v>
      </c>
      <c r="AM10" s="204">
        <f t="shared" si="9"/>
        <v>0</v>
      </c>
      <c r="AN10" s="204">
        <f t="shared" si="10"/>
        <v>0</v>
      </c>
      <c r="AP10" s="202"/>
      <c r="AQ10" s="203" t="s">
        <v>106</v>
      </c>
      <c r="AR10" s="204">
        <v>3</v>
      </c>
      <c r="AS10" s="204">
        <v>3</v>
      </c>
      <c r="AT10" s="204">
        <v>2</v>
      </c>
      <c r="AU10" s="204">
        <f t="shared" si="11"/>
        <v>-1</v>
      </c>
      <c r="AV10" s="204">
        <f t="shared" si="12"/>
        <v>-1</v>
      </c>
      <c r="AX10" s="202"/>
      <c r="AY10" s="203" t="s">
        <v>106</v>
      </c>
      <c r="AZ10" s="204">
        <v>1</v>
      </c>
      <c r="BA10" s="204">
        <v>1</v>
      </c>
      <c r="BB10" s="204">
        <v>1</v>
      </c>
      <c r="BC10" s="204">
        <f t="shared" si="13"/>
        <v>0</v>
      </c>
      <c r="BD10" s="204">
        <f t="shared" si="14"/>
        <v>0</v>
      </c>
      <c r="BF10" s="202"/>
      <c r="BG10" s="203" t="s">
        <v>106</v>
      </c>
      <c r="BH10" s="204">
        <v>2</v>
      </c>
      <c r="BI10" s="204">
        <v>2</v>
      </c>
      <c r="BJ10" s="204">
        <v>5</v>
      </c>
      <c r="BK10" s="204">
        <f t="shared" si="15"/>
        <v>3</v>
      </c>
      <c r="BL10" s="204">
        <f t="shared" si="16"/>
        <v>3</v>
      </c>
      <c r="BN10" s="202"/>
      <c r="BO10" s="203" t="s">
        <v>106</v>
      </c>
      <c r="BP10" s="204">
        <v>1</v>
      </c>
      <c r="BQ10" s="204">
        <v>1</v>
      </c>
      <c r="BR10" s="204">
        <v>1</v>
      </c>
      <c r="BS10" s="204">
        <f t="shared" si="17"/>
        <v>0</v>
      </c>
      <c r="BT10" s="204">
        <f t="shared" si="18"/>
        <v>0</v>
      </c>
    </row>
    <row r="11" spans="2:72">
      <c r="B11" s="202"/>
      <c r="C11" s="203" t="s">
        <v>107</v>
      </c>
      <c r="D11" s="204">
        <f t="shared" si="1"/>
        <v>0</v>
      </c>
      <c r="E11" s="204">
        <f t="shared" si="0"/>
        <v>0</v>
      </c>
      <c r="F11" s="204">
        <f t="shared" si="0"/>
        <v>0</v>
      </c>
      <c r="G11" s="204">
        <f t="shared" si="2"/>
        <v>0</v>
      </c>
      <c r="H11" s="204">
        <f t="shared" si="3"/>
        <v>0</v>
      </c>
      <c r="J11" s="202"/>
      <c r="K11" s="203" t="s">
        <v>107</v>
      </c>
      <c r="L11" s="204">
        <v>0</v>
      </c>
      <c r="M11" s="204">
        <v>0</v>
      </c>
      <c r="N11" s="204">
        <v>0</v>
      </c>
      <c r="O11" s="204">
        <f t="shared" si="19"/>
        <v>0</v>
      </c>
      <c r="P11" s="204">
        <f t="shared" si="4"/>
        <v>0</v>
      </c>
      <c r="R11" s="202"/>
      <c r="S11" s="203" t="s">
        <v>107</v>
      </c>
      <c r="T11" s="204">
        <v>0</v>
      </c>
      <c r="U11" s="204">
        <v>0</v>
      </c>
      <c r="V11" s="204">
        <v>0</v>
      </c>
      <c r="W11" s="204">
        <f t="shared" si="5"/>
        <v>0</v>
      </c>
      <c r="X11" s="204">
        <f t="shared" si="6"/>
        <v>0</v>
      </c>
      <c r="Z11" s="202"/>
      <c r="AA11" s="203" t="s">
        <v>107</v>
      </c>
      <c r="AB11" s="204">
        <v>0</v>
      </c>
      <c r="AC11" s="204">
        <v>0</v>
      </c>
      <c r="AD11" s="204">
        <v>0</v>
      </c>
      <c r="AE11" s="204">
        <f t="shared" si="7"/>
        <v>0</v>
      </c>
      <c r="AF11" s="204">
        <f t="shared" si="8"/>
        <v>0</v>
      </c>
      <c r="AH11" s="202"/>
      <c r="AI11" s="203" t="s">
        <v>107</v>
      </c>
      <c r="AJ11" s="204">
        <v>0</v>
      </c>
      <c r="AK11" s="204">
        <v>0</v>
      </c>
      <c r="AL11" s="204">
        <v>0</v>
      </c>
      <c r="AM11" s="204">
        <f t="shared" si="9"/>
        <v>0</v>
      </c>
      <c r="AN11" s="204">
        <f t="shared" si="10"/>
        <v>0</v>
      </c>
      <c r="AP11" s="202"/>
      <c r="AQ11" s="203" t="s">
        <v>107</v>
      </c>
      <c r="AR11" s="204">
        <v>0</v>
      </c>
      <c r="AS11" s="204">
        <v>0</v>
      </c>
      <c r="AT11" s="204">
        <v>0</v>
      </c>
      <c r="AU11" s="204">
        <f t="shared" si="11"/>
        <v>0</v>
      </c>
      <c r="AV11" s="204">
        <f t="shared" si="12"/>
        <v>0</v>
      </c>
      <c r="AX11" s="202"/>
      <c r="AY11" s="203" t="s">
        <v>107</v>
      </c>
      <c r="AZ11" s="204">
        <v>0</v>
      </c>
      <c r="BA11" s="204">
        <v>0</v>
      </c>
      <c r="BB11" s="204">
        <v>0</v>
      </c>
      <c r="BC11" s="204">
        <f t="shared" si="13"/>
        <v>0</v>
      </c>
      <c r="BD11" s="204">
        <f t="shared" si="14"/>
        <v>0</v>
      </c>
      <c r="BF11" s="202"/>
      <c r="BG11" s="203" t="s">
        <v>107</v>
      </c>
      <c r="BH11" s="204">
        <v>0</v>
      </c>
      <c r="BI11" s="204">
        <v>0</v>
      </c>
      <c r="BJ11" s="204">
        <v>0</v>
      </c>
      <c r="BK11" s="204">
        <f t="shared" si="15"/>
        <v>0</v>
      </c>
      <c r="BL11" s="204">
        <f t="shared" si="16"/>
        <v>0</v>
      </c>
      <c r="BN11" s="202"/>
      <c r="BO11" s="203" t="s">
        <v>107</v>
      </c>
      <c r="BP11" s="204">
        <v>0</v>
      </c>
      <c r="BQ11" s="204">
        <v>0</v>
      </c>
      <c r="BR11" s="204">
        <v>0</v>
      </c>
      <c r="BS11" s="204">
        <f t="shared" si="17"/>
        <v>0</v>
      </c>
      <c r="BT11" s="204">
        <f t="shared" si="18"/>
        <v>0</v>
      </c>
    </row>
    <row r="12" spans="2:72">
      <c r="B12" s="202"/>
      <c r="C12" s="203" t="s">
        <v>25</v>
      </c>
      <c r="D12" s="204">
        <f t="shared" si="1"/>
        <v>0</v>
      </c>
      <c r="E12" s="204">
        <f t="shared" si="0"/>
        <v>0</v>
      </c>
      <c r="F12" s="204">
        <f t="shared" si="0"/>
        <v>0</v>
      </c>
      <c r="G12" s="204">
        <f t="shared" si="2"/>
        <v>0</v>
      </c>
      <c r="H12" s="204">
        <f t="shared" si="3"/>
        <v>0</v>
      </c>
      <c r="J12" s="202"/>
      <c r="K12" s="203" t="s">
        <v>25</v>
      </c>
      <c r="L12" s="204">
        <v>0</v>
      </c>
      <c r="M12" s="204">
        <v>0</v>
      </c>
      <c r="N12" s="204">
        <v>0</v>
      </c>
      <c r="O12" s="204">
        <f t="shared" si="19"/>
        <v>0</v>
      </c>
      <c r="P12" s="204">
        <f t="shared" si="4"/>
        <v>0</v>
      </c>
      <c r="R12" s="202"/>
      <c r="S12" s="203" t="s">
        <v>25</v>
      </c>
      <c r="T12" s="204">
        <v>0</v>
      </c>
      <c r="U12" s="204">
        <v>0</v>
      </c>
      <c r="V12" s="204">
        <v>0</v>
      </c>
      <c r="W12" s="204">
        <f t="shared" si="5"/>
        <v>0</v>
      </c>
      <c r="X12" s="204">
        <f t="shared" si="6"/>
        <v>0</v>
      </c>
      <c r="Z12" s="202"/>
      <c r="AA12" s="203" t="s">
        <v>25</v>
      </c>
      <c r="AB12" s="204">
        <v>0</v>
      </c>
      <c r="AC12" s="204">
        <v>0</v>
      </c>
      <c r="AD12" s="204">
        <v>0</v>
      </c>
      <c r="AE12" s="204">
        <f t="shared" si="7"/>
        <v>0</v>
      </c>
      <c r="AF12" s="204">
        <f t="shared" si="8"/>
        <v>0</v>
      </c>
      <c r="AH12" s="202"/>
      <c r="AI12" s="203" t="s">
        <v>25</v>
      </c>
      <c r="AJ12" s="204">
        <v>0</v>
      </c>
      <c r="AK12" s="204">
        <v>0</v>
      </c>
      <c r="AL12" s="204">
        <v>0</v>
      </c>
      <c r="AM12" s="204">
        <f t="shared" si="9"/>
        <v>0</v>
      </c>
      <c r="AN12" s="204">
        <f t="shared" si="10"/>
        <v>0</v>
      </c>
      <c r="AP12" s="202"/>
      <c r="AQ12" s="203" t="s">
        <v>25</v>
      </c>
      <c r="AR12" s="204">
        <v>0</v>
      </c>
      <c r="AS12" s="204">
        <v>0</v>
      </c>
      <c r="AT12" s="204">
        <v>0</v>
      </c>
      <c r="AU12" s="204">
        <f t="shared" si="11"/>
        <v>0</v>
      </c>
      <c r="AV12" s="204">
        <f t="shared" si="12"/>
        <v>0</v>
      </c>
      <c r="AX12" s="202"/>
      <c r="AY12" s="203" t="s">
        <v>25</v>
      </c>
      <c r="AZ12" s="204">
        <v>0</v>
      </c>
      <c r="BA12" s="204">
        <v>0</v>
      </c>
      <c r="BB12" s="204">
        <v>0</v>
      </c>
      <c r="BC12" s="204">
        <f t="shared" si="13"/>
        <v>0</v>
      </c>
      <c r="BD12" s="204">
        <f t="shared" si="14"/>
        <v>0</v>
      </c>
      <c r="BF12" s="202"/>
      <c r="BG12" s="203" t="s">
        <v>25</v>
      </c>
      <c r="BH12" s="204">
        <v>0</v>
      </c>
      <c r="BI12" s="204">
        <v>0</v>
      </c>
      <c r="BJ12" s="204">
        <v>0</v>
      </c>
      <c r="BK12" s="204">
        <f t="shared" si="15"/>
        <v>0</v>
      </c>
      <c r="BL12" s="204">
        <f t="shared" si="16"/>
        <v>0</v>
      </c>
      <c r="BN12" s="202"/>
      <c r="BO12" s="203" t="s">
        <v>25</v>
      </c>
      <c r="BP12" s="204">
        <v>0</v>
      </c>
      <c r="BQ12" s="204">
        <v>0</v>
      </c>
      <c r="BR12" s="204">
        <v>0</v>
      </c>
      <c r="BS12" s="204">
        <f t="shared" si="17"/>
        <v>0</v>
      </c>
      <c r="BT12" s="204">
        <f t="shared" si="18"/>
        <v>0</v>
      </c>
    </row>
    <row r="13" spans="2:72">
      <c r="B13" s="202"/>
      <c r="C13" s="203" t="s">
        <v>26</v>
      </c>
      <c r="D13" s="204">
        <f t="shared" si="1"/>
        <v>0</v>
      </c>
      <c r="E13" s="204">
        <f t="shared" si="0"/>
        <v>0</v>
      </c>
      <c r="F13" s="204">
        <f t="shared" si="0"/>
        <v>0</v>
      </c>
      <c r="G13" s="204">
        <f t="shared" si="2"/>
        <v>0</v>
      </c>
      <c r="H13" s="204">
        <f t="shared" si="3"/>
        <v>0</v>
      </c>
      <c r="J13" s="202"/>
      <c r="K13" s="203" t="s">
        <v>26</v>
      </c>
      <c r="L13" s="204">
        <v>0</v>
      </c>
      <c r="M13" s="204">
        <v>0</v>
      </c>
      <c r="N13" s="204">
        <v>0</v>
      </c>
      <c r="O13" s="204">
        <f t="shared" si="19"/>
        <v>0</v>
      </c>
      <c r="P13" s="204">
        <f t="shared" si="4"/>
        <v>0</v>
      </c>
      <c r="R13" s="202"/>
      <c r="S13" s="203" t="s">
        <v>26</v>
      </c>
      <c r="T13" s="204">
        <v>0</v>
      </c>
      <c r="U13" s="204">
        <v>0</v>
      </c>
      <c r="V13" s="204">
        <v>0</v>
      </c>
      <c r="W13" s="204">
        <f t="shared" si="5"/>
        <v>0</v>
      </c>
      <c r="X13" s="204">
        <f t="shared" si="6"/>
        <v>0</v>
      </c>
      <c r="Z13" s="202"/>
      <c r="AA13" s="203" t="s">
        <v>26</v>
      </c>
      <c r="AB13" s="204">
        <v>0</v>
      </c>
      <c r="AC13" s="204">
        <v>0</v>
      </c>
      <c r="AD13" s="204">
        <v>0</v>
      </c>
      <c r="AE13" s="204">
        <f t="shared" si="7"/>
        <v>0</v>
      </c>
      <c r="AF13" s="204">
        <f t="shared" si="8"/>
        <v>0</v>
      </c>
      <c r="AH13" s="202"/>
      <c r="AI13" s="203" t="s">
        <v>26</v>
      </c>
      <c r="AJ13" s="204">
        <v>0</v>
      </c>
      <c r="AK13" s="204">
        <v>0</v>
      </c>
      <c r="AL13" s="204">
        <v>0</v>
      </c>
      <c r="AM13" s="204">
        <f t="shared" si="9"/>
        <v>0</v>
      </c>
      <c r="AN13" s="204">
        <f t="shared" si="10"/>
        <v>0</v>
      </c>
      <c r="AP13" s="202"/>
      <c r="AQ13" s="203" t="s">
        <v>26</v>
      </c>
      <c r="AR13" s="204">
        <v>0</v>
      </c>
      <c r="AS13" s="204">
        <v>0</v>
      </c>
      <c r="AT13" s="204">
        <v>0</v>
      </c>
      <c r="AU13" s="204">
        <f t="shared" si="11"/>
        <v>0</v>
      </c>
      <c r="AV13" s="204">
        <f t="shared" si="12"/>
        <v>0</v>
      </c>
      <c r="AX13" s="202"/>
      <c r="AY13" s="203" t="s">
        <v>26</v>
      </c>
      <c r="AZ13" s="204">
        <v>0</v>
      </c>
      <c r="BA13" s="204">
        <v>0</v>
      </c>
      <c r="BB13" s="204">
        <v>0</v>
      </c>
      <c r="BC13" s="204">
        <f t="shared" si="13"/>
        <v>0</v>
      </c>
      <c r="BD13" s="204">
        <f t="shared" si="14"/>
        <v>0</v>
      </c>
      <c r="BF13" s="202"/>
      <c r="BG13" s="203" t="s">
        <v>26</v>
      </c>
      <c r="BH13" s="204">
        <v>0</v>
      </c>
      <c r="BI13" s="204">
        <v>0</v>
      </c>
      <c r="BJ13" s="204">
        <v>0</v>
      </c>
      <c r="BK13" s="204">
        <f t="shared" si="15"/>
        <v>0</v>
      </c>
      <c r="BL13" s="204">
        <f t="shared" si="16"/>
        <v>0</v>
      </c>
      <c r="BN13" s="202"/>
      <c r="BO13" s="203" t="s">
        <v>26</v>
      </c>
      <c r="BP13" s="204">
        <v>0</v>
      </c>
      <c r="BQ13" s="204">
        <v>0</v>
      </c>
      <c r="BR13" s="204">
        <v>0</v>
      </c>
      <c r="BS13" s="204">
        <f t="shared" si="17"/>
        <v>0</v>
      </c>
      <c r="BT13" s="204">
        <f t="shared" si="18"/>
        <v>0</v>
      </c>
    </row>
    <row r="14" spans="2:72">
      <c r="B14" s="202"/>
      <c r="C14" s="203" t="s">
        <v>108</v>
      </c>
      <c r="D14" s="204">
        <f t="shared" si="1"/>
        <v>0</v>
      </c>
      <c r="E14" s="204">
        <f t="shared" si="0"/>
        <v>0</v>
      </c>
      <c r="F14" s="204">
        <f t="shared" si="0"/>
        <v>0</v>
      </c>
      <c r="G14" s="204">
        <f t="shared" si="2"/>
        <v>0</v>
      </c>
      <c r="H14" s="204">
        <f t="shared" si="3"/>
        <v>0</v>
      </c>
      <c r="J14" s="202"/>
      <c r="K14" s="203" t="s">
        <v>108</v>
      </c>
      <c r="L14" s="204">
        <v>0</v>
      </c>
      <c r="M14" s="204">
        <v>0</v>
      </c>
      <c r="N14" s="204">
        <v>0</v>
      </c>
      <c r="O14" s="204">
        <f t="shared" si="19"/>
        <v>0</v>
      </c>
      <c r="P14" s="204">
        <f t="shared" si="4"/>
        <v>0</v>
      </c>
      <c r="R14" s="202"/>
      <c r="S14" s="203" t="s">
        <v>108</v>
      </c>
      <c r="T14" s="204">
        <v>0</v>
      </c>
      <c r="U14" s="204">
        <v>0</v>
      </c>
      <c r="V14" s="204">
        <v>0</v>
      </c>
      <c r="W14" s="204">
        <f t="shared" si="5"/>
        <v>0</v>
      </c>
      <c r="X14" s="204">
        <f t="shared" si="6"/>
        <v>0</v>
      </c>
      <c r="Z14" s="202"/>
      <c r="AA14" s="203" t="s">
        <v>108</v>
      </c>
      <c r="AB14" s="204">
        <v>0</v>
      </c>
      <c r="AC14" s="204">
        <v>0</v>
      </c>
      <c r="AD14" s="204">
        <v>0</v>
      </c>
      <c r="AE14" s="204">
        <f t="shared" si="7"/>
        <v>0</v>
      </c>
      <c r="AF14" s="204">
        <f t="shared" si="8"/>
        <v>0</v>
      </c>
      <c r="AH14" s="202"/>
      <c r="AI14" s="203" t="s">
        <v>108</v>
      </c>
      <c r="AJ14" s="204">
        <v>0</v>
      </c>
      <c r="AK14" s="204">
        <v>0</v>
      </c>
      <c r="AL14" s="204">
        <v>0</v>
      </c>
      <c r="AM14" s="204">
        <f t="shared" si="9"/>
        <v>0</v>
      </c>
      <c r="AN14" s="204">
        <f t="shared" si="10"/>
        <v>0</v>
      </c>
      <c r="AP14" s="202"/>
      <c r="AQ14" s="203" t="s">
        <v>108</v>
      </c>
      <c r="AR14" s="204">
        <v>0</v>
      </c>
      <c r="AS14" s="204">
        <v>0</v>
      </c>
      <c r="AT14" s="204">
        <v>0</v>
      </c>
      <c r="AU14" s="204">
        <f t="shared" si="11"/>
        <v>0</v>
      </c>
      <c r="AV14" s="204">
        <f t="shared" si="12"/>
        <v>0</v>
      </c>
      <c r="AX14" s="202"/>
      <c r="AY14" s="203" t="s">
        <v>108</v>
      </c>
      <c r="AZ14" s="204">
        <v>0</v>
      </c>
      <c r="BA14" s="204">
        <v>0</v>
      </c>
      <c r="BB14" s="204">
        <v>0</v>
      </c>
      <c r="BC14" s="204">
        <f t="shared" si="13"/>
        <v>0</v>
      </c>
      <c r="BD14" s="204">
        <f t="shared" si="14"/>
        <v>0</v>
      </c>
      <c r="BF14" s="202"/>
      <c r="BG14" s="203" t="s">
        <v>108</v>
      </c>
      <c r="BH14" s="204">
        <v>0</v>
      </c>
      <c r="BI14" s="204">
        <v>0</v>
      </c>
      <c r="BJ14" s="204">
        <v>0</v>
      </c>
      <c r="BK14" s="204">
        <f t="shared" si="15"/>
        <v>0</v>
      </c>
      <c r="BL14" s="204">
        <f t="shared" si="16"/>
        <v>0</v>
      </c>
      <c r="BN14" s="202"/>
      <c r="BO14" s="203" t="s">
        <v>108</v>
      </c>
      <c r="BP14" s="204">
        <v>0</v>
      </c>
      <c r="BQ14" s="204">
        <v>0</v>
      </c>
      <c r="BR14" s="204">
        <v>0</v>
      </c>
      <c r="BS14" s="204">
        <f t="shared" si="17"/>
        <v>0</v>
      </c>
      <c r="BT14" s="204">
        <f t="shared" si="18"/>
        <v>0</v>
      </c>
    </row>
    <row r="15" spans="2:72">
      <c r="B15" s="202"/>
      <c r="C15" s="205"/>
      <c r="D15" s="205"/>
      <c r="E15" s="203"/>
      <c r="F15" s="203"/>
      <c r="G15" s="203"/>
      <c r="H15" s="203"/>
      <c r="J15" s="202"/>
      <c r="K15" s="205"/>
      <c r="L15" s="205"/>
      <c r="M15" s="203"/>
      <c r="N15" s="203"/>
      <c r="O15" s="203"/>
      <c r="P15" s="203"/>
      <c r="R15" s="202"/>
      <c r="S15" s="205"/>
      <c r="T15" s="205"/>
      <c r="U15" s="203"/>
      <c r="V15" s="203"/>
      <c r="W15" s="203"/>
      <c r="X15" s="203"/>
      <c r="Z15" s="202"/>
      <c r="AA15" s="205"/>
      <c r="AB15" s="205"/>
      <c r="AC15" s="203"/>
      <c r="AD15" s="203"/>
      <c r="AE15" s="203"/>
      <c r="AF15" s="203"/>
      <c r="AH15" s="202"/>
      <c r="AI15" s="205"/>
      <c r="AJ15" s="205"/>
      <c r="AK15" s="203"/>
      <c r="AL15" s="203"/>
      <c r="AM15" s="203"/>
      <c r="AN15" s="203"/>
      <c r="AP15" s="202"/>
      <c r="AQ15" s="205"/>
      <c r="AR15" s="205"/>
      <c r="AS15" s="203"/>
      <c r="AT15" s="203"/>
      <c r="AU15" s="203"/>
      <c r="AV15" s="203"/>
      <c r="AX15" s="202"/>
      <c r="AY15" s="205"/>
      <c r="AZ15" s="205"/>
      <c r="BA15" s="203"/>
      <c r="BB15" s="203"/>
      <c r="BC15" s="203"/>
      <c r="BD15" s="203"/>
      <c r="BF15" s="202"/>
      <c r="BG15" s="205"/>
      <c r="BH15" s="205"/>
      <c r="BI15" s="203"/>
      <c r="BJ15" s="203"/>
      <c r="BK15" s="203"/>
      <c r="BL15" s="203"/>
      <c r="BN15" s="202"/>
      <c r="BO15" s="205"/>
      <c r="BP15" s="205"/>
      <c r="BQ15" s="203"/>
      <c r="BR15" s="203"/>
      <c r="BS15" s="203"/>
      <c r="BT15" s="203"/>
    </row>
    <row r="16" spans="2:72">
      <c r="B16" s="206"/>
      <c r="C16" s="207" t="s">
        <v>109</v>
      </c>
      <c r="D16" s="208">
        <f t="shared" ref="D16" si="20">SUM(D8:D15)</f>
        <v>25</v>
      </c>
      <c r="E16" s="208">
        <f>SUM(E8:E15)</f>
        <v>28</v>
      </c>
      <c r="F16" s="208">
        <f>SUM(F8:F15)</f>
        <v>26</v>
      </c>
      <c r="G16" s="208">
        <f t="shared" ref="G16:H16" si="21">SUM(G8:G15)</f>
        <v>1</v>
      </c>
      <c r="H16" s="208">
        <f t="shared" si="21"/>
        <v>-2</v>
      </c>
      <c r="J16" s="206"/>
      <c r="K16" s="207" t="s">
        <v>109</v>
      </c>
      <c r="L16" s="208">
        <f t="shared" ref="L16" si="22">SUM(L8:L15)</f>
        <v>0</v>
      </c>
      <c r="M16" s="208">
        <v>1</v>
      </c>
      <c r="N16" s="208">
        <f t="shared" ref="N16" si="23">SUM(N8:N15)</f>
        <v>1</v>
      </c>
      <c r="O16" s="208">
        <f t="shared" ref="O16" si="24">SUM(O8:O15)</f>
        <v>1</v>
      </c>
      <c r="P16" s="208">
        <f t="shared" ref="P16" si="25">SUM(P8:P15)</f>
        <v>0</v>
      </c>
      <c r="R16" s="206"/>
      <c r="S16" s="207" t="s">
        <v>109</v>
      </c>
      <c r="T16" s="208">
        <f t="shared" ref="T16:V16" si="26">SUM(T8:T15)</f>
        <v>1</v>
      </c>
      <c r="U16" s="208">
        <f t="shared" si="26"/>
        <v>1</v>
      </c>
      <c r="V16" s="208">
        <f t="shared" si="26"/>
        <v>1</v>
      </c>
      <c r="W16" s="208">
        <f t="shared" ref="W16" si="27">SUM(W8:W15)</f>
        <v>0</v>
      </c>
      <c r="X16" s="208">
        <f t="shared" ref="X16" si="28">SUM(X8:X15)</f>
        <v>0</v>
      </c>
      <c r="Z16" s="206"/>
      <c r="AA16" s="207" t="s">
        <v>109</v>
      </c>
      <c r="AB16" s="208">
        <f t="shared" ref="AB16:AD16" si="29">SUM(AB8:AB15)</f>
        <v>1</v>
      </c>
      <c r="AC16" s="208">
        <f t="shared" si="29"/>
        <v>1</v>
      </c>
      <c r="AD16" s="208">
        <f t="shared" si="29"/>
        <v>1</v>
      </c>
      <c r="AE16" s="208">
        <f t="shared" ref="AE16" si="30">SUM(AE8:AE15)</f>
        <v>0</v>
      </c>
      <c r="AF16" s="208">
        <f t="shared" ref="AF16" si="31">SUM(AF8:AF15)</f>
        <v>0</v>
      </c>
      <c r="AH16" s="206"/>
      <c r="AI16" s="207" t="s">
        <v>109</v>
      </c>
      <c r="AJ16" s="208">
        <f t="shared" ref="AJ16:AL16" si="32">SUM(AJ8:AJ15)</f>
        <v>2</v>
      </c>
      <c r="AK16" s="208">
        <f t="shared" si="32"/>
        <v>4</v>
      </c>
      <c r="AL16" s="208">
        <f t="shared" si="32"/>
        <v>3</v>
      </c>
      <c r="AM16" s="208">
        <f t="shared" ref="AM16" si="33">SUM(AM8:AM15)</f>
        <v>1</v>
      </c>
      <c r="AN16" s="208">
        <f t="shared" ref="AN16" si="34">SUM(AN8:AN15)</f>
        <v>-1</v>
      </c>
      <c r="AP16" s="206"/>
      <c r="AQ16" s="207" t="s">
        <v>109</v>
      </c>
      <c r="AR16" s="208">
        <f t="shared" ref="AR16:AT16" si="35">SUM(AR8:AR15)</f>
        <v>4</v>
      </c>
      <c r="AS16" s="208">
        <f t="shared" si="35"/>
        <v>4</v>
      </c>
      <c r="AT16" s="208">
        <f t="shared" si="35"/>
        <v>3</v>
      </c>
      <c r="AU16" s="208">
        <f t="shared" ref="AU16" si="36">SUM(AU8:AU15)</f>
        <v>-1</v>
      </c>
      <c r="AV16" s="208">
        <f t="shared" ref="AV16" si="37">SUM(AV8:AV15)</f>
        <v>-1</v>
      </c>
      <c r="AX16" s="206"/>
      <c r="AY16" s="207" t="s">
        <v>109</v>
      </c>
      <c r="AZ16" s="208">
        <f t="shared" ref="AZ16:BB16" si="38">SUM(AZ8:AZ15)</f>
        <v>5</v>
      </c>
      <c r="BA16" s="208">
        <f t="shared" si="38"/>
        <v>5</v>
      </c>
      <c r="BB16" s="208">
        <f t="shared" si="38"/>
        <v>5</v>
      </c>
      <c r="BC16" s="208">
        <f t="shared" ref="BC16" si="39">SUM(BC8:BC15)</f>
        <v>0</v>
      </c>
      <c r="BD16" s="208">
        <f t="shared" ref="BD16" si="40">SUM(BD8:BD15)</f>
        <v>0</v>
      </c>
      <c r="BF16" s="206"/>
      <c r="BG16" s="207" t="s">
        <v>109</v>
      </c>
      <c r="BH16" s="208">
        <f t="shared" ref="BH16:BJ16" si="41">SUM(BH8:BH15)</f>
        <v>9</v>
      </c>
      <c r="BI16" s="208">
        <f t="shared" si="41"/>
        <v>10</v>
      </c>
      <c r="BJ16" s="208">
        <f t="shared" si="41"/>
        <v>10</v>
      </c>
      <c r="BK16" s="208">
        <f t="shared" ref="BK16" si="42">SUM(BK8:BK15)</f>
        <v>1</v>
      </c>
      <c r="BL16" s="208">
        <f t="shared" ref="BL16" si="43">SUM(BL8:BL15)</f>
        <v>0</v>
      </c>
      <c r="BN16" s="206"/>
      <c r="BO16" s="207" t="s">
        <v>109</v>
      </c>
      <c r="BP16" s="208">
        <f t="shared" ref="BP16:BR16" si="44">SUM(BP8:BP15)</f>
        <v>3</v>
      </c>
      <c r="BQ16" s="208">
        <f t="shared" si="44"/>
        <v>2</v>
      </c>
      <c r="BR16" s="208">
        <f t="shared" si="44"/>
        <v>2</v>
      </c>
      <c r="BS16" s="208">
        <f t="shared" ref="BS16" si="45">SUM(BS8:BS15)</f>
        <v>-1</v>
      </c>
      <c r="BT16" s="208">
        <f t="shared" ref="BT16" si="46">SUM(BT8:BT15)</f>
        <v>0</v>
      </c>
    </row>
    <row r="17" spans="2:72">
      <c r="B17" s="199">
        <v>2</v>
      </c>
      <c r="C17" s="200" t="s">
        <v>88</v>
      </c>
      <c r="D17" s="201"/>
      <c r="E17" s="201"/>
      <c r="F17" s="201"/>
      <c r="G17" s="201"/>
      <c r="H17" s="201"/>
      <c r="J17" s="199">
        <v>2</v>
      </c>
      <c r="K17" s="200" t="s">
        <v>88</v>
      </c>
      <c r="L17" s="201"/>
      <c r="M17" s="201"/>
      <c r="N17" s="201"/>
      <c r="O17" s="201"/>
      <c r="P17" s="201"/>
      <c r="R17" s="199">
        <v>2</v>
      </c>
      <c r="S17" s="200" t="s">
        <v>88</v>
      </c>
      <c r="T17" s="201"/>
      <c r="U17" s="201"/>
      <c r="V17" s="201"/>
      <c r="W17" s="201"/>
      <c r="X17" s="201"/>
      <c r="Z17" s="199">
        <v>2</v>
      </c>
      <c r="AA17" s="200" t="s">
        <v>88</v>
      </c>
      <c r="AB17" s="201"/>
      <c r="AC17" s="201"/>
      <c r="AD17" s="201"/>
      <c r="AE17" s="201"/>
      <c r="AF17" s="201"/>
      <c r="AH17" s="199">
        <v>2</v>
      </c>
      <c r="AI17" s="200" t="s">
        <v>88</v>
      </c>
      <c r="AJ17" s="201"/>
      <c r="AK17" s="201"/>
      <c r="AL17" s="201"/>
      <c r="AM17" s="201"/>
      <c r="AN17" s="201"/>
      <c r="AP17" s="199">
        <v>2</v>
      </c>
      <c r="AQ17" s="200" t="s">
        <v>88</v>
      </c>
      <c r="AR17" s="201"/>
      <c r="AS17" s="201"/>
      <c r="AT17" s="201"/>
      <c r="AU17" s="201"/>
      <c r="AV17" s="201"/>
      <c r="AX17" s="199">
        <v>2</v>
      </c>
      <c r="AY17" s="200" t="s">
        <v>88</v>
      </c>
      <c r="AZ17" s="201"/>
      <c r="BA17" s="201"/>
      <c r="BB17" s="201"/>
      <c r="BC17" s="201"/>
      <c r="BD17" s="201"/>
      <c r="BF17" s="199">
        <v>2</v>
      </c>
      <c r="BG17" s="200" t="s">
        <v>88</v>
      </c>
      <c r="BH17" s="201"/>
      <c r="BI17" s="201"/>
      <c r="BJ17" s="201"/>
      <c r="BK17" s="201"/>
      <c r="BL17" s="201"/>
      <c r="BN17" s="199">
        <v>2</v>
      </c>
      <c r="BO17" s="200" t="s">
        <v>88</v>
      </c>
      <c r="BP17" s="201"/>
      <c r="BQ17" s="201"/>
      <c r="BR17" s="201"/>
      <c r="BS17" s="201"/>
      <c r="BT17" s="201"/>
    </row>
    <row r="18" spans="2:72">
      <c r="B18" s="202"/>
      <c r="C18" s="203" t="s">
        <v>104</v>
      </c>
      <c r="D18" s="204">
        <f>L18+T18+AB18+AJ18+AR18+AZ18+BH18+BP18</f>
        <v>0</v>
      </c>
      <c r="E18" s="204">
        <f t="shared" ref="E18:E24" si="47">M18+U18+AC18+AK18+AS18+BA18+BI18+BQ18</f>
        <v>0</v>
      </c>
      <c r="F18" s="204">
        <f t="shared" ref="F18:F24" si="48">N18+V18+AD18+AL18+AT18+BB18+BJ18+BR18</f>
        <v>0</v>
      </c>
      <c r="G18" s="204">
        <f>F18-D18</f>
        <v>0</v>
      </c>
      <c r="H18" s="204">
        <f>F18-E18</f>
        <v>0</v>
      </c>
      <c r="J18" s="202"/>
      <c r="K18" s="203" t="s">
        <v>104</v>
      </c>
      <c r="L18" s="204">
        <v>0</v>
      </c>
      <c r="M18" s="204">
        <v>0</v>
      </c>
      <c r="N18" s="204">
        <v>0</v>
      </c>
      <c r="O18" s="204">
        <f>N18-L18</f>
        <v>0</v>
      </c>
      <c r="P18" s="204">
        <f>N18-M18</f>
        <v>0</v>
      </c>
      <c r="R18" s="202"/>
      <c r="S18" s="203" t="s">
        <v>104</v>
      </c>
      <c r="T18" s="204">
        <v>0</v>
      </c>
      <c r="U18" s="204">
        <v>0</v>
      </c>
      <c r="V18" s="204">
        <v>0</v>
      </c>
      <c r="W18" s="204">
        <f>V18-T18</f>
        <v>0</v>
      </c>
      <c r="X18" s="204">
        <f>V18-U18</f>
        <v>0</v>
      </c>
      <c r="Z18" s="202"/>
      <c r="AA18" s="203" t="s">
        <v>104</v>
      </c>
      <c r="AB18" s="204">
        <v>0</v>
      </c>
      <c r="AC18" s="204">
        <v>0</v>
      </c>
      <c r="AD18" s="204">
        <v>0</v>
      </c>
      <c r="AE18" s="204">
        <f>AD18-AB18</f>
        <v>0</v>
      </c>
      <c r="AF18" s="204">
        <f>AD18-AC18</f>
        <v>0</v>
      </c>
      <c r="AH18" s="202"/>
      <c r="AI18" s="203" t="s">
        <v>104</v>
      </c>
      <c r="AJ18" s="204">
        <v>0</v>
      </c>
      <c r="AK18" s="204">
        <v>0</v>
      </c>
      <c r="AL18" s="204">
        <v>0</v>
      </c>
      <c r="AM18" s="204">
        <f>AL18-AJ18</f>
        <v>0</v>
      </c>
      <c r="AN18" s="204">
        <f>AL18-AK18</f>
        <v>0</v>
      </c>
      <c r="AP18" s="202"/>
      <c r="AQ18" s="203" t="s">
        <v>104</v>
      </c>
      <c r="AR18" s="204">
        <v>0</v>
      </c>
      <c r="AS18" s="204">
        <v>0</v>
      </c>
      <c r="AT18" s="204">
        <v>0</v>
      </c>
      <c r="AU18" s="204">
        <f>AT18-AR18</f>
        <v>0</v>
      </c>
      <c r="AV18" s="204">
        <f>AT18-AS18</f>
        <v>0</v>
      </c>
      <c r="AX18" s="202"/>
      <c r="AY18" s="203" t="s">
        <v>104</v>
      </c>
      <c r="AZ18" s="204">
        <v>0</v>
      </c>
      <c r="BA18" s="204">
        <v>0</v>
      </c>
      <c r="BB18" s="204">
        <v>0</v>
      </c>
      <c r="BC18" s="204">
        <f>BB18-AZ18</f>
        <v>0</v>
      </c>
      <c r="BD18" s="204">
        <f>BB18-BA18</f>
        <v>0</v>
      </c>
      <c r="BF18" s="202"/>
      <c r="BG18" s="203" t="s">
        <v>104</v>
      </c>
      <c r="BH18" s="204">
        <v>0</v>
      </c>
      <c r="BI18" s="204">
        <v>0</v>
      </c>
      <c r="BJ18" s="204">
        <v>0</v>
      </c>
      <c r="BK18" s="204">
        <f>BJ18-BH18</f>
        <v>0</v>
      </c>
      <c r="BL18" s="204">
        <f>BJ18-BI18</f>
        <v>0</v>
      </c>
      <c r="BN18" s="202"/>
      <c r="BO18" s="203" t="s">
        <v>104</v>
      </c>
      <c r="BP18" s="204">
        <v>0</v>
      </c>
      <c r="BQ18" s="204">
        <v>0</v>
      </c>
      <c r="BR18" s="204">
        <v>0</v>
      </c>
      <c r="BS18" s="204">
        <f>BR18-BP18</f>
        <v>0</v>
      </c>
      <c r="BT18" s="204">
        <f>BR18-BQ18</f>
        <v>0</v>
      </c>
    </row>
    <row r="19" spans="2:72">
      <c r="B19" s="202"/>
      <c r="C19" s="203" t="s">
        <v>105</v>
      </c>
      <c r="D19" s="204">
        <f t="shared" ref="D19:D24" si="49">L19+T19+AB19+AJ19+AR19+AZ19+BH19+BP19</f>
        <v>2</v>
      </c>
      <c r="E19" s="204">
        <f t="shared" si="47"/>
        <v>7</v>
      </c>
      <c r="F19" s="204">
        <f t="shared" si="48"/>
        <v>7</v>
      </c>
      <c r="G19" s="204">
        <f t="shared" ref="G19:G24" si="50">F19-D19</f>
        <v>5</v>
      </c>
      <c r="H19" s="204">
        <f t="shared" ref="H19:H24" si="51">F19-E19</f>
        <v>0</v>
      </c>
      <c r="J19" s="202"/>
      <c r="K19" s="203" t="s">
        <v>105</v>
      </c>
      <c r="L19" s="204">
        <v>0</v>
      </c>
      <c r="M19" s="204">
        <v>5</v>
      </c>
      <c r="N19" s="204">
        <v>5</v>
      </c>
      <c r="O19" s="204">
        <f t="shared" ref="O19:O24" si="52">N19-L19</f>
        <v>5</v>
      </c>
      <c r="P19" s="204">
        <f t="shared" ref="P19:P24" si="53">N19-M19</f>
        <v>0</v>
      </c>
      <c r="R19" s="202"/>
      <c r="S19" s="203" t="s">
        <v>105</v>
      </c>
      <c r="T19" s="204">
        <v>2</v>
      </c>
      <c r="U19" s="204">
        <v>1</v>
      </c>
      <c r="V19" s="204">
        <v>1</v>
      </c>
      <c r="W19" s="204">
        <f t="shared" ref="W19:W24" si="54">V19-T19</f>
        <v>-1</v>
      </c>
      <c r="X19" s="204">
        <f t="shared" ref="X19:X24" si="55">V19-U19</f>
        <v>0</v>
      </c>
      <c r="Z19" s="202"/>
      <c r="AA19" s="203" t="s">
        <v>105</v>
      </c>
      <c r="AB19" s="204"/>
      <c r="AC19" s="204"/>
      <c r="AD19" s="204"/>
      <c r="AE19" s="204">
        <f t="shared" ref="AE19:AE24" si="56">AD19-AB19</f>
        <v>0</v>
      </c>
      <c r="AF19" s="204">
        <f t="shared" ref="AF19:AF24" si="57">AD19-AC19</f>
        <v>0</v>
      </c>
      <c r="AH19" s="202"/>
      <c r="AI19" s="203" t="s">
        <v>105</v>
      </c>
      <c r="AJ19" s="204">
        <v>0</v>
      </c>
      <c r="AK19" s="204">
        <v>0</v>
      </c>
      <c r="AL19" s="204">
        <v>0</v>
      </c>
      <c r="AM19" s="204">
        <f t="shared" ref="AM19:AM24" si="58">AL19-AJ19</f>
        <v>0</v>
      </c>
      <c r="AN19" s="204">
        <f t="shared" ref="AN19:AN24" si="59">AL19-AK19</f>
        <v>0</v>
      </c>
      <c r="AP19" s="202"/>
      <c r="AQ19" s="203" t="s">
        <v>105</v>
      </c>
      <c r="AR19" s="204">
        <v>0</v>
      </c>
      <c r="AS19" s="204">
        <v>0</v>
      </c>
      <c r="AT19" s="204">
        <v>0</v>
      </c>
      <c r="AU19" s="204">
        <f t="shared" ref="AU19:AU24" si="60">AT19-AR19</f>
        <v>0</v>
      </c>
      <c r="AV19" s="204">
        <f t="shared" ref="AV19:AV24" si="61">AT19-AS19</f>
        <v>0</v>
      </c>
      <c r="AX19" s="202"/>
      <c r="AY19" s="203" t="s">
        <v>105</v>
      </c>
      <c r="AZ19" s="204">
        <v>0</v>
      </c>
      <c r="BA19" s="204">
        <v>0</v>
      </c>
      <c r="BB19" s="204">
        <v>0</v>
      </c>
      <c r="BC19" s="204">
        <f t="shared" ref="BC19:BC24" si="62">BB19-AZ19</f>
        <v>0</v>
      </c>
      <c r="BD19" s="204">
        <f t="shared" ref="BD19:BD24" si="63">BB19-BA19</f>
        <v>0</v>
      </c>
      <c r="BF19" s="202"/>
      <c r="BG19" s="203" t="s">
        <v>105</v>
      </c>
      <c r="BH19" s="204">
        <v>0</v>
      </c>
      <c r="BI19" s="204">
        <v>0</v>
      </c>
      <c r="BJ19" s="204">
        <v>0</v>
      </c>
      <c r="BK19" s="204">
        <f t="shared" ref="BK19:BK24" si="64">BJ19-BH19</f>
        <v>0</v>
      </c>
      <c r="BL19" s="204">
        <f t="shared" ref="BL19:BL24" si="65">BJ19-BI19</f>
        <v>0</v>
      </c>
      <c r="BN19" s="202"/>
      <c r="BO19" s="203" t="s">
        <v>105</v>
      </c>
      <c r="BP19" s="204">
        <v>0</v>
      </c>
      <c r="BQ19" s="204">
        <v>1</v>
      </c>
      <c r="BR19" s="204">
        <v>1</v>
      </c>
      <c r="BS19" s="204">
        <f t="shared" ref="BS19:BS24" si="66">BR19-BP19</f>
        <v>1</v>
      </c>
      <c r="BT19" s="204">
        <f t="shared" ref="BT19:BT24" si="67">BR19-BQ19</f>
        <v>0</v>
      </c>
    </row>
    <row r="20" spans="2:72">
      <c r="B20" s="202"/>
      <c r="C20" s="203" t="s">
        <v>106</v>
      </c>
      <c r="D20" s="204">
        <f t="shared" si="49"/>
        <v>5</v>
      </c>
      <c r="E20" s="204">
        <f t="shared" si="47"/>
        <v>6</v>
      </c>
      <c r="F20" s="204">
        <f t="shared" si="48"/>
        <v>6</v>
      </c>
      <c r="G20" s="204">
        <f t="shared" si="50"/>
        <v>1</v>
      </c>
      <c r="H20" s="204">
        <f t="shared" si="51"/>
        <v>0</v>
      </c>
      <c r="J20" s="202"/>
      <c r="K20" s="203" t="s">
        <v>106</v>
      </c>
      <c r="L20" s="204">
        <v>0</v>
      </c>
      <c r="M20" s="204">
        <v>0</v>
      </c>
      <c r="N20" s="204">
        <v>0</v>
      </c>
      <c r="O20" s="204">
        <f t="shared" si="52"/>
        <v>0</v>
      </c>
      <c r="P20" s="204">
        <f t="shared" si="53"/>
        <v>0</v>
      </c>
      <c r="R20" s="202"/>
      <c r="S20" s="203" t="s">
        <v>106</v>
      </c>
      <c r="T20" s="204">
        <v>0</v>
      </c>
      <c r="U20" s="204">
        <v>1</v>
      </c>
      <c r="V20" s="204">
        <v>1</v>
      </c>
      <c r="W20" s="204">
        <f t="shared" si="54"/>
        <v>1</v>
      </c>
      <c r="X20" s="204">
        <f t="shared" si="55"/>
        <v>0</v>
      </c>
      <c r="Z20" s="202"/>
      <c r="AA20" s="203" t="s">
        <v>106</v>
      </c>
      <c r="AB20" s="204">
        <v>2</v>
      </c>
      <c r="AC20" s="204">
        <v>2</v>
      </c>
      <c r="AD20" s="204">
        <v>2</v>
      </c>
      <c r="AE20" s="204">
        <f t="shared" si="56"/>
        <v>0</v>
      </c>
      <c r="AF20" s="204">
        <f t="shared" si="57"/>
        <v>0</v>
      </c>
      <c r="AH20" s="202"/>
      <c r="AI20" s="203" t="s">
        <v>106</v>
      </c>
      <c r="AJ20" s="204">
        <v>0</v>
      </c>
      <c r="AK20" s="204">
        <v>0</v>
      </c>
      <c r="AL20" s="204">
        <v>0</v>
      </c>
      <c r="AM20" s="204">
        <f t="shared" si="58"/>
        <v>0</v>
      </c>
      <c r="AN20" s="204">
        <f t="shared" si="59"/>
        <v>0</v>
      </c>
      <c r="AP20" s="202"/>
      <c r="AQ20" s="203" t="s">
        <v>106</v>
      </c>
      <c r="AR20" s="204">
        <v>0</v>
      </c>
      <c r="AS20" s="204">
        <v>0</v>
      </c>
      <c r="AT20" s="204">
        <v>0</v>
      </c>
      <c r="AU20" s="204">
        <f t="shared" si="60"/>
        <v>0</v>
      </c>
      <c r="AV20" s="204">
        <f t="shared" si="61"/>
        <v>0</v>
      </c>
      <c r="AX20" s="202"/>
      <c r="AY20" s="203" t="s">
        <v>106</v>
      </c>
      <c r="AZ20" s="204">
        <v>0</v>
      </c>
      <c r="BA20" s="204">
        <v>0</v>
      </c>
      <c r="BB20" s="204">
        <v>0</v>
      </c>
      <c r="BC20" s="204">
        <f t="shared" si="62"/>
        <v>0</v>
      </c>
      <c r="BD20" s="204">
        <f t="shared" si="63"/>
        <v>0</v>
      </c>
      <c r="BF20" s="202"/>
      <c r="BG20" s="203" t="s">
        <v>106</v>
      </c>
      <c r="BH20" s="204">
        <v>3</v>
      </c>
      <c r="BI20" s="204">
        <v>3</v>
      </c>
      <c r="BJ20" s="204">
        <v>3</v>
      </c>
      <c r="BK20" s="204">
        <f t="shared" si="64"/>
        <v>0</v>
      </c>
      <c r="BL20" s="204">
        <f t="shared" si="65"/>
        <v>0</v>
      </c>
      <c r="BN20" s="202"/>
      <c r="BO20" s="203" t="s">
        <v>106</v>
      </c>
      <c r="BP20" s="204">
        <v>0</v>
      </c>
      <c r="BQ20" s="204">
        <v>0</v>
      </c>
      <c r="BR20" s="204">
        <v>0</v>
      </c>
      <c r="BS20" s="204">
        <f t="shared" si="66"/>
        <v>0</v>
      </c>
      <c r="BT20" s="204">
        <f t="shared" si="67"/>
        <v>0</v>
      </c>
    </row>
    <row r="21" spans="2:72">
      <c r="B21" s="202"/>
      <c r="C21" s="203" t="s">
        <v>107</v>
      </c>
      <c r="D21" s="204">
        <f t="shared" si="49"/>
        <v>0</v>
      </c>
      <c r="E21" s="204">
        <f t="shared" si="47"/>
        <v>0</v>
      </c>
      <c r="F21" s="204">
        <f t="shared" si="48"/>
        <v>0</v>
      </c>
      <c r="G21" s="204">
        <f t="shared" si="50"/>
        <v>0</v>
      </c>
      <c r="H21" s="204">
        <f t="shared" si="51"/>
        <v>0</v>
      </c>
      <c r="J21" s="202"/>
      <c r="K21" s="203" t="s">
        <v>107</v>
      </c>
      <c r="L21" s="204">
        <v>0</v>
      </c>
      <c r="M21" s="204">
        <v>0</v>
      </c>
      <c r="N21" s="204">
        <v>0</v>
      </c>
      <c r="O21" s="204">
        <f t="shared" si="52"/>
        <v>0</v>
      </c>
      <c r="P21" s="204">
        <f t="shared" si="53"/>
        <v>0</v>
      </c>
      <c r="R21" s="202"/>
      <c r="S21" s="203" t="s">
        <v>107</v>
      </c>
      <c r="T21" s="204">
        <v>0</v>
      </c>
      <c r="U21" s="204">
        <v>0</v>
      </c>
      <c r="V21" s="204">
        <v>0</v>
      </c>
      <c r="W21" s="204">
        <f t="shared" si="54"/>
        <v>0</v>
      </c>
      <c r="X21" s="204">
        <f t="shared" si="55"/>
        <v>0</v>
      </c>
      <c r="Z21" s="202"/>
      <c r="AA21" s="203" t="s">
        <v>107</v>
      </c>
      <c r="AB21" s="204">
        <v>0</v>
      </c>
      <c r="AC21" s="204">
        <v>0</v>
      </c>
      <c r="AD21" s="204">
        <v>0</v>
      </c>
      <c r="AE21" s="204">
        <f t="shared" si="56"/>
        <v>0</v>
      </c>
      <c r="AF21" s="204">
        <f t="shared" si="57"/>
        <v>0</v>
      </c>
      <c r="AH21" s="202"/>
      <c r="AI21" s="203" t="s">
        <v>107</v>
      </c>
      <c r="AJ21" s="204">
        <v>0</v>
      </c>
      <c r="AK21" s="204">
        <v>0</v>
      </c>
      <c r="AL21" s="204">
        <v>0</v>
      </c>
      <c r="AM21" s="204">
        <f t="shared" si="58"/>
        <v>0</v>
      </c>
      <c r="AN21" s="204">
        <f t="shared" si="59"/>
        <v>0</v>
      </c>
      <c r="AP21" s="202"/>
      <c r="AQ21" s="203" t="s">
        <v>107</v>
      </c>
      <c r="AR21" s="204">
        <v>0</v>
      </c>
      <c r="AS21" s="204">
        <v>0</v>
      </c>
      <c r="AT21" s="204">
        <v>0</v>
      </c>
      <c r="AU21" s="204">
        <f t="shared" si="60"/>
        <v>0</v>
      </c>
      <c r="AV21" s="204">
        <f t="shared" si="61"/>
        <v>0</v>
      </c>
      <c r="AX21" s="202"/>
      <c r="AY21" s="203" t="s">
        <v>107</v>
      </c>
      <c r="AZ21" s="204">
        <v>0</v>
      </c>
      <c r="BA21" s="204">
        <v>0</v>
      </c>
      <c r="BB21" s="204">
        <v>0</v>
      </c>
      <c r="BC21" s="204">
        <f t="shared" si="62"/>
        <v>0</v>
      </c>
      <c r="BD21" s="204">
        <f t="shared" si="63"/>
        <v>0</v>
      </c>
      <c r="BF21" s="202"/>
      <c r="BG21" s="203" t="s">
        <v>107</v>
      </c>
      <c r="BH21" s="204">
        <v>0</v>
      </c>
      <c r="BI21" s="204">
        <v>0</v>
      </c>
      <c r="BJ21" s="204">
        <v>0</v>
      </c>
      <c r="BK21" s="204">
        <f t="shared" si="64"/>
        <v>0</v>
      </c>
      <c r="BL21" s="204">
        <f t="shared" si="65"/>
        <v>0</v>
      </c>
      <c r="BN21" s="202"/>
      <c r="BO21" s="203" t="s">
        <v>107</v>
      </c>
      <c r="BP21" s="204">
        <v>0</v>
      </c>
      <c r="BQ21" s="204">
        <v>0</v>
      </c>
      <c r="BR21" s="204">
        <v>0</v>
      </c>
      <c r="BS21" s="204">
        <f t="shared" si="66"/>
        <v>0</v>
      </c>
      <c r="BT21" s="204">
        <f t="shared" si="67"/>
        <v>0</v>
      </c>
    </row>
    <row r="22" spans="2:72">
      <c r="B22" s="202"/>
      <c r="C22" s="203" t="s">
        <v>25</v>
      </c>
      <c r="D22" s="204">
        <f t="shared" si="49"/>
        <v>0</v>
      </c>
      <c r="E22" s="204">
        <f t="shared" si="47"/>
        <v>0</v>
      </c>
      <c r="F22" s="204">
        <f t="shared" si="48"/>
        <v>0</v>
      </c>
      <c r="G22" s="204">
        <f t="shared" si="50"/>
        <v>0</v>
      </c>
      <c r="H22" s="204">
        <f t="shared" si="51"/>
        <v>0</v>
      </c>
      <c r="J22" s="202"/>
      <c r="K22" s="203" t="s">
        <v>25</v>
      </c>
      <c r="L22" s="204">
        <v>0</v>
      </c>
      <c r="M22" s="204">
        <v>0</v>
      </c>
      <c r="N22" s="204">
        <v>0</v>
      </c>
      <c r="O22" s="204">
        <f t="shared" si="52"/>
        <v>0</v>
      </c>
      <c r="P22" s="204">
        <f t="shared" si="53"/>
        <v>0</v>
      </c>
      <c r="R22" s="202"/>
      <c r="S22" s="203" t="s">
        <v>25</v>
      </c>
      <c r="T22" s="204">
        <v>0</v>
      </c>
      <c r="U22" s="204">
        <v>0</v>
      </c>
      <c r="V22" s="204">
        <v>0</v>
      </c>
      <c r="W22" s="204">
        <f t="shared" si="54"/>
        <v>0</v>
      </c>
      <c r="X22" s="204">
        <f t="shared" si="55"/>
        <v>0</v>
      </c>
      <c r="Z22" s="202"/>
      <c r="AA22" s="203" t="s">
        <v>25</v>
      </c>
      <c r="AB22" s="204">
        <v>0</v>
      </c>
      <c r="AC22" s="204">
        <v>0</v>
      </c>
      <c r="AD22" s="204">
        <v>0</v>
      </c>
      <c r="AE22" s="204">
        <f t="shared" si="56"/>
        <v>0</v>
      </c>
      <c r="AF22" s="204">
        <f t="shared" si="57"/>
        <v>0</v>
      </c>
      <c r="AH22" s="202"/>
      <c r="AI22" s="203" t="s">
        <v>25</v>
      </c>
      <c r="AJ22" s="204">
        <v>0</v>
      </c>
      <c r="AK22" s="204">
        <v>0</v>
      </c>
      <c r="AL22" s="204">
        <v>0</v>
      </c>
      <c r="AM22" s="204">
        <f t="shared" si="58"/>
        <v>0</v>
      </c>
      <c r="AN22" s="204">
        <f t="shared" si="59"/>
        <v>0</v>
      </c>
      <c r="AP22" s="202"/>
      <c r="AQ22" s="203" t="s">
        <v>25</v>
      </c>
      <c r="AR22" s="204">
        <v>0</v>
      </c>
      <c r="AS22" s="204">
        <v>0</v>
      </c>
      <c r="AT22" s="204">
        <v>0</v>
      </c>
      <c r="AU22" s="204">
        <f t="shared" si="60"/>
        <v>0</v>
      </c>
      <c r="AV22" s="204">
        <f t="shared" si="61"/>
        <v>0</v>
      </c>
      <c r="AX22" s="202"/>
      <c r="AY22" s="203" t="s">
        <v>25</v>
      </c>
      <c r="AZ22" s="204">
        <v>0</v>
      </c>
      <c r="BA22" s="204">
        <v>0</v>
      </c>
      <c r="BB22" s="204">
        <v>0</v>
      </c>
      <c r="BC22" s="204">
        <f t="shared" si="62"/>
        <v>0</v>
      </c>
      <c r="BD22" s="204">
        <f t="shared" si="63"/>
        <v>0</v>
      </c>
      <c r="BF22" s="202"/>
      <c r="BG22" s="203" t="s">
        <v>25</v>
      </c>
      <c r="BH22" s="204">
        <v>0</v>
      </c>
      <c r="BI22" s="204">
        <v>0</v>
      </c>
      <c r="BJ22" s="204">
        <v>0</v>
      </c>
      <c r="BK22" s="204">
        <f t="shared" si="64"/>
        <v>0</v>
      </c>
      <c r="BL22" s="204">
        <f t="shared" si="65"/>
        <v>0</v>
      </c>
      <c r="BN22" s="202"/>
      <c r="BO22" s="203" t="s">
        <v>25</v>
      </c>
      <c r="BP22" s="204">
        <v>0</v>
      </c>
      <c r="BQ22" s="204">
        <v>0</v>
      </c>
      <c r="BR22" s="204">
        <v>0</v>
      </c>
      <c r="BS22" s="204">
        <f t="shared" si="66"/>
        <v>0</v>
      </c>
      <c r="BT22" s="204">
        <f t="shared" si="67"/>
        <v>0</v>
      </c>
    </row>
    <row r="23" spans="2:72">
      <c r="B23" s="202"/>
      <c r="C23" s="203" t="s">
        <v>26</v>
      </c>
      <c r="D23" s="204">
        <f t="shared" si="49"/>
        <v>0</v>
      </c>
      <c r="E23" s="204">
        <f t="shared" si="47"/>
        <v>0</v>
      </c>
      <c r="F23" s="204">
        <f t="shared" si="48"/>
        <v>0</v>
      </c>
      <c r="G23" s="204">
        <f t="shared" si="50"/>
        <v>0</v>
      </c>
      <c r="H23" s="204">
        <f t="shared" si="51"/>
        <v>0</v>
      </c>
      <c r="J23" s="202"/>
      <c r="K23" s="203" t="s">
        <v>26</v>
      </c>
      <c r="L23" s="204">
        <v>0</v>
      </c>
      <c r="M23" s="204">
        <v>0</v>
      </c>
      <c r="N23" s="204">
        <v>0</v>
      </c>
      <c r="O23" s="204">
        <f t="shared" si="52"/>
        <v>0</v>
      </c>
      <c r="P23" s="204">
        <f t="shared" si="53"/>
        <v>0</v>
      </c>
      <c r="R23" s="202"/>
      <c r="S23" s="203" t="s">
        <v>26</v>
      </c>
      <c r="T23" s="204">
        <v>0</v>
      </c>
      <c r="U23" s="204">
        <v>0</v>
      </c>
      <c r="V23" s="204">
        <v>0</v>
      </c>
      <c r="W23" s="204">
        <f t="shared" si="54"/>
        <v>0</v>
      </c>
      <c r="X23" s="204">
        <f t="shared" si="55"/>
        <v>0</v>
      </c>
      <c r="Z23" s="202"/>
      <c r="AA23" s="203" t="s">
        <v>26</v>
      </c>
      <c r="AB23" s="204">
        <v>0</v>
      </c>
      <c r="AC23" s="204">
        <v>0</v>
      </c>
      <c r="AD23" s="204">
        <v>0</v>
      </c>
      <c r="AE23" s="204">
        <f t="shared" si="56"/>
        <v>0</v>
      </c>
      <c r="AF23" s="204">
        <f t="shared" si="57"/>
        <v>0</v>
      </c>
      <c r="AH23" s="202"/>
      <c r="AI23" s="203" t="s">
        <v>26</v>
      </c>
      <c r="AJ23" s="204">
        <v>0</v>
      </c>
      <c r="AK23" s="204">
        <v>0</v>
      </c>
      <c r="AL23" s="204">
        <v>0</v>
      </c>
      <c r="AM23" s="204">
        <f t="shared" si="58"/>
        <v>0</v>
      </c>
      <c r="AN23" s="204">
        <f t="shared" si="59"/>
        <v>0</v>
      </c>
      <c r="AP23" s="202"/>
      <c r="AQ23" s="203" t="s">
        <v>26</v>
      </c>
      <c r="AR23" s="204">
        <v>0</v>
      </c>
      <c r="AS23" s="204">
        <v>0</v>
      </c>
      <c r="AT23" s="204">
        <v>0</v>
      </c>
      <c r="AU23" s="204">
        <f t="shared" si="60"/>
        <v>0</v>
      </c>
      <c r="AV23" s="204">
        <f t="shared" si="61"/>
        <v>0</v>
      </c>
      <c r="AX23" s="202"/>
      <c r="AY23" s="203" t="s">
        <v>26</v>
      </c>
      <c r="AZ23" s="204">
        <v>0</v>
      </c>
      <c r="BA23" s="204">
        <v>0</v>
      </c>
      <c r="BB23" s="204">
        <v>0</v>
      </c>
      <c r="BC23" s="204">
        <f t="shared" si="62"/>
        <v>0</v>
      </c>
      <c r="BD23" s="204">
        <f t="shared" si="63"/>
        <v>0</v>
      </c>
      <c r="BF23" s="202"/>
      <c r="BG23" s="203" t="s">
        <v>26</v>
      </c>
      <c r="BH23" s="204">
        <v>0</v>
      </c>
      <c r="BI23" s="204">
        <v>0</v>
      </c>
      <c r="BJ23" s="204">
        <v>0</v>
      </c>
      <c r="BK23" s="204">
        <f t="shared" si="64"/>
        <v>0</v>
      </c>
      <c r="BL23" s="204">
        <f t="shared" si="65"/>
        <v>0</v>
      </c>
      <c r="BN23" s="202"/>
      <c r="BO23" s="203" t="s">
        <v>26</v>
      </c>
      <c r="BP23" s="204">
        <v>0</v>
      </c>
      <c r="BQ23" s="204">
        <v>0</v>
      </c>
      <c r="BR23" s="204">
        <v>0</v>
      </c>
      <c r="BS23" s="204">
        <f t="shared" si="66"/>
        <v>0</v>
      </c>
      <c r="BT23" s="204">
        <f t="shared" si="67"/>
        <v>0</v>
      </c>
    </row>
    <row r="24" spans="2:72">
      <c r="B24" s="202"/>
      <c r="C24" s="203" t="s">
        <v>108</v>
      </c>
      <c r="D24" s="204">
        <f t="shared" si="49"/>
        <v>0</v>
      </c>
      <c r="E24" s="204">
        <f t="shared" si="47"/>
        <v>0</v>
      </c>
      <c r="F24" s="204">
        <f t="shared" si="48"/>
        <v>0</v>
      </c>
      <c r="G24" s="204">
        <f t="shared" si="50"/>
        <v>0</v>
      </c>
      <c r="H24" s="204">
        <f t="shared" si="51"/>
        <v>0</v>
      </c>
      <c r="J24" s="202"/>
      <c r="K24" s="203" t="s">
        <v>108</v>
      </c>
      <c r="L24" s="204">
        <v>0</v>
      </c>
      <c r="M24" s="204">
        <v>0</v>
      </c>
      <c r="N24" s="204">
        <v>0</v>
      </c>
      <c r="O24" s="204">
        <f t="shared" si="52"/>
        <v>0</v>
      </c>
      <c r="P24" s="204">
        <f t="shared" si="53"/>
        <v>0</v>
      </c>
      <c r="R24" s="202"/>
      <c r="S24" s="203" t="s">
        <v>108</v>
      </c>
      <c r="T24" s="204">
        <v>0</v>
      </c>
      <c r="U24" s="204">
        <v>0</v>
      </c>
      <c r="V24" s="204">
        <v>0</v>
      </c>
      <c r="W24" s="204">
        <f t="shared" si="54"/>
        <v>0</v>
      </c>
      <c r="X24" s="204">
        <f t="shared" si="55"/>
        <v>0</v>
      </c>
      <c r="Z24" s="202"/>
      <c r="AA24" s="203" t="s">
        <v>108</v>
      </c>
      <c r="AB24" s="204">
        <v>0</v>
      </c>
      <c r="AC24" s="204">
        <v>0</v>
      </c>
      <c r="AD24" s="204">
        <v>0</v>
      </c>
      <c r="AE24" s="204">
        <f t="shared" si="56"/>
        <v>0</v>
      </c>
      <c r="AF24" s="204">
        <f t="shared" si="57"/>
        <v>0</v>
      </c>
      <c r="AH24" s="202"/>
      <c r="AI24" s="203" t="s">
        <v>108</v>
      </c>
      <c r="AJ24" s="204">
        <v>0</v>
      </c>
      <c r="AK24" s="204">
        <v>0</v>
      </c>
      <c r="AL24" s="204">
        <v>0</v>
      </c>
      <c r="AM24" s="204">
        <f t="shared" si="58"/>
        <v>0</v>
      </c>
      <c r="AN24" s="204">
        <f t="shared" si="59"/>
        <v>0</v>
      </c>
      <c r="AP24" s="202"/>
      <c r="AQ24" s="203" t="s">
        <v>108</v>
      </c>
      <c r="AR24" s="204">
        <v>0</v>
      </c>
      <c r="AS24" s="204">
        <v>0</v>
      </c>
      <c r="AT24" s="204">
        <v>0</v>
      </c>
      <c r="AU24" s="204">
        <f t="shared" si="60"/>
        <v>0</v>
      </c>
      <c r="AV24" s="204">
        <f t="shared" si="61"/>
        <v>0</v>
      </c>
      <c r="AX24" s="202"/>
      <c r="AY24" s="203" t="s">
        <v>108</v>
      </c>
      <c r="AZ24" s="204">
        <v>0</v>
      </c>
      <c r="BA24" s="204">
        <v>0</v>
      </c>
      <c r="BB24" s="204">
        <v>0</v>
      </c>
      <c r="BC24" s="204">
        <f t="shared" si="62"/>
        <v>0</v>
      </c>
      <c r="BD24" s="204">
        <f t="shared" si="63"/>
        <v>0</v>
      </c>
      <c r="BF24" s="202"/>
      <c r="BG24" s="203" t="s">
        <v>108</v>
      </c>
      <c r="BH24" s="204">
        <v>0</v>
      </c>
      <c r="BI24" s="204">
        <v>0</v>
      </c>
      <c r="BJ24" s="204">
        <v>0</v>
      </c>
      <c r="BK24" s="204">
        <f t="shared" si="64"/>
        <v>0</v>
      </c>
      <c r="BL24" s="204">
        <f t="shared" si="65"/>
        <v>0</v>
      </c>
      <c r="BN24" s="202"/>
      <c r="BO24" s="203" t="s">
        <v>108</v>
      </c>
      <c r="BP24" s="204">
        <v>0</v>
      </c>
      <c r="BQ24" s="204">
        <v>0</v>
      </c>
      <c r="BR24" s="204">
        <v>0</v>
      </c>
      <c r="BS24" s="204">
        <f t="shared" si="66"/>
        <v>0</v>
      </c>
      <c r="BT24" s="204">
        <f t="shared" si="67"/>
        <v>0</v>
      </c>
    </row>
    <row r="25" spans="2:72">
      <c r="B25" s="202"/>
      <c r="C25" s="205"/>
      <c r="D25" s="205"/>
      <c r="E25" s="203"/>
      <c r="F25" s="203"/>
      <c r="G25" s="203"/>
      <c r="H25" s="203"/>
      <c r="J25" s="202"/>
      <c r="K25" s="205"/>
      <c r="L25" s="205"/>
      <c r="M25" s="203"/>
      <c r="N25" s="203"/>
      <c r="O25" s="203"/>
      <c r="P25" s="203"/>
      <c r="R25" s="202"/>
      <c r="S25" s="205"/>
      <c r="T25" s="205"/>
      <c r="U25" s="203"/>
      <c r="V25" s="203"/>
      <c r="W25" s="203"/>
      <c r="X25" s="203"/>
      <c r="Z25" s="202"/>
      <c r="AA25" s="205"/>
      <c r="AB25" s="205"/>
      <c r="AC25" s="203"/>
      <c r="AD25" s="203"/>
      <c r="AE25" s="203"/>
      <c r="AF25" s="203"/>
      <c r="AH25" s="202"/>
      <c r="AI25" s="205"/>
      <c r="AJ25" s="205"/>
      <c r="AK25" s="203"/>
      <c r="AL25" s="203"/>
      <c r="AM25" s="203"/>
      <c r="AN25" s="203"/>
      <c r="AP25" s="202"/>
      <c r="AQ25" s="205"/>
      <c r="AR25" s="205"/>
      <c r="AS25" s="203"/>
      <c r="AT25" s="203"/>
      <c r="AU25" s="203"/>
      <c r="AV25" s="203"/>
      <c r="AX25" s="202"/>
      <c r="AY25" s="205"/>
      <c r="AZ25" s="205"/>
      <c r="BA25" s="203"/>
      <c r="BB25" s="203"/>
      <c r="BC25" s="203"/>
      <c r="BD25" s="203"/>
      <c r="BF25" s="202"/>
      <c r="BG25" s="205"/>
      <c r="BH25" s="205"/>
      <c r="BI25" s="203"/>
      <c r="BJ25" s="203"/>
      <c r="BK25" s="203"/>
      <c r="BL25" s="203"/>
      <c r="BN25" s="202"/>
      <c r="BO25" s="205"/>
      <c r="BP25" s="205"/>
      <c r="BQ25" s="203"/>
      <c r="BR25" s="203"/>
      <c r="BS25" s="203"/>
      <c r="BT25" s="203"/>
    </row>
    <row r="26" spans="2:72">
      <c r="B26" s="206"/>
      <c r="C26" s="207" t="s">
        <v>109</v>
      </c>
      <c r="D26" s="208">
        <f t="shared" ref="D26" si="68">SUM(D18:D25)</f>
        <v>7</v>
      </c>
      <c r="E26" s="208">
        <f>SUM(E18:E25)</f>
        <v>13</v>
      </c>
      <c r="F26" s="208">
        <f>SUM(F18:F25)</f>
        <v>13</v>
      </c>
      <c r="G26" s="208">
        <f t="shared" ref="G26" si="69">SUM(G18:G25)</f>
        <v>6</v>
      </c>
      <c r="H26" s="208">
        <f t="shared" ref="H26" si="70">SUM(H18:H25)</f>
        <v>0</v>
      </c>
      <c r="J26" s="206"/>
      <c r="K26" s="207" t="s">
        <v>109</v>
      </c>
      <c r="L26" s="208">
        <f t="shared" ref="L26" si="71">SUM(L18:L25)</f>
        <v>0</v>
      </c>
      <c r="M26" s="208">
        <v>5</v>
      </c>
      <c r="N26" s="208">
        <f t="shared" ref="N26" si="72">SUM(N18:N25)</f>
        <v>5</v>
      </c>
      <c r="O26" s="208">
        <f t="shared" ref="O26" si="73">SUM(O18:O25)</f>
        <v>5</v>
      </c>
      <c r="P26" s="208">
        <f t="shared" ref="P26" si="74">SUM(P18:P25)</f>
        <v>0</v>
      </c>
      <c r="R26" s="206"/>
      <c r="S26" s="207" t="s">
        <v>109</v>
      </c>
      <c r="T26" s="208">
        <f t="shared" ref="T26:V26" si="75">SUM(T18:T25)</f>
        <v>2</v>
      </c>
      <c r="U26" s="208">
        <f t="shared" si="75"/>
        <v>2</v>
      </c>
      <c r="V26" s="208">
        <f t="shared" si="75"/>
        <v>2</v>
      </c>
      <c r="W26" s="208">
        <f t="shared" ref="W26" si="76">SUM(W18:W25)</f>
        <v>0</v>
      </c>
      <c r="X26" s="208">
        <f t="shared" ref="X26" si="77">SUM(X18:X25)</f>
        <v>0</v>
      </c>
      <c r="Z26" s="206"/>
      <c r="AA26" s="207" t="s">
        <v>109</v>
      </c>
      <c r="AB26" s="208">
        <f t="shared" ref="AB26:AD26" si="78">SUM(AB18:AB25)</f>
        <v>2</v>
      </c>
      <c r="AC26" s="208">
        <f t="shared" si="78"/>
        <v>2</v>
      </c>
      <c r="AD26" s="208">
        <f t="shared" si="78"/>
        <v>2</v>
      </c>
      <c r="AE26" s="208">
        <f t="shared" ref="AE26" si="79">SUM(AE18:AE25)</f>
        <v>0</v>
      </c>
      <c r="AF26" s="208">
        <f t="shared" ref="AF26" si="80">SUM(AF18:AF25)</f>
        <v>0</v>
      </c>
      <c r="AH26" s="206"/>
      <c r="AI26" s="207" t="s">
        <v>109</v>
      </c>
      <c r="AJ26" s="208">
        <f t="shared" ref="AJ26:AL26" si="81">SUM(AJ18:AJ25)</f>
        <v>0</v>
      </c>
      <c r="AK26" s="208">
        <f t="shared" si="81"/>
        <v>0</v>
      </c>
      <c r="AL26" s="208">
        <f t="shared" si="81"/>
        <v>0</v>
      </c>
      <c r="AM26" s="208">
        <f t="shared" ref="AM26" si="82">SUM(AM18:AM25)</f>
        <v>0</v>
      </c>
      <c r="AN26" s="208">
        <f t="shared" ref="AN26" si="83">SUM(AN18:AN25)</f>
        <v>0</v>
      </c>
      <c r="AP26" s="206"/>
      <c r="AQ26" s="207" t="s">
        <v>109</v>
      </c>
      <c r="AR26" s="208">
        <f t="shared" ref="AR26:AT26" si="84">SUM(AR18:AR25)</f>
        <v>0</v>
      </c>
      <c r="AS26" s="208">
        <f t="shared" si="84"/>
        <v>0</v>
      </c>
      <c r="AT26" s="208">
        <f t="shared" si="84"/>
        <v>0</v>
      </c>
      <c r="AU26" s="208">
        <f t="shared" ref="AU26" si="85">SUM(AU18:AU25)</f>
        <v>0</v>
      </c>
      <c r="AV26" s="208">
        <f t="shared" ref="AV26" si="86">SUM(AV18:AV25)</f>
        <v>0</v>
      </c>
      <c r="AX26" s="206"/>
      <c r="AY26" s="207" t="s">
        <v>109</v>
      </c>
      <c r="AZ26" s="208">
        <f t="shared" ref="AZ26:BB26" si="87">SUM(AZ18:AZ25)</f>
        <v>0</v>
      </c>
      <c r="BA26" s="208">
        <f t="shared" si="87"/>
        <v>0</v>
      </c>
      <c r="BB26" s="208">
        <f t="shared" si="87"/>
        <v>0</v>
      </c>
      <c r="BC26" s="208">
        <f t="shared" ref="BC26" si="88">SUM(BC18:BC25)</f>
        <v>0</v>
      </c>
      <c r="BD26" s="208">
        <f t="shared" ref="BD26" si="89">SUM(BD18:BD25)</f>
        <v>0</v>
      </c>
      <c r="BF26" s="206"/>
      <c r="BG26" s="207" t="s">
        <v>109</v>
      </c>
      <c r="BH26" s="208">
        <f t="shared" ref="BH26:BJ26" si="90">SUM(BH18:BH25)</f>
        <v>3</v>
      </c>
      <c r="BI26" s="208">
        <f t="shared" si="90"/>
        <v>3</v>
      </c>
      <c r="BJ26" s="208">
        <f t="shared" si="90"/>
        <v>3</v>
      </c>
      <c r="BK26" s="208">
        <f t="shared" ref="BK26" si="91">SUM(BK18:BK25)</f>
        <v>0</v>
      </c>
      <c r="BL26" s="208">
        <f t="shared" ref="BL26" si="92">SUM(BL18:BL25)</f>
        <v>0</v>
      </c>
      <c r="BN26" s="206"/>
      <c r="BO26" s="207" t="s">
        <v>109</v>
      </c>
      <c r="BP26" s="208">
        <f t="shared" ref="BP26:BR26" si="93">SUM(BP18:BP25)</f>
        <v>0</v>
      </c>
      <c r="BQ26" s="208">
        <f t="shared" si="93"/>
        <v>1</v>
      </c>
      <c r="BR26" s="208">
        <f t="shared" si="93"/>
        <v>1</v>
      </c>
      <c r="BS26" s="208">
        <f t="shared" ref="BS26" si="94">SUM(BS18:BS25)</f>
        <v>1</v>
      </c>
      <c r="BT26" s="208">
        <f t="shared" ref="BT26" si="95">SUM(BT18:BT25)</f>
        <v>0</v>
      </c>
    </row>
    <row r="27" spans="2:72">
      <c r="B27" s="199">
        <v>3</v>
      </c>
      <c r="C27" s="200" t="s">
        <v>89</v>
      </c>
      <c r="D27" s="201"/>
      <c r="E27" s="201"/>
      <c r="F27" s="201"/>
      <c r="G27" s="201"/>
      <c r="H27" s="201"/>
      <c r="J27" s="199">
        <v>3</v>
      </c>
      <c r="K27" s="200" t="s">
        <v>89</v>
      </c>
      <c r="L27" s="201"/>
      <c r="M27" s="201"/>
      <c r="N27" s="201"/>
      <c r="O27" s="201"/>
      <c r="P27" s="201"/>
      <c r="R27" s="199">
        <v>3</v>
      </c>
      <c r="S27" s="200" t="s">
        <v>89</v>
      </c>
      <c r="T27" s="201"/>
      <c r="U27" s="201"/>
      <c r="V27" s="201"/>
      <c r="W27" s="201"/>
      <c r="X27" s="201"/>
      <c r="Z27" s="199">
        <v>3</v>
      </c>
      <c r="AA27" s="200" t="s">
        <v>89</v>
      </c>
      <c r="AB27" s="201"/>
      <c r="AC27" s="201"/>
      <c r="AD27" s="201"/>
      <c r="AE27" s="201"/>
      <c r="AF27" s="201"/>
      <c r="AH27" s="199">
        <v>3</v>
      </c>
      <c r="AI27" s="200" t="s">
        <v>89</v>
      </c>
      <c r="AJ27" s="201"/>
      <c r="AK27" s="201"/>
      <c r="AL27" s="201"/>
      <c r="AM27" s="201"/>
      <c r="AN27" s="201"/>
      <c r="AP27" s="199">
        <v>3</v>
      </c>
      <c r="AQ27" s="200" t="s">
        <v>89</v>
      </c>
      <c r="AR27" s="201"/>
      <c r="AS27" s="201"/>
      <c r="AT27" s="201"/>
      <c r="AU27" s="201"/>
      <c r="AV27" s="201"/>
      <c r="AX27" s="199">
        <v>3</v>
      </c>
      <c r="AY27" s="200" t="s">
        <v>89</v>
      </c>
      <c r="AZ27" s="201"/>
      <c r="BA27" s="201"/>
      <c r="BB27" s="201"/>
      <c r="BC27" s="201"/>
      <c r="BD27" s="201"/>
      <c r="BF27" s="199">
        <v>3</v>
      </c>
      <c r="BG27" s="200" t="s">
        <v>89</v>
      </c>
      <c r="BH27" s="201"/>
      <c r="BI27" s="201"/>
      <c r="BJ27" s="201"/>
      <c r="BK27" s="201"/>
      <c r="BL27" s="201"/>
      <c r="BN27" s="199">
        <v>3</v>
      </c>
      <c r="BO27" s="200" t="s">
        <v>89</v>
      </c>
      <c r="BP27" s="201"/>
      <c r="BQ27" s="201"/>
      <c r="BR27" s="201"/>
      <c r="BS27" s="201"/>
      <c r="BT27" s="201"/>
    </row>
    <row r="28" spans="2:72">
      <c r="B28" s="202"/>
      <c r="C28" s="203" t="s">
        <v>104</v>
      </c>
      <c r="D28" s="204">
        <f>L28+T28+AB28+AJ28+AR28+AZ28+BH28+BP28</f>
        <v>1</v>
      </c>
      <c r="E28" s="204">
        <f t="shared" ref="E28:E34" si="96">M28+U28+AC28+AK28+AS28+BA28+BI28+BQ28</f>
        <v>1</v>
      </c>
      <c r="F28" s="204">
        <f t="shared" ref="F28:F34" si="97">N28+V28+AD28+AL28+AT28+BB28+BJ28+BR28</f>
        <v>1</v>
      </c>
      <c r="G28" s="204">
        <f>F28-D28</f>
        <v>0</v>
      </c>
      <c r="H28" s="204">
        <f>F28-E28</f>
        <v>0</v>
      </c>
      <c r="J28" s="202"/>
      <c r="K28" s="203" t="s">
        <v>104</v>
      </c>
      <c r="L28" s="204">
        <v>0</v>
      </c>
      <c r="M28" s="204">
        <v>0</v>
      </c>
      <c r="N28" s="204">
        <v>0</v>
      </c>
      <c r="O28" s="204">
        <f>N28-L28</f>
        <v>0</v>
      </c>
      <c r="P28" s="204">
        <f>N28-M28</f>
        <v>0</v>
      </c>
      <c r="R28" s="202"/>
      <c r="S28" s="203" t="s">
        <v>104</v>
      </c>
      <c r="T28" s="204">
        <v>0</v>
      </c>
      <c r="U28" s="204">
        <v>0</v>
      </c>
      <c r="V28" s="204">
        <v>0</v>
      </c>
      <c r="W28" s="204">
        <f>V28-T28</f>
        <v>0</v>
      </c>
      <c r="X28" s="204">
        <f>V28-U28</f>
        <v>0</v>
      </c>
      <c r="Z28" s="202"/>
      <c r="AA28" s="203" t="s">
        <v>104</v>
      </c>
      <c r="AB28" s="204">
        <v>0</v>
      </c>
      <c r="AC28" s="204">
        <v>0</v>
      </c>
      <c r="AD28" s="204">
        <v>0</v>
      </c>
      <c r="AE28" s="204">
        <f>AD28-AB28</f>
        <v>0</v>
      </c>
      <c r="AF28" s="204">
        <f>AD28-AC28</f>
        <v>0</v>
      </c>
      <c r="AH28" s="202"/>
      <c r="AI28" s="203" t="s">
        <v>104</v>
      </c>
      <c r="AJ28" s="204">
        <v>0</v>
      </c>
      <c r="AK28" s="204">
        <v>0</v>
      </c>
      <c r="AL28" s="204">
        <v>0</v>
      </c>
      <c r="AM28" s="204">
        <f>AL28-AJ28</f>
        <v>0</v>
      </c>
      <c r="AN28" s="204">
        <f>AL28-AK28</f>
        <v>0</v>
      </c>
      <c r="AP28" s="202"/>
      <c r="AQ28" s="203" t="s">
        <v>104</v>
      </c>
      <c r="AR28" s="204">
        <v>1</v>
      </c>
      <c r="AS28" s="204">
        <v>1</v>
      </c>
      <c r="AT28" s="204">
        <v>1</v>
      </c>
      <c r="AU28" s="204">
        <f>AT28-AR28</f>
        <v>0</v>
      </c>
      <c r="AV28" s="204">
        <f>AT28-AS28</f>
        <v>0</v>
      </c>
      <c r="AX28" s="202"/>
      <c r="AY28" s="203" t="s">
        <v>104</v>
      </c>
      <c r="AZ28" s="204">
        <v>0</v>
      </c>
      <c r="BA28" s="204">
        <v>0</v>
      </c>
      <c r="BB28" s="204">
        <v>0</v>
      </c>
      <c r="BC28" s="204">
        <f>BB28-AZ28</f>
        <v>0</v>
      </c>
      <c r="BD28" s="204">
        <f>BB28-BA28</f>
        <v>0</v>
      </c>
      <c r="BF28" s="202"/>
      <c r="BG28" s="203" t="s">
        <v>104</v>
      </c>
      <c r="BH28" s="204">
        <v>0</v>
      </c>
      <c r="BI28" s="204">
        <v>0</v>
      </c>
      <c r="BJ28" s="204">
        <v>0</v>
      </c>
      <c r="BK28" s="204">
        <f>BJ28-BH28</f>
        <v>0</v>
      </c>
      <c r="BL28" s="204">
        <f>BJ28-BI28</f>
        <v>0</v>
      </c>
      <c r="BN28" s="202"/>
      <c r="BO28" s="203" t="s">
        <v>104</v>
      </c>
      <c r="BP28" s="204">
        <v>0</v>
      </c>
      <c r="BQ28" s="204">
        <v>0</v>
      </c>
      <c r="BR28" s="204">
        <v>0</v>
      </c>
      <c r="BS28" s="204">
        <f>BR28-BP28</f>
        <v>0</v>
      </c>
      <c r="BT28" s="204">
        <f>BR28-BQ28</f>
        <v>0</v>
      </c>
    </row>
    <row r="29" spans="2:72">
      <c r="B29" s="202"/>
      <c r="C29" s="203" t="s">
        <v>105</v>
      </c>
      <c r="D29" s="204">
        <f t="shared" ref="D29:D34" si="98">L29+T29+AB29+AJ29+AR29+AZ29+BH29+BP29</f>
        <v>44</v>
      </c>
      <c r="E29" s="204">
        <f t="shared" si="96"/>
        <v>92</v>
      </c>
      <c r="F29" s="204">
        <f t="shared" si="97"/>
        <v>89</v>
      </c>
      <c r="G29" s="204">
        <f t="shared" ref="G29:G34" si="99">F29-D29</f>
        <v>45</v>
      </c>
      <c r="H29" s="204">
        <f t="shared" ref="H29:H34" si="100">F29-E29</f>
        <v>-3</v>
      </c>
      <c r="J29" s="202"/>
      <c r="K29" s="203" t="s">
        <v>105</v>
      </c>
      <c r="L29" s="204">
        <v>0</v>
      </c>
      <c r="M29" s="204">
        <v>47</v>
      </c>
      <c r="N29" s="204">
        <v>46</v>
      </c>
      <c r="O29" s="204">
        <f t="shared" ref="O29:O34" si="101">N29-L29</f>
        <v>46</v>
      </c>
      <c r="P29" s="204">
        <f t="shared" ref="P29:P34" si="102">N29-M29</f>
        <v>-1</v>
      </c>
      <c r="R29" s="202"/>
      <c r="S29" s="203" t="s">
        <v>105</v>
      </c>
      <c r="T29" s="204">
        <v>2</v>
      </c>
      <c r="U29" s="204">
        <v>3</v>
      </c>
      <c r="V29" s="204">
        <v>3</v>
      </c>
      <c r="W29" s="204">
        <f t="shared" ref="W29:W34" si="103">V29-T29</f>
        <v>1</v>
      </c>
      <c r="X29" s="204">
        <f t="shared" ref="X29:X34" si="104">V29-U29</f>
        <v>0</v>
      </c>
      <c r="Z29" s="202"/>
      <c r="AA29" s="203" t="s">
        <v>105</v>
      </c>
      <c r="AB29" s="204">
        <f>2+1</f>
        <v>3</v>
      </c>
      <c r="AC29" s="204">
        <f>2+1</f>
        <v>3</v>
      </c>
      <c r="AD29" s="204">
        <v>2</v>
      </c>
      <c r="AE29" s="204">
        <f t="shared" ref="AE29:AE34" si="105">AD29-AB29</f>
        <v>-1</v>
      </c>
      <c r="AF29" s="204">
        <f t="shared" ref="AF29:AF34" si="106">AD29-AC29</f>
        <v>-1</v>
      </c>
      <c r="AH29" s="202"/>
      <c r="AI29" s="203" t="s">
        <v>105</v>
      </c>
      <c r="AJ29" s="204">
        <f>24-AJ9</f>
        <v>22</v>
      </c>
      <c r="AK29" s="204">
        <f>28-AK9</f>
        <v>24</v>
      </c>
      <c r="AL29" s="204">
        <v>22</v>
      </c>
      <c r="AM29" s="204">
        <f t="shared" ref="AM29:AM34" si="107">AL29-AJ29</f>
        <v>0</v>
      </c>
      <c r="AN29" s="204">
        <f t="shared" ref="AN29:AN34" si="108">AL29-AK29</f>
        <v>-2</v>
      </c>
      <c r="AP29" s="202"/>
      <c r="AQ29" s="203" t="s">
        <v>105</v>
      </c>
      <c r="AR29" s="204">
        <v>2</v>
      </c>
      <c r="AS29" s="204">
        <v>2</v>
      </c>
      <c r="AT29" s="204">
        <v>2</v>
      </c>
      <c r="AU29" s="204">
        <f t="shared" ref="AU29:AU34" si="109">AT29-AR29</f>
        <v>0</v>
      </c>
      <c r="AV29" s="204">
        <f t="shared" ref="AV29:AV34" si="110">AT29-AS29</f>
        <v>0</v>
      </c>
      <c r="AX29" s="202"/>
      <c r="AY29" s="203" t="s">
        <v>105</v>
      </c>
      <c r="AZ29" s="204">
        <v>11</v>
      </c>
      <c r="BA29" s="204">
        <v>9</v>
      </c>
      <c r="BB29" s="204">
        <v>10</v>
      </c>
      <c r="BC29" s="204">
        <f t="shared" ref="BC29:BC34" si="111">BB29-AZ29</f>
        <v>-1</v>
      </c>
      <c r="BD29" s="204">
        <f t="shared" ref="BD29:BD34" si="112">BB29-BA29</f>
        <v>1</v>
      </c>
      <c r="BF29" s="202"/>
      <c r="BG29" s="203" t="s">
        <v>105</v>
      </c>
      <c r="BH29" s="204">
        <v>3</v>
      </c>
      <c r="BI29" s="204">
        <v>3</v>
      </c>
      <c r="BJ29" s="204">
        <v>3</v>
      </c>
      <c r="BK29" s="204">
        <f t="shared" ref="BK29:BK34" si="113">BJ29-BH29</f>
        <v>0</v>
      </c>
      <c r="BL29" s="204">
        <f t="shared" ref="BL29:BL34" si="114">BJ29-BI29</f>
        <v>0</v>
      </c>
      <c r="BN29" s="202"/>
      <c r="BO29" s="203" t="s">
        <v>105</v>
      </c>
      <c r="BP29" s="204">
        <v>1</v>
      </c>
      <c r="BQ29" s="204">
        <v>1</v>
      </c>
      <c r="BR29" s="204">
        <v>1</v>
      </c>
      <c r="BS29" s="204">
        <f t="shared" ref="BS29:BS34" si="115">BR29-BP29</f>
        <v>0</v>
      </c>
      <c r="BT29" s="204">
        <f t="shared" ref="BT29:BT34" si="116">BR29-BQ29</f>
        <v>0</v>
      </c>
    </row>
    <row r="30" spans="2:72">
      <c r="B30" s="202"/>
      <c r="C30" s="203" t="s">
        <v>106</v>
      </c>
      <c r="D30" s="204">
        <f t="shared" si="98"/>
        <v>282</v>
      </c>
      <c r="E30" s="204">
        <f t="shared" si="96"/>
        <v>440</v>
      </c>
      <c r="F30" s="204">
        <f t="shared" si="97"/>
        <v>438</v>
      </c>
      <c r="G30" s="204">
        <f t="shared" si="99"/>
        <v>156</v>
      </c>
      <c r="H30" s="204">
        <f t="shared" si="100"/>
        <v>-2</v>
      </c>
      <c r="J30" s="202"/>
      <c r="K30" s="203" t="s">
        <v>106</v>
      </c>
      <c r="L30" s="204">
        <v>0</v>
      </c>
      <c r="M30" s="204">
        <v>150</v>
      </c>
      <c r="N30" s="204">
        <v>150</v>
      </c>
      <c r="O30" s="204">
        <f t="shared" si="101"/>
        <v>150</v>
      </c>
      <c r="P30" s="204">
        <f t="shared" si="102"/>
        <v>0</v>
      </c>
      <c r="R30" s="202"/>
      <c r="S30" s="203" t="s">
        <v>106</v>
      </c>
      <c r="T30" s="204">
        <v>10</v>
      </c>
      <c r="U30" s="204">
        <v>10</v>
      </c>
      <c r="V30" s="204">
        <v>10</v>
      </c>
      <c r="W30" s="204">
        <f t="shared" si="103"/>
        <v>0</v>
      </c>
      <c r="X30" s="204">
        <f t="shared" si="104"/>
        <v>0</v>
      </c>
      <c r="Z30" s="202"/>
      <c r="AA30" s="203" t="s">
        <v>106</v>
      </c>
      <c r="AB30" s="204">
        <v>3</v>
      </c>
      <c r="AC30" s="204">
        <v>3</v>
      </c>
      <c r="AD30" s="204">
        <v>3</v>
      </c>
      <c r="AE30" s="204">
        <f t="shared" si="105"/>
        <v>0</v>
      </c>
      <c r="AF30" s="204">
        <f t="shared" si="106"/>
        <v>0</v>
      </c>
      <c r="AH30" s="202"/>
      <c r="AI30" s="203" t="s">
        <v>106</v>
      </c>
      <c r="AJ30" s="204">
        <v>174</v>
      </c>
      <c r="AK30" s="204">
        <v>179</v>
      </c>
      <c r="AL30" s="204">
        <v>185</v>
      </c>
      <c r="AM30" s="204">
        <f t="shared" si="107"/>
        <v>11</v>
      </c>
      <c r="AN30" s="204">
        <f t="shared" si="108"/>
        <v>6</v>
      </c>
      <c r="AP30" s="202"/>
      <c r="AQ30" s="203" t="s">
        <v>106</v>
      </c>
      <c r="AR30" s="204">
        <v>54</v>
      </c>
      <c r="AS30" s="204">
        <v>49</v>
      </c>
      <c r="AT30" s="204">
        <v>49</v>
      </c>
      <c r="AU30" s="204">
        <f t="shared" si="109"/>
        <v>-5</v>
      </c>
      <c r="AV30" s="204">
        <f t="shared" si="110"/>
        <v>0</v>
      </c>
      <c r="AX30" s="202"/>
      <c r="AY30" s="203" t="s">
        <v>106</v>
      </c>
      <c r="AZ30" s="204">
        <v>24</v>
      </c>
      <c r="BA30" s="204">
        <v>26</v>
      </c>
      <c r="BB30" s="204">
        <v>22</v>
      </c>
      <c r="BC30" s="204">
        <f t="shared" si="111"/>
        <v>-2</v>
      </c>
      <c r="BD30" s="204">
        <f t="shared" si="112"/>
        <v>-4</v>
      </c>
      <c r="BF30" s="202"/>
      <c r="BG30" s="203" t="s">
        <v>106</v>
      </c>
      <c r="BH30" s="204">
        <v>8</v>
      </c>
      <c r="BI30" s="204">
        <v>8</v>
      </c>
      <c r="BJ30" s="204">
        <v>11</v>
      </c>
      <c r="BK30" s="204">
        <f t="shared" si="113"/>
        <v>3</v>
      </c>
      <c r="BL30" s="204">
        <f t="shared" si="114"/>
        <v>3</v>
      </c>
      <c r="BN30" s="202"/>
      <c r="BO30" s="203" t="s">
        <v>106</v>
      </c>
      <c r="BP30" s="204">
        <v>9</v>
      </c>
      <c r="BQ30" s="204">
        <v>15</v>
      </c>
      <c r="BR30" s="204">
        <v>8</v>
      </c>
      <c r="BS30" s="204">
        <f t="shared" si="115"/>
        <v>-1</v>
      </c>
      <c r="BT30" s="204">
        <f t="shared" si="116"/>
        <v>-7</v>
      </c>
    </row>
    <row r="31" spans="2:72">
      <c r="B31" s="202"/>
      <c r="C31" s="203" t="s">
        <v>107</v>
      </c>
      <c r="D31" s="204">
        <f t="shared" si="98"/>
        <v>75</v>
      </c>
      <c r="E31" s="204">
        <f t="shared" si="96"/>
        <v>95</v>
      </c>
      <c r="F31" s="204">
        <f t="shared" si="97"/>
        <v>92</v>
      </c>
      <c r="G31" s="204">
        <f t="shared" si="99"/>
        <v>17</v>
      </c>
      <c r="H31" s="204">
        <f t="shared" si="100"/>
        <v>-3</v>
      </c>
      <c r="J31" s="202"/>
      <c r="K31" s="203" t="s">
        <v>107</v>
      </c>
      <c r="L31" s="204">
        <v>0</v>
      </c>
      <c r="M31" s="204">
        <v>22</v>
      </c>
      <c r="N31" s="204">
        <v>22</v>
      </c>
      <c r="O31" s="204">
        <f t="shared" si="101"/>
        <v>22</v>
      </c>
      <c r="P31" s="204">
        <f t="shared" si="102"/>
        <v>0</v>
      </c>
      <c r="R31" s="202"/>
      <c r="S31" s="203" t="s">
        <v>107</v>
      </c>
      <c r="T31" s="204">
        <v>0</v>
      </c>
      <c r="U31" s="204">
        <v>0</v>
      </c>
      <c r="V31" s="204">
        <v>0</v>
      </c>
      <c r="W31" s="204">
        <f t="shared" si="103"/>
        <v>0</v>
      </c>
      <c r="X31" s="204">
        <f t="shared" si="104"/>
        <v>0</v>
      </c>
      <c r="Z31" s="202"/>
      <c r="AA31" s="203" t="s">
        <v>107</v>
      </c>
      <c r="AB31" s="204">
        <v>1</v>
      </c>
      <c r="AC31" s="204">
        <v>1</v>
      </c>
      <c r="AD31" s="204">
        <v>1</v>
      </c>
      <c r="AE31" s="204">
        <f t="shared" si="105"/>
        <v>0</v>
      </c>
      <c r="AF31" s="204">
        <f t="shared" si="106"/>
        <v>0</v>
      </c>
      <c r="AH31" s="202"/>
      <c r="AI31" s="203" t="s">
        <v>107</v>
      </c>
      <c r="AJ31" s="204">
        <v>60</v>
      </c>
      <c r="AK31" s="204">
        <v>60</v>
      </c>
      <c r="AL31" s="204">
        <v>56</v>
      </c>
      <c r="AM31" s="204">
        <f t="shared" si="107"/>
        <v>-4</v>
      </c>
      <c r="AN31" s="204">
        <f t="shared" si="108"/>
        <v>-4</v>
      </c>
      <c r="AP31" s="202"/>
      <c r="AQ31" s="203" t="s">
        <v>107</v>
      </c>
      <c r="AR31" s="204">
        <v>8</v>
      </c>
      <c r="AS31" s="204">
        <v>8</v>
      </c>
      <c r="AT31" s="204">
        <v>8</v>
      </c>
      <c r="AU31" s="204">
        <f t="shared" si="109"/>
        <v>0</v>
      </c>
      <c r="AV31" s="204">
        <f t="shared" si="110"/>
        <v>0</v>
      </c>
      <c r="AX31" s="202"/>
      <c r="AY31" s="203" t="s">
        <v>107</v>
      </c>
      <c r="AZ31" s="204">
        <v>5</v>
      </c>
      <c r="BA31" s="204">
        <v>3</v>
      </c>
      <c r="BB31" s="204">
        <v>4</v>
      </c>
      <c r="BC31" s="204">
        <f t="shared" si="111"/>
        <v>-1</v>
      </c>
      <c r="BD31" s="204">
        <f t="shared" si="112"/>
        <v>1</v>
      </c>
      <c r="BF31" s="202"/>
      <c r="BG31" s="203" t="s">
        <v>107</v>
      </c>
      <c r="BH31" s="204">
        <v>0</v>
      </c>
      <c r="BI31" s="204">
        <v>0</v>
      </c>
      <c r="BJ31" s="204">
        <v>0</v>
      </c>
      <c r="BK31" s="204">
        <f t="shared" si="113"/>
        <v>0</v>
      </c>
      <c r="BL31" s="204">
        <f t="shared" si="114"/>
        <v>0</v>
      </c>
      <c r="BN31" s="202"/>
      <c r="BO31" s="203" t="s">
        <v>107</v>
      </c>
      <c r="BP31" s="204">
        <v>1</v>
      </c>
      <c r="BQ31" s="204">
        <v>1</v>
      </c>
      <c r="BR31" s="204">
        <v>1</v>
      </c>
      <c r="BS31" s="204">
        <f t="shared" si="115"/>
        <v>0</v>
      </c>
      <c r="BT31" s="204">
        <f t="shared" si="116"/>
        <v>0</v>
      </c>
    </row>
    <row r="32" spans="2:72">
      <c r="B32" s="202"/>
      <c r="C32" s="203" t="s">
        <v>25</v>
      </c>
      <c r="D32" s="204">
        <f t="shared" si="98"/>
        <v>253</v>
      </c>
      <c r="E32" s="204">
        <f t="shared" si="96"/>
        <v>261</v>
      </c>
      <c r="F32" s="204">
        <f t="shared" si="97"/>
        <v>230</v>
      </c>
      <c r="G32" s="204">
        <f t="shared" si="99"/>
        <v>-23</v>
      </c>
      <c r="H32" s="204">
        <f t="shared" si="100"/>
        <v>-31</v>
      </c>
      <c r="J32" s="202"/>
      <c r="K32" s="203" t="s">
        <v>25</v>
      </c>
      <c r="L32" s="204">
        <v>0</v>
      </c>
      <c r="M32" s="204">
        <v>7</v>
      </c>
      <c r="N32" s="204">
        <v>7</v>
      </c>
      <c r="O32" s="204">
        <f t="shared" si="101"/>
        <v>7</v>
      </c>
      <c r="P32" s="204">
        <f t="shared" si="102"/>
        <v>0</v>
      </c>
      <c r="R32" s="202"/>
      <c r="S32" s="203" t="s">
        <v>25</v>
      </c>
      <c r="T32" s="204">
        <v>0</v>
      </c>
      <c r="U32" s="204">
        <v>0</v>
      </c>
      <c r="V32" s="204">
        <v>0</v>
      </c>
      <c r="W32" s="204">
        <f t="shared" si="103"/>
        <v>0</v>
      </c>
      <c r="X32" s="204">
        <f t="shared" si="104"/>
        <v>0</v>
      </c>
      <c r="Z32" s="202"/>
      <c r="AA32" s="203" t="s">
        <v>25</v>
      </c>
      <c r="AB32" s="204">
        <v>0</v>
      </c>
      <c r="AC32" s="204">
        <v>0</v>
      </c>
      <c r="AD32" s="204">
        <v>0</v>
      </c>
      <c r="AE32" s="204">
        <f t="shared" si="105"/>
        <v>0</v>
      </c>
      <c r="AF32" s="204">
        <f t="shared" si="106"/>
        <v>0</v>
      </c>
      <c r="AH32" s="202"/>
      <c r="AI32" s="203" t="s">
        <v>25</v>
      </c>
      <c r="AJ32" s="204">
        <v>217</v>
      </c>
      <c r="AK32" s="204">
        <v>219</v>
      </c>
      <c r="AL32" s="204">
        <v>195</v>
      </c>
      <c r="AM32" s="204">
        <f t="shared" si="107"/>
        <v>-22</v>
      </c>
      <c r="AN32" s="204">
        <f t="shared" si="108"/>
        <v>-24</v>
      </c>
      <c r="AP32" s="202"/>
      <c r="AQ32" s="203" t="s">
        <v>25</v>
      </c>
      <c r="AR32" s="204">
        <v>34</v>
      </c>
      <c r="AS32" s="204">
        <v>33</v>
      </c>
      <c r="AT32" s="204">
        <v>26</v>
      </c>
      <c r="AU32" s="204">
        <f t="shared" si="109"/>
        <v>-8</v>
      </c>
      <c r="AV32" s="204">
        <f t="shared" si="110"/>
        <v>-7</v>
      </c>
      <c r="AX32" s="202"/>
      <c r="AY32" s="203" t="s">
        <v>25</v>
      </c>
      <c r="AZ32" s="204">
        <v>2</v>
      </c>
      <c r="BA32" s="204">
        <v>2</v>
      </c>
      <c r="BB32" s="204">
        <v>2</v>
      </c>
      <c r="BC32" s="204">
        <f t="shared" si="111"/>
        <v>0</v>
      </c>
      <c r="BD32" s="204">
        <f t="shared" si="112"/>
        <v>0</v>
      </c>
      <c r="BF32" s="202"/>
      <c r="BG32" s="203" t="s">
        <v>25</v>
      </c>
      <c r="BH32" s="204">
        <v>0</v>
      </c>
      <c r="BI32" s="204">
        <v>0</v>
      </c>
      <c r="BJ32" s="204">
        <v>0</v>
      </c>
      <c r="BK32" s="204">
        <f t="shared" si="113"/>
        <v>0</v>
      </c>
      <c r="BL32" s="204">
        <f t="shared" si="114"/>
        <v>0</v>
      </c>
      <c r="BN32" s="202"/>
      <c r="BO32" s="203" t="s">
        <v>25</v>
      </c>
      <c r="BP32" s="204">
        <v>0</v>
      </c>
      <c r="BQ32" s="204">
        <v>0</v>
      </c>
      <c r="BR32" s="204">
        <v>0</v>
      </c>
      <c r="BS32" s="204">
        <f t="shared" si="115"/>
        <v>0</v>
      </c>
      <c r="BT32" s="204">
        <f t="shared" si="116"/>
        <v>0</v>
      </c>
    </row>
    <row r="33" spans="2:72">
      <c r="B33" s="202"/>
      <c r="C33" s="203" t="s">
        <v>26</v>
      </c>
      <c r="D33" s="204">
        <f t="shared" si="98"/>
        <v>1</v>
      </c>
      <c r="E33" s="204">
        <f t="shared" si="96"/>
        <v>1</v>
      </c>
      <c r="F33" s="204">
        <f t="shared" si="97"/>
        <v>1</v>
      </c>
      <c r="G33" s="204">
        <f t="shared" si="99"/>
        <v>0</v>
      </c>
      <c r="H33" s="204">
        <f t="shared" si="100"/>
        <v>0</v>
      </c>
      <c r="J33" s="202"/>
      <c r="K33" s="203" t="s">
        <v>26</v>
      </c>
      <c r="L33" s="204">
        <v>0</v>
      </c>
      <c r="M33" s="204">
        <v>0</v>
      </c>
      <c r="N33" s="204">
        <v>0</v>
      </c>
      <c r="O33" s="204">
        <f t="shared" si="101"/>
        <v>0</v>
      </c>
      <c r="P33" s="204">
        <f t="shared" si="102"/>
        <v>0</v>
      </c>
      <c r="R33" s="202"/>
      <c r="S33" s="203" t="s">
        <v>26</v>
      </c>
      <c r="T33" s="204">
        <v>0</v>
      </c>
      <c r="U33" s="204">
        <v>0</v>
      </c>
      <c r="V33" s="204">
        <v>0</v>
      </c>
      <c r="W33" s="204">
        <f t="shared" si="103"/>
        <v>0</v>
      </c>
      <c r="X33" s="204">
        <f t="shared" si="104"/>
        <v>0</v>
      </c>
      <c r="Z33" s="202"/>
      <c r="AA33" s="203" t="s">
        <v>26</v>
      </c>
      <c r="AB33" s="204">
        <v>0</v>
      </c>
      <c r="AC33" s="204">
        <v>0</v>
      </c>
      <c r="AD33" s="204">
        <v>0</v>
      </c>
      <c r="AE33" s="204">
        <f t="shared" si="105"/>
        <v>0</v>
      </c>
      <c r="AF33" s="204">
        <f t="shared" si="106"/>
        <v>0</v>
      </c>
      <c r="AH33" s="202"/>
      <c r="AI33" s="203" t="s">
        <v>26</v>
      </c>
      <c r="AJ33" s="204">
        <v>0</v>
      </c>
      <c r="AK33" s="204">
        <v>0</v>
      </c>
      <c r="AL33" s="204">
        <v>0</v>
      </c>
      <c r="AM33" s="204">
        <f t="shared" si="107"/>
        <v>0</v>
      </c>
      <c r="AN33" s="204">
        <f t="shared" si="108"/>
        <v>0</v>
      </c>
      <c r="AP33" s="202"/>
      <c r="AQ33" s="203" t="s">
        <v>26</v>
      </c>
      <c r="AR33" s="204">
        <v>1</v>
      </c>
      <c r="AS33" s="204">
        <v>1</v>
      </c>
      <c r="AT33" s="204">
        <v>1</v>
      </c>
      <c r="AU33" s="204">
        <f t="shared" si="109"/>
        <v>0</v>
      </c>
      <c r="AV33" s="204">
        <f t="shared" si="110"/>
        <v>0</v>
      </c>
      <c r="AX33" s="202"/>
      <c r="AY33" s="203" t="s">
        <v>26</v>
      </c>
      <c r="AZ33" s="204">
        <v>0</v>
      </c>
      <c r="BA33" s="204">
        <v>0</v>
      </c>
      <c r="BB33" s="204">
        <v>0</v>
      </c>
      <c r="BC33" s="204">
        <f t="shared" si="111"/>
        <v>0</v>
      </c>
      <c r="BD33" s="204">
        <f t="shared" si="112"/>
        <v>0</v>
      </c>
      <c r="BF33" s="202"/>
      <c r="BG33" s="203" t="s">
        <v>26</v>
      </c>
      <c r="BH33" s="204">
        <v>0</v>
      </c>
      <c r="BI33" s="204">
        <v>0</v>
      </c>
      <c r="BJ33" s="204">
        <v>0</v>
      </c>
      <c r="BK33" s="204">
        <f t="shared" si="113"/>
        <v>0</v>
      </c>
      <c r="BL33" s="204">
        <f t="shared" si="114"/>
        <v>0</v>
      </c>
      <c r="BN33" s="202"/>
      <c r="BO33" s="203" t="s">
        <v>26</v>
      </c>
      <c r="BP33" s="204">
        <v>0</v>
      </c>
      <c r="BQ33" s="204">
        <v>0</v>
      </c>
      <c r="BR33" s="204">
        <v>0</v>
      </c>
      <c r="BS33" s="204">
        <f t="shared" si="115"/>
        <v>0</v>
      </c>
      <c r="BT33" s="204">
        <f t="shared" si="116"/>
        <v>0</v>
      </c>
    </row>
    <row r="34" spans="2:72">
      <c r="B34" s="202"/>
      <c r="C34" s="203" t="s">
        <v>108</v>
      </c>
      <c r="D34" s="204">
        <f t="shared" si="98"/>
        <v>0</v>
      </c>
      <c r="E34" s="204">
        <f t="shared" si="96"/>
        <v>0</v>
      </c>
      <c r="F34" s="204">
        <f t="shared" si="97"/>
        <v>0</v>
      </c>
      <c r="G34" s="204">
        <f t="shared" si="99"/>
        <v>0</v>
      </c>
      <c r="H34" s="204">
        <f t="shared" si="100"/>
        <v>0</v>
      </c>
      <c r="J34" s="202"/>
      <c r="K34" s="203" t="s">
        <v>108</v>
      </c>
      <c r="L34" s="204">
        <v>0</v>
      </c>
      <c r="M34" s="204">
        <v>0</v>
      </c>
      <c r="N34" s="204">
        <v>0</v>
      </c>
      <c r="O34" s="204">
        <f t="shared" si="101"/>
        <v>0</v>
      </c>
      <c r="P34" s="204">
        <f t="shared" si="102"/>
        <v>0</v>
      </c>
      <c r="R34" s="202"/>
      <c r="S34" s="203" t="s">
        <v>108</v>
      </c>
      <c r="T34" s="204">
        <v>0</v>
      </c>
      <c r="U34" s="204">
        <v>0</v>
      </c>
      <c r="V34" s="204">
        <v>0</v>
      </c>
      <c r="W34" s="204">
        <f t="shared" si="103"/>
        <v>0</v>
      </c>
      <c r="X34" s="204">
        <f t="shared" si="104"/>
        <v>0</v>
      </c>
      <c r="Z34" s="202"/>
      <c r="AA34" s="203" t="s">
        <v>108</v>
      </c>
      <c r="AB34" s="204">
        <v>0</v>
      </c>
      <c r="AC34" s="204">
        <v>0</v>
      </c>
      <c r="AD34" s="204">
        <v>0</v>
      </c>
      <c r="AE34" s="204">
        <f t="shared" si="105"/>
        <v>0</v>
      </c>
      <c r="AF34" s="204">
        <f t="shared" si="106"/>
        <v>0</v>
      </c>
      <c r="AH34" s="202"/>
      <c r="AI34" s="203" t="s">
        <v>108</v>
      </c>
      <c r="AJ34" s="204">
        <v>0</v>
      </c>
      <c r="AK34" s="204">
        <v>0</v>
      </c>
      <c r="AL34" s="204">
        <v>0</v>
      </c>
      <c r="AM34" s="204">
        <f t="shared" si="107"/>
        <v>0</v>
      </c>
      <c r="AN34" s="204">
        <f t="shared" si="108"/>
        <v>0</v>
      </c>
      <c r="AP34" s="202"/>
      <c r="AQ34" s="203" t="s">
        <v>108</v>
      </c>
      <c r="AR34" s="204">
        <v>0</v>
      </c>
      <c r="AS34" s="204">
        <v>0</v>
      </c>
      <c r="AT34" s="204">
        <v>0</v>
      </c>
      <c r="AU34" s="204">
        <f t="shared" si="109"/>
        <v>0</v>
      </c>
      <c r="AV34" s="204">
        <f t="shared" si="110"/>
        <v>0</v>
      </c>
      <c r="AX34" s="202"/>
      <c r="AY34" s="203" t="s">
        <v>108</v>
      </c>
      <c r="AZ34" s="204">
        <v>0</v>
      </c>
      <c r="BA34" s="204">
        <v>0</v>
      </c>
      <c r="BB34" s="204">
        <v>0</v>
      </c>
      <c r="BC34" s="204">
        <f t="shared" si="111"/>
        <v>0</v>
      </c>
      <c r="BD34" s="204">
        <f t="shared" si="112"/>
        <v>0</v>
      </c>
      <c r="BF34" s="202"/>
      <c r="BG34" s="203" t="s">
        <v>108</v>
      </c>
      <c r="BH34" s="204">
        <v>0</v>
      </c>
      <c r="BI34" s="204">
        <v>0</v>
      </c>
      <c r="BJ34" s="204">
        <v>0</v>
      </c>
      <c r="BK34" s="204">
        <f t="shared" si="113"/>
        <v>0</v>
      </c>
      <c r="BL34" s="204">
        <f t="shared" si="114"/>
        <v>0</v>
      </c>
      <c r="BN34" s="202"/>
      <c r="BO34" s="203" t="s">
        <v>108</v>
      </c>
      <c r="BP34" s="204">
        <v>0</v>
      </c>
      <c r="BQ34" s="204">
        <v>0</v>
      </c>
      <c r="BR34" s="204">
        <v>0</v>
      </c>
      <c r="BS34" s="204">
        <f t="shared" si="115"/>
        <v>0</v>
      </c>
      <c r="BT34" s="204">
        <f t="shared" si="116"/>
        <v>0</v>
      </c>
    </row>
    <row r="35" spans="2:72">
      <c r="B35" s="202"/>
      <c r="C35" s="205"/>
      <c r="D35" s="205"/>
      <c r="E35" s="203"/>
      <c r="F35" s="203"/>
      <c r="G35" s="203"/>
      <c r="H35" s="203"/>
      <c r="J35" s="202"/>
      <c r="K35" s="205"/>
      <c r="L35" s="205"/>
      <c r="M35" s="203"/>
      <c r="N35" s="203"/>
      <c r="O35" s="203"/>
      <c r="P35" s="203"/>
      <c r="R35" s="202"/>
      <c r="S35" s="205"/>
      <c r="T35" s="205"/>
      <c r="U35" s="203"/>
      <c r="V35" s="203"/>
      <c r="W35" s="203"/>
      <c r="X35" s="203"/>
      <c r="Z35" s="202"/>
      <c r="AA35" s="205"/>
      <c r="AB35" s="205"/>
      <c r="AC35" s="203"/>
      <c r="AD35" s="203"/>
      <c r="AE35" s="203"/>
      <c r="AF35" s="203"/>
      <c r="AH35" s="202"/>
      <c r="AI35" s="205"/>
      <c r="AJ35" s="205"/>
      <c r="AK35" s="203"/>
      <c r="AL35" s="203"/>
      <c r="AM35" s="203"/>
      <c r="AN35" s="203"/>
      <c r="AP35" s="202"/>
      <c r="AQ35" s="205"/>
      <c r="AR35" s="205"/>
      <c r="AS35" s="203"/>
      <c r="AT35" s="203"/>
      <c r="AU35" s="203"/>
      <c r="AV35" s="203"/>
      <c r="AX35" s="202"/>
      <c r="AY35" s="205"/>
      <c r="AZ35" s="205"/>
      <c r="BA35" s="203"/>
      <c r="BB35" s="203"/>
      <c r="BC35" s="203"/>
      <c r="BD35" s="203"/>
      <c r="BF35" s="202"/>
      <c r="BG35" s="205"/>
      <c r="BH35" s="205"/>
      <c r="BI35" s="203"/>
      <c r="BJ35" s="203"/>
      <c r="BK35" s="203"/>
      <c r="BL35" s="203"/>
      <c r="BN35" s="202"/>
      <c r="BO35" s="205"/>
      <c r="BP35" s="205"/>
      <c r="BQ35" s="203"/>
      <c r="BR35" s="203"/>
      <c r="BS35" s="203"/>
      <c r="BT35" s="203"/>
    </row>
    <row r="36" spans="2:72">
      <c r="B36" s="206"/>
      <c r="C36" s="207" t="s">
        <v>109</v>
      </c>
      <c r="D36" s="208">
        <f t="shared" ref="D36" si="117">SUM(D28:D35)</f>
        <v>656</v>
      </c>
      <c r="E36" s="208">
        <f>SUM(E28:E35)</f>
        <v>890</v>
      </c>
      <c r="F36" s="208">
        <f>SUM(F28:F35)</f>
        <v>851</v>
      </c>
      <c r="G36" s="208">
        <f t="shared" ref="G36" si="118">SUM(G28:G35)</f>
        <v>195</v>
      </c>
      <c r="H36" s="208">
        <f t="shared" ref="H36" si="119">SUM(H28:H35)</f>
        <v>-39</v>
      </c>
      <c r="J36" s="206"/>
      <c r="K36" s="207" t="s">
        <v>109</v>
      </c>
      <c r="L36" s="208">
        <f t="shared" ref="L36" si="120">SUM(L28:L35)</f>
        <v>0</v>
      </c>
      <c r="M36" s="208">
        <v>226</v>
      </c>
      <c r="N36" s="208">
        <f t="shared" ref="N36" si="121">SUM(N28:N35)</f>
        <v>225</v>
      </c>
      <c r="O36" s="208">
        <f t="shared" ref="O36" si="122">SUM(O28:O35)</f>
        <v>225</v>
      </c>
      <c r="P36" s="208">
        <f t="shared" ref="P36" si="123">SUM(P28:P35)</f>
        <v>-1</v>
      </c>
      <c r="R36" s="206"/>
      <c r="S36" s="207" t="s">
        <v>109</v>
      </c>
      <c r="T36" s="208">
        <f t="shared" ref="T36:V36" si="124">SUM(T28:T35)</f>
        <v>12</v>
      </c>
      <c r="U36" s="208">
        <f t="shared" si="124"/>
        <v>13</v>
      </c>
      <c r="V36" s="208">
        <f t="shared" si="124"/>
        <v>13</v>
      </c>
      <c r="W36" s="208">
        <f t="shared" ref="W36" si="125">SUM(W28:W35)</f>
        <v>1</v>
      </c>
      <c r="X36" s="208">
        <f t="shared" ref="X36" si="126">SUM(X28:X35)</f>
        <v>0</v>
      </c>
      <c r="Z36" s="206"/>
      <c r="AA36" s="207" t="s">
        <v>109</v>
      </c>
      <c r="AB36" s="208">
        <f t="shared" ref="AB36:AD36" si="127">SUM(AB28:AB35)</f>
        <v>7</v>
      </c>
      <c r="AC36" s="208">
        <f t="shared" si="127"/>
        <v>7</v>
      </c>
      <c r="AD36" s="208">
        <f t="shared" si="127"/>
        <v>6</v>
      </c>
      <c r="AE36" s="208">
        <f t="shared" ref="AE36" si="128">SUM(AE28:AE35)</f>
        <v>-1</v>
      </c>
      <c r="AF36" s="208">
        <f t="shared" ref="AF36" si="129">SUM(AF28:AF35)</f>
        <v>-1</v>
      </c>
      <c r="AH36" s="206"/>
      <c r="AI36" s="207" t="s">
        <v>109</v>
      </c>
      <c r="AJ36" s="208">
        <f t="shared" ref="AJ36:AL36" si="130">SUM(AJ28:AJ35)</f>
        <v>473</v>
      </c>
      <c r="AK36" s="208">
        <f t="shared" si="130"/>
        <v>482</v>
      </c>
      <c r="AL36" s="208">
        <f t="shared" si="130"/>
        <v>458</v>
      </c>
      <c r="AM36" s="208">
        <f t="shared" ref="AM36" si="131">SUM(AM28:AM35)</f>
        <v>-15</v>
      </c>
      <c r="AN36" s="208">
        <f t="shared" ref="AN36" si="132">SUM(AN28:AN35)</f>
        <v>-24</v>
      </c>
      <c r="AP36" s="206"/>
      <c r="AQ36" s="207" t="s">
        <v>109</v>
      </c>
      <c r="AR36" s="208">
        <f t="shared" ref="AR36:AT36" si="133">SUM(AR28:AR35)</f>
        <v>100</v>
      </c>
      <c r="AS36" s="208">
        <f t="shared" si="133"/>
        <v>94</v>
      </c>
      <c r="AT36" s="208">
        <f t="shared" si="133"/>
        <v>87</v>
      </c>
      <c r="AU36" s="208">
        <f t="shared" ref="AU36" si="134">SUM(AU28:AU35)</f>
        <v>-13</v>
      </c>
      <c r="AV36" s="208">
        <f t="shared" ref="AV36" si="135">SUM(AV28:AV35)</f>
        <v>-7</v>
      </c>
      <c r="AX36" s="206"/>
      <c r="AY36" s="207" t="s">
        <v>109</v>
      </c>
      <c r="AZ36" s="208">
        <f t="shared" ref="AZ36:BB36" si="136">SUM(AZ28:AZ35)</f>
        <v>42</v>
      </c>
      <c r="BA36" s="208">
        <f t="shared" si="136"/>
        <v>40</v>
      </c>
      <c r="BB36" s="208">
        <f t="shared" si="136"/>
        <v>38</v>
      </c>
      <c r="BC36" s="208">
        <f t="shared" ref="BC36" si="137">SUM(BC28:BC35)</f>
        <v>-4</v>
      </c>
      <c r="BD36" s="208">
        <f t="shared" ref="BD36" si="138">SUM(BD28:BD35)</f>
        <v>-2</v>
      </c>
      <c r="BF36" s="206"/>
      <c r="BG36" s="207" t="s">
        <v>109</v>
      </c>
      <c r="BH36" s="208">
        <f t="shared" ref="BH36:BJ36" si="139">SUM(BH28:BH35)</f>
        <v>11</v>
      </c>
      <c r="BI36" s="208">
        <f t="shared" si="139"/>
        <v>11</v>
      </c>
      <c r="BJ36" s="208">
        <f t="shared" si="139"/>
        <v>14</v>
      </c>
      <c r="BK36" s="208">
        <f t="shared" ref="BK36" si="140">SUM(BK28:BK35)</f>
        <v>3</v>
      </c>
      <c r="BL36" s="208">
        <f t="shared" ref="BL36" si="141">SUM(BL28:BL35)</f>
        <v>3</v>
      </c>
      <c r="BN36" s="206"/>
      <c r="BO36" s="207" t="s">
        <v>109</v>
      </c>
      <c r="BP36" s="208">
        <f t="shared" ref="BP36:BR36" si="142">SUM(BP28:BP35)</f>
        <v>11</v>
      </c>
      <c r="BQ36" s="208">
        <f t="shared" si="142"/>
        <v>17</v>
      </c>
      <c r="BR36" s="208">
        <f t="shared" si="142"/>
        <v>10</v>
      </c>
      <c r="BS36" s="208">
        <f t="shared" ref="BS36" si="143">SUM(BS28:BS35)</f>
        <v>-1</v>
      </c>
      <c r="BT36" s="208">
        <f t="shared" ref="BT36" si="144">SUM(BT28:BT35)</f>
        <v>-7</v>
      </c>
    </row>
    <row r="37" spans="2:72">
      <c r="B37" s="199">
        <v>4</v>
      </c>
      <c r="C37" s="200" t="s">
        <v>90</v>
      </c>
      <c r="D37" s="201"/>
      <c r="E37" s="201"/>
      <c r="F37" s="201"/>
      <c r="G37" s="201"/>
      <c r="H37" s="201"/>
      <c r="J37" s="199">
        <v>4</v>
      </c>
      <c r="K37" s="200" t="s">
        <v>90</v>
      </c>
      <c r="L37" s="201"/>
      <c r="M37" s="201"/>
      <c r="N37" s="201"/>
      <c r="O37" s="201"/>
      <c r="P37" s="201"/>
      <c r="R37" s="199">
        <v>4</v>
      </c>
      <c r="S37" s="200" t="s">
        <v>90</v>
      </c>
      <c r="T37" s="201"/>
      <c r="U37" s="201"/>
      <c r="V37" s="201"/>
      <c r="W37" s="201"/>
      <c r="X37" s="201"/>
      <c r="Z37" s="199">
        <v>4</v>
      </c>
      <c r="AA37" s="200" t="s">
        <v>90</v>
      </c>
      <c r="AB37" s="201"/>
      <c r="AC37" s="201"/>
      <c r="AD37" s="201"/>
      <c r="AE37" s="201"/>
      <c r="AF37" s="201"/>
      <c r="AH37" s="199">
        <v>4</v>
      </c>
      <c r="AI37" s="200" t="s">
        <v>90</v>
      </c>
      <c r="AJ37" s="201"/>
      <c r="AK37" s="201"/>
      <c r="AL37" s="201"/>
      <c r="AM37" s="201"/>
      <c r="AN37" s="201"/>
      <c r="AP37" s="199">
        <v>4</v>
      </c>
      <c r="AQ37" s="200" t="s">
        <v>90</v>
      </c>
      <c r="AR37" s="201"/>
      <c r="AS37" s="201"/>
      <c r="AT37" s="201"/>
      <c r="AU37" s="201"/>
      <c r="AV37" s="201"/>
      <c r="AX37" s="199">
        <v>4</v>
      </c>
      <c r="AY37" s="200" t="s">
        <v>90</v>
      </c>
      <c r="AZ37" s="201"/>
      <c r="BA37" s="201"/>
      <c r="BB37" s="201"/>
      <c r="BC37" s="201"/>
      <c r="BD37" s="201"/>
      <c r="BF37" s="199">
        <v>4</v>
      </c>
      <c r="BG37" s="200" t="s">
        <v>90</v>
      </c>
      <c r="BH37" s="201"/>
      <c r="BI37" s="201"/>
      <c r="BJ37" s="201"/>
      <c r="BK37" s="201"/>
      <c r="BL37" s="201"/>
      <c r="BN37" s="199">
        <v>4</v>
      </c>
      <c r="BO37" s="200" t="s">
        <v>90</v>
      </c>
      <c r="BP37" s="201"/>
      <c r="BQ37" s="201"/>
      <c r="BR37" s="201"/>
      <c r="BS37" s="201"/>
      <c r="BT37" s="201"/>
    </row>
    <row r="38" spans="2:72">
      <c r="B38" s="202"/>
      <c r="C38" s="203" t="s">
        <v>104</v>
      </c>
      <c r="D38" s="204">
        <f>L38+T38+AB38+AJ38+AR38+AZ38+BH38+BP38</f>
        <v>1</v>
      </c>
      <c r="E38" s="204">
        <f t="shared" ref="E38:E44" si="145">M38+U38+AC38+AK38+AS38+BA38+BI38+BQ38</f>
        <v>0</v>
      </c>
      <c r="F38" s="204">
        <f t="shared" ref="F38:F44" si="146">N38+V38+AD38+AL38+AT38+BB38+BJ38+BR38</f>
        <v>0</v>
      </c>
      <c r="G38" s="204">
        <f>F38-D38</f>
        <v>-1</v>
      </c>
      <c r="H38" s="204">
        <f>F38-E38</f>
        <v>0</v>
      </c>
      <c r="J38" s="202"/>
      <c r="K38" s="203" t="s">
        <v>104</v>
      </c>
      <c r="L38" s="204">
        <v>0</v>
      </c>
      <c r="M38" s="204">
        <v>0</v>
      </c>
      <c r="N38" s="204">
        <v>0</v>
      </c>
      <c r="O38" s="204">
        <f>N38-L38</f>
        <v>0</v>
      </c>
      <c r="P38" s="204">
        <f>N38-M38</f>
        <v>0</v>
      </c>
      <c r="R38" s="202"/>
      <c r="S38" s="203" t="s">
        <v>104</v>
      </c>
      <c r="T38" s="204">
        <v>0</v>
      </c>
      <c r="U38" s="204">
        <v>0</v>
      </c>
      <c r="V38" s="204">
        <v>0</v>
      </c>
      <c r="W38" s="204">
        <f>V38-T38</f>
        <v>0</v>
      </c>
      <c r="X38" s="204">
        <f>V38-U38</f>
        <v>0</v>
      </c>
      <c r="Z38" s="202"/>
      <c r="AA38" s="203" t="s">
        <v>104</v>
      </c>
      <c r="AB38" s="204">
        <v>0</v>
      </c>
      <c r="AC38" s="204">
        <v>0</v>
      </c>
      <c r="AD38" s="204">
        <v>0</v>
      </c>
      <c r="AE38" s="204">
        <f>AD38-AB38</f>
        <v>0</v>
      </c>
      <c r="AF38" s="204">
        <f>AD38-AC38</f>
        <v>0</v>
      </c>
      <c r="AH38" s="202"/>
      <c r="AI38" s="203" t="s">
        <v>104</v>
      </c>
      <c r="AJ38" s="204">
        <v>0</v>
      </c>
      <c r="AK38" s="204">
        <v>0</v>
      </c>
      <c r="AL38" s="204">
        <v>0</v>
      </c>
      <c r="AM38" s="204">
        <f>AL38-AJ38</f>
        <v>0</v>
      </c>
      <c r="AN38" s="204">
        <f>AL38-AK38</f>
        <v>0</v>
      </c>
      <c r="AP38" s="202"/>
      <c r="AQ38" s="203" t="s">
        <v>104</v>
      </c>
      <c r="AR38" s="204">
        <v>0</v>
      </c>
      <c r="AS38" s="204">
        <v>0</v>
      </c>
      <c r="AT38" s="204">
        <v>0</v>
      </c>
      <c r="AU38" s="204">
        <f>AT38-AR38</f>
        <v>0</v>
      </c>
      <c r="AV38" s="204">
        <f>AT38-AS38</f>
        <v>0</v>
      </c>
      <c r="AX38" s="202"/>
      <c r="AY38" s="203" t="s">
        <v>104</v>
      </c>
      <c r="AZ38" s="204">
        <v>0</v>
      </c>
      <c r="BA38" s="204">
        <v>0</v>
      </c>
      <c r="BB38" s="204">
        <v>0</v>
      </c>
      <c r="BC38" s="204">
        <f>BB38-AZ38</f>
        <v>0</v>
      </c>
      <c r="BD38" s="204">
        <f>BB38-BA38</f>
        <v>0</v>
      </c>
      <c r="BF38" s="202"/>
      <c r="BG38" s="203" t="s">
        <v>104</v>
      </c>
      <c r="BH38" s="204">
        <v>1</v>
      </c>
      <c r="BI38" s="204">
        <v>0</v>
      </c>
      <c r="BJ38" s="204">
        <v>0</v>
      </c>
      <c r="BK38" s="204">
        <f>BJ38-BH38</f>
        <v>-1</v>
      </c>
      <c r="BL38" s="204">
        <f>BJ38-BI38</f>
        <v>0</v>
      </c>
      <c r="BN38" s="202"/>
      <c r="BO38" s="203" t="s">
        <v>104</v>
      </c>
      <c r="BP38" s="204">
        <v>0</v>
      </c>
      <c r="BQ38" s="204">
        <v>0</v>
      </c>
      <c r="BR38" s="204">
        <v>0</v>
      </c>
      <c r="BS38" s="204">
        <f>BR38-BP38</f>
        <v>0</v>
      </c>
      <c r="BT38" s="204">
        <f>BR38-BQ38</f>
        <v>0</v>
      </c>
    </row>
    <row r="39" spans="2:72">
      <c r="B39" s="202"/>
      <c r="C39" s="203" t="s">
        <v>105</v>
      </c>
      <c r="D39" s="204">
        <f t="shared" ref="D39:D44" si="147">L39+T39+AB39+AJ39+AR39+AZ39+BH39+BP39</f>
        <v>71</v>
      </c>
      <c r="E39" s="204">
        <f t="shared" si="145"/>
        <v>71</v>
      </c>
      <c r="F39" s="204">
        <f t="shared" si="146"/>
        <v>71</v>
      </c>
      <c r="G39" s="204">
        <f t="shared" ref="G39:G44" si="148">F39-D39</f>
        <v>0</v>
      </c>
      <c r="H39" s="204">
        <f t="shared" ref="H39:H44" si="149">F39-E39</f>
        <v>0</v>
      </c>
      <c r="J39" s="202"/>
      <c r="K39" s="203" t="s">
        <v>105</v>
      </c>
      <c r="L39" s="204">
        <v>0</v>
      </c>
      <c r="M39" s="204">
        <v>3</v>
      </c>
      <c r="N39" s="204">
        <v>3</v>
      </c>
      <c r="O39" s="204">
        <f t="shared" ref="O39:O44" si="150">N39-L39</f>
        <v>3</v>
      </c>
      <c r="P39" s="204">
        <f t="shared" ref="P39:P44" si="151">N39-M39</f>
        <v>0</v>
      </c>
      <c r="R39" s="202"/>
      <c r="S39" s="203" t="s">
        <v>105</v>
      </c>
      <c r="T39" s="204">
        <v>3</v>
      </c>
      <c r="U39" s="204">
        <v>2</v>
      </c>
      <c r="V39" s="204">
        <v>2</v>
      </c>
      <c r="W39" s="204">
        <f t="shared" ref="W39:W44" si="152">V39-T39</f>
        <v>-1</v>
      </c>
      <c r="X39" s="204">
        <f t="shared" ref="X39:X44" si="153">V39-U39</f>
        <v>0</v>
      </c>
      <c r="Z39" s="202"/>
      <c r="AA39" s="203" t="s">
        <v>105</v>
      </c>
      <c r="AB39" s="204">
        <v>4</v>
      </c>
      <c r="AC39" s="204">
        <v>4</v>
      </c>
      <c r="AD39" s="204">
        <v>4</v>
      </c>
      <c r="AE39" s="204">
        <f t="shared" ref="AE39:AE44" si="154">AD39-AB39</f>
        <v>0</v>
      </c>
      <c r="AF39" s="204">
        <f t="shared" ref="AF39:AF44" si="155">AD39-AC39</f>
        <v>0</v>
      </c>
      <c r="AH39" s="202"/>
      <c r="AI39" s="203" t="s">
        <v>105</v>
      </c>
      <c r="AJ39" s="204">
        <v>0</v>
      </c>
      <c r="AK39" s="204">
        <v>0</v>
      </c>
      <c r="AL39" s="204">
        <v>0</v>
      </c>
      <c r="AM39" s="204">
        <f t="shared" ref="AM39:AM44" si="156">AL39-AJ39</f>
        <v>0</v>
      </c>
      <c r="AN39" s="204">
        <f t="shared" ref="AN39:AN44" si="157">AL39-AK39</f>
        <v>0</v>
      </c>
      <c r="AP39" s="202"/>
      <c r="AQ39" s="203" t="s">
        <v>105</v>
      </c>
      <c r="AR39" s="204">
        <v>17</v>
      </c>
      <c r="AS39" s="204">
        <v>17</v>
      </c>
      <c r="AT39" s="204">
        <v>17</v>
      </c>
      <c r="AU39" s="204">
        <f t="shared" ref="AU39:AU44" si="158">AT39-AR39</f>
        <v>0</v>
      </c>
      <c r="AV39" s="204">
        <f t="shared" ref="AV39:AV44" si="159">AT39-AS39</f>
        <v>0</v>
      </c>
      <c r="AX39" s="202"/>
      <c r="AY39" s="203" t="s">
        <v>105</v>
      </c>
      <c r="AZ39" s="204">
        <v>14</v>
      </c>
      <c r="BA39" s="204">
        <v>14</v>
      </c>
      <c r="BB39" s="204">
        <v>14</v>
      </c>
      <c r="BC39" s="204">
        <f t="shared" ref="BC39:BC44" si="160">BB39-AZ39</f>
        <v>0</v>
      </c>
      <c r="BD39" s="204">
        <f t="shared" ref="BD39:BD44" si="161">BB39-BA39</f>
        <v>0</v>
      </c>
      <c r="BF39" s="202"/>
      <c r="BG39" s="203" t="s">
        <v>105</v>
      </c>
      <c r="BH39" s="204">
        <v>31</v>
      </c>
      <c r="BI39" s="204">
        <v>29</v>
      </c>
      <c r="BJ39" s="204">
        <v>29</v>
      </c>
      <c r="BK39" s="204">
        <f t="shared" ref="BK39:BK44" si="162">BJ39-BH39</f>
        <v>-2</v>
      </c>
      <c r="BL39" s="204">
        <f t="shared" ref="BL39:BL44" si="163">BJ39-BI39</f>
        <v>0</v>
      </c>
      <c r="BN39" s="202"/>
      <c r="BO39" s="203" t="s">
        <v>105</v>
      </c>
      <c r="BP39" s="204">
        <v>2</v>
      </c>
      <c r="BQ39" s="204">
        <v>2</v>
      </c>
      <c r="BR39" s="204">
        <v>2</v>
      </c>
      <c r="BS39" s="204">
        <f t="shared" ref="BS39:BS44" si="164">BR39-BP39</f>
        <v>0</v>
      </c>
      <c r="BT39" s="204">
        <f t="shared" ref="BT39:BT44" si="165">BR39-BQ39</f>
        <v>0</v>
      </c>
    </row>
    <row r="40" spans="2:72">
      <c r="B40" s="202"/>
      <c r="C40" s="203" t="s">
        <v>106</v>
      </c>
      <c r="D40" s="204">
        <f t="shared" si="147"/>
        <v>586</v>
      </c>
      <c r="E40" s="204">
        <f t="shared" si="145"/>
        <v>630</v>
      </c>
      <c r="F40" s="204">
        <f t="shared" si="146"/>
        <v>670</v>
      </c>
      <c r="G40" s="204">
        <f t="shared" si="148"/>
        <v>84</v>
      </c>
      <c r="H40" s="204">
        <f t="shared" si="149"/>
        <v>40</v>
      </c>
      <c r="J40" s="202"/>
      <c r="K40" s="203" t="s">
        <v>106</v>
      </c>
      <c r="L40" s="204">
        <v>0</v>
      </c>
      <c r="M40" s="204">
        <v>4</v>
      </c>
      <c r="N40" s="204">
        <v>4</v>
      </c>
      <c r="O40" s="204">
        <f t="shared" si="150"/>
        <v>4</v>
      </c>
      <c r="P40" s="204">
        <f t="shared" si="151"/>
        <v>0</v>
      </c>
      <c r="R40" s="202"/>
      <c r="S40" s="203" t="s">
        <v>106</v>
      </c>
      <c r="T40" s="204">
        <v>9</v>
      </c>
      <c r="U40" s="204">
        <v>8</v>
      </c>
      <c r="V40" s="204">
        <v>8</v>
      </c>
      <c r="W40" s="204">
        <f t="shared" si="152"/>
        <v>-1</v>
      </c>
      <c r="X40" s="204">
        <f t="shared" si="153"/>
        <v>0</v>
      </c>
      <c r="Z40" s="202"/>
      <c r="AA40" s="203" t="s">
        <v>106</v>
      </c>
      <c r="AB40" s="204">
        <f>39+3</f>
        <v>42</v>
      </c>
      <c r="AC40" s="204">
        <f>39+3</f>
        <v>42</v>
      </c>
      <c r="AD40" s="204">
        <v>39</v>
      </c>
      <c r="AE40" s="204">
        <f t="shared" si="154"/>
        <v>-3</v>
      </c>
      <c r="AF40" s="204">
        <f t="shared" si="155"/>
        <v>-3</v>
      </c>
      <c r="AH40" s="202"/>
      <c r="AI40" s="203" t="s">
        <v>106</v>
      </c>
      <c r="AJ40" s="204">
        <v>0</v>
      </c>
      <c r="AK40" s="204">
        <v>0</v>
      </c>
      <c r="AL40" s="204">
        <v>0</v>
      </c>
      <c r="AM40" s="204">
        <f t="shared" si="156"/>
        <v>0</v>
      </c>
      <c r="AN40" s="204">
        <f t="shared" si="157"/>
        <v>0</v>
      </c>
      <c r="AP40" s="202"/>
      <c r="AQ40" s="203" t="s">
        <v>106</v>
      </c>
      <c r="AR40" s="204">
        <v>156</v>
      </c>
      <c r="AS40" s="204">
        <v>177</v>
      </c>
      <c r="AT40" s="204">
        <v>155</v>
      </c>
      <c r="AU40" s="204">
        <f t="shared" si="158"/>
        <v>-1</v>
      </c>
      <c r="AV40" s="204">
        <f t="shared" si="159"/>
        <v>-22</v>
      </c>
      <c r="AX40" s="202"/>
      <c r="AY40" s="203" t="s">
        <v>106</v>
      </c>
      <c r="AZ40" s="204">
        <v>132</v>
      </c>
      <c r="BA40" s="204">
        <v>149</v>
      </c>
      <c r="BB40" s="204">
        <v>137</v>
      </c>
      <c r="BC40" s="204">
        <f t="shared" si="160"/>
        <v>5</v>
      </c>
      <c r="BD40" s="204">
        <f t="shared" si="161"/>
        <v>-12</v>
      </c>
      <c r="BF40" s="202"/>
      <c r="BG40" s="203" t="s">
        <v>106</v>
      </c>
      <c r="BH40" s="204">
        <v>202</v>
      </c>
      <c r="BI40" s="204">
        <v>205</v>
      </c>
      <c r="BJ40" s="204">
        <v>282</v>
      </c>
      <c r="BK40" s="204">
        <f t="shared" si="162"/>
        <v>80</v>
      </c>
      <c r="BL40" s="204">
        <f t="shared" si="163"/>
        <v>77</v>
      </c>
      <c r="BN40" s="202"/>
      <c r="BO40" s="203" t="s">
        <v>106</v>
      </c>
      <c r="BP40" s="204">
        <v>45</v>
      </c>
      <c r="BQ40" s="204">
        <v>45</v>
      </c>
      <c r="BR40" s="204">
        <v>45</v>
      </c>
      <c r="BS40" s="204">
        <f t="shared" si="164"/>
        <v>0</v>
      </c>
      <c r="BT40" s="204">
        <f t="shared" si="165"/>
        <v>0</v>
      </c>
    </row>
    <row r="41" spans="2:72">
      <c r="B41" s="202"/>
      <c r="C41" s="203" t="s">
        <v>107</v>
      </c>
      <c r="D41" s="204">
        <f t="shared" si="147"/>
        <v>134</v>
      </c>
      <c r="E41" s="204">
        <f t="shared" si="145"/>
        <v>212</v>
      </c>
      <c r="F41" s="204">
        <f t="shared" si="146"/>
        <v>162</v>
      </c>
      <c r="G41" s="204">
        <f t="shared" si="148"/>
        <v>28</v>
      </c>
      <c r="H41" s="204">
        <f t="shared" si="149"/>
        <v>-50</v>
      </c>
      <c r="J41" s="202"/>
      <c r="K41" s="203" t="s">
        <v>107</v>
      </c>
      <c r="L41" s="204">
        <v>0</v>
      </c>
      <c r="M41" s="204">
        <v>1</v>
      </c>
      <c r="N41" s="204">
        <v>1</v>
      </c>
      <c r="O41" s="204">
        <f t="shared" si="150"/>
        <v>1</v>
      </c>
      <c r="P41" s="204">
        <f t="shared" si="151"/>
        <v>0</v>
      </c>
      <c r="R41" s="202"/>
      <c r="S41" s="203" t="s">
        <v>107</v>
      </c>
      <c r="T41" s="204">
        <v>1</v>
      </c>
      <c r="U41" s="204">
        <v>1</v>
      </c>
      <c r="V41" s="204">
        <v>1</v>
      </c>
      <c r="W41" s="204">
        <f t="shared" si="152"/>
        <v>0</v>
      </c>
      <c r="X41" s="204">
        <f t="shared" si="153"/>
        <v>0</v>
      </c>
      <c r="Z41" s="202"/>
      <c r="AA41" s="203" t="s">
        <v>107</v>
      </c>
      <c r="AB41" s="204">
        <v>18</v>
      </c>
      <c r="AC41" s="204">
        <f>18+2</f>
        <v>20</v>
      </c>
      <c r="AD41" s="204">
        <v>18</v>
      </c>
      <c r="AE41" s="204">
        <f t="shared" si="154"/>
        <v>0</v>
      </c>
      <c r="AF41" s="204">
        <f t="shared" si="155"/>
        <v>-2</v>
      </c>
      <c r="AH41" s="202"/>
      <c r="AI41" s="203" t="s">
        <v>107</v>
      </c>
      <c r="AJ41" s="204">
        <v>0</v>
      </c>
      <c r="AK41" s="204">
        <v>0</v>
      </c>
      <c r="AL41" s="204">
        <v>0</v>
      </c>
      <c r="AM41" s="204">
        <f t="shared" si="156"/>
        <v>0</v>
      </c>
      <c r="AN41" s="204">
        <f t="shared" si="157"/>
        <v>0</v>
      </c>
      <c r="AP41" s="202"/>
      <c r="AQ41" s="203" t="s">
        <v>107</v>
      </c>
      <c r="AR41" s="204">
        <v>43</v>
      </c>
      <c r="AS41" s="204">
        <v>65</v>
      </c>
      <c r="AT41" s="204">
        <v>43</v>
      </c>
      <c r="AU41" s="204">
        <f t="shared" si="158"/>
        <v>0</v>
      </c>
      <c r="AV41" s="204">
        <f t="shared" si="159"/>
        <v>-22</v>
      </c>
      <c r="AX41" s="202"/>
      <c r="AY41" s="203" t="s">
        <v>107</v>
      </c>
      <c r="AZ41" s="204">
        <v>19</v>
      </c>
      <c r="BA41" s="204">
        <v>22</v>
      </c>
      <c r="BB41" s="204">
        <v>19</v>
      </c>
      <c r="BC41" s="204">
        <f t="shared" si="160"/>
        <v>0</v>
      </c>
      <c r="BD41" s="204">
        <f t="shared" si="161"/>
        <v>-3</v>
      </c>
      <c r="BF41" s="202"/>
      <c r="BG41" s="203" t="s">
        <v>107</v>
      </c>
      <c r="BH41" s="204">
        <v>45</v>
      </c>
      <c r="BI41" s="204">
        <v>95</v>
      </c>
      <c r="BJ41" s="204">
        <v>72</v>
      </c>
      <c r="BK41" s="204">
        <f t="shared" si="162"/>
        <v>27</v>
      </c>
      <c r="BL41" s="204">
        <f t="shared" si="163"/>
        <v>-23</v>
      </c>
      <c r="BN41" s="202"/>
      <c r="BO41" s="203" t="s">
        <v>107</v>
      </c>
      <c r="BP41" s="204">
        <v>8</v>
      </c>
      <c r="BQ41" s="204">
        <v>8</v>
      </c>
      <c r="BR41" s="204">
        <v>8</v>
      </c>
      <c r="BS41" s="204">
        <f t="shared" si="164"/>
        <v>0</v>
      </c>
      <c r="BT41" s="204">
        <f t="shared" si="165"/>
        <v>0</v>
      </c>
    </row>
    <row r="42" spans="2:72">
      <c r="B42" s="202"/>
      <c r="C42" s="203" t="s">
        <v>25</v>
      </c>
      <c r="D42" s="204">
        <f t="shared" si="147"/>
        <v>387</v>
      </c>
      <c r="E42" s="204">
        <f t="shared" si="145"/>
        <v>552</v>
      </c>
      <c r="F42" s="204">
        <f t="shared" si="146"/>
        <v>475</v>
      </c>
      <c r="G42" s="204">
        <f t="shared" si="148"/>
        <v>88</v>
      </c>
      <c r="H42" s="204">
        <f t="shared" si="149"/>
        <v>-77</v>
      </c>
      <c r="J42" s="202"/>
      <c r="K42" s="203" t="s">
        <v>25</v>
      </c>
      <c r="L42" s="204">
        <v>0</v>
      </c>
      <c r="M42" s="204">
        <v>0</v>
      </c>
      <c r="N42" s="204">
        <v>0</v>
      </c>
      <c r="O42" s="204">
        <f t="shared" si="150"/>
        <v>0</v>
      </c>
      <c r="P42" s="204">
        <f t="shared" si="151"/>
        <v>0</v>
      </c>
      <c r="R42" s="202"/>
      <c r="S42" s="203" t="s">
        <v>25</v>
      </c>
      <c r="T42" s="204">
        <v>0</v>
      </c>
      <c r="U42" s="204">
        <v>0</v>
      </c>
      <c r="V42" s="204">
        <v>0</v>
      </c>
      <c r="W42" s="204">
        <f t="shared" si="152"/>
        <v>0</v>
      </c>
      <c r="X42" s="204">
        <f t="shared" si="153"/>
        <v>0</v>
      </c>
      <c r="Z42" s="202"/>
      <c r="AA42" s="203" t="s">
        <v>25</v>
      </c>
      <c r="AB42" s="204">
        <v>17</v>
      </c>
      <c r="AC42" s="204">
        <f>17+2</f>
        <v>19</v>
      </c>
      <c r="AD42" s="204">
        <v>17</v>
      </c>
      <c r="AE42" s="204">
        <f t="shared" si="154"/>
        <v>0</v>
      </c>
      <c r="AF42" s="204">
        <f t="shared" si="155"/>
        <v>-2</v>
      </c>
      <c r="AH42" s="202"/>
      <c r="AI42" s="203" t="s">
        <v>25</v>
      </c>
      <c r="AJ42" s="204">
        <v>0</v>
      </c>
      <c r="AK42" s="204">
        <v>0</v>
      </c>
      <c r="AL42" s="204">
        <v>0</v>
      </c>
      <c r="AM42" s="204">
        <f t="shared" si="156"/>
        <v>0</v>
      </c>
      <c r="AN42" s="204">
        <f t="shared" si="157"/>
        <v>0</v>
      </c>
      <c r="AP42" s="202"/>
      <c r="AQ42" s="203" t="s">
        <v>25</v>
      </c>
      <c r="AR42" s="204">
        <v>112</v>
      </c>
      <c r="AS42" s="204">
        <v>112</v>
      </c>
      <c r="AT42" s="204">
        <v>111</v>
      </c>
      <c r="AU42" s="204">
        <f t="shared" si="158"/>
        <v>-1</v>
      </c>
      <c r="AV42" s="204">
        <f t="shared" si="159"/>
        <v>-1</v>
      </c>
      <c r="AX42" s="202"/>
      <c r="AY42" s="203" t="s">
        <v>25</v>
      </c>
      <c r="AZ42" s="204">
        <v>87</v>
      </c>
      <c r="BA42" s="204">
        <v>86</v>
      </c>
      <c r="BB42" s="204">
        <v>86</v>
      </c>
      <c r="BC42" s="204">
        <f t="shared" si="160"/>
        <v>-1</v>
      </c>
      <c r="BD42" s="204">
        <f t="shared" si="161"/>
        <v>0</v>
      </c>
      <c r="BF42" s="202"/>
      <c r="BG42" s="203" t="s">
        <v>25</v>
      </c>
      <c r="BH42" s="204">
        <v>151</v>
      </c>
      <c r="BI42" s="204">
        <v>315</v>
      </c>
      <c r="BJ42" s="204">
        <v>242</v>
      </c>
      <c r="BK42" s="204">
        <f t="shared" si="162"/>
        <v>91</v>
      </c>
      <c r="BL42" s="204">
        <f t="shared" si="163"/>
        <v>-73</v>
      </c>
      <c r="BN42" s="202"/>
      <c r="BO42" s="203" t="s">
        <v>25</v>
      </c>
      <c r="BP42" s="204">
        <v>20</v>
      </c>
      <c r="BQ42" s="204">
        <v>20</v>
      </c>
      <c r="BR42" s="204">
        <v>19</v>
      </c>
      <c r="BS42" s="204">
        <f t="shared" si="164"/>
        <v>-1</v>
      </c>
      <c r="BT42" s="204">
        <f t="shared" si="165"/>
        <v>-1</v>
      </c>
    </row>
    <row r="43" spans="2:72">
      <c r="B43" s="202"/>
      <c r="C43" s="203" t="s">
        <v>26</v>
      </c>
      <c r="D43" s="204">
        <f t="shared" si="147"/>
        <v>0</v>
      </c>
      <c r="E43" s="204">
        <f t="shared" si="145"/>
        <v>0</v>
      </c>
      <c r="F43" s="204">
        <f t="shared" si="146"/>
        <v>0</v>
      </c>
      <c r="G43" s="204">
        <f t="shared" si="148"/>
        <v>0</v>
      </c>
      <c r="H43" s="204">
        <f t="shared" si="149"/>
        <v>0</v>
      </c>
      <c r="J43" s="202"/>
      <c r="K43" s="203" t="s">
        <v>26</v>
      </c>
      <c r="L43" s="204">
        <v>0</v>
      </c>
      <c r="M43" s="204">
        <v>0</v>
      </c>
      <c r="N43" s="204">
        <v>0</v>
      </c>
      <c r="O43" s="204">
        <f t="shared" si="150"/>
        <v>0</v>
      </c>
      <c r="P43" s="204">
        <f t="shared" si="151"/>
        <v>0</v>
      </c>
      <c r="R43" s="202"/>
      <c r="S43" s="203" t="s">
        <v>26</v>
      </c>
      <c r="T43" s="204">
        <v>0</v>
      </c>
      <c r="U43" s="204">
        <v>0</v>
      </c>
      <c r="V43" s="204">
        <v>0</v>
      </c>
      <c r="W43" s="204">
        <f t="shared" si="152"/>
        <v>0</v>
      </c>
      <c r="X43" s="204">
        <f t="shared" si="153"/>
        <v>0</v>
      </c>
      <c r="Z43" s="202"/>
      <c r="AA43" s="203" t="s">
        <v>26</v>
      </c>
      <c r="AB43" s="204">
        <v>0</v>
      </c>
      <c r="AC43" s="204">
        <v>0</v>
      </c>
      <c r="AD43" s="204">
        <v>0</v>
      </c>
      <c r="AE43" s="204">
        <f t="shared" si="154"/>
        <v>0</v>
      </c>
      <c r="AF43" s="204">
        <f t="shared" si="155"/>
        <v>0</v>
      </c>
      <c r="AH43" s="202"/>
      <c r="AI43" s="203" t="s">
        <v>26</v>
      </c>
      <c r="AJ43" s="204">
        <v>0</v>
      </c>
      <c r="AK43" s="204">
        <v>0</v>
      </c>
      <c r="AL43" s="204">
        <v>0</v>
      </c>
      <c r="AM43" s="204">
        <f t="shared" si="156"/>
        <v>0</v>
      </c>
      <c r="AN43" s="204">
        <f t="shared" si="157"/>
        <v>0</v>
      </c>
      <c r="AP43" s="202"/>
      <c r="AQ43" s="203" t="s">
        <v>26</v>
      </c>
      <c r="AR43" s="204">
        <v>0</v>
      </c>
      <c r="AS43" s="204">
        <v>0</v>
      </c>
      <c r="AT43" s="204">
        <v>0</v>
      </c>
      <c r="AU43" s="204">
        <f t="shared" si="158"/>
        <v>0</v>
      </c>
      <c r="AV43" s="204">
        <f t="shared" si="159"/>
        <v>0</v>
      </c>
      <c r="AX43" s="202"/>
      <c r="AY43" s="203" t="s">
        <v>26</v>
      </c>
      <c r="AZ43" s="204">
        <v>0</v>
      </c>
      <c r="BA43" s="204">
        <v>0</v>
      </c>
      <c r="BB43" s="204">
        <v>0</v>
      </c>
      <c r="BC43" s="204">
        <f t="shared" si="160"/>
        <v>0</v>
      </c>
      <c r="BD43" s="204">
        <f t="shared" si="161"/>
        <v>0</v>
      </c>
      <c r="BF43" s="202"/>
      <c r="BG43" s="203" t="s">
        <v>26</v>
      </c>
      <c r="BH43" s="204"/>
      <c r="BI43" s="204">
        <v>0</v>
      </c>
      <c r="BJ43" s="204">
        <v>0</v>
      </c>
      <c r="BK43" s="204">
        <f t="shared" si="162"/>
        <v>0</v>
      </c>
      <c r="BL43" s="204">
        <f t="shared" si="163"/>
        <v>0</v>
      </c>
      <c r="BN43" s="202"/>
      <c r="BO43" s="203" t="s">
        <v>26</v>
      </c>
      <c r="BP43" s="204">
        <v>0</v>
      </c>
      <c r="BQ43" s="204">
        <v>0</v>
      </c>
      <c r="BR43" s="204">
        <v>0</v>
      </c>
      <c r="BS43" s="204">
        <f t="shared" si="164"/>
        <v>0</v>
      </c>
      <c r="BT43" s="204">
        <f t="shared" si="165"/>
        <v>0</v>
      </c>
    </row>
    <row r="44" spans="2:72">
      <c r="B44" s="202"/>
      <c r="C44" s="203" t="s">
        <v>108</v>
      </c>
      <c r="D44" s="204">
        <f t="shared" si="147"/>
        <v>0</v>
      </c>
      <c r="E44" s="204">
        <f t="shared" si="145"/>
        <v>0</v>
      </c>
      <c r="F44" s="204">
        <f t="shared" si="146"/>
        <v>0</v>
      </c>
      <c r="G44" s="204">
        <f t="shared" si="148"/>
        <v>0</v>
      </c>
      <c r="H44" s="204">
        <f t="shared" si="149"/>
        <v>0</v>
      </c>
      <c r="J44" s="202"/>
      <c r="K44" s="203" t="s">
        <v>108</v>
      </c>
      <c r="L44" s="204">
        <v>0</v>
      </c>
      <c r="M44" s="204">
        <v>0</v>
      </c>
      <c r="N44" s="204">
        <v>0</v>
      </c>
      <c r="O44" s="204">
        <f t="shared" si="150"/>
        <v>0</v>
      </c>
      <c r="P44" s="204">
        <f t="shared" si="151"/>
        <v>0</v>
      </c>
      <c r="R44" s="202"/>
      <c r="S44" s="203" t="s">
        <v>108</v>
      </c>
      <c r="T44" s="204">
        <v>0</v>
      </c>
      <c r="U44" s="204">
        <v>0</v>
      </c>
      <c r="V44" s="204">
        <v>0</v>
      </c>
      <c r="W44" s="204">
        <f t="shared" si="152"/>
        <v>0</v>
      </c>
      <c r="X44" s="204">
        <f t="shared" si="153"/>
        <v>0</v>
      </c>
      <c r="Z44" s="202"/>
      <c r="AA44" s="203" t="s">
        <v>108</v>
      </c>
      <c r="AB44" s="204">
        <v>0</v>
      </c>
      <c r="AC44" s="204">
        <v>0</v>
      </c>
      <c r="AD44" s="204">
        <v>0</v>
      </c>
      <c r="AE44" s="204">
        <f t="shared" si="154"/>
        <v>0</v>
      </c>
      <c r="AF44" s="204">
        <f t="shared" si="155"/>
        <v>0</v>
      </c>
      <c r="AH44" s="202"/>
      <c r="AI44" s="203" t="s">
        <v>108</v>
      </c>
      <c r="AJ44" s="204">
        <v>0</v>
      </c>
      <c r="AK44" s="204">
        <v>0</v>
      </c>
      <c r="AL44" s="204">
        <v>0</v>
      </c>
      <c r="AM44" s="204">
        <f t="shared" si="156"/>
        <v>0</v>
      </c>
      <c r="AN44" s="204">
        <f t="shared" si="157"/>
        <v>0</v>
      </c>
      <c r="AP44" s="202"/>
      <c r="AQ44" s="203" t="s">
        <v>108</v>
      </c>
      <c r="AR44" s="204">
        <v>0</v>
      </c>
      <c r="AS44" s="204">
        <v>0</v>
      </c>
      <c r="AT44" s="204">
        <v>0</v>
      </c>
      <c r="AU44" s="204">
        <f t="shared" si="158"/>
        <v>0</v>
      </c>
      <c r="AV44" s="204">
        <f t="shared" si="159"/>
        <v>0</v>
      </c>
      <c r="AX44" s="202"/>
      <c r="AY44" s="203" t="s">
        <v>108</v>
      </c>
      <c r="AZ44" s="204">
        <v>0</v>
      </c>
      <c r="BA44" s="204">
        <v>0</v>
      </c>
      <c r="BB44" s="204">
        <v>0</v>
      </c>
      <c r="BC44" s="204">
        <f t="shared" si="160"/>
        <v>0</v>
      </c>
      <c r="BD44" s="204">
        <f t="shared" si="161"/>
        <v>0</v>
      </c>
      <c r="BF44" s="202"/>
      <c r="BG44" s="203" t="s">
        <v>108</v>
      </c>
      <c r="BH44" s="204"/>
      <c r="BI44" s="204">
        <v>0</v>
      </c>
      <c r="BJ44" s="204">
        <v>0</v>
      </c>
      <c r="BK44" s="204">
        <f t="shared" si="162"/>
        <v>0</v>
      </c>
      <c r="BL44" s="204">
        <f t="shared" si="163"/>
        <v>0</v>
      </c>
      <c r="BN44" s="202"/>
      <c r="BO44" s="203" t="s">
        <v>108</v>
      </c>
      <c r="BP44" s="204">
        <v>0</v>
      </c>
      <c r="BQ44" s="204">
        <v>0</v>
      </c>
      <c r="BR44" s="204">
        <v>0</v>
      </c>
      <c r="BS44" s="204">
        <f t="shared" si="164"/>
        <v>0</v>
      </c>
      <c r="BT44" s="204">
        <f t="shared" si="165"/>
        <v>0</v>
      </c>
    </row>
    <row r="45" spans="2:72">
      <c r="B45" s="202"/>
      <c r="C45" s="205"/>
      <c r="D45" s="205"/>
      <c r="E45" s="203"/>
      <c r="F45" s="203"/>
      <c r="G45" s="203"/>
      <c r="H45" s="203"/>
      <c r="J45" s="202"/>
      <c r="K45" s="205"/>
      <c r="L45" s="205"/>
      <c r="M45" s="203"/>
      <c r="N45" s="203"/>
      <c r="O45" s="203"/>
      <c r="P45" s="203"/>
      <c r="R45" s="202"/>
      <c r="S45" s="205"/>
      <c r="T45" s="205"/>
      <c r="U45" s="203"/>
      <c r="V45" s="203"/>
      <c r="W45" s="203"/>
      <c r="X45" s="203"/>
      <c r="Z45" s="202"/>
      <c r="AA45" s="205"/>
      <c r="AB45" s="205"/>
      <c r="AC45" s="203"/>
      <c r="AD45" s="203"/>
      <c r="AE45" s="203"/>
      <c r="AF45" s="203"/>
      <c r="AH45" s="202"/>
      <c r="AI45" s="205"/>
      <c r="AJ45" s="205"/>
      <c r="AK45" s="203"/>
      <c r="AL45" s="203"/>
      <c r="AM45" s="203"/>
      <c r="AN45" s="203"/>
      <c r="AP45" s="202"/>
      <c r="AQ45" s="205"/>
      <c r="AR45" s="205"/>
      <c r="AS45" s="203"/>
      <c r="AT45" s="203"/>
      <c r="AU45" s="203"/>
      <c r="AV45" s="203"/>
      <c r="AX45" s="202"/>
      <c r="AY45" s="205"/>
      <c r="AZ45" s="205"/>
      <c r="BA45" s="203"/>
      <c r="BB45" s="203"/>
      <c r="BC45" s="203"/>
      <c r="BD45" s="203"/>
      <c r="BF45" s="202"/>
      <c r="BG45" s="205"/>
      <c r="BH45" s="205"/>
      <c r="BI45" s="203"/>
      <c r="BJ45" s="203"/>
      <c r="BK45" s="203"/>
      <c r="BL45" s="203"/>
      <c r="BN45" s="202"/>
      <c r="BO45" s="205"/>
      <c r="BP45" s="205"/>
      <c r="BQ45" s="203"/>
      <c r="BR45" s="203"/>
      <c r="BS45" s="203"/>
      <c r="BT45" s="203"/>
    </row>
    <row r="46" spans="2:72">
      <c r="B46" s="206"/>
      <c r="C46" s="207" t="s">
        <v>109</v>
      </c>
      <c r="D46" s="208">
        <f t="shared" ref="D46" si="166">SUM(D38:D45)</f>
        <v>1179</v>
      </c>
      <c r="E46" s="208">
        <f>SUM(E38:E45)</f>
        <v>1465</v>
      </c>
      <c r="F46" s="208">
        <f>SUM(F38:F45)</f>
        <v>1378</v>
      </c>
      <c r="G46" s="208">
        <f t="shared" ref="G46" si="167">SUM(G38:G45)</f>
        <v>199</v>
      </c>
      <c r="H46" s="208">
        <f t="shared" ref="H46" si="168">SUM(H38:H45)</f>
        <v>-87</v>
      </c>
      <c r="J46" s="206"/>
      <c r="K46" s="207" t="s">
        <v>109</v>
      </c>
      <c r="L46" s="208">
        <f t="shared" ref="L46" si="169">SUM(L38:L45)</f>
        <v>0</v>
      </c>
      <c r="M46" s="208">
        <v>8</v>
      </c>
      <c r="N46" s="208">
        <f t="shared" ref="N46" si="170">SUM(N38:N45)</f>
        <v>8</v>
      </c>
      <c r="O46" s="208">
        <f t="shared" ref="O46" si="171">SUM(O38:O45)</f>
        <v>8</v>
      </c>
      <c r="P46" s="208">
        <f t="shared" ref="P46" si="172">SUM(P38:P45)</f>
        <v>0</v>
      </c>
      <c r="R46" s="206"/>
      <c r="S46" s="207" t="s">
        <v>109</v>
      </c>
      <c r="T46" s="208">
        <f t="shared" ref="T46:V46" si="173">SUM(T38:T45)</f>
        <v>13</v>
      </c>
      <c r="U46" s="208">
        <f t="shared" si="173"/>
        <v>11</v>
      </c>
      <c r="V46" s="208">
        <f t="shared" si="173"/>
        <v>11</v>
      </c>
      <c r="W46" s="208">
        <f t="shared" ref="W46" si="174">SUM(W38:W45)</f>
        <v>-2</v>
      </c>
      <c r="X46" s="208">
        <f t="shared" ref="X46" si="175">SUM(X38:X45)</f>
        <v>0</v>
      </c>
      <c r="Z46" s="206"/>
      <c r="AA46" s="207" t="s">
        <v>109</v>
      </c>
      <c r="AB46" s="208">
        <f t="shared" ref="AB46:AD46" si="176">SUM(AB38:AB45)</f>
        <v>81</v>
      </c>
      <c r="AC46" s="208">
        <f t="shared" si="176"/>
        <v>85</v>
      </c>
      <c r="AD46" s="208">
        <f t="shared" si="176"/>
        <v>78</v>
      </c>
      <c r="AE46" s="208">
        <f t="shared" ref="AE46" si="177">SUM(AE38:AE45)</f>
        <v>-3</v>
      </c>
      <c r="AF46" s="208">
        <f t="shared" ref="AF46" si="178">SUM(AF38:AF45)</f>
        <v>-7</v>
      </c>
      <c r="AH46" s="206"/>
      <c r="AI46" s="207" t="s">
        <v>109</v>
      </c>
      <c r="AJ46" s="208">
        <f t="shared" ref="AJ46:AL46" si="179">SUM(AJ38:AJ45)</f>
        <v>0</v>
      </c>
      <c r="AK46" s="208">
        <f t="shared" si="179"/>
        <v>0</v>
      </c>
      <c r="AL46" s="208">
        <f t="shared" si="179"/>
        <v>0</v>
      </c>
      <c r="AM46" s="208">
        <f t="shared" ref="AM46" si="180">SUM(AM38:AM45)</f>
        <v>0</v>
      </c>
      <c r="AN46" s="208">
        <f t="shared" ref="AN46" si="181">SUM(AN38:AN45)</f>
        <v>0</v>
      </c>
      <c r="AP46" s="206"/>
      <c r="AQ46" s="207" t="s">
        <v>109</v>
      </c>
      <c r="AR46" s="208">
        <f t="shared" ref="AR46:AT46" si="182">SUM(AR38:AR45)</f>
        <v>328</v>
      </c>
      <c r="AS46" s="208">
        <f t="shared" si="182"/>
        <v>371</v>
      </c>
      <c r="AT46" s="208">
        <f t="shared" si="182"/>
        <v>326</v>
      </c>
      <c r="AU46" s="208">
        <f t="shared" ref="AU46" si="183">SUM(AU38:AU45)</f>
        <v>-2</v>
      </c>
      <c r="AV46" s="208">
        <f t="shared" ref="AV46" si="184">SUM(AV38:AV45)</f>
        <v>-45</v>
      </c>
      <c r="AX46" s="206"/>
      <c r="AY46" s="207" t="s">
        <v>109</v>
      </c>
      <c r="AZ46" s="208">
        <f t="shared" ref="AZ46:BB46" si="185">SUM(AZ38:AZ45)</f>
        <v>252</v>
      </c>
      <c r="BA46" s="208">
        <f t="shared" si="185"/>
        <v>271</v>
      </c>
      <c r="BB46" s="208">
        <f t="shared" si="185"/>
        <v>256</v>
      </c>
      <c r="BC46" s="208">
        <f t="shared" ref="BC46" si="186">SUM(BC38:BC45)</f>
        <v>4</v>
      </c>
      <c r="BD46" s="208">
        <f t="shared" ref="BD46" si="187">SUM(BD38:BD45)</f>
        <v>-15</v>
      </c>
      <c r="BF46" s="206"/>
      <c r="BG46" s="207" t="s">
        <v>109</v>
      </c>
      <c r="BH46" s="208">
        <f t="shared" ref="BH46:BJ46" si="188">SUM(BH38:BH45)</f>
        <v>430</v>
      </c>
      <c r="BI46" s="208">
        <f t="shared" si="188"/>
        <v>644</v>
      </c>
      <c r="BJ46" s="208">
        <f t="shared" si="188"/>
        <v>625</v>
      </c>
      <c r="BK46" s="208">
        <f t="shared" ref="BK46" si="189">SUM(BK38:BK45)</f>
        <v>195</v>
      </c>
      <c r="BL46" s="208">
        <f t="shared" ref="BL46" si="190">SUM(BL38:BL45)</f>
        <v>-19</v>
      </c>
      <c r="BN46" s="206"/>
      <c r="BO46" s="207" t="s">
        <v>109</v>
      </c>
      <c r="BP46" s="208">
        <f t="shared" ref="BP46:BR46" si="191">SUM(BP38:BP45)</f>
        <v>75</v>
      </c>
      <c r="BQ46" s="208">
        <f t="shared" si="191"/>
        <v>75</v>
      </c>
      <c r="BR46" s="208">
        <f t="shared" si="191"/>
        <v>74</v>
      </c>
      <c r="BS46" s="208">
        <f t="shared" ref="BS46" si="192">SUM(BS38:BS45)</f>
        <v>-1</v>
      </c>
      <c r="BT46" s="208">
        <f t="shared" ref="BT46" si="193">SUM(BT38:BT45)</f>
        <v>-1</v>
      </c>
    </row>
    <row r="47" spans="2:72">
      <c r="B47" s="199">
        <v>5</v>
      </c>
      <c r="C47" s="200" t="s">
        <v>91</v>
      </c>
      <c r="D47" s="201"/>
      <c r="E47" s="201"/>
      <c r="F47" s="201"/>
      <c r="G47" s="201"/>
      <c r="H47" s="201"/>
      <c r="J47" s="199">
        <v>5</v>
      </c>
      <c r="K47" s="200" t="s">
        <v>91</v>
      </c>
      <c r="L47" s="201"/>
      <c r="M47" s="201"/>
      <c r="N47" s="201"/>
      <c r="O47" s="201"/>
      <c r="P47" s="201"/>
      <c r="R47" s="199">
        <v>5</v>
      </c>
      <c r="S47" s="200" t="s">
        <v>91</v>
      </c>
      <c r="T47" s="201"/>
      <c r="U47" s="201"/>
      <c r="V47" s="201"/>
      <c r="W47" s="201"/>
      <c r="X47" s="201"/>
      <c r="Z47" s="199">
        <v>5</v>
      </c>
      <c r="AA47" s="200" t="s">
        <v>91</v>
      </c>
      <c r="AB47" s="201"/>
      <c r="AC47" s="201"/>
      <c r="AD47" s="201"/>
      <c r="AE47" s="201"/>
      <c r="AF47" s="201"/>
      <c r="AH47" s="199">
        <v>5</v>
      </c>
      <c r="AI47" s="200" t="s">
        <v>91</v>
      </c>
      <c r="AJ47" s="201"/>
      <c r="AK47" s="201"/>
      <c r="AL47" s="201"/>
      <c r="AM47" s="201"/>
      <c r="AN47" s="201"/>
      <c r="AP47" s="199">
        <v>5</v>
      </c>
      <c r="AQ47" s="200" t="s">
        <v>91</v>
      </c>
      <c r="AR47" s="201"/>
      <c r="AS47" s="201"/>
      <c r="AT47" s="201"/>
      <c r="AU47" s="201"/>
      <c r="AV47" s="201"/>
      <c r="AX47" s="199">
        <v>5</v>
      </c>
      <c r="AY47" s="200" t="s">
        <v>91</v>
      </c>
      <c r="AZ47" s="201"/>
      <c r="BA47" s="201"/>
      <c r="BB47" s="201"/>
      <c r="BC47" s="201"/>
      <c r="BD47" s="201"/>
      <c r="BF47" s="199">
        <v>5</v>
      </c>
      <c r="BG47" s="200" t="s">
        <v>91</v>
      </c>
      <c r="BH47" s="201"/>
      <c r="BI47" s="201"/>
      <c r="BJ47" s="201"/>
      <c r="BK47" s="201"/>
      <c r="BL47" s="201"/>
      <c r="BN47" s="199">
        <v>5</v>
      </c>
      <c r="BO47" s="200" t="s">
        <v>91</v>
      </c>
      <c r="BP47" s="201"/>
      <c r="BQ47" s="201"/>
      <c r="BR47" s="201"/>
      <c r="BS47" s="201"/>
      <c r="BT47" s="201"/>
    </row>
    <row r="48" spans="2:72">
      <c r="B48" s="202"/>
      <c r="C48" s="203" t="s">
        <v>104</v>
      </c>
      <c r="D48" s="204">
        <f>L48+T48+AB48+AJ48+AR48+AZ48+BH48+BP48</f>
        <v>0</v>
      </c>
      <c r="E48" s="204">
        <f t="shared" ref="E48:E54" si="194">M48+U48+AC48+AK48+AS48+BA48+BI48+BQ48</f>
        <v>0</v>
      </c>
      <c r="F48" s="204">
        <f t="shared" ref="F48:F54" si="195">N48+V48+AD48+AL48+AT48+BB48+BJ48+BR48</f>
        <v>0</v>
      </c>
      <c r="G48" s="204">
        <f>F48-D48</f>
        <v>0</v>
      </c>
      <c r="H48" s="204">
        <f>F48-E48</f>
        <v>0</v>
      </c>
      <c r="J48" s="202"/>
      <c r="K48" s="203" t="s">
        <v>104</v>
      </c>
      <c r="L48" s="204">
        <v>0</v>
      </c>
      <c r="M48" s="204">
        <v>0</v>
      </c>
      <c r="N48" s="204">
        <v>0</v>
      </c>
      <c r="O48" s="204">
        <f>N48-L48</f>
        <v>0</v>
      </c>
      <c r="P48" s="204">
        <f>N48-M48</f>
        <v>0</v>
      </c>
      <c r="R48" s="202"/>
      <c r="S48" s="203" t="s">
        <v>104</v>
      </c>
      <c r="T48" s="204">
        <v>0</v>
      </c>
      <c r="U48" s="204">
        <v>0</v>
      </c>
      <c r="V48" s="204">
        <v>0</v>
      </c>
      <c r="W48" s="204">
        <f>V48-T48</f>
        <v>0</v>
      </c>
      <c r="X48" s="204">
        <f>V48-U48</f>
        <v>0</v>
      </c>
      <c r="Z48" s="202"/>
      <c r="AA48" s="203" t="s">
        <v>104</v>
      </c>
      <c r="AB48" s="204">
        <v>0</v>
      </c>
      <c r="AC48" s="204">
        <v>0</v>
      </c>
      <c r="AD48" s="204">
        <v>0</v>
      </c>
      <c r="AE48" s="204">
        <f>AD48-AB48</f>
        <v>0</v>
      </c>
      <c r="AF48" s="204">
        <f>AD48-AC48</f>
        <v>0</v>
      </c>
      <c r="AH48" s="202"/>
      <c r="AI48" s="203" t="s">
        <v>104</v>
      </c>
      <c r="AJ48" s="204">
        <v>0</v>
      </c>
      <c r="AK48" s="204">
        <v>0</v>
      </c>
      <c r="AL48" s="204">
        <v>0</v>
      </c>
      <c r="AM48" s="204">
        <f>AL48-AJ48</f>
        <v>0</v>
      </c>
      <c r="AN48" s="204">
        <f>AL48-AK48</f>
        <v>0</v>
      </c>
      <c r="AP48" s="202"/>
      <c r="AQ48" s="203" t="s">
        <v>104</v>
      </c>
      <c r="AR48" s="204">
        <v>0</v>
      </c>
      <c r="AS48" s="204">
        <v>0</v>
      </c>
      <c r="AT48" s="204">
        <v>0</v>
      </c>
      <c r="AU48" s="204">
        <f>AT48-AR48</f>
        <v>0</v>
      </c>
      <c r="AV48" s="204">
        <f>AT48-AS48</f>
        <v>0</v>
      </c>
      <c r="AX48" s="202"/>
      <c r="AY48" s="203" t="s">
        <v>104</v>
      </c>
      <c r="AZ48" s="204">
        <v>0</v>
      </c>
      <c r="BA48" s="204">
        <v>0</v>
      </c>
      <c r="BB48" s="204">
        <v>0</v>
      </c>
      <c r="BC48" s="204">
        <f>BB48-AZ48</f>
        <v>0</v>
      </c>
      <c r="BD48" s="204">
        <f>BB48-BA48</f>
        <v>0</v>
      </c>
      <c r="BF48" s="202"/>
      <c r="BG48" s="203" t="s">
        <v>104</v>
      </c>
      <c r="BH48" s="204">
        <v>0</v>
      </c>
      <c r="BI48" s="204">
        <v>0</v>
      </c>
      <c r="BJ48" s="204">
        <v>0</v>
      </c>
      <c r="BK48" s="204">
        <f>BJ48-BH48</f>
        <v>0</v>
      </c>
      <c r="BL48" s="204">
        <f>BJ48-BI48</f>
        <v>0</v>
      </c>
      <c r="BN48" s="202"/>
      <c r="BO48" s="203" t="s">
        <v>104</v>
      </c>
      <c r="BP48" s="204">
        <v>0</v>
      </c>
      <c r="BQ48" s="204">
        <v>0</v>
      </c>
      <c r="BR48" s="204">
        <v>0</v>
      </c>
      <c r="BS48" s="204">
        <f>BR48-BP48</f>
        <v>0</v>
      </c>
      <c r="BT48" s="204">
        <f>BR48-BQ48</f>
        <v>0</v>
      </c>
    </row>
    <row r="49" spans="2:72">
      <c r="B49" s="202"/>
      <c r="C49" s="203" t="s">
        <v>105</v>
      </c>
      <c r="D49" s="204">
        <f t="shared" ref="D49:D54" si="196">L49+T49+AB49+AJ49+AR49+AZ49+BH49+BP49</f>
        <v>1</v>
      </c>
      <c r="E49" s="204">
        <f t="shared" si="194"/>
        <v>1</v>
      </c>
      <c r="F49" s="204">
        <f t="shared" si="195"/>
        <v>2</v>
      </c>
      <c r="G49" s="204">
        <f t="shared" ref="G49:G54" si="197">F49-D49</f>
        <v>1</v>
      </c>
      <c r="H49" s="204">
        <f t="shared" ref="H49:H54" si="198">F49-E49</f>
        <v>1</v>
      </c>
      <c r="J49" s="202"/>
      <c r="K49" s="203" t="s">
        <v>105</v>
      </c>
      <c r="L49" s="204">
        <v>0</v>
      </c>
      <c r="M49" s="204">
        <v>0</v>
      </c>
      <c r="N49" s="204">
        <v>0</v>
      </c>
      <c r="O49" s="204">
        <f t="shared" ref="O49:O54" si="199">N49-L49</f>
        <v>0</v>
      </c>
      <c r="P49" s="204">
        <f t="shared" ref="P49:P54" si="200">N49-M49</f>
        <v>0</v>
      </c>
      <c r="R49" s="202"/>
      <c r="S49" s="203" t="s">
        <v>105</v>
      </c>
      <c r="T49" s="204">
        <v>1</v>
      </c>
      <c r="U49" s="204">
        <v>1</v>
      </c>
      <c r="V49" s="204">
        <v>1</v>
      </c>
      <c r="W49" s="204">
        <f t="shared" ref="W49:W54" si="201">V49-T49</f>
        <v>0</v>
      </c>
      <c r="X49" s="204">
        <f t="shared" ref="X49:X54" si="202">V49-U49</f>
        <v>0</v>
      </c>
      <c r="Z49" s="202"/>
      <c r="AA49" s="203" t="s">
        <v>105</v>
      </c>
      <c r="AB49" s="204">
        <v>0</v>
      </c>
      <c r="AC49" s="204">
        <v>0</v>
      </c>
      <c r="AD49" s="204">
        <v>0</v>
      </c>
      <c r="AE49" s="204">
        <f t="shared" ref="AE49:AE54" si="203">AD49-AB49</f>
        <v>0</v>
      </c>
      <c r="AF49" s="204">
        <f t="shared" ref="AF49:AF54" si="204">AD49-AC49</f>
        <v>0</v>
      </c>
      <c r="AH49" s="202"/>
      <c r="AI49" s="203" t="s">
        <v>105</v>
      </c>
      <c r="AJ49" s="204">
        <v>0</v>
      </c>
      <c r="AK49" s="204">
        <v>0</v>
      </c>
      <c r="AL49" s="204">
        <v>0</v>
      </c>
      <c r="AM49" s="204">
        <f t="shared" ref="AM49:AM54" si="205">AL49-AJ49</f>
        <v>0</v>
      </c>
      <c r="AN49" s="204">
        <f t="shared" ref="AN49:AN54" si="206">AL49-AK49</f>
        <v>0</v>
      </c>
      <c r="AP49" s="202"/>
      <c r="AQ49" s="203" t="s">
        <v>105</v>
      </c>
      <c r="AR49" s="204">
        <v>0</v>
      </c>
      <c r="AS49" s="204">
        <v>0</v>
      </c>
      <c r="AT49" s="204">
        <v>0</v>
      </c>
      <c r="AU49" s="204">
        <f t="shared" ref="AU49:AU54" si="207">AT49-AR49</f>
        <v>0</v>
      </c>
      <c r="AV49" s="204">
        <f t="shared" ref="AV49:AV54" si="208">AT49-AS49</f>
        <v>0</v>
      </c>
      <c r="AX49" s="202"/>
      <c r="AY49" s="203" t="s">
        <v>105</v>
      </c>
      <c r="AZ49" s="204">
        <v>0</v>
      </c>
      <c r="BA49" s="204">
        <v>0</v>
      </c>
      <c r="BB49" s="204">
        <v>0</v>
      </c>
      <c r="BC49" s="204">
        <f t="shared" ref="BC49:BC54" si="209">BB49-AZ49</f>
        <v>0</v>
      </c>
      <c r="BD49" s="204">
        <f t="shared" ref="BD49:BD54" si="210">BB49-BA49</f>
        <v>0</v>
      </c>
      <c r="BF49" s="202"/>
      <c r="BG49" s="203" t="s">
        <v>105</v>
      </c>
      <c r="BH49" s="204">
        <v>0</v>
      </c>
      <c r="BI49" s="204">
        <v>0</v>
      </c>
      <c r="BJ49" s="204">
        <v>1</v>
      </c>
      <c r="BK49" s="204">
        <f t="shared" ref="BK49:BK54" si="211">BJ49-BH49</f>
        <v>1</v>
      </c>
      <c r="BL49" s="204">
        <f t="shared" ref="BL49:BL54" si="212">BJ49-BI49</f>
        <v>1</v>
      </c>
      <c r="BN49" s="202"/>
      <c r="BO49" s="203" t="s">
        <v>105</v>
      </c>
      <c r="BP49" s="204">
        <v>0</v>
      </c>
      <c r="BQ49" s="204">
        <v>0</v>
      </c>
      <c r="BR49" s="204">
        <v>0</v>
      </c>
      <c r="BS49" s="204">
        <f t="shared" ref="BS49:BS54" si="213">BR49-BP49</f>
        <v>0</v>
      </c>
      <c r="BT49" s="204">
        <f t="shared" ref="BT49:BT54" si="214">BR49-BQ49</f>
        <v>0</v>
      </c>
    </row>
    <row r="50" spans="2:72">
      <c r="B50" s="202"/>
      <c r="C50" s="203" t="s">
        <v>106</v>
      </c>
      <c r="D50" s="204">
        <f t="shared" si="196"/>
        <v>12</v>
      </c>
      <c r="E50" s="204">
        <f t="shared" si="194"/>
        <v>18</v>
      </c>
      <c r="F50" s="204">
        <f t="shared" si="195"/>
        <v>27</v>
      </c>
      <c r="G50" s="204">
        <f t="shared" si="197"/>
        <v>15</v>
      </c>
      <c r="H50" s="204">
        <f t="shared" si="198"/>
        <v>9</v>
      </c>
      <c r="J50" s="202"/>
      <c r="K50" s="203" t="s">
        <v>106</v>
      </c>
      <c r="L50" s="204">
        <v>0</v>
      </c>
      <c r="M50" s="204">
        <v>6</v>
      </c>
      <c r="N50" s="204">
        <v>6</v>
      </c>
      <c r="O50" s="204">
        <f t="shared" si="199"/>
        <v>6</v>
      </c>
      <c r="P50" s="204">
        <f t="shared" si="200"/>
        <v>0</v>
      </c>
      <c r="R50" s="202"/>
      <c r="S50" s="203" t="s">
        <v>106</v>
      </c>
      <c r="T50" s="204">
        <v>7</v>
      </c>
      <c r="U50" s="204">
        <v>7</v>
      </c>
      <c r="V50" s="204">
        <v>7</v>
      </c>
      <c r="W50" s="204">
        <f t="shared" si="201"/>
        <v>0</v>
      </c>
      <c r="X50" s="204">
        <f t="shared" si="202"/>
        <v>0</v>
      </c>
      <c r="Z50" s="202"/>
      <c r="AA50" s="203" t="s">
        <v>106</v>
      </c>
      <c r="AB50" s="204">
        <v>0</v>
      </c>
      <c r="AC50" s="204">
        <v>3</v>
      </c>
      <c r="AD50" s="204">
        <v>0</v>
      </c>
      <c r="AE50" s="204">
        <f t="shared" si="203"/>
        <v>0</v>
      </c>
      <c r="AF50" s="204">
        <f t="shared" si="204"/>
        <v>-3</v>
      </c>
      <c r="AH50" s="202"/>
      <c r="AI50" s="203" t="s">
        <v>106</v>
      </c>
      <c r="AJ50" s="204">
        <v>0</v>
      </c>
      <c r="AK50" s="204">
        <v>0</v>
      </c>
      <c r="AL50" s="204">
        <v>0</v>
      </c>
      <c r="AM50" s="204">
        <f t="shared" si="205"/>
        <v>0</v>
      </c>
      <c r="AN50" s="204">
        <f t="shared" si="206"/>
        <v>0</v>
      </c>
      <c r="AP50" s="202"/>
      <c r="AQ50" s="203" t="s">
        <v>106</v>
      </c>
      <c r="AR50" s="204">
        <v>0</v>
      </c>
      <c r="AS50" s="204">
        <v>0</v>
      </c>
      <c r="AT50" s="204">
        <v>10</v>
      </c>
      <c r="AU50" s="204">
        <f t="shared" si="207"/>
        <v>10</v>
      </c>
      <c r="AV50" s="204">
        <f t="shared" si="208"/>
        <v>10</v>
      </c>
      <c r="AX50" s="202"/>
      <c r="AY50" s="203" t="s">
        <v>106</v>
      </c>
      <c r="AZ50" s="204">
        <v>4</v>
      </c>
      <c r="BA50" s="204">
        <v>0</v>
      </c>
      <c r="BB50" s="204">
        <v>2</v>
      </c>
      <c r="BC50" s="204">
        <f t="shared" si="209"/>
        <v>-2</v>
      </c>
      <c r="BD50" s="204">
        <f t="shared" si="210"/>
        <v>2</v>
      </c>
      <c r="BF50" s="202"/>
      <c r="BG50" s="203" t="s">
        <v>106</v>
      </c>
      <c r="BH50" s="204">
        <v>1</v>
      </c>
      <c r="BI50" s="204">
        <v>2</v>
      </c>
      <c r="BJ50" s="204">
        <v>2</v>
      </c>
      <c r="BK50" s="204">
        <f t="shared" si="211"/>
        <v>1</v>
      </c>
      <c r="BL50" s="204">
        <f t="shared" si="212"/>
        <v>0</v>
      </c>
      <c r="BN50" s="202"/>
      <c r="BO50" s="203" t="s">
        <v>106</v>
      </c>
      <c r="BP50" s="204">
        <v>0</v>
      </c>
      <c r="BQ50" s="204">
        <v>0</v>
      </c>
      <c r="BR50" s="204">
        <v>0</v>
      </c>
      <c r="BS50" s="204">
        <f t="shared" si="213"/>
        <v>0</v>
      </c>
      <c r="BT50" s="204">
        <f t="shared" si="214"/>
        <v>0</v>
      </c>
    </row>
    <row r="51" spans="2:72">
      <c r="B51" s="202"/>
      <c r="C51" s="203" t="s">
        <v>107</v>
      </c>
      <c r="D51" s="204">
        <f t="shared" si="196"/>
        <v>9</v>
      </c>
      <c r="E51" s="204">
        <f t="shared" si="194"/>
        <v>13</v>
      </c>
      <c r="F51" s="204">
        <f t="shared" si="195"/>
        <v>10</v>
      </c>
      <c r="G51" s="204">
        <f t="shared" si="197"/>
        <v>1</v>
      </c>
      <c r="H51" s="204">
        <f t="shared" si="198"/>
        <v>-3</v>
      </c>
      <c r="J51" s="202"/>
      <c r="K51" s="203" t="s">
        <v>107</v>
      </c>
      <c r="L51" s="204">
        <v>0</v>
      </c>
      <c r="M51" s="204">
        <v>0</v>
      </c>
      <c r="N51" s="204">
        <v>0</v>
      </c>
      <c r="O51" s="204">
        <f t="shared" si="199"/>
        <v>0</v>
      </c>
      <c r="P51" s="204">
        <f t="shared" si="200"/>
        <v>0</v>
      </c>
      <c r="R51" s="202"/>
      <c r="S51" s="203" t="s">
        <v>107</v>
      </c>
      <c r="T51" s="204">
        <v>8</v>
      </c>
      <c r="U51" s="204">
        <v>8</v>
      </c>
      <c r="V51" s="204">
        <v>8</v>
      </c>
      <c r="W51" s="204">
        <f t="shared" si="201"/>
        <v>0</v>
      </c>
      <c r="X51" s="204">
        <f t="shared" si="202"/>
        <v>0</v>
      </c>
      <c r="Z51" s="202"/>
      <c r="AA51" s="203" t="s">
        <v>107</v>
      </c>
      <c r="AB51" s="204">
        <v>0</v>
      </c>
      <c r="AC51" s="204">
        <v>5</v>
      </c>
      <c r="AD51" s="204">
        <v>0</v>
      </c>
      <c r="AE51" s="204">
        <f t="shared" si="203"/>
        <v>0</v>
      </c>
      <c r="AF51" s="204">
        <f t="shared" si="204"/>
        <v>-5</v>
      </c>
      <c r="AH51" s="202"/>
      <c r="AI51" s="203" t="s">
        <v>107</v>
      </c>
      <c r="AJ51" s="204">
        <v>0</v>
      </c>
      <c r="AK51" s="204">
        <v>0</v>
      </c>
      <c r="AL51" s="204">
        <v>0</v>
      </c>
      <c r="AM51" s="204">
        <f t="shared" si="205"/>
        <v>0</v>
      </c>
      <c r="AN51" s="204">
        <f t="shared" si="206"/>
        <v>0</v>
      </c>
      <c r="AP51" s="202"/>
      <c r="AQ51" s="203" t="s">
        <v>107</v>
      </c>
      <c r="AR51" s="204">
        <v>0</v>
      </c>
      <c r="AS51" s="204">
        <v>0</v>
      </c>
      <c r="AT51" s="204">
        <v>0</v>
      </c>
      <c r="AU51" s="204">
        <f t="shared" si="207"/>
        <v>0</v>
      </c>
      <c r="AV51" s="204">
        <f t="shared" si="208"/>
        <v>0</v>
      </c>
      <c r="AX51" s="202"/>
      <c r="AY51" s="203" t="s">
        <v>107</v>
      </c>
      <c r="AZ51" s="204">
        <v>1</v>
      </c>
      <c r="BA51" s="204">
        <v>0</v>
      </c>
      <c r="BB51" s="204">
        <v>0</v>
      </c>
      <c r="BC51" s="204">
        <f t="shared" si="209"/>
        <v>-1</v>
      </c>
      <c r="BD51" s="204">
        <f t="shared" si="210"/>
        <v>0</v>
      </c>
      <c r="BF51" s="202"/>
      <c r="BG51" s="203" t="s">
        <v>107</v>
      </c>
      <c r="BH51" s="204">
        <v>0</v>
      </c>
      <c r="BI51" s="204">
        <v>0</v>
      </c>
      <c r="BJ51" s="204">
        <v>2</v>
      </c>
      <c r="BK51" s="204">
        <f t="shared" si="211"/>
        <v>2</v>
      </c>
      <c r="BL51" s="204">
        <f t="shared" si="212"/>
        <v>2</v>
      </c>
      <c r="BN51" s="202"/>
      <c r="BO51" s="203" t="s">
        <v>107</v>
      </c>
      <c r="BP51" s="204">
        <v>0</v>
      </c>
      <c r="BQ51" s="204">
        <v>0</v>
      </c>
      <c r="BR51" s="204">
        <v>0</v>
      </c>
      <c r="BS51" s="204">
        <f t="shared" si="213"/>
        <v>0</v>
      </c>
      <c r="BT51" s="204">
        <f t="shared" si="214"/>
        <v>0</v>
      </c>
    </row>
    <row r="52" spans="2:72">
      <c r="B52" s="202"/>
      <c r="C52" s="203" t="s">
        <v>25</v>
      </c>
      <c r="D52" s="204">
        <f t="shared" si="196"/>
        <v>9</v>
      </c>
      <c r="E52" s="204">
        <f t="shared" si="194"/>
        <v>7</v>
      </c>
      <c r="F52" s="204">
        <f t="shared" si="195"/>
        <v>6</v>
      </c>
      <c r="G52" s="204">
        <f t="shared" si="197"/>
        <v>-3</v>
      </c>
      <c r="H52" s="204">
        <f t="shared" si="198"/>
        <v>-1</v>
      </c>
      <c r="J52" s="202"/>
      <c r="K52" s="203" t="s">
        <v>25</v>
      </c>
      <c r="L52" s="204">
        <v>0</v>
      </c>
      <c r="M52" s="204">
        <v>0</v>
      </c>
      <c r="N52" s="204">
        <v>0</v>
      </c>
      <c r="O52" s="204">
        <f t="shared" si="199"/>
        <v>0</v>
      </c>
      <c r="P52" s="204">
        <f t="shared" si="200"/>
        <v>0</v>
      </c>
      <c r="R52" s="202"/>
      <c r="S52" s="203" t="s">
        <v>25</v>
      </c>
      <c r="T52" s="204">
        <v>7</v>
      </c>
      <c r="U52" s="204">
        <v>2</v>
      </c>
      <c r="V52" s="204">
        <v>2</v>
      </c>
      <c r="W52" s="204">
        <f t="shared" si="201"/>
        <v>-5</v>
      </c>
      <c r="X52" s="204">
        <f t="shared" si="202"/>
        <v>0</v>
      </c>
      <c r="Z52" s="202"/>
      <c r="AA52" s="203" t="s">
        <v>25</v>
      </c>
      <c r="AB52" s="204">
        <v>2</v>
      </c>
      <c r="AC52" s="204">
        <v>5</v>
      </c>
      <c r="AD52" s="204">
        <v>1</v>
      </c>
      <c r="AE52" s="204">
        <f t="shared" si="203"/>
        <v>-1</v>
      </c>
      <c r="AF52" s="204">
        <f t="shared" si="204"/>
        <v>-4</v>
      </c>
      <c r="AH52" s="202"/>
      <c r="AI52" s="203" t="s">
        <v>25</v>
      </c>
      <c r="AJ52" s="204">
        <v>0</v>
      </c>
      <c r="AK52" s="204">
        <v>0</v>
      </c>
      <c r="AL52" s="204">
        <v>0</v>
      </c>
      <c r="AM52" s="204">
        <f t="shared" si="205"/>
        <v>0</v>
      </c>
      <c r="AN52" s="204">
        <f t="shared" si="206"/>
        <v>0</v>
      </c>
      <c r="AP52" s="202"/>
      <c r="AQ52" s="203" t="s">
        <v>25</v>
      </c>
      <c r="AR52" s="204">
        <v>0</v>
      </c>
      <c r="AS52" s="204">
        <v>0</v>
      </c>
      <c r="AT52" s="204">
        <v>0</v>
      </c>
      <c r="AU52" s="204">
        <f t="shared" si="207"/>
        <v>0</v>
      </c>
      <c r="AV52" s="204">
        <f t="shared" si="208"/>
        <v>0</v>
      </c>
      <c r="AX52" s="202"/>
      <c r="AY52" s="203" t="s">
        <v>25</v>
      </c>
      <c r="AZ52" s="204">
        <v>0</v>
      </c>
      <c r="BA52" s="204">
        <v>0</v>
      </c>
      <c r="BB52" s="204">
        <v>0</v>
      </c>
      <c r="BC52" s="204">
        <f t="shared" si="209"/>
        <v>0</v>
      </c>
      <c r="BD52" s="204">
        <f t="shared" si="210"/>
        <v>0</v>
      </c>
      <c r="BF52" s="202"/>
      <c r="BG52" s="203" t="s">
        <v>25</v>
      </c>
      <c r="BH52" s="204">
        <v>0</v>
      </c>
      <c r="BI52" s="204">
        <v>0</v>
      </c>
      <c r="BJ52" s="204">
        <v>3</v>
      </c>
      <c r="BK52" s="204">
        <f t="shared" si="211"/>
        <v>3</v>
      </c>
      <c r="BL52" s="204">
        <f t="shared" si="212"/>
        <v>3</v>
      </c>
      <c r="BN52" s="202"/>
      <c r="BO52" s="203" t="s">
        <v>25</v>
      </c>
      <c r="BP52" s="204">
        <v>0</v>
      </c>
      <c r="BQ52" s="204">
        <v>0</v>
      </c>
      <c r="BR52" s="204">
        <v>0</v>
      </c>
      <c r="BS52" s="204">
        <f t="shared" si="213"/>
        <v>0</v>
      </c>
      <c r="BT52" s="204">
        <f t="shared" si="214"/>
        <v>0</v>
      </c>
    </row>
    <row r="53" spans="2:72">
      <c r="B53" s="202"/>
      <c r="C53" s="203" t="s">
        <v>26</v>
      </c>
      <c r="D53" s="204">
        <f t="shared" si="196"/>
        <v>1</v>
      </c>
      <c r="E53" s="204">
        <f t="shared" si="194"/>
        <v>0</v>
      </c>
      <c r="F53" s="204">
        <f t="shared" si="195"/>
        <v>0</v>
      </c>
      <c r="G53" s="204">
        <f t="shared" si="197"/>
        <v>-1</v>
      </c>
      <c r="H53" s="204">
        <f t="shared" si="198"/>
        <v>0</v>
      </c>
      <c r="J53" s="202"/>
      <c r="K53" s="203" t="s">
        <v>26</v>
      </c>
      <c r="L53" s="204">
        <v>0</v>
      </c>
      <c r="M53" s="204">
        <v>0</v>
      </c>
      <c r="N53" s="204">
        <v>0</v>
      </c>
      <c r="O53" s="204">
        <f t="shared" si="199"/>
        <v>0</v>
      </c>
      <c r="P53" s="204">
        <f t="shared" si="200"/>
        <v>0</v>
      </c>
      <c r="R53" s="202"/>
      <c r="S53" s="203" t="s">
        <v>26</v>
      </c>
      <c r="T53" s="204">
        <v>1</v>
      </c>
      <c r="U53" s="204">
        <v>0</v>
      </c>
      <c r="V53" s="204">
        <v>0</v>
      </c>
      <c r="W53" s="204">
        <f t="shared" si="201"/>
        <v>-1</v>
      </c>
      <c r="X53" s="204">
        <f t="shared" si="202"/>
        <v>0</v>
      </c>
      <c r="Z53" s="202"/>
      <c r="AA53" s="203" t="s">
        <v>26</v>
      </c>
      <c r="AB53" s="204">
        <v>0</v>
      </c>
      <c r="AC53" s="204">
        <v>0</v>
      </c>
      <c r="AD53" s="204">
        <v>0</v>
      </c>
      <c r="AE53" s="204">
        <f t="shared" si="203"/>
        <v>0</v>
      </c>
      <c r="AF53" s="204">
        <f t="shared" si="204"/>
        <v>0</v>
      </c>
      <c r="AH53" s="202"/>
      <c r="AI53" s="203" t="s">
        <v>26</v>
      </c>
      <c r="AJ53" s="204">
        <v>0</v>
      </c>
      <c r="AK53" s="204">
        <v>0</v>
      </c>
      <c r="AL53" s="204">
        <v>0</v>
      </c>
      <c r="AM53" s="204">
        <f t="shared" si="205"/>
        <v>0</v>
      </c>
      <c r="AN53" s="204">
        <f t="shared" si="206"/>
        <v>0</v>
      </c>
      <c r="AP53" s="202"/>
      <c r="AQ53" s="203" t="s">
        <v>26</v>
      </c>
      <c r="AR53" s="204">
        <v>0</v>
      </c>
      <c r="AS53" s="204">
        <v>0</v>
      </c>
      <c r="AT53" s="204">
        <v>0</v>
      </c>
      <c r="AU53" s="204">
        <f t="shared" si="207"/>
        <v>0</v>
      </c>
      <c r="AV53" s="204">
        <f t="shared" si="208"/>
        <v>0</v>
      </c>
      <c r="AX53" s="202"/>
      <c r="AY53" s="203" t="s">
        <v>26</v>
      </c>
      <c r="AZ53" s="204">
        <v>0</v>
      </c>
      <c r="BA53" s="204">
        <v>0</v>
      </c>
      <c r="BB53" s="204">
        <v>0</v>
      </c>
      <c r="BC53" s="204">
        <f t="shared" si="209"/>
        <v>0</v>
      </c>
      <c r="BD53" s="204">
        <f t="shared" si="210"/>
        <v>0</v>
      </c>
      <c r="BF53" s="202"/>
      <c r="BG53" s="203" t="s">
        <v>26</v>
      </c>
      <c r="BH53" s="204">
        <v>0</v>
      </c>
      <c r="BI53" s="204">
        <v>0</v>
      </c>
      <c r="BJ53" s="204">
        <v>0</v>
      </c>
      <c r="BK53" s="204">
        <f t="shared" si="211"/>
        <v>0</v>
      </c>
      <c r="BL53" s="204">
        <f t="shared" si="212"/>
        <v>0</v>
      </c>
      <c r="BN53" s="202"/>
      <c r="BO53" s="203" t="s">
        <v>26</v>
      </c>
      <c r="BP53" s="204">
        <v>0</v>
      </c>
      <c r="BQ53" s="204">
        <v>0</v>
      </c>
      <c r="BR53" s="204">
        <v>0</v>
      </c>
      <c r="BS53" s="204">
        <f t="shared" si="213"/>
        <v>0</v>
      </c>
      <c r="BT53" s="204">
        <f t="shared" si="214"/>
        <v>0</v>
      </c>
    </row>
    <row r="54" spans="2:72">
      <c r="B54" s="202"/>
      <c r="C54" s="203" t="s">
        <v>108</v>
      </c>
      <c r="D54" s="204">
        <f t="shared" si="196"/>
        <v>0</v>
      </c>
      <c r="E54" s="204">
        <f t="shared" si="194"/>
        <v>0</v>
      </c>
      <c r="F54" s="204">
        <f t="shared" si="195"/>
        <v>0</v>
      </c>
      <c r="G54" s="204">
        <f t="shared" si="197"/>
        <v>0</v>
      </c>
      <c r="H54" s="204">
        <f t="shared" si="198"/>
        <v>0</v>
      </c>
      <c r="J54" s="202"/>
      <c r="K54" s="203" t="s">
        <v>108</v>
      </c>
      <c r="L54" s="204">
        <v>0</v>
      </c>
      <c r="M54" s="204">
        <v>0</v>
      </c>
      <c r="N54" s="204">
        <v>0</v>
      </c>
      <c r="O54" s="204">
        <f t="shared" si="199"/>
        <v>0</v>
      </c>
      <c r="P54" s="204">
        <f t="shared" si="200"/>
        <v>0</v>
      </c>
      <c r="R54" s="202"/>
      <c r="S54" s="203" t="s">
        <v>108</v>
      </c>
      <c r="T54" s="204">
        <v>0</v>
      </c>
      <c r="U54" s="204">
        <v>0</v>
      </c>
      <c r="V54" s="204">
        <v>0</v>
      </c>
      <c r="W54" s="204">
        <f t="shared" si="201"/>
        <v>0</v>
      </c>
      <c r="X54" s="204">
        <f t="shared" si="202"/>
        <v>0</v>
      </c>
      <c r="Z54" s="202"/>
      <c r="AA54" s="203" t="s">
        <v>108</v>
      </c>
      <c r="AB54" s="204">
        <v>0</v>
      </c>
      <c r="AC54" s="204">
        <v>0</v>
      </c>
      <c r="AD54" s="204">
        <v>0</v>
      </c>
      <c r="AE54" s="204">
        <f t="shared" si="203"/>
        <v>0</v>
      </c>
      <c r="AF54" s="204">
        <f t="shared" si="204"/>
        <v>0</v>
      </c>
      <c r="AH54" s="202"/>
      <c r="AI54" s="203" t="s">
        <v>108</v>
      </c>
      <c r="AJ54" s="204">
        <v>0</v>
      </c>
      <c r="AK54" s="204">
        <v>0</v>
      </c>
      <c r="AL54" s="204">
        <v>0</v>
      </c>
      <c r="AM54" s="204">
        <f t="shared" si="205"/>
        <v>0</v>
      </c>
      <c r="AN54" s="204">
        <f t="shared" si="206"/>
        <v>0</v>
      </c>
      <c r="AP54" s="202"/>
      <c r="AQ54" s="203" t="s">
        <v>108</v>
      </c>
      <c r="AR54" s="204">
        <v>0</v>
      </c>
      <c r="AS54" s="204">
        <v>0</v>
      </c>
      <c r="AT54" s="204">
        <v>0</v>
      </c>
      <c r="AU54" s="204">
        <f t="shared" si="207"/>
        <v>0</v>
      </c>
      <c r="AV54" s="204">
        <f t="shared" si="208"/>
        <v>0</v>
      </c>
      <c r="AX54" s="202"/>
      <c r="AY54" s="203" t="s">
        <v>108</v>
      </c>
      <c r="AZ54" s="204">
        <v>0</v>
      </c>
      <c r="BA54" s="204">
        <v>0</v>
      </c>
      <c r="BB54" s="204">
        <v>0</v>
      </c>
      <c r="BC54" s="204">
        <f t="shared" si="209"/>
        <v>0</v>
      </c>
      <c r="BD54" s="204">
        <f t="shared" si="210"/>
        <v>0</v>
      </c>
      <c r="BF54" s="202"/>
      <c r="BG54" s="203" t="s">
        <v>108</v>
      </c>
      <c r="BH54" s="204">
        <v>0</v>
      </c>
      <c r="BI54" s="204">
        <v>0</v>
      </c>
      <c r="BJ54" s="204">
        <v>0</v>
      </c>
      <c r="BK54" s="204">
        <f t="shared" si="211"/>
        <v>0</v>
      </c>
      <c r="BL54" s="204">
        <f t="shared" si="212"/>
        <v>0</v>
      </c>
      <c r="BN54" s="202"/>
      <c r="BO54" s="203" t="s">
        <v>108</v>
      </c>
      <c r="BP54" s="204">
        <v>0</v>
      </c>
      <c r="BQ54" s="204">
        <v>0</v>
      </c>
      <c r="BR54" s="204">
        <v>0</v>
      </c>
      <c r="BS54" s="204">
        <f t="shared" si="213"/>
        <v>0</v>
      </c>
      <c r="BT54" s="204">
        <f t="shared" si="214"/>
        <v>0</v>
      </c>
    </row>
    <row r="55" spans="2:72">
      <c r="B55" s="202"/>
      <c r="C55" s="205"/>
      <c r="D55" s="205"/>
      <c r="E55" s="203"/>
      <c r="F55" s="203"/>
      <c r="G55" s="203"/>
      <c r="H55" s="203"/>
      <c r="J55" s="202"/>
      <c r="K55" s="205"/>
      <c r="L55" s="205"/>
      <c r="M55" s="203"/>
      <c r="N55" s="203"/>
      <c r="O55" s="203"/>
      <c r="P55" s="203"/>
      <c r="R55" s="202"/>
      <c r="S55" s="205"/>
      <c r="T55" s="205"/>
      <c r="U55" s="203"/>
      <c r="V55" s="203"/>
      <c r="W55" s="203"/>
      <c r="X55" s="203"/>
      <c r="Z55" s="202"/>
      <c r="AA55" s="205"/>
      <c r="AB55" s="205"/>
      <c r="AC55" s="203"/>
      <c r="AD55" s="203"/>
      <c r="AE55" s="203"/>
      <c r="AF55" s="203"/>
      <c r="AH55" s="202"/>
      <c r="AI55" s="205"/>
      <c r="AJ55" s="205"/>
      <c r="AK55" s="203"/>
      <c r="AL55" s="203"/>
      <c r="AM55" s="203"/>
      <c r="AN55" s="203"/>
      <c r="AP55" s="202"/>
      <c r="AQ55" s="205"/>
      <c r="AR55" s="205"/>
      <c r="AS55" s="203"/>
      <c r="AT55" s="203"/>
      <c r="AU55" s="203"/>
      <c r="AV55" s="203"/>
      <c r="AX55" s="202"/>
      <c r="AY55" s="205"/>
      <c r="AZ55" s="205"/>
      <c r="BA55" s="203"/>
      <c r="BB55" s="203"/>
      <c r="BC55" s="203"/>
      <c r="BD55" s="203"/>
      <c r="BF55" s="202"/>
      <c r="BG55" s="205"/>
      <c r="BH55" s="205"/>
      <c r="BI55" s="203"/>
      <c r="BJ55" s="203"/>
      <c r="BK55" s="203"/>
      <c r="BL55" s="203"/>
      <c r="BN55" s="202"/>
      <c r="BO55" s="205"/>
      <c r="BP55" s="205"/>
      <c r="BQ55" s="203"/>
      <c r="BR55" s="203"/>
      <c r="BS55" s="203"/>
      <c r="BT55" s="203"/>
    </row>
    <row r="56" spans="2:72">
      <c r="B56" s="206"/>
      <c r="C56" s="207" t="s">
        <v>109</v>
      </c>
      <c r="D56" s="208">
        <f t="shared" ref="D56" si="215">SUM(D48:D55)</f>
        <v>32</v>
      </c>
      <c r="E56" s="208">
        <f>SUM(E48:E55)</f>
        <v>39</v>
      </c>
      <c r="F56" s="208">
        <f>SUM(F48:F55)</f>
        <v>45</v>
      </c>
      <c r="G56" s="208">
        <f t="shared" ref="G56" si="216">SUM(G48:G55)</f>
        <v>13</v>
      </c>
      <c r="H56" s="208">
        <f t="shared" ref="H56" si="217">SUM(H48:H55)</f>
        <v>6</v>
      </c>
      <c r="J56" s="206"/>
      <c r="K56" s="207" t="s">
        <v>109</v>
      </c>
      <c r="L56" s="208">
        <f t="shared" ref="L56" si="218">SUM(L48:L55)</f>
        <v>0</v>
      </c>
      <c r="M56" s="208">
        <v>6</v>
      </c>
      <c r="N56" s="208">
        <f t="shared" ref="N56" si="219">SUM(N48:N55)</f>
        <v>6</v>
      </c>
      <c r="O56" s="208">
        <f t="shared" ref="O56" si="220">SUM(O48:O55)</f>
        <v>6</v>
      </c>
      <c r="P56" s="208">
        <f t="shared" ref="P56" si="221">SUM(P48:P55)</f>
        <v>0</v>
      </c>
      <c r="R56" s="206"/>
      <c r="S56" s="207" t="s">
        <v>109</v>
      </c>
      <c r="T56" s="208">
        <f t="shared" ref="T56:V56" si="222">SUM(T48:T55)</f>
        <v>24</v>
      </c>
      <c r="U56" s="208">
        <f t="shared" si="222"/>
        <v>18</v>
      </c>
      <c r="V56" s="208">
        <f t="shared" si="222"/>
        <v>18</v>
      </c>
      <c r="W56" s="208">
        <f t="shared" ref="W56" si="223">SUM(W48:W55)</f>
        <v>-6</v>
      </c>
      <c r="X56" s="208">
        <f t="shared" ref="X56" si="224">SUM(X48:X55)</f>
        <v>0</v>
      </c>
      <c r="Z56" s="206"/>
      <c r="AA56" s="207" t="s">
        <v>109</v>
      </c>
      <c r="AB56" s="208">
        <f t="shared" ref="AB56:AD56" si="225">SUM(AB48:AB55)</f>
        <v>2</v>
      </c>
      <c r="AC56" s="208">
        <f t="shared" si="225"/>
        <v>13</v>
      </c>
      <c r="AD56" s="208">
        <f t="shared" si="225"/>
        <v>1</v>
      </c>
      <c r="AE56" s="208">
        <f t="shared" ref="AE56" si="226">SUM(AE48:AE55)</f>
        <v>-1</v>
      </c>
      <c r="AF56" s="208">
        <f t="shared" ref="AF56" si="227">SUM(AF48:AF55)</f>
        <v>-12</v>
      </c>
      <c r="AH56" s="206"/>
      <c r="AI56" s="207" t="s">
        <v>109</v>
      </c>
      <c r="AJ56" s="208">
        <f t="shared" ref="AJ56:AL56" si="228">SUM(AJ48:AJ55)</f>
        <v>0</v>
      </c>
      <c r="AK56" s="208">
        <f t="shared" si="228"/>
        <v>0</v>
      </c>
      <c r="AL56" s="208">
        <f t="shared" si="228"/>
        <v>0</v>
      </c>
      <c r="AM56" s="208">
        <f t="shared" ref="AM56" si="229">SUM(AM48:AM55)</f>
        <v>0</v>
      </c>
      <c r="AN56" s="208">
        <f t="shared" ref="AN56" si="230">SUM(AN48:AN55)</f>
        <v>0</v>
      </c>
      <c r="AP56" s="206"/>
      <c r="AQ56" s="207" t="s">
        <v>109</v>
      </c>
      <c r="AR56" s="208">
        <f t="shared" ref="AR56:AT56" si="231">SUM(AR48:AR55)</f>
        <v>0</v>
      </c>
      <c r="AS56" s="208">
        <f t="shared" si="231"/>
        <v>0</v>
      </c>
      <c r="AT56" s="208">
        <f t="shared" si="231"/>
        <v>10</v>
      </c>
      <c r="AU56" s="208">
        <f t="shared" ref="AU56" si="232">SUM(AU48:AU55)</f>
        <v>10</v>
      </c>
      <c r="AV56" s="208">
        <f t="shared" ref="AV56" si="233">SUM(AV48:AV55)</f>
        <v>10</v>
      </c>
      <c r="AX56" s="206"/>
      <c r="AY56" s="207" t="s">
        <v>109</v>
      </c>
      <c r="AZ56" s="208">
        <f t="shared" ref="AZ56:BB56" si="234">SUM(AZ48:AZ55)</f>
        <v>5</v>
      </c>
      <c r="BA56" s="208">
        <f t="shared" si="234"/>
        <v>0</v>
      </c>
      <c r="BB56" s="208">
        <f t="shared" si="234"/>
        <v>2</v>
      </c>
      <c r="BC56" s="208">
        <f t="shared" ref="BC56" si="235">SUM(BC48:BC55)</f>
        <v>-3</v>
      </c>
      <c r="BD56" s="208">
        <f t="shared" ref="BD56" si="236">SUM(BD48:BD55)</f>
        <v>2</v>
      </c>
      <c r="BF56" s="206"/>
      <c r="BG56" s="207" t="s">
        <v>109</v>
      </c>
      <c r="BH56" s="208">
        <f t="shared" ref="BH56:BJ56" si="237">SUM(BH48:BH55)</f>
        <v>1</v>
      </c>
      <c r="BI56" s="208">
        <f t="shared" si="237"/>
        <v>2</v>
      </c>
      <c r="BJ56" s="208">
        <f t="shared" si="237"/>
        <v>8</v>
      </c>
      <c r="BK56" s="208">
        <f t="shared" ref="BK56" si="238">SUM(BK48:BK55)</f>
        <v>7</v>
      </c>
      <c r="BL56" s="208">
        <f t="shared" ref="BL56" si="239">SUM(BL48:BL55)</f>
        <v>6</v>
      </c>
      <c r="BN56" s="206"/>
      <c r="BO56" s="207" t="s">
        <v>109</v>
      </c>
      <c r="BP56" s="208">
        <f t="shared" ref="BP56:BR56" si="240">SUM(BP48:BP55)</f>
        <v>0</v>
      </c>
      <c r="BQ56" s="208">
        <f t="shared" si="240"/>
        <v>0</v>
      </c>
      <c r="BR56" s="208">
        <f t="shared" si="240"/>
        <v>0</v>
      </c>
      <c r="BS56" s="208">
        <f t="shared" ref="BS56" si="241">SUM(BS48:BS55)</f>
        <v>0</v>
      </c>
      <c r="BT56" s="208">
        <f t="shared" ref="BT56" si="242">SUM(BT48:BT55)</f>
        <v>0</v>
      </c>
    </row>
    <row r="57" spans="2:72">
      <c r="B57" s="199">
        <v>6</v>
      </c>
      <c r="C57" s="200" t="s">
        <v>92</v>
      </c>
      <c r="D57" s="201"/>
      <c r="E57" s="201"/>
      <c r="F57" s="201"/>
      <c r="G57" s="201"/>
      <c r="H57" s="201"/>
      <c r="J57" s="199">
        <v>6</v>
      </c>
      <c r="K57" s="200" t="s">
        <v>92</v>
      </c>
      <c r="L57" s="201"/>
      <c r="M57" s="201"/>
      <c r="N57" s="201"/>
      <c r="O57" s="201"/>
      <c r="P57" s="201"/>
      <c r="R57" s="199">
        <v>6</v>
      </c>
      <c r="S57" s="200" t="s">
        <v>92</v>
      </c>
      <c r="T57" s="201"/>
      <c r="U57" s="201"/>
      <c r="V57" s="201"/>
      <c r="W57" s="201"/>
      <c r="X57" s="201"/>
      <c r="Z57" s="199">
        <v>6</v>
      </c>
      <c r="AA57" s="200" t="s">
        <v>92</v>
      </c>
      <c r="AB57" s="201"/>
      <c r="AC57" s="201"/>
      <c r="AD57" s="201"/>
      <c r="AE57" s="201"/>
      <c r="AF57" s="201"/>
      <c r="AH57" s="199">
        <v>6</v>
      </c>
      <c r="AI57" s="200" t="s">
        <v>92</v>
      </c>
      <c r="AJ57" s="201"/>
      <c r="AK57" s="201"/>
      <c r="AL57" s="201"/>
      <c r="AM57" s="201"/>
      <c r="AN57" s="201"/>
      <c r="AP57" s="199">
        <v>6</v>
      </c>
      <c r="AQ57" s="200" t="s">
        <v>92</v>
      </c>
      <c r="AR57" s="201"/>
      <c r="AS57" s="201"/>
      <c r="AT57" s="201"/>
      <c r="AU57" s="201"/>
      <c r="AV57" s="201"/>
      <c r="AX57" s="199">
        <v>6</v>
      </c>
      <c r="AY57" s="200" t="s">
        <v>92</v>
      </c>
      <c r="AZ57" s="201"/>
      <c r="BA57" s="201"/>
      <c r="BB57" s="201"/>
      <c r="BC57" s="201"/>
      <c r="BD57" s="201"/>
      <c r="BF57" s="199">
        <v>6</v>
      </c>
      <c r="BG57" s="200" t="s">
        <v>92</v>
      </c>
      <c r="BH57" s="201"/>
      <c r="BI57" s="201"/>
      <c r="BJ57" s="201"/>
      <c r="BK57" s="201"/>
      <c r="BL57" s="201"/>
      <c r="BN57" s="199">
        <v>6</v>
      </c>
      <c r="BO57" s="200" t="s">
        <v>92</v>
      </c>
      <c r="BP57" s="201"/>
      <c r="BQ57" s="201"/>
      <c r="BR57" s="201"/>
      <c r="BS57" s="201"/>
      <c r="BT57" s="201"/>
    </row>
    <row r="58" spans="2:72">
      <c r="B58" s="202"/>
      <c r="C58" s="203" t="s">
        <v>104</v>
      </c>
      <c r="D58" s="204">
        <f>L58+T58+AB58+AJ58+AR58+AZ58+BH58+BP58</f>
        <v>0</v>
      </c>
      <c r="E58" s="204">
        <f t="shared" ref="E58:E64" si="243">M58+U58+AC58+AK58+AS58+BA58+BI58+BQ58</f>
        <v>0</v>
      </c>
      <c r="F58" s="204">
        <f t="shared" ref="F58:F64" si="244">N58+V58+AD58+AL58+AT58+BB58+BJ58+BR58</f>
        <v>0</v>
      </c>
      <c r="G58" s="204">
        <f>F58-D58</f>
        <v>0</v>
      </c>
      <c r="H58" s="204">
        <f>F58-E58</f>
        <v>0</v>
      </c>
      <c r="J58" s="202"/>
      <c r="K58" s="203" t="s">
        <v>104</v>
      </c>
      <c r="L58" s="204">
        <v>0</v>
      </c>
      <c r="M58" s="204">
        <v>0</v>
      </c>
      <c r="N58" s="204">
        <v>0</v>
      </c>
      <c r="O58" s="204">
        <f>N58-L58</f>
        <v>0</v>
      </c>
      <c r="P58" s="204">
        <f>N58-M58</f>
        <v>0</v>
      </c>
      <c r="R58" s="202"/>
      <c r="S58" s="203" t="s">
        <v>104</v>
      </c>
      <c r="T58" s="204">
        <v>0</v>
      </c>
      <c r="U58" s="204">
        <v>0</v>
      </c>
      <c r="V58" s="204">
        <v>0</v>
      </c>
      <c r="W58" s="204">
        <f>V58-T58</f>
        <v>0</v>
      </c>
      <c r="X58" s="204">
        <f>V58-U58</f>
        <v>0</v>
      </c>
      <c r="Z58" s="202"/>
      <c r="AA58" s="203" t="s">
        <v>104</v>
      </c>
      <c r="AB58" s="204">
        <v>0</v>
      </c>
      <c r="AC58" s="204">
        <v>0</v>
      </c>
      <c r="AD58" s="204">
        <v>0</v>
      </c>
      <c r="AE58" s="204">
        <f>AD58-AB58</f>
        <v>0</v>
      </c>
      <c r="AF58" s="204">
        <f>AD58-AC58</f>
        <v>0</v>
      </c>
      <c r="AH58" s="202"/>
      <c r="AI58" s="203" t="s">
        <v>104</v>
      </c>
      <c r="AJ58" s="204">
        <v>0</v>
      </c>
      <c r="AK58" s="204">
        <v>0</v>
      </c>
      <c r="AL58" s="204">
        <v>0</v>
      </c>
      <c r="AM58" s="204">
        <f>AL58-AJ58</f>
        <v>0</v>
      </c>
      <c r="AN58" s="204">
        <f>AL58-AK58</f>
        <v>0</v>
      </c>
      <c r="AP58" s="202"/>
      <c r="AQ58" s="203" t="s">
        <v>104</v>
      </c>
      <c r="AR58" s="204">
        <v>0</v>
      </c>
      <c r="AS58" s="204">
        <v>0</v>
      </c>
      <c r="AT58" s="204">
        <v>0</v>
      </c>
      <c r="AU58" s="204">
        <f>AT58-AR58</f>
        <v>0</v>
      </c>
      <c r="AV58" s="204">
        <f>AT58-AS58</f>
        <v>0</v>
      </c>
      <c r="AX58" s="202"/>
      <c r="AY58" s="203" t="s">
        <v>104</v>
      </c>
      <c r="AZ58" s="204">
        <v>0</v>
      </c>
      <c r="BA58" s="204">
        <v>0</v>
      </c>
      <c r="BB58" s="204">
        <v>0</v>
      </c>
      <c r="BC58" s="204">
        <f>BB58-AZ58</f>
        <v>0</v>
      </c>
      <c r="BD58" s="204">
        <f>BB58-BA58</f>
        <v>0</v>
      </c>
      <c r="BF58" s="202"/>
      <c r="BG58" s="203" t="s">
        <v>104</v>
      </c>
      <c r="BH58" s="204">
        <v>0</v>
      </c>
      <c r="BI58" s="204">
        <v>0</v>
      </c>
      <c r="BJ58" s="204">
        <v>0</v>
      </c>
      <c r="BK58" s="204">
        <f>BJ58-BH58</f>
        <v>0</v>
      </c>
      <c r="BL58" s="204">
        <f>BJ58-BI58</f>
        <v>0</v>
      </c>
      <c r="BN58" s="202"/>
      <c r="BO58" s="203" t="s">
        <v>104</v>
      </c>
      <c r="BP58" s="204">
        <v>0</v>
      </c>
      <c r="BQ58" s="204">
        <v>0</v>
      </c>
      <c r="BR58" s="204">
        <v>0</v>
      </c>
      <c r="BS58" s="204">
        <f>BR58-BP58</f>
        <v>0</v>
      </c>
      <c r="BT58" s="204">
        <f>BR58-BQ58</f>
        <v>0</v>
      </c>
    </row>
    <row r="59" spans="2:72">
      <c r="B59" s="202"/>
      <c r="C59" s="203" t="s">
        <v>105</v>
      </c>
      <c r="D59" s="204">
        <f t="shared" ref="D59:D64" si="245">L59+T59+AB59+AJ59+AR59+AZ59+BH59+BP59</f>
        <v>3</v>
      </c>
      <c r="E59" s="204">
        <f t="shared" si="243"/>
        <v>6</v>
      </c>
      <c r="F59" s="204">
        <f t="shared" si="244"/>
        <v>6</v>
      </c>
      <c r="G59" s="204">
        <f t="shared" ref="G59:G64" si="246">F59-D59</f>
        <v>3</v>
      </c>
      <c r="H59" s="204">
        <f t="shared" ref="H59:H64" si="247">F59-E59</f>
        <v>0</v>
      </c>
      <c r="J59" s="202"/>
      <c r="K59" s="203" t="s">
        <v>105</v>
      </c>
      <c r="L59" s="204">
        <v>0</v>
      </c>
      <c r="M59" s="204">
        <v>2</v>
      </c>
      <c r="N59" s="204">
        <v>2</v>
      </c>
      <c r="O59" s="204">
        <f t="shared" ref="O59:O64" si="248">N59-L59</f>
        <v>2</v>
      </c>
      <c r="P59" s="204">
        <f t="shared" ref="P59:P64" si="249">N59-M59</f>
        <v>0</v>
      </c>
      <c r="R59" s="202"/>
      <c r="S59" s="203" t="s">
        <v>105</v>
      </c>
      <c r="T59" s="204">
        <v>0</v>
      </c>
      <c r="U59" s="204">
        <v>0</v>
      </c>
      <c r="V59" s="204">
        <v>0</v>
      </c>
      <c r="W59" s="204">
        <f t="shared" ref="W59:W64" si="250">V59-T59</f>
        <v>0</v>
      </c>
      <c r="X59" s="204">
        <f t="shared" ref="X59:X64" si="251">V59-U59</f>
        <v>0</v>
      </c>
      <c r="Z59" s="202"/>
      <c r="AA59" s="203" t="s">
        <v>105</v>
      </c>
      <c r="AB59" s="204">
        <v>0</v>
      </c>
      <c r="AC59" s="204">
        <v>0</v>
      </c>
      <c r="AD59" s="204">
        <v>0</v>
      </c>
      <c r="AE59" s="204">
        <f t="shared" ref="AE59:AE64" si="252">AD59-AB59</f>
        <v>0</v>
      </c>
      <c r="AF59" s="204">
        <f t="shared" ref="AF59:AF64" si="253">AD59-AC59</f>
        <v>0</v>
      </c>
      <c r="AH59" s="202"/>
      <c r="AI59" s="203" t="s">
        <v>105</v>
      </c>
      <c r="AJ59" s="204">
        <v>1</v>
      </c>
      <c r="AK59" s="204">
        <v>1</v>
      </c>
      <c r="AL59" s="204">
        <v>1</v>
      </c>
      <c r="AM59" s="204">
        <f t="shared" ref="AM59:AM64" si="254">AL59-AJ59</f>
        <v>0</v>
      </c>
      <c r="AN59" s="204">
        <f t="shared" ref="AN59:AN64" si="255">AL59-AK59</f>
        <v>0</v>
      </c>
      <c r="AP59" s="202"/>
      <c r="AQ59" s="203" t="s">
        <v>105</v>
      </c>
      <c r="AR59" s="204">
        <v>2</v>
      </c>
      <c r="AS59" s="204">
        <v>2</v>
      </c>
      <c r="AT59" s="204">
        <v>2</v>
      </c>
      <c r="AU59" s="204">
        <f t="shared" ref="AU59:AU64" si="256">AT59-AR59</f>
        <v>0</v>
      </c>
      <c r="AV59" s="204">
        <f t="shared" ref="AV59:AV64" si="257">AT59-AS59</f>
        <v>0</v>
      </c>
      <c r="AX59" s="202"/>
      <c r="AY59" s="203" t="s">
        <v>105</v>
      </c>
      <c r="AZ59" s="204">
        <v>0</v>
      </c>
      <c r="BA59" s="204">
        <v>0</v>
      </c>
      <c r="BB59" s="204">
        <v>0</v>
      </c>
      <c r="BC59" s="204">
        <f t="shared" ref="BC59:BC64" si="258">BB59-AZ59</f>
        <v>0</v>
      </c>
      <c r="BD59" s="204">
        <f t="shared" ref="BD59:BD64" si="259">BB59-BA59</f>
        <v>0</v>
      </c>
      <c r="BF59" s="202"/>
      <c r="BG59" s="203" t="s">
        <v>105</v>
      </c>
      <c r="BH59" s="204">
        <v>0</v>
      </c>
      <c r="BI59" s="204">
        <v>1</v>
      </c>
      <c r="BJ59" s="204">
        <v>1</v>
      </c>
      <c r="BK59" s="204">
        <f t="shared" ref="BK59:BK64" si="260">BJ59-BH59</f>
        <v>1</v>
      </c>
      <c r="BL59" s="204">
        <f t="shared" ref="BL59:BL64" si="261">BJ59-BI59</f>
        <v>0</v>
      </c>
      <c r="BN59" s="202"/>
      <c r="BO59" s="203" t="s">
        <v>105</v>
      </c>
      <c r="BP59" s="204">
        <v>0</v>
      </c>
      <c r="BQ59" s="204">
        <v>0</v>
      </c>
      <c r="BR59" s="204">
        <v>0</v>
      </c>
      <c r="BS59" s="204">
        <f t="shared" ref="BS59:BS64" si="262">BR59-BP59</f>
        <v>0</v>
      </c>
      <c r="BT59" s="204">
        <f t="shared" ref="BT59:BT64" si="263">BR59-BQ59</f>
        <v>0</v>
      </c>
    </row>
    <row r="60" spans="2:72">
      <c r="B60" s="202"/>
      <c r="C60" s="203" t="s">
        <v>106</v>
      </c>
      <c r="D60" s="204">
        <f t="shared" si="245"/>
        <v>504</v>
      </c>
      <c r="E60" s="204">
        <f t="shared" si="243"/>
        <v>539</v>
      </c>
      <c r="F60" s="204">
        <f t="shared" si="244"/>
        <v>521</v>
      </c>
      <c r="G60" s="204">
        <f t="shared" si="246"/>
        <v>17</v>
      </c>
      <c r="H60" s="204">
        <f t="shared" si="247"/>
        <v>-18</v>
      </c>
      <c r="J60" s="202"/>
      <c r="K60" s="203" t="s">
        <v>106</v>
      </c>
      <c r="L60" s="204">
        <v>0</v>
      </c>
      <c r="M60" s="204">
        <v>21</v>
      </c>
      <c r="N60" s="204">
        <f>21-10</f>
        <v>11</v>
      </c>
      <c r="O60" s="204">
        <f t="shared" si="248"/>
        <v>11</v>
      </c>
      <c r="P60" s="204">
        <f t="shared" si="249"/>
        <v>-10</v>
      </c>
      <c r="R60" s="202"/>
      <c r="S60" s="203" t="s">
        <v>106</v>
      </c>
      <c r="T60" s="204">
        <v>0</v>
      </c>
      <c r="U60" s="204">
        <v>0</v>
      </c>
      <c r="V60" s="204">
        <v>9</v>
      </c>
      <c r="W60" s="204">
        <f t="shared" si="250"/>
        <v>9</v>
      </c>
      <c r="X60" s="204">
        <f t="shared" si="251"/>
        <v>9</v>
      </c>
      <c r="Z60" s="202"/>
      <c r="AA60" s="203" t="s">
        <v>106</v>
      </c>
      <c r="AB60" s="204">
        <v>0</v>
      </c>
      <c r="AC60" s="204">
        <v>0</v>
      </c>
      <c r="AD60" s="204">
        <v>0</v>
      </c>
      <c r="AE60" s="204">
        <f t="shared" si="252"/>
        <v>0</v>
      </c>
      <c r="AF60" s="204">
        <f t="shared" si="253"/>
        <v>0</v>
      </c>
      <c r="AH60" s="202"/>
      <c r="AI60" s="203" t="s">
        <v>106</v>
      </c>
      <c r="AJ60" s="204">
        <v>174</v>
      </c>
      <c r="AK60" s="204">
        <v>175</v>
      </c>
      <c r="AL60" s="204">
        <v>176</v>
      </c>
      <c r="AM60" s="204">
        <f t="shared" si="254"/>
        <v>2</v>
      </c>
      <c r="AN60" s="204">
        <f t="shared" si="255"/>
        <v>1</v>
      </c>
      <c r="AP60" s="202"/>
      <c r="AQ60" s="203" t="s">
        <v>106</v>
      </c>
      <c r="AR60" s="204">
        <v>139</v>
      </c>
      <c r="AS60" s="204">
        <v>139</v>
      </c>
      <c r="AT60" s="204">
        <v>139</v>
      </c>
      <c r="AU60" s="204">
        <f t="shared" si="256"/>
        <v>0</v>
      </c>
      <c r="AV60" s="204">
        <f t="shared" si="257"/>
        <v>0</v>
      </c>
      <c r="AX60" s="202"/>
      <c r="AY60" s="203" t="s">
        <v>106</v>
      </c>
      <c r="AZ60" s="204">
        <v>33</v>
      </c>
      <c r="BA60" s="204">
        <v>0</v>
      </c>
      <c r="BB60" s="204">
        <v>51</v>
      </c>
      <c r="BC60" s="204">
        <f t="shared" si="258"/>
        <v>18</v>
      </c>
      <c r="BD60" s="204">
        <f t="shared" si="259"/>
        <v>51</v>
      </c>
      <c r="BF60" s="202"/>
      <c r="BG60" s="203" t="s">
        <v>106</v>
      </c>
      <c r="BH60" s="204">
        <v>135</v>
      </c>
      <c r="BI60" s="204">
        <v>178</v>
      </c>
      <c r="BJ60" s="204">
        <v>108</v>
      </c>
      <c r="BK60" s="204">
        <f t="shared" si="260"/>
        <v>-27</v>
      </c>
      <c r="BL60" s="204">
        <f t="shared" si="261"/>
        <v>-70</v>
      </c>
      <c r="BN60" s="202"/>
      <c r="BO60" s="203" t="s">
        <v>106</v>
      </c>
      <c r="BP60" s="204">
        <v>23</v>
      </c>
      <c r="BQ60" s="204">
        <v>26</v>
      </c>
      <c r="BR60" s="204">
        <v>27</v>
      </c>
      <c r="BS60" s="204">
        <f t="shared" si="262"/>
        <v>4</v>
      </c>
      <c r="BT60" s="204">
        <f t="shared" si="263"/>
        <v>1</v>
      </c>
    </row>
    <row r="61" spans="2:72">
      <c r="B61" s="202"/>
      <c r="C61" s="203" t="s">
        <v>107</v>
      </c>
      <c r="D61" s="204">
        <f t="shared" si="245"/>
        <v>261</v>
      </c>
      <c r="E61" s="204">
        <f t="shared" si="243"/>
        <v>359</v>
      </c>
      <c r="F61" s="204">
        <f t="shared" si="244"/>
        <v>302</v>
      </c>
      <c r="G61" s="204">
        <f t="shared" si="246"/>
        <v>41</v>
      </c>
      <c r="H61" s="204">
        <f t="shared" si="247"/>
        <v>-57</v>
      </c>
      <c r="J61" s="202"/>
      <c r="K61" s="203" t="s">
        <v>107</v>
      </c>
      <c r="L61" s="204">
        <v>0</v>
      </c>
      <c r="M61" s="204">
        <v>11</v>
      </c>
      <c r="N61" s="204">
        <v>11</v>
      </c>
      <c r="O61" s="204">
        <f t="shared" si="248"/>
        <v>11</v>
      </c>
      <c r="P61" s="204">
        <f t="shared" si="249"/>
        <v>0</v>
      </c>
      <c r="R61" s="202"/>
      <c r="S61" s="203" t="s">
        <v>107</v>
      </c>
      <c r="T61" s="204">
        <v>0</v>
      </c>
      <c r="U61" s="204">
        <v>0</v>
      </c>
      <c r="V61" s="204">
        <v>1</v>
      </c>
      <c r="W61" s="204">
        <f t="shared" si="250"/>
        <v>1</v>
      </c>
      <c r="X61" s="204">
        <f t="shared" si="251"/>
        <v>1</v>
      </c>
      <c r="Z61" s="202"/>
      <c r="AA61" s="203" t="s">
        <v>107</v>
      </c>
      <c r="AB61" s="204">
        <v>0</v>
      </c>
      <c r="AC61" s="204">
        <v>0</v>
      </c>
      <c r="AD61" s="204">
        <v>0</v>
      </c>
      <c r="AE61" s="204">
        <f t="shared" si="252"/>
        <v>0</v>
      </c>
      <c r="AF61" s="204">
        <f t="shared" si="253"/>
        <v>0</v>
      </c>
      <c r="AH61" s="202"/>
      <c r="AI61" s="203" t="s">
        <v>107</v>
      </c>
      <c r="AJ61" s="204">
        <v>118</v>
      </c>
      <c r="AK61" s="204">
        <v>119</v>
      </c>
      <c r="AL61" s="204">
        <v>114</v>
      </c>
      <c r="AM61" s="204">
        <f t="shared" si="254"/>
        <v>-4</v>
      </c>
      <c r="AN61" s="204">
        <f t="shared" si="255"/>
        <v>-5</v>
      </c>
      <c r="AP61" s="202"/>
      <c r="AQ61" s="203" t="s">
        <v>107</v>
      </c>
      <c r="AR61" s="204">
        <v>66</v>
      </c>
      <c r="AS61" s="204">
        <v>66</v>
      </c>
      <c r="AT61" s="204">
        <v>66</v>
      </c>
      <c r="AU61" s="204">
        <f t="shared" si="256"/>
        <v>0</v>
      </c>
      <c r="AV61" s="204">
        <f t="shared" si="257"/>
        <v>0</v>
      </c>
      <c r="AX61" s="202"/>
      <c r="AY61" s="203" t="s">
        <v>107</v>
      </c>
      <c r="AZ61" s="204">
        <v>14</v>
      </c>
      <c r="BA61" s="204">
        <v>0</v>
      </c>
      <c r="BB61" s="204">
        <v>21</v>
      </c>
      <c r="BC61" s="204">
        <f t="shared" si="258"/>
        <v>7</v>
      </c>
      <c r="BD61" s="204">
        <f t="shared" si="259"/>
        <v>21</v>
      </c>
      <c r="BF61" s="202"/>
      <c r="BG61" s="203" t="s">
        <v>107</v>
      </c>
      <c r="BH61" s="204">
        <v>50</v>
      </c>
      <c r="BI61" s="204">
        <v>149</v>
      </c>
      <c r="BJ61" s="204">
        <v>75</v>
      </c>
      <c r="BK61" s="204">
        <f t="shared" si="260"/>
        <v>25</v>
      </c>
      <c r="BL61" s="204">
        <f t="shared" si="261"/>
        <v>-74</v>
      </c>
      <c r="BN61" s="202"/>
      <c r="BO61" s="203" t="s">
        <v>107</v>
      </c>
      <c r="BP61" s="204">
        <v>13</v>
      </c>
      <c r="BQ61" s="204">
        <v>14</v>
      </c>
      <c r="BR61" s="204">
        <v>14</v>
      </c>
      <c r="BS61" s="204">
        <f t="shared" si="262"/>
        <v>1</v>
      </c>
      <c r="BT61" s="204">
        <f t="shared" si="263"/>
        <v>0</v>
      </c>
    </row>
    <row r="62" spans="2:72">
      <c r="B62" s="202"/>
      <c r="C62" s="203" t="s">
        <v>25</v>
      </c>
      <c r="D62" s="204">
        <f t="shared" si="245"/>
        <v>2637</v>
      </c>
      <c r="E62" s="204">
        <f t="shared" si="243"/>
        <v>2998</v>
      </c>
      <c r="F62" s="204">
        <f t="shared" si="244"/>
        <v>2607</v>
      </c>
      <c r="G62" s="204">
        <f t="shared" si="246"/>
        <v>-30</v>
      </c>
      <c r="H62" s="204">
        <f t="shared" si="247"/>
        <v>-391</v>
      </c>
      <c r="J62" s="202"/>
      <c r="K62" s="203" t="s">
        <v>25</v>
      </c>
      <c r="L62" s="204">
        <v>0</v>
      </c>
      <c r="M62" s="204">
        <v>16</v>
      </c>
      <c r="N62" s="204">
        <f>16-7</f>
        <v>9</v>
      </c>
      <c r="O62" s="204">
        <f t="shared" si="248"/>
        <v>9</v>
      </c>
      <c r="P62" s="204">
        <f t="shared" si="249"/>
        <v>-7</v>
      </c>
      <c r="R62" s="202"/>
      <c r="S62" s="203" t="s">
        <v>25</v>
      </c>
      <c r="T62" s="204">
        <v>0</v>
      </c>
      <c r="U62" s="204">
        <v>98</v>
      </c>
      <c r="V62" s="204">
        <v>73</v>
      </c>
      <c r="W62" s="204">
        <f t="shared" si="250"/>
        <v>73</v>
      </c>
      <c r="X62" s="204">
        <f t="shared" si="251"/>
        <v>-25</v>
      </c>
      <c r="Z62" s="202"/>
      <c r="AA62" s="203" t="s">
        <v>25</v>
      </c>
      <c r="AB62" s="204">
        <f>3+1+1</f>
        <v>5</v>
      </c>
      <c r="AC62" s="204">
        <f>3+1</f>
        <v>4</v>
      </c>
      <c r="AD62" s="204">
        <v>3</v>
      </c>
      <c r="AE62" s="204">
        <f t="shared" si="252"/>
        <v>-2</v>
      </c>
      <c r="AF62" s="204">
        <f t="shared" si="253"/>
        <v>-1</v>
      </c>
      <c r="AH62" s="202"/>
      <c r="AI62" s="203" t="s">
        <v>25</v>
      </c>
      <c r="AJ62" s="204">
        <v>1101</v>
      </c>
      <c r="AK62" s="204">
        <v>1104</v>
      </c>
      <c r="AL62" s="204">
        <v>1100</v>
      </c>
      <c r="AM62" s="204">
        <f t="shared" si="254"/>
        <v>-1</v>
      </c>
      <c r="AN62" s="204">
        <f t="shared" si="255"/>
        <v>-4</v>
      </c>
      <c r="AP62" s="202"/>
      <c r="AQ62" s="203" t="s">
        <v>25</v>
      </c>
      <c r="AR62" s="204">
        <v>433</v>
      </c>
      <c r="AS62" s="204">
        <v>318</v>
      </c>
      <c r="AT62" s="204">
        <v>316</v>
      </c>
      <c r="AU62" s="204">
        <f t="shared" si="256"/>
        <v>-117</v>
      </c>
      <c r="AV62" s="204">
        <f t="shared" si="257"/>
        <v>-2</v>
      </c>
      <c r="AX62" s="202"/>
      <c r="AY62" s="203" t="s">
        <v>25</v>
      </c>
      <c r="AZ62" s="204">
        <v>301</v>
      </c>
      <c r="BA62" s="204">
        <v>445</v>
      </c>
      <c r="BB62" s="204">
        <v>289</v>
      </c>
      <c r="BC62" s="204">
        <f t="shared" si="258"/>
        <v>-12</v>
      </c>
      <c r="BD62" s="204">
        <f t="shared" si="259"/>
        <v>-156</v>
      </c>
      <c r="BF62" s="202"/>
      <c r="BG62" s="203" t="s">
        <v>25</v>
      </c>
      <c r="BH62" s="204">
        <v>675</v>
      </c>
      <c r="BI62" s="204">
        <v>879</v>
      </c>
      <c r="BJ62" s="204">
        <v>699</v>
      </c>
      <c r="BK62" s="204">
        <f t="shared" si="260"/>
        <v>24</v>
      </c>
      <c r="BL62" s="204">
        <f t="shared" si="261"/>
        <v>-180</v>
      </c>
      <c r="BN62" s="202"/>
      <c r="BO62" s="203" t="s">
        <v>25</v>
      </c>
      <c r="BP62" s="204">
        <v>122</v>
      </c>
      <c r="BQ62" s="204">
        <v>134</v>
      </c>
      <c r="BR62" s="204">
        <v>118</v>
      </c>
      <c r="BS62" s="204">
        <f t="shared" si="262"/>
        <v>-4</v>
      </c>
      <c r="BT62" s="204">
        <f t="shared" si="263"/>
        <v>-16</v>
      </c>
    </row>
    <row r="63" spans="2:72">
      <c r="B63" s="202"/>
      <c r="C63" s="203" t="s">
        <v>26</v>
      </c>
      <c r="D63" s="204">
        <f t="shared" si="245"/>
        <v>86</v>
      </c>
      <c r="E63" s="204">
        <f t="shared" si="243"/>
        <v>96</v>
      </c>
      <c r="F63" s="204">
        <f t="shared" si="244"/>
        <v>83</v>
      </c>
      <c r="G63" s="204">
        <f t="shared" si="246"/>
        <v>-3</v>
      </c>
      <c r="H63" s="204">
        <f t="shared" si="247"/>
        <v>-13</v>
      </c>
      <c r="J63" s="202"/>
      <c r="K63" s="203" t="s">
        <v>26</v>
      </c>
      <c r="L63" s="204">
        <v>0</v>
      </c>
      <c r="M63" s="204">
        <v>0</v>
      </c>
      <c r="N63" s="204">
        <v>0</v>
      </c>
      <c r="O63" s="204">
        <f t="shared" si="248"/>
        <v>0</v>
      </c>
      <c r="P63" s="204">
        <f t="shared" si="249"/>
        <v>0</v>
      </c>
      <c r="R63" s="202"/>
      <c r="S63" s="203" t="s">
        <v>26</v>
      </c>
      <c r="T63" s="204">
        <v>0</v>
      </c>
      <c r="U63" s="204">
        <v>0</v>
      </c>
      <c r="V63" s="204">
        <v>0</v>
      </c>
      <c r="W63" s="204">
        <f t="shared" si="250"/>
        <v>0</v>
      </c>
      <c r="X63" s="204">
        <f t="shared" si="251"/>
        <v>0</v>
      </c>
      <c r="Z63" s="202"/>
      <c r="AA63" s="203" t="s">
        <v>26</v>
      </c>
      <c r="AB63" s="204">
        <v>3</v>
      </c>
      <c r="AC63" s="204">
        <v>3</v>
      </c>
      <c r="AD63" s="204">
        <v>3</v>
      </c>
      <c r="AE63" s="204">
        <f t="shared" si="252"/>
        <v>0</v>
      </c>
      <c r="AF63" s="204">
        <f t="shared" si="253"/>
        <v>0</v>
      </c>
      <c r="AH63" s="202"/>
      <c r="AI63" s="203" t="s">
        <v>26</v>
      </c>
      <c r="AJ63" s="204">
        <v>29</v>
      </c>
      <c r="AK63" s="204">
        <v>29</v>
      </c>
      <c r="AL63" s="204">
        <v>25</v>
      </c>
      <c r="AM63" s="204">
        <f t="shared" si="254"/>
        <v>-4</v>
      </c>
      <c r="AN63" s="204">
        <f t="shared" si="255"/>
        <v>-4</v>
      </c>
      <c r="AP63" s="202"/>
      <c r="AQ63" s="203" t="s">
        <v>26</v>
      </c>
      <c r="AR63" s="204">
        <v>50</v>
      </c>
      <c r="AS63" s="204">
        <v>50</v>
      </c>
      <c r="AT63" s="204">
        <v>50</v>
      </c>
      <c r="AU63" s="204">
        <f t="shared" si="256"/>
        <v>0</v>
      </c>
      <c r="AV63" s="204">
        <f t="shared" si="257"/>
        <v>0</v>
      </c>
      <c r="AX63" s="202"/>
      <c r="AY63" s="203" t="s">
        <v>26</v>
      </c>
      <c r="AZ63" s="204">
        <v>0</v>
      </c>
      <c r="BA63" s="204">
        <v>0</v>
      </c>
      <c r="BB63" s="204">
        <v>0</v>
      </c>
      <c r="BC63" s="204">
        <f t="shared" si="258"/>
        <v>0</v>
      </c>
      <c r="BD63" s="204">
        <f t="shared" si="259"/>
        <v>0</v>
      </c>
      <c r="BF63" s="202"/>
      <c r="BG63" s="203" t="s">
        <v>26</v>
      </c>
      <c r="BH63" s="204">
        <v>0</v>
      </c>
      <c r="BI63" s="204">
        <v>10</v>
      </c>
      <c r="BJ63" s="204">
        <v>1</v>
      </c>
      <c r="BK63" s="204">
        <f t="shared" si="260"/>
        <v>1</v>
      </c>
      <c r="BL63" s="204">
        <f t="shared" si="261"/>
        <v>-9</v>
      </c>
      <c r="BN63" s="202"/>
      <c r="BO63" s="203" t="s">
        <v>26</v>
      </c>
      <c r="BP63" s="204">
        <v>4</v>
      </c>
      <c r="BQ63" s="204">
        <v>4</v>
      </c>
      <c r="BR63" s="204">
        <v>4</v>
      </c>
      <c r="BS63" s="204">
        <f t="shared" si="262"/>
        <v>0</v>
      </c>
      <c r="BT63" s="204">
        <f t="shared" si="263"/>
        <v>0</v>
      </c>
    </row>
    <row r="64" spans="2:72">
      <c r="B64" s="202"/>
      <c r="C64" s="203" t="s">
        <v>108</v>
      </c>
      <c r="D64" s="204">
        <f t="shared" si="245"/>
        <v>25</v>
      </c>
      <c r="E64" s="204">
        <f t="shared" si="243"/>
        <v>32</v>
      </c>
      <c r="F64" s="204">
        <f t="shared" si="244"/>
        <v>25</v>
      </c>
      <c r="G64" s="204">
        <f t="shared" si="246"/>
        <v>0</v>
      </c>
      <c r="H64" s="204">
        <f t="shared" si="247"/>
        <v>-7</v>
      </c>
      <c r="J64" s="202"/>
      <c r="K64" s="203" t="s">
        <v>108</v>
      </c>
      <c r="L64" s="204">
        <v>0</v>
      </c>
      <c r="M64" s="204">
        <v>0</v>
      </c>
      <c r="N64" s="204">
        <v>0</v>
      </c>
      <c r="O64" s="204">
        <f t="shared" si="248"/>
        <v>0</v>
      </c>
      <c r="P64" s="204">
        <f t="shared" si="249"/>
        <v>0</v>
      </c>
      <c r="R64" s="202"/>
      <c r="S64" s="203" t="s">
        <v>108</v>
      </c>
      <c r="T64" s="204">
        <v>0</v>
      </c>
      <c r="U64" s="204">
        <v>0</v>
      </c>
      <c r="V64" s="204">
        <v>0</v>
      </c>
      <c r="W64" s="204">
        <f t="shared" si="250"/>
        <v>0</v>
      </c>
      <c r="X64" s="204">
        <f t="shared" si="251"/>
        <v>0</v>
      </c>
      <c r="Z64" s="202"/>
      <c r="AA64" s="203" t="s">
        <v>108</v>
      </c>
      <c r="AB64" s="204">
        <v>0</v>
      </c>
      <c r="AC64" s="204">
        <v>0</v>
      </c>
      <c r="AD64" s="204">
        <v>0</v>
      </c>
      <c r="AE64" s="204">
        <f t="shared" si="252"/>
        <v>0</v>
      </c>
      <c r="AF64" s="204">
        <f t="shared" si="253"/>
        <v>0</v>
      </c>
      <c r="AH64" s="202"/>
      <c r="AI64" s="203" t="s">
        <v>108</v>
      </c>
      <c r="AJ64" s="204">
        <v>4</v>
      </c>
      <c r="AK64" s="204">
        <v>4</v>
      </c>
      <c r="AL64" s="204">
        <v>5</v>
      </c>
      <c r="AM64" s="204">
        <f t="shared" si="254"/>
        <v>1</v>
      </c>
      <c r="AN64" s="204">
        <f t="shared" si="255"/>
        <v>1</v>
      </c>
      <c r="AP64" s="202"/>
      <c r="AQ64" s="203" t="s">
        <v>108</v>
      </c>
      <c r="AR64" s="204">
        <v>18</v>
      </c>
      <c r="AS64" s="204">
        <v>18</v>
      </c>
      <c r="AT64" s="204">
        <v>18</v>
      </c>
      <c r="AU64" s="204">
        <f t="shared" si="256"/>
        <v>0</v>
      </c>
      <c r="AV64" s="204">
        <f t="shared" si="257"/>
        <v>0</v>
      </c>
      <c r="AX64" s="202"/>
      <c r="AY64" s="203" t="s">
        <v>108</v>
      </c>
      <c r="AZ64" s="204">
        <v>0</v>
      </c>
      <c r="BA64" s="204">
        <v>0</v>
      </c>
      <c r="BB64" s="204">
        <v>0</v>
      </c>
      <c r="BC64" s="204">
        <f t="shared" si="258"/>
        <v>0</v>
      </c>
      <c r="BD64" s="204">
        <f t="shared" si="259"/>
        <v>0</v>
      </c>
      <c r="BF64" s="202"/>
      <c r="BG64" s="203" t="s">
        <v>108</v>
      </c>
      <c r="BH64" s="204">
        <v>1</v>
      </c>
      <c r="BI64" s="204">
        <v>8</v>
      </c>
      <c r="BJ64" s="204">
        <v>0</v>
      </c>
      <c r="BK64" s="204">
        <f t="shared" si="260"/>
        <v>-1</v>
      </c>
      <c r="BL64" s="204">
        <f t="shared" si="261"/>
        <v>-8</v>
      </c>
      <c r="BN64" s="202"/>
      <c r="BO64" s="203" t="s">
        <v>108</v>
      </c>
      <c r="BP64" s="204">
        <v>2</v>
      </c>
      <c r="BQ64" s="204">
        <v>2</v>
      </c>
      <c r="BR64" s="204">
        <v>2</v>
      </c>
      <c r="BS64" s="204">
        <f t="shared" si="262"/>
        <v>0</v>
      </c>
      <c r="BT64" s="204">
        <f t="shared" si="263"/>
        <v>0</v>
      </c>
    </row>
    <row r="65" spans="2:72">
      <c r="B65" s="202"/>
      <c r="C65" s="205"/>
      <c r="D65" s="205"/>
      <c r="E65" s="203"/>
      <c r="F65" s="203"/>
      <c r="G65" s="203"/>
      <c r="H65" s="203"/>
      <c r="J65" s="202"/>
      <c r="K65" s="205"/>
      <c r="L65" s="205"/>
      <c r="M65" s="203"/>
      <c r="N65" s="203"/>
      <c r="O65" s="203"/>
      <c r="P65" s="203"/>
      <c r="R65" s="202"/>
      <c r="S65" s="205"/>
      <c r="T65" s="205"/>
      <c r="U65" s="203"/>
      <c r="V65" s="203"/>
      <c r="W65" s="203"/>
      <c r="X65" s="203"/>
      <c r="Z65" s="202"/>
      <c r="AA65" s="205"/>
      <c r="AB65" s="205"/>
      <c r="AC65" s="203"/>
      <c r="AD65" s="203"/>
      <c r="AE65" s="203"/>
      <c r="AF65" s="203"/>
      <c r="AH65" s="202"/>
      <c r="AI65" s="205"/>
      <c r="AJ65" s="205"/>
      <c r="AK65" s="203"/>
      <c r="AL65" s="203"/>
      <c r="AM65" s="203"/>
      <c r="AN65" s="203"/>
      <c r="AP65" s="202"/>
      <c r="AQ65" s="205"/>
      <c r="AR65" s="205"/>
      <c r="AS65" s="203"/>
      <c r="AT65" s="203"/>
      <c r="AU65" s="203"/>
      <c r="AV65" s="203"/>
      <c r="AX65" s="202"/>
      <c r="AY65" s="205"/>
      <c r="AZ65" s="205"/>
      <c r="BA65" s="203"/>
      <c r="BB65" s="203"/>
      <c r="BC65" s="203"/>
      <c r="BD65" s="203"/>
      <c r="BF65" s="202"/>
      <c r="BG65" s="205"/>
      <c r="BH65" s="205"/>
      <c r="BI65" s="203"/>
      <c r="BJ65" s="203"/>
      <c r="BK65" s="203"/>
      <c r="BL65" s="203"/>
      <c r="BN65" s="202"/>
      <c r="BO65" s="205"/>
      <c r="BP65" s="205"/>
      <c r="BQ65" s="203"/>
      <c r="BR65" s="203"/>
      <c r="BS65" s="203"/>
      <c r="BT65" s="203"/>
    </row>
    <row r="66" spans="2:72">
      <c r="B66" s="206"/>
      <c r="C66" s="207" t="s">
        <v>109</v>
      </c>
      <c r="D66" s="208">
        <f t="shared" ref="D66" si="264">SUM(D58:D65)</f>
        <v>3516</v>
      </c>
      <c r="E66" s="208">
        <f>SUM(E58:E65)</f>
        <v>4030</v>
      </c>
      <c r="F66" s="208">
        <f>SUM(F58:F65)</f>
        <v>3544</v>
      </c>
      <c r="G66" s="208">
        <f t="shared" ref="G66" si="265">SUM(G58:G65)</f>
        <v>28</v>
      </c>
      <c r="H66" s="208">
        <f t="shared" ref="H66" si="266">SUM(H58:H65)</f>
        <v>-486</v>
      </c>
      <c r="J66" s="206"/>
      <c r="K66" s="207" t="s">
        <v>109</v>
      </c>
      <c r="L66" s="208">
        <f t="shared" ref="L66" si="267">SUM(L58:L65)</f>
        <v>0</v>
      </c>
      <c r="M66" s="208">
        <v>50</v>
      </c>
      <c r="N66" s="208">
        <f t="shared" ref="N66" si="268">SUM(N58:N65)</f>
        <v>33</v>
      </c>
      <c r="O66" s="208">
        <f t="shared" ref="O66" si="269">SUM(O58:O65)</f>
        <v>33</v>
      </c>
      <c r="P66" s="208">
        <f t="shared" ref="P66" si="270">SUM(P58:P65)</f>
        <v>-17</v>
      </c>
      <c r="R66" s="206"/>
      <c r="S66" s="207" t="s">
        <v>109</v>
      </c>
      <c r="T66" s="208">
        <f t="shared" ref="T66:V66" si="271">SUM(T58:T65)</f>
        <v>0</v>
      </c>
      <c r="U66" s="208">
        <f t="shared" si="271"/>
        <v>98</v>
      </c>
      <c r="V66" s="208">
        <f t="shared" si="271"/>
        <v>83</v>
      </c>
      <c r="W66" s="208">
        <f t="shared" ref="W66" si="272">SUM(W58:W65)</f>
        <v>83</v>
      </c>
      <c r="X66" s="208">
        <f t="shared" ref="X66" si="273">SUM(X58:X65)</f>
        <v>-15</v>
      </c>
      <c r="Z66" s="206"/>
      <c r="AA66" s="207" t="s">
        <v>109</v>
      </c>
      <c r="AB66" s="208">
        <f t="shared" ref="AB66:AD66" si="274">SUM(AB58:AB65)</f>
        <v>8</v>
      </c>
      <c r="AC66" s="208">
        <f t="shared" si="274"/>
        <v>7</v>
      </c>
      <c r="AD66" s="208">
        <f t="shared" si="274"/>
        <v>6</v>
      </c>
      <c r="AE66" s="208">
        <f t="shared" ref="AE66" si="275">SUM(AE58:AE65)</f>
        <v>-2</v>
      </c>
      <c r="AF66" s="208">
        <f t="shared" ref="AF66" si="276">SUM(AF58:AF65)</f>
        <v>-1</v>
      </c>
      <c r="AH66" s="206"/>
      <c r="AI66" s="207" t="s">
        <v>109</v>
      </c>
      <c r="AJ66" s="208">
        <f t="shared" ref="AJ66:AL66" si="277">SUM(AJ58:AJ65)</f>
        <v>1427</v>
      </c>
      <c r="AK66" s="208">
        <f t="shared" si="277"/>
        <v>1432</v>
      </c>
      <c r="AL66" s="208">
        <f t="shared" si="277"/>
        <v>1421</v>
      </c>
      <c r="AM66" s="208">
        <f t="shared" ref="AM66" si="278">SUM(AM58:AM65)</f>
        <v>-6</v>
      </c>
      <c r="AN66" s="208">
        <f t="shared" ref="AN66" si="279">SUM(AN58:AN65)</f>
        <v>-11</v>
      </c>
      <c r="AP66" s="206"/>
      <c r="AQ66" s="207" t="s">
        <v>109</v>
      </c>
      <c r="AR66" s="208">
        <f t="shared" ref="AR66:AT66" si="280">SUM(AR58:AR65)</f>
        <v>708</v>
      </c>
      <c r="AS66" s="208">
        <f t="shared" si="280"/>
        <v>593</v>
      </c>
      <c r="AT66" s="208">
        <f t="shared" si="280"/>
        <v>591</v>
      </c>
      <c r="AU66" s="208">
        <f t="shared" ref="AU66" si="281">SUM(AU58:AU65)</f>
        <v>-117</v>
      </c>
      <c r="AV66" s="208">
        <f t="shared" ref="AV66" si="282">SUM(AV58:AV65)</f>
        <v>-2</v>
      </c>
      <c r="AX66" s="206"/>
      <c r="AY66" s="207" t="s">
        <v>109</v>
      </c>
      <c r="AZ66" s="208">
        <f t="shared" ref="AZ66:BB66" si="283">SUM(AZ58:AZ65)</f>
        <v>348</v>
      </c>
      <c r="BA66" s="208">
        <f t="shared" si="283"/>
        <v>445</v>
      </c>
      <c r="BB66" s="208">
        <f t="shared" si="283"/>
        <v>361</v>
      </c>
      <c r="BC66" s="208">
        <f t="shared" ref="BC66" si="284">SUM(BC58:BC65)</f>
        <v>13</v>
      </c>
      <c r="BD66" s="208">
        <f t="shared" ref="BD66" si="285">SUM(BD58:BD65)</f>
        <v>-84</v>
      </c>
      <c r="BF66" s="206"/>
      <c r="BG66" s="207" t="s">
        <v>109</v>
      </c>
      <c r="BH66" s="208">
        <f t="shared" ref="BH66:BJ66" si="286">SUM(BH58:BH65)</f>
        <v>861</v>
      </c>
      <c r="BI66" s="208">
        <f t="shared" si="286"/>
        <v>1225</v>
      </c>
      <c r="BJ66" s="208">
        <f t="shared" si="286"/>
        <v>884</v>
      </c>
      <c r="BK66" s="208">
        <f t="shared" ref="BK66" si="287">SUM(BK58:BK65)</f>
        <v>23</v>
      </c>
      <c r="BL66" s="208">
        <f t="shared" ref="BL66" si="288">SUM(BL58:BL65)</f>
        <v>-341</v>
      </c>
      <c r="BN66" s="206"/>
      <c r="BO66" s="207" t="s">
        <v>109</v>
      </c>
      <c r="BP66" s="208">
        <f t="shared" ref="BP66:BR66" si="289">SUM(BP58:BP65)</f>
        <v>164</v>
      </c>
      <c r="BQ66" s="208">
        <f t="shared" si="289"/>
        <v>180</v>
      </c>
      <c r="BR66" s="208">
        <f t="shared" si="289"/>
        <v>165</v>
      </c>
      <c r="BS66" s="208">
        <f t="shared" ref="BS66" si="290">SUM(BS58:BS65)</f>
        <v>1</v>
      </c>
      <c r="BT66" s="208">
        <f t="shared" ref="BT66" si="291">SUM(BT58:BT65)</f>
        <v>-15</v>
      </c>
    </row>
    <row r="67" spans="2:72">
      <c r="B67" s="199">
        <v>7</v>
      </c>
      <c r="C67" s="200" t="s">
        <v>80</v>
      </c>
      <c r="D67" s="201"/>
      <c r="E67" s="201"/>
      <c r="F67" s="201"/>
      <c r="G67" s="201"/>
      <c r="H67" s="201"/>
      <c r="J67" s="199">
        <v>7</v>
      </c>
      <c r="K67" s="200" t="s">
        <v>80</v>
      </c>
      <c r="L67" s="201"/>
      <c r="M67" s="201"/>
      <c r="N67" s="201"/>
      <c r="O67" s="201"/>
      <c r="P67" s="201"/>
      <c r="R67" s="199">
        <v>7</v>
      </c>
      <c r="S67" s="200" t="s">
        <v>80</v>
      </c>
      <c r="T67" s="201"/>
      <c r="U67" s="201"/>
      <c r="V67" s="201"/>
      <c r="W67" s="201"/>
      <c r="X67" s="201"/>
      <c r="Z67" s="199">
        <v>7</v>
      </c>
      <c r="AA67" s="200" t="s">
        <v>80</v>
      </c>
      <c r="AB67" s="201"/>
      <c r="AC67" s="201"/>
      <c r="AD67" s="201"/>
      <c r="AE67" s="201"/>
      <c r="AF67" s="201"/>
      <c r="AH67" s="199">
        <v>7</v>
      </c>
      <c r="AI67" s="200" t="s">
        <v>80</v>
      </c>
      <c r="AJ67" s="201"/>
      <c r="AK67" s="201"/>
      <c r="AL67" s="201"/>
      <c r="AM67" s="201"/>
      <c r="AN67" s="201"/>
      <c r="AP67" s="199">
        <v>7</v>
      </c>
      <c r="AQ67" s="200" t="s">
        <v>80</v>
      </c>
      <c r="AR67" s="201"/>
      <c r="AS67" s="201"/>
      <c r="AT67" s="201"/>
      <c r="AU67" s="201"/>
      <c r="AV67" s="201"/>
      <c r="AX67" s="199">
        <v>7</v>
      </c>
      <c r="AY67" s="200" t="s">
        <v>80</v>
      </c>
      <c r="AZ67" s="201"/>
      <c r="BA67" s="201"/>
      <c r="BB67" s="201"/>
      <c r="BC67" s="201"/>
      <c r="BD67" s="201"/>
      <c r="BF67" s="199">
        <v>7</v>
      </c>
      <c r="BG67" s="200" t="s">
        <v>80</v>
      </c>
      <c r="BH67" s="201"/>
      <c r="BI67" s="201"/>
      <c r="BJ67" s="201"/>
      <c r="BK67" s="201"/>
      <c r="BL67" s="201"/>
      <c r="BN67" s="199">
        <v>7</v>
      </c>
      <c r="BO67" s="200" t="s">
        <v>80</v>
      </c>
      <c r="BP67" s="201"/>
      <c r="BQ67" s="201"/>
      <c r="BR67" s="201"/>
      <c r="BS67" s="201"/>
      <c r="BT67" s="201"/>
    </row>
    <row r="68" spans="2:72">
      <c r="B68" s="202"/>
      <c r="C68" s="203" t="s">
        <v>104</v>
      </c>
      <c r="D68" s="204">
        <f>L68+T68+AB68+AJ68+AR68+AZ68+BH68+BP68</f>
        <v>0</v>
      </c>
      <c r="E68" s="204">
        <f t="shared" ref="E68:E74" si="292">M68+U68+AC68+AK68+AS68+BA68+BI68+BQ68</f>
        <v>0</v>
      </c>
      <c r="F68" s="204">
        <f t="shared" ref="F68:F74" si="293">N68+V68+AD68+AL68+AT68+BB68+BJ68+BR68</f>
        <v>0</v>
      </c>
      <c r="G68" s="204">
        <f>F68-D68</f>
        <v>0</v>
      </c>
      <c r="H68" s="204">
        <f>F68-E68</f>
        <v>0</v>
      </c>
      <c r="J68" s="202"/>
      <c r="K68" s="203" t="s">
        <v>104</v>
      </c>
      <c r="L68" s="204">
        <v>0</v>
      </c>
      <c r="M68" s="204">
        <v>0</v>
      </c>
      <c r="N68" s="204">
        <v>0</v>
      </c>
      <c r="O68" s="204">
        <f>N68-L68</f>
        <v>0</v>
      </c>
      <c r="P68" s="204">
        <f>N68-M68</f>
        <v>0</v>
      </c>
      <c r="R68" s="202"/>
      <c r="S68" s="203" t="s">
        <v>104</v>
      </c>
      <c r="T68" s="204">
        <v>0</v>
      </c>
      <c r="U68" s="204">
        <v>0</v>
      </c>
      <c r="V68" s="204">
        <v>0</v>
      </c>
      <c r="W68" s="204">
        <f>V68-T68</f>
        <v>0</v>
      </c>
      <c r="X68" s="204">
        <f>V68-U68</f>
        <v>0</v>
      </c>
      <c r="Z68" s="202"/>
      <c r="AA68" s="203" t="s">
        <v>104</v>
      </c>
      <c r="AB68" s="204">
        <v>0</v>
      </c>
      <c r="AC68" s="204">
        <v>0</v>
      </c>
      <c r="AD68" s="204">
        <v>0</v>
      </c>
      <c r="AE68" s="204">
        <f>AD68-AB68</f>
        <v>0</v>
      </c>
      <c r="AF68" s="204">
        <f>AD68-AC68</f>
        <v>0</v>
      </c>
      <c r="AH68" s="202"/>
      <c r="AI68" s="203" t="s">
        <v>104</v>
      </c>
      <c r="AJ68" s="204">
        <v>0</v>
      </c>
      <c r="AK68" s="204">
        <v>0</v>
      </c>
      <c r="AL68" s="204">
        <v>0</v>
      </c>
      <c r="AM68" s="204">
        <f>AL68-AJ68</f>
        <v>0</v>
      </c>
      <c r="AN68" s="204">
        <f>AL68-AK68</f>
        <v>0</v>
      </c>
      <c r="AP68" s="202"/>
      <c r="AQ68" s="203" t="s">
        <v>104</v>
      </c>
      <c r="AR68" s="204">
        <v>0</v>
      </c>
      <c r="AS68" s="204">
        <v>0</v>
      </c>
      <c r="AT68" s="204">
        <v>0</v>
      </c>
      <c r="AU68" s="204">
        <f>AT68-AR68</f>
        <v>0</v>
      </c>
      <c r="AV68" s="204">
        <f>AT68-AS68</f>
        <v>0</v>
      </c>
      <c r="AX68" s="202"/>
      <c r="AY68" s="203" t="s">
        <v>104</v>
      </c>
      <c r="AZ68" s="204">
        <v>0</v>
      </c>
      <c r="BA68" s="204">
        <v>0</v>
      </c>
      <c r="BB68" s="204">
        <v>0</v>
      </c>
      <c r="BC68" s="204">
        <f>BB68-AZ68</f>
        <v>0</v>
      </c>
      <c r="BD68" s="204">
        <f>BB68-BA68</f>
        <v>0</v>
      </c>
      <c r="BF68" s="202"/>
      <c r="BG68" s="203" t="s">
        <v>104</v>
      </c>
      <c r="BH68" s="204">
        <v>0</v>
      </c>
      <c r="BI68" s="204">
        <v>0</v>
      </c>
      <c r="BJ68" s="204">
        <v>0</v>
      </c>
      <c r="BK68" s="204">
        <f>BJ68-BH68</f>
        <v>0</v>
      </c>
      <c r="BL68" s="204">
        <f>BJ68-BI68</f>
        <v>0</v>
      </c>
      <c r="BN68" s="202"/>
      <c r="BO68" s="203" t="s">
        <v>104</v>
      </c>
      <c r="BP68" s="204">
        <v>0</v>
      </c>
      <c r="BQ68" s="204">
        <v>0</v>
      </c>
      <c r="BR68" s="204">
        <v>0</v>
      </c>
      <c r="BS68" s="204">
        <f>BR68-BP68</f>
        <v>0</v>
      </c>
      <c r="BT68" s="204">
        <f>BR68-BQ68</f>
        <v>0</v>
      </c>
    </row>
    <row r="69" spans="2:72">
      <c r="B69" s="202"/>
      <c r="C69" s="203" t="s">
        <v>105</v>
      </c>
      <c r="D69" s="204">
        <f t="shared" ref="D69:D74" si="294">L69+T69+AB69+AJ69+AR69+AZ69+BH69+BP69</f>
        <v>1</v>
      </c>
      <c r="E69" s="204">
        <f t="shared" si="292"/>
        <v>0</v>
      </c>
      <c r="F69" s="204">
        <f t="shared" si="293"/>
        <v>0</v>
      </c>
      <c r="G69" s="204">
        <f t="shared" ref="G69:G74" si="295">F69-D69</f>
        <v>-1</v>
      </c>
      <c r="H69" s="204">
        <f t="shared" ref="H69:H74" si="296">F69-E69</f>
        <v>0</v>
      </c>
      <c r="J69" s="202"/>
      <c r="K69" s="203" t="s">
        <v>105</v>
      </c>
      <c r="L69" s="204">
        <v>0</v>
      </c>
      <c r="M69" s="204">
        <v>0</v>
      </c>
      <c r="N69" s="204">
        <v>0</v>
      </c>
      <c r="O69" s="204">
        <f t="shared" ref="O69:O74" si="297">N69-L69</f>
        <v>0</v>
      </c>
      <c r="P69" s="204">
        <f t="shared" ref="P69:P74" si="298">N69-M69</f>
        <v>0</v>
      </c>
      <c r="R69" s="202"/>
      <c r="S69" s="203" t="s">
        <v>105</v>
      </c>
      <c r="T69" s="204">
        <v>0</v>
      </c>
      <c r="U69" s="204">
        <v>0</v>
      </c>
      <c r="V69" s="204">
        <v>0</v>
      </c>
      <c r="W69" s="204">
        <f t="shared" ref="W69:W74" si="299">V69-T69</f>
        <v>0</v>
      </c>
      <c r="X69" s="204">
        <f t="shared" ref="X69:X74" si="300">V69-U69</f>
        <v>0</v>
      </c>
      <c r="Z69" s="202"/>
      <c r="AA69" s="203" t="s">
        <v>105</v>
      </c>
      <c r="AB69" s="204">
        <v>0</v>
      </c>
      <c r="AC69" s="204">
        <v>0</v>
      </c>
      <c r="AD69" s="204">
        <v>0</v>
      </c>
      <c r="AE69" s="204">
        <f t="shared" ref="AE69:AE74" si="301">AD69-AB69</f>
        <v>0</v>
      </c>
      <c r="AF69" s="204">
        <f t="shared" ref="AF69:AF74" si="302">AD69-AC69</f>
        <v>0</v>
      </c>
      <c r="AH69" s="202"/>
      <c r="AI69" s="203" t="s">
        <v>105</v>
      </c>
      <c r="AJ69" s="204">
        <v>0</v>
      </c>
      <c r="AK69" s="204">
        <v>0</v>
      </c>
      <c r="AL69" s="204">
        <v>0</v>
      </c>
      <c r="AM69" s="204">
        <f t="shared" ref="AM69:AM74" si="303">AL69-AJ69</f>
        <v>0</v>
      </c>
      <c r="AN69" s="204">
        <f t="shared" ref="AN69:AN74" si="304">AL69-AK69</f>
        <v>0</v>
      </c>
      <c r="AP69" s="202"/>
      <c r="AQ69" s="203" t="s">
        <v>105</v>
      </c>
      <c r="AR69" s="204">
        <v>0</v>
      </c>
      <c r="AS69" s="204">
        <v>0</v>
      </c>
      <c r="AT69" s="204">
        <v>0</v>
      </c>
      <c r="AU69" s="204">
        <f t="shared" ref="AU69:AU74" si="305">AT69-AR69</f>
        <v>0</v>
      </c>
      <c r="AV69" s="204">
        <f t="shared" ref="AV69:AV74" si="306">AT69-AS69</f>
        <v>0</v>
      </c>
      <c r="AX69" s="202"/>
      <c r="AY69" s="203" t="s">
        <v>105</v>
      </c>
      <c r="AZ69" s="204">
        <v>0</v>
      </c>
      <c r="BA69" s="204">
        <v>0</v>
      </c>
      <c r="BB69" s="204">
        <v>0</v>
      </c>
      <c r="BC69" s="204">
        <f t="shared" ref="BC69:BC74" si="307">BB69-AZ69</f>
        <v>0</v>
      </c>
      <c r="BD69" s="204">
        <f t="shared" ref="BD69:BD74" si="308">BB69-BA69</f>
        <v>0</v>
      </c>
      <c r="BF69" s="202"/>
      <c r="BG69" s="203" t="s">
        <v>105</v>
      </c>
      <c r="BH69" s="204">
        <v>1</v>
      </c>
      <c r="BI69" s="204">
        <v>0</v>
      </c>
      <c r="BJ69" s="204">
        <v>0</v>
      </c>
      <c r="BK69" s="204">
        <f t="shared" ref="BK69:BK74" si="309">BJ69-BH69</f>
        <v>-1</v>
      </c>
      <c r="BL69" s="204">
        <f t="shared" ref="BL69:BL74" si="310">BJ69-BI69</f>
        <v>0</v>
      </c>
      <c r="BN69" s="202"/>
      <c r="BO69" s="203" t="s">
        <v>105</v>
      </c>
      <c r="BP69" s="204">
        <v>0</v>
      </c>
      <c r="BQ69" s="204">
        <v>0</v>
      </c>
      <c r="BR69" s="204">
        <v>0</v>
      </c>
      <c r="BS69" s="204">
        <f t="shared" ref="BS69:BS74" si="311">BR69-BP69</f>
        <v>0</v>
      </c>
      <c r="BT69" s="204">
        <f t="shared" ref="BT69:BT74" si="312">BR69-BQ69</f>
        <v>0</v>
      </c>
    </row>
    <row r="70" spans="2:72">
      <c r="B70" s="202"/>
      <c r="C70" s="203" t="s">
        <v>106</v>
      </c>
      <c r="D70" s="204">
        <f t="shared" si="294"/>
        <v>54</v>
      </c>
      <c r="E70" s="204">
        <f t="shared" si="292"/>
        <v>4</v>
      </c>
      <c r="F70" s="204">
        <f t="shared" si="293"/>
        <v>4</v>
      </c>
      <c r="G70" s="204">
        <f t="shared" si="295"/>
        <v>-50</v>
      </c>
      <c r="H70" s="204">
        <f t="shared" si="296"/>
        <v>0</v>
      </c>
      <c r="J70" s="202"/>
      <c r="K70" s="203" t="s">
        <v>106</v>
      </c>
      <c r="L70" s="204">
        <v>0</v>
      </c>
      <c r="M70" s="204">
        <v>0</v>
      </c>
      <c r="N70" s="204">
        <v>0</v>
      </c>
      <c r="O70" s="204">
        <f t="shared" si="297"/>
        <v>0</v>
      </c>
      <c r="P70" s="204">
        <f t="shared" si="298"/>
        <v>0</v>
      </c>
      <c r="R70" s="202"/>
      <c r="S70" s="203" t="s">
        <v>106</v>
      </c>
      <c r="T70" s="204">
        <v>0</v>
      </c>
      <c r="U70" s="204">
        <v>0</v>
      </c>
      <c r="V70" s="204">
        <v>0</v>
      </c>
      <c r="W70" s="204">
        <f t="shared" si="299"/>
        <v>0</v>
      </c>
      <c r="X70" s="204">
        <f t="shared" si="300"/>
        <v>0</v>
      </c>
      <c r="Z70" s="202"/>
      <c r="AA70" s="203" t="s">
        <v>106</v>
      </c>
      <c r="AB70" s="204">
        <v>0</v>
      </c>
      <c r="AC70" s="204">
        <v>0</v>
      </c>
      <c r="AD70" s="204">
        <v>0</v>
      </c>
      <c r="AE70" s="204">
        <f t="shared" si="301"/>
        <v>0</v>
      </c>
      <c r="AF70" s="204">
        <f t="shared" si="302"/>
        <v>0</v>
      </c>
      <c r="AH70" s="202"/>
      <c r="AI70" s="203" t="s">
        <v>106</v>
      </c>
      <c r="AJ70" s="204">
        <v>0</v>
      </c>
      <c r="AK70" s="204">
        <v>0</v>
      </c>
      <c r="AL70" s="204">
        <v>0</v>
      </c>
      <c r="AM70" s="204">
        <f t="shared" si="303"/>
        <v>0</v>
      </c>
      <c r="AN70" s="204">
        <f t="shared" si="304"/>
        <v>0</v>
      </c>
      <c r="AP70" s="202"/>
      <c r="AQ70" s="203" t="s">
        <v>106</v>
      </c>
      <c r="AR70" s="204">
        <v>0</v>
      </c>
      <c r="AS70" s="204">
        <v>0</v>
      </c>
      <c r="AT70" s="204">
        <v>0</v>
      </c>
      <c r="AU70" s="204">
        <f t="shared" si="305"/>
        <v>0</v>
      </c>
      <c r="AV70" s="204">
        <f t="shared" si="306"/>
        <v>0</v>
      </c>
      <c r="AX70" s="202"/>
      <c r="AY70" s="203" t="s">
        <v>106</v>
      </c>
      <c r="AZ70" s="204">
        <v>0</v>
      </c>
      <c r="BA70" s="204">
        <v>0</v>
      </c>
      <c r="BB70" s="204">
        <v>1</v>
      </c>
      <c r="BC70" s="204">
        <f t="shared" si="307"/>
        <v>1</v>
      </c>
      <c r="BD70" s="204">
        <f t="shared" si="308"/>
        <v>1</v>
      </c>
      <c r="BF70" s="202"/>
      <c r="BG70" s="203" t="s">
        <v>106</v>
      </c>
      <c r="BH70" s="204">
        <v>54</v>
      </c>
      <c r="BI70" s="204">
        <v>4</v>
      </c>
      <c r="BJ70" s="204">
        <v>3</v>
      </c>
      <c r="BK70" s="204">
        <f t="shared" si="309"/>
        <v>-51</v>
      </c>
      <c r="BL70" s="204">
        <f t="shared" si="310"/>
        <v>-1</v>
      </c>
      <c r="BN70" s="202"/>
      <c r="BO70" s="203" t="s">
        <v>106</v>
      </c>
      <c r="BP70" s="204">
        <v>0</v>
      </c>
      <c r="BQ70" s="204">
        <v>0</v>
      </c>
      <c r="BR70" s="204">
        <v>0</v>
      </c>
      <c r="BS70" s="204">
        <f t="shared" si="311"/>
        <v>0</v>
      </c>
      <c r="BT70" s="204">
        <f t="shared" si="312"/>
        <v>0</v>
      </c>
    </row>
    <row r="71" spans="2:72">
      <c r="B71" s="202"/>
      <c r="C71" s="203" t="s">
        <v>107</v>
      </c>
      <c r="D71" s="204">
        <f t="shared" si="294"/>
        <v>14</v>
      </c>
      <c r="E71" s="204">
        <f t="shared" si="292"/>
        <v>0</v>
      </c>
      <c r="F71" s="204">
        <f t="shared" si="293"/>
        <v>0</v>
      </c>
      <c r="G71" s="204">
        <f t="shared" si="295"/>
        <v>-14</v>
      </c>
      <c r="H71" s="204">
        <f t="shared" si="296"/>
        <v>0</v>
      </c>
      <c r="J71" s="202"/>
      <c r="K71" s="203" t="s">
        <v>107</v>
      </c>
      <c r="L71" s="204">
        <v>0</v>
      </c>
      <c r="M71" s="204">
        <v>0</v>
      </c>
      <c r="N71" s="204">
        <v>0</v>
      </c>
      <c r="O71" s="204">
        <f t="shared" si="297"/>
        <v>0</v>
      </c>
      <c r="P71" s="204">
        <f t="shared" si="298"/>
        <v>0</v>
      </c>
      <c r="R71" s="202"/>
      <c r="S71" s="203" t="s">
        <v>107</v>
      </c>
      <c r="T71" s="204">
        <v>0</v>
      </c>
      <c r="U71" s="204">
        <v>0</v>
      </c>
      <c r="V71" s="204">
        <v>0</v>
      </c>
      <c r="W71" s="204">
        <f t="shared" si="299"/>
        <v>0</v>
      </c>
      <c r="X71" s="204">
        <f t="shared" si="300"/>
        <v>0</v>
      </c>
      <c r="Z71" s="202"/>
      <c r="AA71" s="203" t="s">
        <v>107</v>
      </c>
      <c r="AB71" s="204">
        <v>0</v>
      </c>
      <c r="AC71" s="204">
        <v>0</v>
      </c>
      <c r="AD71" s="204">
        <v>0</v>
      </c>
      <c r="AE71" s="204">
        <f t="shared" si="301"/>
        <v>0</v>
      </c>
      <c r="AF71" s="204">
        <f t="shared" si="302"/>
        <v>0</v>
      </c>
      <c r="AH71" s="202"/>
      <c r="AI71" s="203" t="s">
        <v>107</v>
      </c>
      <c r="AJ71" s="204">
        <v>0</v>
      </c>
      <c r="AK71" s="204">
        <v>0</v>
      </c>
      <c r="AL71" s="204">
        <v>0</v>
      </c>
      <c r="AM71" s="204">
        <f t="shared" si="303"/>
        <v>0</v>
      </c>
      <c r="AN71" s="204">
        <f t="shared" si="304"/>
        <v>0</v>
      </c>
      <c r="AP71" s="202"/>
      <c r="AQ71" s="203" t="s">
        <v>107</v>
      </c>
      <c r="AR71" s="204">
        <v>0</v>
      </c>
      <c r="AS71" s="204">
        <v>0</v>
      </c>
      <c r="AT71" s="204">
        <v>0</v>
      </c>
      <c r="AU71" s="204">
        <f t="shared" si="305"/>
        <v>0</v>
      </c>
      <c r="AV71" s="204">
        <f t="shared" si="306"/>
        <v>0</v>
      </c>
      <c r="AX71" s="202"/>
      <c r="AY71" s="203" t="s">
        <v>107</v>
      </c>
      <c r="AZ71" s="204">
        <v>0</v>
      </c>
      <c r="BA71" s="204">
        <v>0</v>
      </c>
      <c r="BB71" s="204">
        <v>0</v>
      </c>
      <c r="BC71" s="204">
        <f t="shared" si="307"/>
        <v>0</v>
      </c>
      <c r="BD71" s="204">
        <f t="shared" si="308"/>
        <v>0</v>
      </c>
      <c r="BF71" s="202"/>
      <c r="BG71" s="203" t="s">
        <v>107</v>
      </c>
      <c r="BH71" s="204">
        <v>14</v>
      </c>
      <c r="BI71" s="204">
        <v>0</v>
      </c>
      <c r="BJ71" s="204">
        <v>0</v>
      </c>
      <c r="BK71" s="204">
        <f t="shared" si="309"/>
        <v>-14</v>
      </c>
      <c r="BL71" s="204">
        <f t="shared" si="310"/>
        <v>0</v>
      </c>
      <c r="BN71" s="202"/>
      <c r="BO71" s="203" t="s">
        <v>107</v>
      </c>
      <c r="BP71" s="204">
        <v>0</v>
      </c>
      <c r="BQ71" s="204">
        <v>0</v>
      </c>
      <c r="BR71" s="204">
        <v>0</v>
      </c>
      <c r="BS71" s="204">
        <f t="shared" si="311"/>
        <v>0</v>
      </c>
      <c r="BT71" s="204">
        <f t="shared" si="312"/>
        <v>0</v>
      </c>
    </row>
    <row r="72" spans="2:72">
      <c r="B72" s="202"/>
      <c r="C72" s="203" t="s">
        <v>25</v>
      </c>
      <c r="D72" s="204">
        <f t="shared" si="294"/>
        <v>81</v>
      </c>
      <c r="E72" s="204">
        <f t="shared" si="292"/>
        <v>4</v>
      </c>
      <c r="F72" s="204">
        <f t="shared" si="293"/>
        <v>2</v>
      </c>
      <c r="G72" s="204">
        <f t="shared" si="295"/>
        <v>-79</v>
      </c>
      <c r="H72" s="204">
        <f t="shared" si="296"/>
        <v>-2</v>
      </c>
      <c r="J72" s="202"/>
      <c r="K72" s="203" t="s">
        <v>25</v>
      </c>
      <c r="L72" s="204">
        <v>0</v>
      </c>
      <c r="M72" s="204">
        <v>0</v>
      </c>
      <c r="N72" s="204">
        <v>0</v>
      </c>
      <c r="O72" s="204">
        <f t="shared" si="297"/>
        <v>0</v>
      </c>
      <c r="P72" s="204">
        <f t="shared" si="298"/>
        <v>0</v>
      </c>
      <c r="R72" s="202"/>
      <c r="S72" s="203" t="s">
        <v>25</v>
      </c>
      <c r="T72" s="204">
        <v>0</v>
      </c>
      <c r="U72" s="204">
        <v>0</v>
      </c>
      <c r="V72" s="204">
        <v>0</v>
      </c>
      <c r="W72" s="204">
        <f t="shared" si="299"/>
        <v>0</v>
      </c>
      <c r="X72" s="204">
        <f t="shared" si="300"/>
        <v>0</v>
      </c>
      <c r="Z72" s="202"/>
      <c r="AA72" s="203" t="s">
        <v>25</v>
      </c>
      <c r="AB72" s="204">
        <v>0</v>
      </c>
      <c r="AC72" s="204">
        <v>0</v>
      </c>
      <c r="AD72" s="204">
        <v>0</v>
      </c>
      <c r="AE72" s="204">
        <f t="shared" si="301"/>
        <v>0</v>
      </c>
      <c r="AF72" s="204">
        <f t="shared" si="302"/>
        <v>0</v>
      </c>
      <c r="AH72" s="202"/>
      <c r="AI72" s="203" t="s">
        <v>25</v>
      </c>
      <c r="AJ72" s="204">
        <v>0</v>
      </c>
      <c r="AK72" s="204">
        <v>0</v>
      </c>
      <c r="AL72" s="204">
        <v>0</v>
      </c>
      <c r="AM72" s="204">
        <f t="shared" si="303"/>
        <v>0</v>
      </c>
      <c r="AN72" s="204">
        <f t="shared" si="304"/>
        <v>0</v>
      </c>
      <c r="AP72" s="202"/>
      <c r="AQ72" s="203" t="s">
        <v>25</v>
      </c>
      <c r="AR72" s="204">
        <v>0</v>
      </c>
      <c r="AS72" s="204">
        <v>0</v>
      </c>
      <c r="AT72" s="204">
        <v>0</v>
      </c>
      <c r="AU72" s="204">
        <f t="shared" si="305"/>
        <v>0</v>
      </c>
      <c r="AV72" s="204">
        <f t="shared" si="306"/>
        <v>0</v>
      </c>
      <c r="AX72" s="202"/>
      <c r="AY72" s="203" t="s">
        <v>25</v>
      </c>
      <c r="AZ72" s="204">
        <v>0</v>
      </c>
      <c r="BA72" s="204">
        <v>0</v>
      </c>
      <c r="BB72" s="204">
        <v>2</v>
      </c>
      <c r="BC72" s="204">
        <f t="shared" si="307"/>
        <v>2</v>
      </c>
      <c r="BD72" s="204">
        <f t="shared" si="308"/>
        <v>2</v>
      </c>
      <c r="BF72" s="202"/>
      <c r="BG72" s="203" t="s">
        <v>25</v>
      </c>
      <c r="BH72" s="204">
        <v>81</v>
      </c>
      <c r="BI72" s="204">
        <v>4</v>
      </c>
      <c r="BJ72" s="204">
        <v>0</v>
      </c>
      <c r="BK72" s="204">
        <f t="shared" si="309"/>
        <v>-81</v>
      </c>
      <c r="BL72" s="204">
        <f t="shared" si="310"/>
        <v>-4</v>
      </c>
      <c r="BN72" s="202"/>
      <c r="BO72" s="203" t="s">
        <v>25</v>
      </c>
      <c r="BP72" s="204">
        <v>0</v>
      </c>
      <c r="BQ72" s="204">
        <v>0</v>
      </c>
      <c r="BR72" s="204">
        <v>0</v>
      </c>
      <c r="BS72" s="204">
        <f t="shared" si="311"/>
        <v>0</v>
      </c>
      <c r="BT72" s="204">
        <f t="shared" si="312"/>
        <v>0</v>
      </c>
    </row>
    <row r="73" spans="2:72">
      <c r="B73" s="202"/>
      <c r="C73" s="203" t="s">
        <v>26</v>
      </c>
      <c r="D73" s="204">
        <f t="shared" si="294"/>
        <v>0</v>
      </c>
      <c r="E73" s="204">
        <f t="shared" si="292"/>
        <v>0</v>
      </c>
      <c r="F73" s="204">
        <f t="shared" si="293"/>
        <v>0</v>
      </c>
      <c r="G73" s="204">
        <f t="shared" si="295"/>
        <v>0</v>
      </c>
      <c r="H73" s="204">
        <f t="shared" si="296"/>
        <v>0</v>
      </c>
      <c r="J73" s="202"/>
      <c r="K73" s="203" t="s">
        <v>26</v>
      </c>
      <c r="L73" s="204">
        <v>0</v>
      </c>
      <c r="M73" s="204">
        <v>0</v>
      </c>
      <c r="N73" s="204">
        <v>0</v>
      </c>
      <c r="O73" s="204">
        <f t="shared" si="297"/>
        <v>0</v>
      </c>
      <c r="P73" s="204">
        <f t="shared" si="298"/>
        <v>0</v>
      </c>
      <c r="R73" s="202"/>
      <c r="S73" s="203" t="s">
        <v>26</v>
      </c>
      <c r="T73" s="204">
        <v>0</v>
      </c>
      <c r="U73" s="204">
        <v>0</v>
      </c>
      <c r="V73" s="204">
        <v>0</v>
      </c>
      <c r="W73" s="204">
        <f t="shared" si="299"/>
        <v>0</v>
      </c>
      <c r="X73" s="204">
        <f t="shared" si="300"/>
        <v>0</v>
      </c>
      <c r="Z73" s="202"/>
      <c r="AA73" s="203" t="s">
        <v>26</v>
      </c>
      <c r="AB73" s="204">
        <v>0</v>
      </c>
      <c r="AC73" s="204">
        <v>0</v>
      </c>
      <c r="AD73" s="204">
        <v>0</v>
      </c>
      <c r="AE73" s="204">
        <f t="shared" si="301"/>
        <v>0</v>
      </c>
      <c r="AF73" s="204">
        <f t="shared" si="302"/>
        <v>0</v>
      </c>
      <c r="AH73" s="202"/>
      <c r="AI73" s="203" t="s">
        <v>26</v>
      </c>
      <c r="AJ73" s="204">
        <v>0</v>
      </c>
      <c r="AK73" s="204">
        <v>0</v>
      </c>
      <c r="AL73" s="204">
        <v>0</v>
      </c>
      <c r="AM73" s="204">
        <f t="shared" si="303"/>
        <v>0</v>
      </c>
      <c r="AN73" s="204">
        <f t="shared" si="304"/>
        <v>0</v>
      </c>
      <c r="AP73" s="202"/>
      <c r="AQ73" s="203" t="s">
        <v>26</v>
      </c>
      <c r="AR73" s="204">
        <v>0</v>
      </c>
      <c r="AS73" s="204">
        <v>0</v>
      </c>
      <c r="AT73" s="204">
        <v>0</v>
      </c>
      <c r="AU73" s="204">
        <f t="shared" si="305"/>
        <v>0</v>
      </c>
      <c r="AV73" s="204">
        <f t="shared" si="306"/>
        <v>0</v>
      </c>
      <c r="AX73" s="202"/>
      <c r="AY73" s="203" t="s">
        <v>26</v>
      </c>
      <c r="AZ73" s="204">
        <v>0</v>
      </c>
      <c r="BA73" s="204">
        <v>0</v>
      </c>
      <c r="BB73" s="204">
        <v>0</v>
      </c>
      <c r="BC73" s="204">
        <f t="shared" si="307"/>
        <v>0</v>
      </c>
      <c r="BD73" s="204">
        <f t="shared" si="308"/>
        <v>0</v>
      </c>
      <c r="BF73" s="202"/>
      <c r="BG73" s="203" t="s">
        <v>26</v>
      </c>
      <c r="BH73" s="204">
        <v>0</v>
      </c>
      <c r="BI73" s="204">
        <v>0</v>
      </c>
      <c r="BJ73" s="204">
        <v>0</v>
      </c>
      <c r="BK73" s="204">
        <f t="shared" si="309"/>
        <v>0</v>
      </c>
      <c r="BL73" s="204">
        <f t="shared" si="310"/>
        <v>0</v>
      </c>
      <c r="BN73" s="202"/>
      <c r="BO73" s="203" t="s">
        <v>26</v>
      </c>
      <c r="BP73" s="204">
        <v>0</v>
      </c>
      <c r="BQ73" s="204">
        <v>0</v>
      </c>
      <c r="BR73" s="204">
        <v>0</v>
      </c>
      <c r="BS73" s="204">
        <f t="shared" si="311"/>
        <v>0</v>
      </c>
      <c r="BT73" s="204">
        <f t="shared" si="312"/>
        <v>0</v>
      </c>
    </row>
    <row r="74" spans="2:72">
      <c r="B74" s="202"/>
      <c r="C74" s="203" t="s">
        <v>108</v>
      </c>
      <c r="D74" s="204">
        <f t="shared" si="294"/>
        <v>0</v>
      </c>
      <c r="E74" s="204">
        <f t="shared" si="292"/>
        <v>0</v>
      </c>
      <c r="F74" s="204">
        <f t="shared" si="293"/>
        <v>0</v>
      </c>
      <c r="G74" s="204">
        <f t="shared" si="295"/>
        <v>0</v>
      </c>
      <c r="H74" s="204">
        <f t="shared" si="296"/>
        <v>0</v>
      </c>
      <c r="J74" s="202"/>
      <c r="K74" s="203" t="s">
        <v>108</v>
      </c>
      <c r="L74" s="204">
        <v>0</v>
      </c>
      <c r="M74" s="204">
        <v>0</v>
      </c>
      <c r="N74" s="204">
        <v>0</v>
      </c>
      <c r="O74" s="204">
        <f t="shared" si="297"/>
        <v>0</v>
      </c>
      <c r="P74" s="204">
        <f t="shared" si="298"/>
        <v>0</v>
      </c>
      <c r="R74" s="202"/>
      <c r="S74" s="203" t="s">
        <v>108</v>
      </c>
      <c r="T74" s="204">
        <v>0</v>
      </c>
      <c r="U74" s="204">
        <v>0</v>
      </c>
      <c r="V74" s="204">
        <v>0</v>
      </c>
      <c r="W74" s="204">
        <f t="shared" si="299"/>
        <v>0</v>
      </c>
      <c r="X74" s="204">
        <f t="shared" si="300"/>
        <v>0</v>
      </c>
      <c r="Z74" s="202"/>
      <c r="AA74" s="203" t="s">
        <v>108</v>
      </c>
      <c r="AB74" s="204">
        <v>0</v>
      </c>
      <c r="AC74" s="204">
        <v>0</v>
      </c>
      <c r="AD74" s="204">
        <v>0</v>
      </c>
      <c r="AE74" s="204">
        <f t="shared" si="301"/>
        <v>0</v>
      </c>
      <c r="AF74" s="204">
        <f t="shared" si="302"/>
        <v>0</v>
      </c>
      <c r="AH74" s="202"/>
      <c r="AI74" s="203" t="s">
        <v>108</v>
      </c>
      <c r="AJ74" s="204">
        <v>0</v>
      </c>
      <c r="AK74" s="204">
        <v>0</v>
      </c>
      <c r="AL74" s="204">
        <v>0</v>
      </c>
      <c r="AM74" s="204">
        <f t="shared" si="303"/>
        <v>0</v>
      </c>
      <c r="AN74" s="204">
        <f t="shared" si="304"/>
        <v>0</v>
      </c>
      <c r="AP74" s="202"/>
      <c r="AQ74" s="203" t="s">
        <v>108</v>
      </c>
      <c r="AR74" s="204">
        <v>0</v>
      </c>
      <c r="AS74" s="204">
        <v>0</v>
      </c>
      <c r="AT74" s="204">
        <v>0</v>
      </c>
      <c r="AU74" s="204">
        <f t="shared" si="305"/>
        <v>0</v>
      </c>
      <c r="AV74" s="204">
        <f t="shared" si="306"/>
        <v>0</v>
      </c>
      <c r="AX74" s="202"/>
      <c r="AY74" s="203" t="s">
        <v>108</v>
      </c>
      <c r="AZ74" s="204">
        <v>0</v>
      </c>
      <c r="BA74" s="204">
        <v>0</v>
      </c>
      <c r="BB74" s="204">
        <v>0</v>
      </c>
      <c r="BC74" s="204">
        <f t="shared" si="307"/>
        <v>0</v>
      </c>
      <c r="BD74" s="204">
        <f t="shared" si="308"/>
        <v>0</v>
      </c>
      <c r="BF74" s="202"/>
      <c r="BG74" s="203" t="s">
        <v>108</v>
      </c>
      <c r="BH74" s="204">
        <v>0</v>
      </c>
      <c r="BI74" s="204">
        <v>0</v>
      </c>
      <c r="BJ74" s="204">
        <v>0</v>
      </c>
      <c r="BK74" s="204">
        <f t="shared" si="309"/>
        <v>0</v>
      </c>
      <c r="BL74" s="204">
        <f t="shared" si="310"/>
        <v>0</v>
      </c>
      <c r="BN74" s="202"/>
      <c r="BO74" s="203" t="s">
        <v>108</v>
      </c>
      <c r="BP74" s="204">
        <v>0</v>
      </c>
      <c r="BQ74" s="204">
        <v>0</v>
      </c>
      <c r="BR74" s="204">
        <v>0</v>
      </c>
      <c r="BS74" s="204">
        <f t="shared" si="311"/>
        <v>0</v>
      </c>
      <c r="BT74" s="204">
        <f t="shared" si="312"/>
        <v>0</v>
      </c>
    </row>
    <row r="75" spans="2:72">
      <c r="B75" s="202"/>
      <c r="C75" s="205"/>
      <c r="D75" s="205"/>
      <c r="E75" s="203"/>
      <c r="F75" s="203"/>
      <c r="G75" s="203"/>
      <c r="H75" s="203"/>
      <c r="J75" s="202"/>
      <c r="K75" s="205"/>
      <c r="L75" s="205"/>
      <c r="M75" s="203"/>
      <c r="N75" s="203"/>
      <c r="O75" s="203"/>
      <c r="P75" s="203"/>
      <c r="R75" s="202"/>
      <c r="S75" s="205"/>
      <c r="T75" s="205"/>
      <c r="U75" s="203"/>
      <c r="V75" s="203"/>
      <c r="W75" s="203"/>
      <c r="X75" s="203"/>
      <c r="Z75" s="202"/>
      <c r="AA75" s="205"/>
      <c r="AB75" s="205"/>
      <c r="AC75" s="203"/>
      <c r="AD75" s="203"/>
      <c r="AE75" s="203"/>
      <c r="AF75" s="203"/>
      <c r="AH75" s="202"/>
      <c r="AI75" s="205"/>
      <c r="AJ75" s="205"/>
      <c r="AK75" s="203"/>
      <c r="AL75" s="203"/>
      <c r="AM75" s="203"/>
      <c r="AN75" s="203"/>
      <c r="AP75" s="202"/>
      <c r="AQ75" s="205"/>
      <c r="AR75" s="205"/>
      <c r="AS75" s="203"/>
      <c r="AT75" s="203"/>
      <c r="AU75" s="203"/>
      <c r="AV75" s="203"/>
      <c r="AX75" s="202"/>
      <c r="AY75" s="205"/>
      <c r="AZ75" s="205"/>
      <c r="BA75" s="203"/>
      <c r="BB75" s="203"/>
      <c r="BC75" s="203"/>
      <c r="BD75" s="203"/>
      <c r="BF75" s="202"/>
      <c r="BG75" s="205"/>
      <c r="BH75" s="205"/>
      <c r="BI75" s="203"/>
      <c r="BJ75" s="203"/>
      <c r="BK75" s="203"/>
      <c r="BL75" s="203"/>
      <c r="BN75" s="202"/>
      <c r="BO75" s="205"/>
      <c r="BP75" s="205"/>
      <c r="BQ75" s="203"/>
      <c r="BR75" s="203"/>
      <c r="BS75" s="203"/>
      <c r="BT75" s="203"/>
    </row>
    <row r="76" spans="2:72">
      <c r="B76" s="206"/>
      <c r="C76" s="207" t="s">
        <v>109</v>
      </c>
      <c r="D76" s="208">
        <f t="shared" ref="D76" si="313">SUM(D68:D75)</f>
        <v>150</v>
      </c>
      <c r="E76" s="208">
        <f>SUM(E68:E75)</f>
        <v>8</v>
      </c>
      <c r="F76" s="208">
        <f>SUM(F68:F75)</f>
        <v>6</v>
      </c>
      <c r="G76" s="208">
        <f t="shared" ref="G76" si="314">SUM(G68:G75)</f>
        <v>-144</v>
      </c>
      <c r="H76" s="208">
        <f t="shared" ref="H76" si="315">SUM(H68:H75)</f>
        <v>-2</v>
      </c>
      <c r="J76" s="206"/>
      <c r="K76" s="207" t="s">
        <v>109</v>
      </c>
      <c r="L76" s="208">
        <f t="shared" ref="L76" si="316">SUM(L68:L75)</f>
        <v>0</v>
      </c>
      <c r="M76" s="208">
        <v>0</v>
      </c>
      <c r="N76" s="208">
        <f t="shared" ref="N76" si="317">SUM(N68:N75)</f>
        <v>0</v>
      </c>
      <c r="O76" s="208">
        <f t="shared" ref="O76" si="318">SUM(O68:O75)</f>
        <v>0</v>
      </c>
      <c r="P76" s="208">
        <f t="shared" ref="P76" si="319">SUM(P68:P75)</f>
        <v>0</v>
      </c>
      <c r="R76" s="206"/>
      <c r="S76" s="207" t="s">
        <v>109</v>
      </c>
      <c r="T76" s="208">
        <f t="shared" ref="T76:V76" si="320">SUM(T68:T75)</f>
        <v>0</v>
      </c>
      <c r="U76" s="208">
        <f t="shared" si="320"/>
        <v>0</v>
      </c>
      <c r="V76" s="208">
        <f t="shared" si="320"/>
        <v>0</v>
      </c>
      <c r="W76" s="208">
        <f t="shared" ref="W76" si="321">SUM(W68:W75)</f>
        <v>0</v>
      </c>
      <c r="X76" s="208">
        <f t="shared" ref="X76" si="322">SUM(X68:X75)</f>
        <v>0</v>
      </c>
      <c r="Z76" s="206"/>
      <c r="AA76" s="207" t="s">
        <v>109</v>
      </c>
      <c r="AB76" s="208">
        <f t="shared" ref="AB76:AD76" si="323">SUM(AB68:AB75)</f>
        <v>0</v>
      </c>
      <c r="AC76" s="208">
        <f t="shared" si="323"/>
        <v>0</v>
      </c>
      <c r="AD76" s="208">
        <f t="shared" si="323"/>
        <v>0</v>
      </c>
      <c r="AE76" s="208">
        <f t="shared" ref="AE76" si="324">SUM(AE68:AE75)</f>
        <v>0</v>
      </c>
      <c r="AF76" s="208">
        <f t="shared" ref="AF76" si="325">SUM(AF68:AF75)</f>
        <v>0</v>
      </c>
      <c r="AH76" s="206"/>
      <c r="AI76" s="207" t="s">
        <v>109</v>
      </c>
      <c r="AJ76" s="208">
        <f t="shared" ref="AJ76:AL76" si="326">SUM(AJ68:AJ75)</f>
        <v>0</v>
      </c>
      <c r="AK76" s="208">
        <f t="shared" si="326"/>
        <v>0</v>
      </c>
      <c r="AL76" s="208">
        <f t="shared" si="326"/>
        <v>0</v>
      </c>
      <c r="AM76" s="208">
        <f t="shared" ref="AM76" si="327">SUM(AM68:AM75)</f>
        <v>0</v>
      </c>
      <c r="AN76" s="208">
        <f t="shared" ref="AN76" si="328">SUM(AN68:AN75)</f>
        <v>0</v>
      </c>
      <c r="AP76" s="206"/>
      <c r="AQ76" s="207" t="s">
        <v>109</v>
      </c>
      <c r="AR76" s="208">
        <f t="shared" ref="AR76:AT76" si="329">SUM(AR68:AR75)</f>
        <v>0</v>
      </c>
      <c r="AS76" s="208">
        <f t="shared" si="329"/>
        <v>0</v>
      </c>
      <c r="AT76" s="208">
        <f t="shared" si="329"/>
        <v>0</v>
      </c>
      <c r="AU76" s="208">
        <f t="shared" ref="AU76" si="330">SUM(AU68:AU75)</f>
        <v>0</v>
      </c>
      <c r="AV76" s="208">
        <f t="shared" ref="AV76" si="331">SUM(AV68:AV75)</f>
        <v>0</v>
      </c>
      <c r="AX76" s="206"/>
      <c r="AY76" s="207" t="s">
        <v>109</v>
      </c>
      <c r="AZ76" s="208">
        <f t="shared" ref="AZ76:BB76" si="332">SUM(AZ68:AZ75)</f>
        <v>0</v>
      </c>
      <c r="BA76" s="208">
        <f t="shared" si="332"/>
        <v>0</v>
      </c>
      <c r="BB76" s="208">
        <f t="shared" si="332"/>
        <v>3</v>
      </c>
      <c r="BC76" s="208">
        <f t="shared" ref="BC76" si="333">SUM(BC68:BC75)</f>
        <v>3</v>
      </c>
      <c r="BD76" s="208">
        <f t="shared" ref="BD76" si="334">SUM(BD68:BD75)</f>
        <v>3</v>
      </c>
      <c r="BF76" s="206"/>
      <c r="BG76" s="207" t="s">
        <v>109</v>
      </c>
      <c r="BH76" s="208">
        <f t="shared" ref="BH76:BJ76" si="335">SUM(BH68:BH75)</f>
        <v>150</v>
      </c>
      <c r="BI76" s="208">
        <f t="shared" si="335"/>
        <v>8</v>
      </c>
      <c r="BJ76" s="208">
        <f t="shared" si="335"/>
        <v>3</v>
      </c>
      <c r="BK76" s="208">
        <f t="shared" ref="BK76" si="336">SUM(BK68:BK75)</f>
        <v>-147</v>
      </c>
      <c r="BL76" s="208">
        <f t="shared" ref="BL76" si="337">SUM(BL68:BL75)</f>
        <v>-5</v>
      </c>
      <c r="BN76" s="206"/>
      <c r="BO76" s="207" t="s">
        <v>109</v>
      </c>
      <c r="BP76" s="208">
        <f t="shared" ref="BP76:BR76" si="338">SUM(BP68:BP75)</f>
        <v>0</v>
      </c>
      <c r="BQ76" s="208">
        <f t="shared" si="338"/>
        <v>0</v>
      </c>
      <c r="BR76" s="208">
        <f t="shared" si="338"/>
        <v>0</v>
      </c>
      <c r="BS76" s="208">
        <f t="shared" ref="BS76" si="339">SUM(BS68:BS75)</f>
        <v>0</v>
      </c>
      <c r="BT76" s="208">
        <f t="shared" ref="BT76" si="340">SUM(BT68:BT75)</f>
        <v>0</v>
      </c>
    </row>
    <row r="77" spans="2:72">
      <c r="B77" s="199">
        <v>8</v>
      </c>
      <c r="C77" s="200" t="s">
        <v>93</v>
      </c>
      <c r="D77" s="201"/>
      <c r="E77" s="201"/>
      <c r="F77" s="201"/>
      <c r="G77" s="201"/>
      <c r="H77" s="201"/>
      <c r="J77" s="199">
        <v>8</v>
      </c>
      <c r="K77" s="200" t="s">
        <v>93</v>
      </c>
      <c r="L77" s="201"/>
      <c r="M77" s="201"/>
      <c r="N77" s="201"/>
      <c r="O77" s="201"/>
      <c r="P77" s="201"/>
      <c r="R77" s="199">
        <v>8</v>
      </c>
      <c r="S77" s="200" t="s">
        <v>93</v>
      </c>
      <c r="T77" s="201"/>
      <c r="U77" s="201"/>
      <c r="V77" s="201"/>
      <c r="W77" s="201"/>
      <c r="X77" s="201"/>
      <c r="Z77" s="199">
        <v>8</v>
      </c>
      <c r="AA77" s="200" t="s">
        <v>93</v>
      </c>
      <c r="AB77" s="201"/>
      <c r="AC77" s="201"/>
      <c r="AD77" s="201"/>
      <c r="AE77" s="201"/>
      <c r="AF77" s="201"/>
      <c r="AH77" s="199">
        <v>8</v>
      </c>
      <c r="AI77" s="200" t="s">
        <v>93</v>
      </c>
      <c r="AJ77" s="201"/>
      <c r="AK77" s="201"/>
      <c r="AL77" s="201"/>
      <c r="AM77" s="201"/>
      <c r="AN77" s="201"/>
      <c r="AP77" s="199">
        <v>8</v>
      </c>
      <c r="AQ77" s="200" t="s">
        <v>93</v>
      </c>
      <c r="AR77" s="201"/>
      <c r="AS77" s="201"/>
      <c r="AT77" s="201"/>
      <c r="AU77" s="201"/>
      <c r="AV77" s="201"/>
      <c r="AX77" s="199">
        <v>8</v>
      </c>
      <c r="AY77" s="200" t="s">
        <v>93</v>
      </c>
      <c r="AZ77" s="201"/>
      <c r="BA77" s="201"/>
      <c r="BB77" s="201"/>
      <c r="BC77" s="201"/>
      <c r="BD77" s="201"/>
      <c r="BF77" s="199">
        <v>8</v>
      </c>
      <c r="BG77" s="200" t="s">
        <v>93</v>
      </c>
      <c r="BH77" s="201"/>
      <c r="BI77" s="201"/>
      <c r="BJ77" s="201"/>
      <c r="BK77" s="201"/>
      <c r="BL77" s="201"/>
      <c r="BN77" s="199">
        <v>8</v>
      </c>
      <c r="BO77" s="200" t="s">
        <v>93</v>
      </c>
      <c r="BP77" s="201"/>
      <c r="BQ77" s="201"/>
      <c r="BR77" s="201"/>
      <c r="BS77" s="201"/>
      <c r="BT77" s="201"/>
    </row>
    <row r="78" spans="2:72">
      <c r="B78" s="202"/>
      <c r="C78" s="203" t="s">
        <v>104</v>
      </c>
      <c r="D78" s="204">
        <f>L78+T78+AB78+AJ78+AR78+AZ78+BH78+BP78</f>
        <v>0</v>
      </c>
      <c r="E78" s="204">
        <f t="shared" ref="E78:E84" si="341">M78+U78+AC78+AK78+AS78+BA78+BI78+BQ78</f>
        <v>0</v>
      </c>
      <c r="F78" s="204">
        <f t="shared" ref="F78:F84" si="342">N78+V78+AD78+AL78+AT78+BB78+BJ78+BR78</f>
        <v>0</v>
      </c>
      <c r="G78" s="204">
        <f>F78-D78</f>
        <v>0</v>
      </c>
      <c r="H78" s="204">
        <f>F78-E78</f>
        <v>0</v>
      </c>
      <c r="J78" s="202"/>
      <c r="K78" s="203" t="s">
        <v>104</v>
      </c>
      <c r="L78" s="204">
        <v>0</v>
      </c>
      <c r="M78" s="204">
        <v>0</v>
      </c>
      <c r="N78" s="204">
        <v>0</v>
      </c>
      <c r="O78" s="204">
        <f>N78-L78</f>
        <v>0</v>
      </c>
      <c r="P78" s="204">
        <f>N78-M78</f>
        <v>0</v>
      </c>
      <c r="R78" s="202"/>
      <c r="S78" s="203" t="s">
        <v>104</v>
      </c>
      <c r="T78" s="204">
        <v>0</v>
      </c>
      <c r="U78" s="204">
        <v>0</v>
      </c>
      <c r="V78" s="204">
        <v>0</v>
      </c>
      <c r="W78" s="204">
        <f>V78-T78</f>
        <v>0</v>
      </c>
      <c r="X78" s="204">
        <f>V78-U78</f>
        <v>0</v>
      </c>
      <c r="Z78" s="202"/>
      <c r="AA78" s="203" t="s">
        <v>104</v>
      </c>
      <c r="AB78" s="204">
        <v>0</v>
      </c>
      <c r="AC78" s="204">
        <v>0</v>
      </c>
      <c r="AD78" s="204">
        <v>0</v>
      </c>
      <c r="AE78" s="204">
        <f>AD78-AB78</f>
        <v>0</v>
      </c>
      <c r="AF78" s="204">
        <f>AD78-AC78</f>
        <v>0</v>
      </c>
      <c r="AH78" s="202"/>
      <c r="AI78" s="203" t="s">
        <v>104</v>
      </c>
      <c r="AJ78" s="204">
        <v>0</v>
      </c>
      <c r="AK78" s="204">
        <v>0</v>
      </c>
      <c r="AL78" s="204">
        <v>0</v>
      </c>
      <c r="AM78" s="204">
        <f>AL78-AJ78</f>
        <v>0</v>
      </c>
      <c r="AN78" s="204">
        <f>AL78-AK78</f>
        <v>0</v>
      </c>
      <c r="AP78" s="202"/>
      <c r="AQ78" s="203" t="s">
        <v>104</v>
      </c>
      <c r="AR78" s="204">
        <v>0</v>
      </c>
      <c r="AS78" s="204">
        <v>0</v>
      </c>
      <c r="AT78" s="204">
        <v>0</v>
      </c>
      <c r="AU78" s="204">
        <f>AT78-AR78</f>
        <v>0</v>
      </c>
      <c r="AV78" s="204">
        <f>AT78-AS78</f>
        <v>0</v>
      </c>
      <c r="AX78" s="202"/>
      <c r="AY78" s="203" t="s">
        <v>104</v>
      </c>
      <c r="AZ78" s="204">
        <v>0</v>
      </c>
      <c r="BA78" s="204">
        <v>0</v>
      </c>
      <c r="BB78" s="204">
        <v>0</v>
      </c>
      <c r="BC78" s="204">
        <f>BB78-AZ78</f>
        <v>0</v>
      </c>
      <c r="BD78" s="204">
        <f>BB78-BA78</f>
        <v>0</v>
      </c>
      <c r="BF78" s="202"/>
      <c r="BG78" s="203" t="s">
        <v>104</v>
      </c>
      <c r="BH78" s="204">
        <v>0</v>
      </c>
      <c r="BI78" s="204">
        <v>0</v>
      </c>
      <c r="BJ78" s="204">
        <v>0</v>
      </c>
      <c r="BK78" s="204">
        <f>BJ78-BH78</f>
        <v>0</v>
      </c>
      <c r="BL78" s="204">
        <f>BJ78-BI78</f>
        <v>0</v>
      </c>
      <c r="BN78" s="202"/>
      <c r="BO78" s="203" t="s">
        <v>104</v>
      </c>
      <c r="BP78" s="204">
        <v>0</v>
      </c>
      <c r="BQ78" s="204">
        <v>0</v>
      </c>
      <c r="BR78" s="204">
        <v>0</v>
      </c>
      <c r="BS78" s="204">
        <f>BR78-BP78</f>
        <v>0</v>
      </c>
      <c r="BT78" s="204">
        <f>BR78-BQ78</f>
        <v>0</v>
      </c>
    </row>
    <row r="79" spans="2:72">
      <c r="B79" s="202"/>
      <c r="C79" s="203" t="s">
        <v>105</v>
      </c>
      <c r="D79" s="204">
        <f t="shared" ref="D79:D84" si="343">L79+T79+AB79+AJ79+AR79+AZ79+BH79+BP79</f>
        <v>0</v>
      </c>
      <c r="E79" s="204">
        <f t="shared" si="341"/>
        <v>0</v>
      </c>
      <c r="F79" s="204">
        <f t="shared" si="342"/>
        <v>0</v>
      </c>
      <c r="G79" s="204">
        <f t="shared" ref="G79:G84" si="344">F79-D79</f>
        <v>0</v>
      </c>
      <c r="H79" s="204">
        <f t="shared" ref="H79:H84" si="345">F79-E79</f>
        <v>0</v>
      </c>
      <c r="J79" s="202"/>
      <c r="K79" s="203" t="s">
        <v>105</v>
      </c>
      <c r="L79" s="204">
        <v>0</v>
      </c>
      <c r="M79" s="204">
        <v>0</v>
      </c>
      <c r="N79" s="204">
        <v>0</v>
      </c>
      <c r="O79" s="204">
        <f t="shared" ref="O79:O84" si="346">N79-L79</f>
        <v>0</v>
      </c>
      <c r="P79" s="204">
        <f t="shared" ref="P79:P84" si="347">N79-M79</f>
        <v>0</v>
      </c>
      <c r="R79" s="202"/>
      <c r="S79" s="203" t="s">
        <v>105</v>
      </c>
      <c r="T79" s="204">
        <v>0</v>
      </c>
      <c r="U79" s="204">
        <v>0</v>
      </c>
      <c r="V79" s="204">
        <v>0</v>
      </c>
      <c r="W79" s="204">
        <f t="shared" ref="W79:W84" si="348">V79-T79</f>
        <v>0</v>
      </c>
      <c r="X79" s="204">
        <f t="shared" ref="X79:X84" si="349">V79-U79</f>
        <v>0</v>
      </c>
      <c r="Z79" s="202"/>
      <c r="AA79" s="203" t="s">
        <v>105</v>
      </c>
      <c r="AB79" s="204">
        <v>0</v>
      </c>
      <c r="AC79" s="204">
        <v>0</v>
      </c>
      <c r="AD79" s="204">
        <v>0</v>
      </c>
      <c r="AE79" s="204">
        <f t="shared" ref="AE79:AE84" si="350">AD79-AB79</f>
        <v>0</v>
      </c>
      <c r="AF79" s="204">
        <f t="shared" ref="AF79:AF84" si="351">AD79-AC79</f>
        <v>0</v>
      </c>
      <c r="AH79" s="202"/>
      <c r="AI79" s="203" t="s">
        <v>105</v>
      </c>
      <c r="AJ79" s="204">
        <v>0</v>
      </c>
      <c r="AK79" s="204">
        <v>0</v>
      </c>
      <c r="AL79" s="204">
        <v>0</v>
      </c>
      <c r="AM79" s="204">
        <f t="shared" ref="AM79:AM84" si="352">AL79-AJ79</f>
        <v>0</v>
      </c>
      <c r="AN79" s="204">
        <f t="shared" ref="AN79:AN84" si="353">AL79-AK79</f>
        <v>0</v>
      </c>
      <c r="AP79" s="202"/>
      <c r="AQ79" s="203" t="s">
        <v>105</v>
      </c>
      <c r="AR79" s="204">
        <v>0</v>
      </c>
      <c r="AS79" s="204">
        <v>0</v>
      </c>
      <c r="AT79" s="204">
        <v>0</v>
      </c>
      <c r="AU79" s="204">
        <f t="shared" ref="AU79:AU84" si="354">AT79-AR79</f>
        <v>0</v>
      </c>
      <c r="AV79" s="204">
        <f t="shared" ref="AV79:AV84" si="355">AT79-AS79</f>
        <v>0</v>
      </c>
      <c r="AX79" s="202"/>
      <c r="AY79" s="203" t="s">
        <v>105</v>
      </c>
      <c r="AZ79" s="204">
        <v>0</v>
      </c>
      <c r="BA79" s="204">
        <v>0</v>
      </c>
      <c r="BB79" s="204">
        <v>0</v>
      </c>
      <c r="BC79" s="204">
        <f t="shared" ref="BC79:BC84" si="356">BB79-AZ79</f>
        <v>0</v>
      </c>
      <c r="BD79" s="204">
        <f t="shared" ref="BD79:BD84" si="357">BB79-BA79</f>
        <v>0</v>
      </c>
      <c r="BF79" s="202"/>
      <c r="BG79" s="203" t="s">
        <v>105</v>
      </c>
      <c r="BH79" s="204">
        <v>0</v>
      </c>
      <c r="BI79" s="204">
        <v>0</v>
      </c>
      <c r="BJ79" s="204">
        <v>0</v>
      </c>
      <c r="BK79" s="204">
        <f t="shared" ref="BK79:BK84" si="358">BJ79-BH79</f>
        <v>0</v>
      </c>
      <c r="BL79" s="204">
        <f t="shared" ref="BL79:BL84" si="359">BJ79-BI79</f>
        <v>0</v>
      </c>
      <c r="BN79" s="202"/>
      <c r="BO79" s="203" t="s">
        <v>105</v>
      </c>
      <c r="BP79" s="204">
        <v>0</v>
      </c>
      <c r="BQ79" s="204">
        <v>0</v>
      </c>
      <c r="BR79" s="204">
        <v>0</v>
      </c>
      <c r="BS79" s="204">
        <f t="shared" ref="BS79:BS84" si="360">BR79-BP79</f>
        <v>0</v>
      </c>
      <c r="BT79" s="204">
        <f t="shared" ref="BT79:BT84" si="361">BR79-BQ79</f>
        <v>0</v>
      </c>
    </row>
    <row r="80" spans="2:72">
      <c r="B80" s="202"/>
      <c r="C80" s="203" t="s">
        <v>106</v>
      </c>
      <c r="D80" s="204">
        <f t="shared" si="343"/>
        <v>0</v>
      </c>
      <c r="E80" s="204">
        <f t="shared" si="341"/>
        <v>0</v>
      </c>
      <c r="F80" s="204">
        <f t="shared" si="342"/>
        <v>0</v>
      </c>
      <c r="G80" s="204">
        <f t="shared" si="344"/>
        <v>0</v>
      </c>
      <c r="H80" s="204">
        <f t="shared" si="345"/>
        <v>0</v>
      </c>
      <c r="J80" s="202"/>
      <c r="K80" s="203" t="s">
        <v>106</v>
      </c>
      <c r="L80" s="204">
        <v>0</v>
      </c>
      <c r="M80" s="204">
        <v>0</v>
      </c>
      <c r="N80" s="204">
        <v>0</v>
      </c>
      <c r="O80" s="204">
        <f t="shared" si="346"/>
        <v>0</v>
      </c>
      <c r="P80" s="204">
        <f t="shared" si="347"/>
        <v>0</v>
      </c>
      <c r="R80" s="202"/>
      <c r="S80" s="203" t="s">
        <v>106</v>
      </c>
      <c r="T80" s="204">
        <v>0</v>
      </c>
      <c r="U80" s="204">
        <v>0</v>
      </c>
      <c r="V80" s="204">
        <v>0</v>
      </c>
      <c r="W80" s="204">
        <f t="shared" si="348"/>
        <v>0</v>
      </c>
      <c r="X80" s="204">
        <f t="shared" si="349"/>
        <v>0</v>
      </c>
      <c r="Z80" s="202"/>
      <c r="AA80" s="203" t="s">
        <v>106</v>
      </c>
      <c r="AB80" s="204">
        <v>0</v>
      </c>
      <c r="AC80" s="204">
        <v>0</v>
      </c>
      <c r="AD80" s="204">
        <v>0</v>
      </c>
      <c r="AE80" s="204">
        <f t="shared" si="350"/>
        <v>0</v>
      </c>
      <c r="AF80" s="204">
        <f t="shared" si="351"/>
        <v>0</v>
      </c>
      <c r="AH80" s="202"/>
      <c r="AI80" s="203" t="s">
        <v>106</v>
      </c>
      <c r="AJ80" s="204">
        <v>0</v>
      </c>
      <c r="AK80" s="204">
        <v>0</v>
      </c>
      <c r="AL80" s="204">
        <v>0</v>
      </c>
      <c r="AM80" s="204">
        <f t="shared" si="352"/>
        <v>0</v>
      </c>
      <c r="AN80" s="204">
        <f t="shared" si="353"/>
        <v>0</v>
      </c>
      <c r="AP80" s="202"/>
      <c r="AQ80" s="203" t="s">
        <v>106</v>
      </c>
      <c r="AR80" s="204">
        <v>0</v>
      </c>
      <c r="AS80" s="204">
        <v>0</v>
      </c>
      <c r="AT80" s="204">
        <v>0</v>
      </c>
      <c r="AU80" s="204">
        <f t="shared" si="354"/>
        <v>0</v>
      </c>
      <c r="AV80" s="204">
        <f t="shared" si="355"/>
        <v>0</v>
      </c>
      <c r="AX80" s="202"/>
      <c r="AY80" s="203" t="s">
        <v>106</v>
      </c>
      <c r="AZ80" s="204">
        <v>0</v>
      </c>
      <c r="BA80" s="204">
        <v>0</v>
      </c>
      <c r="BB80" s="204">
        <v>0</v>
      </c>
      <c r="BC80" s="204">
        <f t="shared" si="356"/>
        <v>0</v>
      </c>
      <c r="BD80" s="204">
        <f t="shared" si="357"/>
        <v>0</v>
      </c>
      <c r="BF80" s="202"/>
      <c r="BG80" s="203" t="s">
        <v>106</v>
      </c>
      <c r="BH80" s="204">
        <v>0</v>
      </c>
      <c r="BI80" s="204">
        <v>0</v>
      </c>
      <c r="BJ80" s="204">
        <v>0</v>
      </c>
      <c r="BK80" s="204">
        <f t="shared" si="358"/>
        <v>0</v>
      </c>
      <c r="BL80" s="204">
        <f t="shared" si="359"/>
        <v>0</v>
      </c>
      <c r="BN80" s="202"/>
      <c r="BO80" s="203" t="s">
        <v>106</v>
      </c>
      <c r="BP80" s="204">
        <v>0</v>
      </c>
      <c r="BQ80" s="204">
        <v>0</v>
      </c>
      <c r="BR80" s="204">
        <v>0</v>
      </c>
      <c r="BS80" s="204">
        <f t="shared" si="360"/>
        <v>0</v>
      </c>
      <c r="BT80" s="204">
        <f t="shared" si="361"/>
        <v>0</v>
      </c>
    </row>
    <row r="81" spans="2:72">
      <c r="B81" s="202"/>
      <c r="C81" s="203" t="s">
        <v>107</v>
      </c>
      <c r="D81" s="204">
        <f t="shared" si="343"/>
        <v>0</v>
      </c>
      <c r="E81" s="204">
        <f t="shared" si="341"/>
        <v>0</v>
      </c>
      <c r="F81" s="204">
        <f t="shared" si="342"/>
        <v>0</v>
      </c>
      <c r="G81" s="204">
        <f t="shared" si="344"/>
        <v>0</v>
      </c>
      <c r="H81" s="204">
        <f t="shared" si="345"/>
        <v>0</v>
      </c>
      <c r="J81" s="202"/>
      <c r="K81" s="203" t="s">
        <v>107</v>
      </c>
      <c r="L81" s="204">
        <v>0</v>
      </c>
      <c r="M81" s="204">
        <v>0</v>
      </c>
      <c r="N81" s="204">
        <v>0</v>
      </c>
      <c r="O81" s="204">
        <f t="shared" si="346"/>
        <v>0</v>
      </c>
      <c r="P81" s="204">
        <f t="shared" si="347"/>
        <v>0</v>
      </c>
      <c r="R81" s="202"/>
      <c r="S81" s="203" t="s">
        <v>107</v>
      </c>
      <c r="T81" s="204">
        <v>0</v>
      </c>
      <c r="U81" s="204">
        <v>0</v>
      </c>
      <c r="V81" s="204">
        <v>0</v>
      </c>
      <c r="W81" s="204">
        <f t="shared" si="348"/>
        <v>0</v>
      </c>
      <c r="X81" s="204">
        <f t="shared" si="349"/>
        <v>0</v>
      </c>
      <c r="Z81" s="202"/>
      <c r="AA81" s="203" t="s">
        <v>107</v>
      </c>
      <c r="AB81" s="204">
        <v>0</v>
      </c>
      <c r="AC81" s="204">
        <v>0</v>
      </c>
      <c r="AD81" s="204">
        <v>0</v>
      </c>
      <c r="AE81" s="204">
        <f t="shared" si="350"/>
        <v>0</v>
      </c>
      <c r="AF81" s="204">
        <f t="shared" si="351"/>
        <v>0</v>
      </c>
      <c r="AH81" s="202"/>
      <c r="AI81" s="203" t="s">
        <v>107</v>
      </c>
      <c r="AJ81" s="204">
        <v>0</v>
      </c>
      <c r="AK81" s="204">
        <v>0</v>
      </c>
      <c r="AL81" s="204">
        <v>0</v>
      </c>
      <c r="AM81" s="204">
        <f t="shared" si="352"/>
        <v>0</v>
      </c>
      <c r="AN81" s="204">
        <f t="shared" si="353"/>
        <v>0</v>
      </c>
      <c r="AP81" s="202"/>
      <c r="AQ81" s="203" t="s">
        <v>107</v>
      </c>
      <c r="AR81" s="204">
        <v>0</v>
      </c>
      <c r="AS81" s="204">
        <v>0</v>
      </c>
      <c r="AT81" s="204">
        <v>0</v>
      </c>
      <c r="AU81" s="204">
        <f t="shared" si="354"/>
        <v>0</v>
      </c>
      <c r="AV81" s="204">
        <f t="shared" si="355"/>
        <v>0</v>
      </c>
      <c r="AX81" s="202"/>
      <c r="AY81" s="203" t="s">
        <v>107</v>
      </c>
      <c r="AZ81" s="204">
        <v>0</v>
      </c>
      <c r="BA81" s="204">
        <v>0</v>
      </c>
      <c r="BB81" s="204">
        <v>0</v>
      </c>
      <c r="BC81" s="204">
        <f t="shared" si="356"/>
        <v>0</v>
      </c>
      <c r="BD81" s="204">
        <f t="shared" si="357"/>
        <v>0</v>
      </c>
      <c r="BF81" s="202"/>
      <c r="BG81" s="203" t="s">
        <v>107</v>
      </c>
      <c r="BH81" s="204">
        <v>0</v>
      </c>
      <c r="BI81" s="204">
        <v>0</v>
      </c>
      <c r="BJ81" s="204">
        <v>0</v>
      </c>
      <c r="BK81" s="204">
        <f t="shared" si="358"/>
        <v>0</v>
      </c>
      <c r="BL81" s="204">
        <f t="shared" si="359"/>
        <v>0</v>
      </c>
      <c r="BN81" s="202"/>
      <c r="BO81" s="203" t="s">
        <v>107</v>
      </c>
      <c r="BP81" s="204">
        <v>0</v>
      </c>
      <c r="BQ81" s="204">
        <v>0</v>
      </c>
      <c r="BR81" s="204">
        <v>0</v>
      </c>
      <c r="BS81" s="204">
        <f t="shared" si="360"/>
        <v>0</v>
      </c>
      <c r="BT81" s="204">
        <f t="shared" si="361"/>
        <v>0</v>
      </c>
    </row>
    <row r="82" spans="2:72">
      <c r="B82" s="202"/>
      <c r="C82" s="203" t="s">
        <v>25</v>
      </c>
      <c r="D82" s="204">
        <f t="shared" si="343"/>
        <v>0</v>
      </c>
      <c r="E82" s="204">
        <f t="shared" si="341"/>
        <v>0</v>
      </c>
      <c r="F82" s="204">
        <f t="shared" si="342"/>
        <v>0</v>
      </c>
      <c r="G82" s="204">
        <f t="shared" si="344"/>
        <v>0</v>
      </c>
      <c r="H82" s="204">
        <f t="shared" si="345"/>
        <v>0</v>
      </c>
      <c r="J82" s="202"/>
      <c r="K82" s="203" t="s">
        <v>25</v>
      </c>
      <c r="L82" s="204">
        <v>0</v>
      </c>
      <c r="M82" s="204">
        <v>0</v>
      </c>
      <c r="N82" s="204">
        <v>0</v>
      </c>
      <c r="O82" s="204">
        <f t="shared" si="346"/>
        <v>0</v>
      </c>
      <c r="P82" s="204">
        <f t="shared" si="347"/>
        <v>0</v>
      </c>
      <c r="R82" s="202"/>
      <c r="S82" s="203" t="s">
        <v>25</v>
      </c>
      <c r="T82" s="204">
        <v>0</v>
      </c>
      <c r="U82" s="204">
        <v>0</v>
      </c>
      <c r="V82" s="204">
        <v>0</v>
      </c>
      <c r="W82" s="204">
        <f t="shared" si="348"/>
        <v>0</v>
      </c>
      <c r="X82" s="204">
        <f t="shared" si="349"/>
        <v>0</v>
      </c>
      <c r="Z82" s="202"/>
      <c r="AA82" s="203" t="s">
        <v>25</v>
      </c>
      <c r="AB82" s="204">
        <v>0</v>
      </c>
      <c r="AC82" s="204">
        <v>0</v>
      </c>
      <c r="AD82" s="204">
        <v>0</v>
      </c>
      <c r="AE82" s="204">
        <f t="shared" si="350"/>
        <v>0</v>
      </c>
      <c r="AF82" s="204">
        <f t="shared" si="351"/>
        <v>0</v>
      </c>
      <c r="AH82" s="202"/>
      <c r="AI82" s="203" t="s">
        <v>25</v>
      </c>
      <c r="AJ82" s="204">
        <v>0</v>
      </c>
      <c r="AK82" s="204">
        <v>0</v>
      </c>
      <c r="AL82" s="204">
        <v>0</v>
      </c>
      <c r="AM82" s="204">
        <f t="shared" si="352"/>
        <v>0</v>
      </c>
      <c r="AN82" s="204">
        <f t="shared" si="353"/>
        <v>0</v>
      </c>
      <c r="AP82" s="202"/>
      <c r="AQ82" s="203" t="s">
        <v>25</v>
      </c>
      <c r="AR82" s="204">
        <v>0</v>
      </c>
      <c r="AS82" s="204">
        <v>0</v>
      </c>
      <c r="AT82" s="204">
        <v>0</v>
      </c>
      <c r="AU82" s="204">
        <f t="shared" si="354"/>
        <v>0</v>
      </c>
      <c r="AV82" s="204">
        <f t="shared" si="355"/>
        <v>0</v>
      </c>
      <c r="AX82" s="202"/>
      <c r="AY82" s="203" t="s">
        <v>25</v>
      </c>
      <c r="AZ82" s="204">
        <v>0</v>
      </c>
      <c r="BA82" s="204">
        <v>0</v>
      </c>
      <c r="BB82" s="204">
        <v>0</v>
      </c>
      <c r="BC82" s="204">
        <f t="shared" si="356"/>
        <v>0</v>
      </c>
      <c r="BD82" s="204">
        <f t="shared" si="357"/>
        <v>0</v>
      </c>
      <c r="BF82" s="202"/>
      <c r="BG82" s="203" t="s">
        <v>25</v>
      </c>
      <c r="BH82" s="204">
        <v>0</v>
      </c>
      <c r="BI82" s="204">
        <v>0</v>
      </c>
      <c r="BJ82" s="204">
        <v>0</v>
      </c>
      <c r="BK82" s="204">
        <f t="shared" si="358"/>
        <v>0</v>
      </c>
      <c r="BL82" s="204">
        <f t="shared" si="359"/>
        <v>0</v>
      </c>
      <c r="BN82" s="202"/>
      <c r="BO82" s="203" t="s">
        <v>25</v>
      </c>
      <c r="BP82" s="204">
        <v>0</v>
      </c>
      <c r="BQ82" s="204">
        <v>0</v>
      </c>
      <c r="BR82" s="204">
        <v>0</v>
      </c>
      <c r="BS82" s="204">
        <f t="shared" si="360"/>
        <v>0</v>
      </c>
      <c r="BT82" s="204">
        <f t="shared" si="361"/>
        <v>0</v>
      </c>
    </row>
    <row r="83" spans="2:72">
      <c r="B83" s="202"/>
      <c r="C83" s="203" t="s">
        <v>26</v>
      </c>
      <c r="D83" s="204">
        <f t="shared" si="343"/>
        <v>0</v>
      </c>
      <c r="E83" s="204">
        <f t="shared" si="341"/>
        <v>0</v>
      </c>
      <c r="F83" s="204">
        <f t="shared" si="342"/>
        <v>0</v>
      </c>
      <c r="G83" s="204">
        <f t="shared" si="344"/>
        <v>0</v>
      </c>
      <c r="H83" s="204">
        <f t="shared" si="345"/>
        <v>0</v>
      </c>
      <c r="J83" s="202"/>
      <c r="K83" s="203" t="s">
        <v>26</v>
      </c>
      <c r="L83" s="204">
        <v>0</v>
      </c>
      <c r="M83" s="204">
        <v>0</v>
      </c>
      <c r="N83" s="204">
        <v>0</v>
      </c>
      <c r="O83" s="204">
        <f t="shared" si="346"/>
        <v>0</v>
      </c>
      <c r="P83" s="204">
        <f t="shared" si="347"/>
        <v>0</v>
      </c>
      <c r="R83" s="202"/>
      <c r="S83" s="203" t="s">
        <v>26</v>
      </c>
      <c r="T83" s="204">
        <v>0</v>
      </c>
      <c r="U83" s="204">
        <v>0</v>
      </c>
      <c r="V83" s="204">
        <v>0</v>
      </c>
      <c r="W83" s="204">
        <f t="shared" si="348"/>
        <v>0</v>
      </c>
      <c r="X83" s="204">
        <f t="shared" si="349"/>
        <v>0</v>
      </c>
      <c r="Z83" s="202"/>
      <c r="AA83" s="203" t="s">
        <v>26</v>
      </c>
      <c r="AB83" s="204">
        <v>0</v>
      </c>
      <c r="AC83" s="204">
        <v>0</v>
      </c>
      <c r="AD83" s="204">
        <v>0</v>
      </c>
      <c r="AE83" s="204">
        <f t="shared" si="350"/>
        <v>0</v>
      </c>
      <c r="AF83" s="204">
        <f t="shared" si="351"/>
        <v>0</v>
      </c>
      <c r="AH83" s="202"/>
      <c r="AI83" s="203" t="s">
        <v>26</v>
      </c>
      <c r="AJ83" s="204">
        <v>0</v>
      </c>
      <c r="AK83" s="204">
        <v>0</v>
      </c>
      <c r="AL83" s="204">
        <v>0</v>
      </c>
      <c r="AM83" s="204">
        <f t="shared" si="352"/>
        <v>0</v>
      </c>
      <c r="AN83" s="204">
        <f t="shared" si="353"/>
        <v>0</v>
      </c>
      <c r="AP83" s="202"/>
      <c r="AQ83" s="203" t="s">
        <v>26</v>
      </c>
      <c r="AR83" s="204">
        <v>0</v>
      </c>
      <c r="AS83" s="204">
        <v>0</v>
      </c>
      <c r="AT83" s="204">
        <v>0</v>
      </c>
      <c r="AU83" s="204">
        <f t="shared" si="354"/>
        <v>0</v>
      </c>
      <c r="AV83" s="204">
        <f t="shared" si="355"/>
        <v>0</v>
      </c>
      <c r="AX83" s="202"/>
      <c r="AY83" s="203" t="s">
        <v>26</v>
      </c>
      <c r="AZ83" s="204">
        <v>0</v>
      </c>
      <c r="BA83" s="204">
        <v>0</v>
      </c>
      <c r="BB83" s="204">
        <v>0</v>
      </c>
      <c r="BC83" s="204">
        <f t="shared" si="356"/>
        <v>0</v>
      </c>
      <c r="BD83" s="204">
        <f t="shared" si="357"/>
        <v>0</v>
      </c>
      <c r="BF83" s="202"/>
      <c r="BG83" s="203" t="s">
        <v>26</v>
      </c>
      <c r="BH83" s="204">
        <v>0</v>
      </c>
      <c r="BI83" s="204">
        <v>0</v>
      </c>
      <c r="BJ83" s="204">
        <v>0</v>
      </c>
      <c r="BK83" s="204">
        <f t="shared" si="358"/>
        <v>0</v>
      </c>
      <c r="BL83" s="204">
        <f t="shared" si="359"/>
        <v>0</v>
      </c>
      <c r="BN83" s="202"/>
      <c r="BO83" s="203" t="s">
        <v>26</v>
      </c>
      <c r="BP83" s="204">
        <v>0</v>
      </c>
      <c r="BQ83" s="204">
        <v>0</v>
      </c>
      <c r="BR83" s="204">
        <v>0</v>
      </c>
      <c r="BS83" s="204">
        <f t="shared" si="360"/>
        <v>0</v>
      </c>
      <c r="BT83" s="204">
        <f t="shared" si="361"/>
        <v>0</v>
      </c>
    </row>
    <row r="84" spans="2:72">
      <c r="B84" s="202"/>
      <c r="C84" s="203" t="s">
        <v>108</v>
      </c>
      <c r="D84" s="204">
        <f t="shared" si="343"/>
        <v>0</v>
      </c>
      <c r="E84" s="204">
        <f t="shared" si="341"/>
        <v>0</v>
      </c>
      <c r="F84" s="204">
        <f t="shared" si="342"/>
        <v>0</v>
      </c>
      <c r="G84" s="204">
        <f t="shared" si="344"/>
        <v>0</v>
      </c>
      <c r="H84" s="204">
        <f t="shared" si="345"/>
        <v>0</v>
      </c>
      <c r="J84" s="202"/>
      <c r="K84" s="203" t="s">
        <v>108</v>
      </c>
      <c r="L84" s="204">
        <v>0</v>
      </c>
      <c r="M84" s="204">
        <v>0</v>
      </c>
      <c r="N84" s="204">
        <v>0</v>
      </c>
      <c r="O84" s="204">
        <f t="shared" si="346"/>
        <v>0</v>
      </c>
      <c r="P84" s="204">
        <f t="shared" si="347"/>
        <v>0</v>
      </c>
      <c r="R84" s="202"/>
      <c r="S84" s="203" t="s">
        <v>108</v>
      </c>
      <c r="T84" s="204">
        <v>0</v>
      </c>
      <c r="U84" s="204">
        <v>0</v>
      </c>
      <c r="V84" s="204">
        <v>0</v>
      </c>
      <c r="W84" s="204">
        <f t="shared" si="348"/>
        <v>0</v>
      </c>
      <c r="X84" s="204">
        <f t="shared" si="349"/>
        <v>0</v>
      </c>
      <c r="Z84" s="202"/>
      <c r="AA84" s="203" t="s">
        <v>108</v>
      </c>
      <c r="AB84" s="204">
        <v>0</v>
      </c>
      <c r="AC84" s="204">
        <v>0</v>
      </c>
      <c r="AD84" s="204">
        <v>0</v>
      </c>
      <c r="AE84" s="204">
        <f t="shared" si="350"/>
        <v>0</v>
      </c>
      <c r="AF84" s="204">
        <f t="shared" si="351"/>
        <v>0</v>
      </c>
      <c r="AH84" s="202"/>
      <c r="AI84" s="203" t="s">
        <v>108</v>
      </c>
      <c r="AJ84" s="204">
        <v>0</v>
      </c>
      <c r="AK84" s="204">
        <v>0</v>
      </c>
      <c r="AL84" s="204">
        <v>0</v>
      </c>
      <c r="AM84" s="204">
        <f t="shared" si="352"/>
        <v>0</v>
      </c>
      <c r="AN84" s="204">
        <f t="shared" si="353"/>
        <v>0</v>
      </c>
      <c r="AP84" s="202"/>
      <c r="AQ84" s="203" t="s">
        <v>108</v>
      </c>
      <c r="AR84" s="204">
        <v>0</v>
      </c>
      <c r="AS84" s="204">
        <v>0</v>
      </c>
      <c r="AT84" s="204">
        <v>0</v>
      </c>
      <c r="AU84" s="204">
        <f t="shared" si="354"/>
        <v>0</v>
      </c>
      <c r="AV84" s="204">
        <f t="shared" si="355"/>
        <v>0</v>
      </c>
      <c r="AX84" s="202"/>
      <c r="AY84" s="203" t="s">
        <v>108</v>
      </c>
      <c r="AZ84" s="204">
        <v>0</v>
      </c>
      <c r="BA84" s="204">
        <v>0</v>
      </c>
      <c r="BB84" s="204">
        <v>0</v>
      </c>
      <c r="BC84" s="204">
        <f t="shared" si="356"/>
        <v>0</v>
      </c>
      <c r="BD84" s="204">
        <f t="shared" si="357"/>
        <v>0</v>
      </c>
      <c r="BF84" s="202"/>
      <c r="BG84" s="203" t="s">
        <v>108</v>
      </c>
      <c r="BH84" s="204">
        <v>0</v>
      </c>
      <c r="BI84" s="204">
        <v>0</v>
      </c>
      <c r="BJ84" s="204">
        <v>0</v>
      </c>
      <c r="BK84" s="204">
        <f t="shared" si="358"/>
        <v>0</v>
      </c>
      <c r="BL84" s="204">
        <f t="shared" si="359"/>
        <v>0</v>
      </c>
      <c r="BN84" s="202"/>
      <c r="BO84" s="203" t="s">
        <v>108</v>
      </c>
      <c r="BP84" s="204">
        <v>0</v>
      </c>
      <c r="BQ84" s="204">
        <v>0</v>
      </c>
      <c r="BR84" s="204">
        <v>0</v>
      </c>
      <c r="BS84" s="204">
        <f t="shared" si="360"/>
        <v>0</v>
      </c>
      <c r="BT84" s="204">
        <f t="shared" si="361"/>
        <v>0</v>
      </c>
    </row>
    <row r="85" spans="2:72">
      <c r="B85" s="202"/>
      <c r="C85" s="205"/>
      <c r="D85" s="205"/>
      <c r="E85" s="203"/>
      <c r="F85" s="203"/>
      <c r="G85" s="203"/>
      <c r="H85" s="203"/>
      <c r="J85" s="202"/>
      <c r="K85" s="205"/>
      <c r="L85" s="205"/>
      <c r="M85" s="203"/>
      <c r="N85" s="203"/>
      <c r="O85" s="203"/>
      <c r="P85" s="203"/>
      <c r="R85" s="202"/>
      <c r="S85" s="205"/>
      <c r="T85" s="205"/>
      <c r="U85" s="203"/>
      <c r="V85" s="203"/>
      <c r="W85" s="203"/>
      <c r="X85" s="203"/>
      <c r="Z85" s="202"/>
      <c r="AA85" s="205"/>
      <c r="AB85" s="205"/>
      <c r="AC85" s="203"/>
      <c r="AD85" s="203"/>
      <c r="AE85" s="203"/>
      <c r="AF85" s="203"/>
      <c r="AH85" s="202"/>
      <c r="AI85" s="205"/>
      <c r="AJ85" s="205"/>
      <c r="AK85" s="203"/>
      <c r="AL85" s="203"/>
      <c r="AM85" s="203"/>
      <c r="AN85" s="203"/>
      <c r="AP85" s="202"/>
      <c r="AQ85" s="205"/>
      <c r="AR85" s="205"/>
      <c r="AS85" s="203"/>
      <c r="AT85" s="203"/>
      <c r="AU85" s="203"/>
      <c r="AV85" s="203"/>
      <c r="AX85" s="202"/>
      <c r="AY85" s="205"/>
      <c r="AZ85" s="205"/>
      <c r="BA85" s="203"/>
      <c r="BB85" s="203"/>
      <c r="BC85" s="203"/>
      <c r="BD85" s="203"/>
      <c r="BF85" s="202"/>
      <c r="BG85" s="205"/>
      <c r="BH85" s="205"/>
      <c r="BI85" s="203"/>
      <c r="BJ85" s="203"/>
      <c r="BK85" s="203"/>
      <c r="BL85" s="203"/>
      <c r="BN85" s="202"/>
      <c r="BO85" s="205"/>
      <c r="BP85" s="205"/>
      <c r="BQ85" s="203"/>
      <c r="BR85" s="203"/>
      <c r="BS85" s="203"/>
      <c r="BT85" s="203"/>
    </row>
    <row r="86" spans="2:72">
      <c r="B86" s="206"/>
      <c r="C86" s="207" t="s">
        <v>109</v>
      </c>
      <c r="D86" s="208">
        <f t="shared" ref="D86" si="362">SUM(D78:D85)</f>
        <v>0</v>
      </c>
      <c r="E86" s="208">
        <f>SUM(E78:E85)</f>
        <v>0</v>
      </c>
      <c r="F86" s="208">
        <f>SUM(F78:F85)</f>
        <v>0</v>
      </c>
      <c r="G86" s="208">
        <f t="shared" ref="G86" si="363">SUM(G78:G85)</f>
        <v>0</v>
      </c>
      <c r="H86" s="208">
        <f t="shared" ref="H86" si="364">SUM(H78:H85)</f>
        <v>0</v>
      </c>
      <c r="J86" s="206"/>
      <c r="K86" s="207" t="s">
        <v>109</v>
      </c>
      <c r="L86" s="208">
        <f t="shared" ref="L86" si="365">SUM(L78:L85)</f>
        <v>0</v>
      </c>
      <c r="M86" s="208">
        <v>0</v>
      </c>
      <c r="N86" s="208">
        <f t="shared" ref="N86" si="366">SUM(N78:N85)</f>
        <v>0</v>
      </c>
      <c r="O86" s="208">
        <f t="shared" ref="O86" si="367">SUM(O78:O85)</f>
        <v>0</v>
      </c>
      <c r="P86" s="208">
        <f t="shared" ref="P86" si="368">SUM(P78:P85)</f>
        <v>0</v>
      </c>
      <c r="R86" s="206"/>
      <c r="S86" s="207" t="s">
        <v>109</v>
      </c>
      <c r="T86" s="208">
        <f t="shared" ref="T86:V86" si="369">SUM(T78:T85)</f>
        <v>0</v>
      </c>
      <c r="U86" s="208">
        <f t="shared" si="369"/>
        <v>0</v>
      </c>
      <c r="V86" s="208">
        <f t="shared" si="369"/>
        <v>0</v>
      </c>
      <c r="W86" s="208">
        <f t="shared" ref="W86" si="370">SUM(W78:W85)</f>
        <v>0</v>
      </c>
      <c r="X86" s="208">
        <f t="shared" ref="X86" si="371">SUM(X78:X85)</f>
        <v>0</v>
      </c>
      <c r="Z86" s="206"/>
      <c r="AA86" s="207" t="s">
        <v>109</v>
      </c>
      <c r="AB86" s="208">
        <f t="shared" ref="AB86:AD86" si="372">SUM(AB78:AB85)</f>
        <v>0</v>
      </c>
      <c r="AC86" s="208">
        <f t="shared" si="372"/>
        <v>0</v>
      </c>
      <c r="AD86" s="208">
        <f t="shared" si="372"/>
        <v>0</v>
      </c>
      <c r="AE86" s="208">
        <f t="shared" ref="AE86" si="373">SUM(AE78:AE85)</f>
        <v>0</v>
      </c>
      <c r="AF86" s="208">
        <f t="shared" ref="AF86" si="374">SUM(AF78:AF85)</f>
        <v>0</v>
      </c>
      <c r="AH86" s="206"/>
      <c r="AI86" s="207" t="s">
        <v>109</v>
      </c>
      <c r="AJ86" s="208">
        <f t="shared" ref="AJ86:AL86" si="375">SUM(AJ78:AJ85)</f>
        <v>0</v>
      </c>
      <c r="AK86" s="208">
        <f t="shared" si="375"/>
        <v>0</v>
      </c>
      <c r="AL86" s="208">
        <f t="shared" si="375"/>
        <v>0</v>
      </c>
      <c r="AM86" s="208">
        <f t="shared" ref="AM86" si="376">SUM(AM78:AM85)</f>
        <v>0</v>
      </c>
      <c r="AN86" s="208">
        <f t="shared" ref="AN86" si="377">SUM(AN78:AN85)</f>
        <v>0</v>
      </c>
      <c r="AP86" s="206"/>
      <c r="AQ86" s="207" t="s">
        <v>109</v>
      </c>
      <c r="AR86" s="208">
        <f t="shared" ref="AR86:AT86" si="378">SUM(AR78:AR85)</f>
        <v>0</v>
      </c>
      <c r="AS86" s="208">
        <f t="shared" si="378"/>
        <v>0</v>
      </c>
      <c r="AT86" s="208">
        <f t="shared" si="378"/>
        <v>0</v>
      </c>
      <c r="AU86" s="208">
        <f t="shared" ref="AU86" si="379">SUM(AU78:AU85)</f>
        <v>0</v>
      </c>
      <c r="AV86" s="208">
        <f t="shared" ref="AV86" si="380">SUM(AV78:AV85)</f>
        <v>0</v>
      </c>
      <c r="AX86" s="206"/>
      <c r="AY86" s="207" t="s">
        <v>109</v>
      </c>
      <c r="AZ86" s="208">
        <f t="shared" ref="AZ86:BB86" si="381">SUM(AZ78:AZ85)</f>
        <v>0</v>
      </c>
      <c r="BA86" s="208">
        <f t="shared" si="381"/>
        <v>0</v>
      </c>
      <c r="BB86" s="208">
        <f t="shared" si="381"/>
        <v>0</v>
      </c>
      <c r="BC86" s="208">
        <f t="shared" ref="BC86" si="382">SUM(BC78:BC85)</f>
        <v>0</v>
      </c>
      <c r="BD86" s="208">
        <f t="shared" ref="BD86" si="383">SUM(BD78:BD85)</f>
        <v>0</v>
      </c>
      <c r="BF86" s="206"/>
      <c r="BG86" s="207" t="s">
        <v>109</v>
      </c>
      <c r="BH86" s="208">
        <f t="shared" ref="BH86:BJ86" si="384">SUM(BH78:BH85)</f>
        <v>0</v>
      </c>
      <c r="BI86" s="208">
        <f t="shared" si="384"/>
        <v>0</v>
      </c>
      <c r="BJ86" s="208">
        <f t="shared" si="384"/>
        <v>0</v>
      </c>
      <c r="BK86" s="208">
        <f t="shared" ref="BK86" si="385">SUM(BK78:BK85)</f>
        <v>0</v>
      </c>
      <c r="BL86" s="208">
        <f t="shared" ref="BL86" si="386">SUM(BL78:BL85)</f>
        <v>0</v>
      </c>
      <c r="BN86" s="206"/>
      <c r="BO86" s="207" t="s">
        <v>109</v>
      </c>
      <c r="BP86" s="208">
        <f t="shared" ref="BP86:BR86" si="387">SUM(BP78:BP85)</f>
        <v>0</v>
      </c>
      <c r="BQ86" s="208">
        <f t="shared" si="387"/>
        <v>0</v>
      </c>
      <c r="BR86" s="208">
        <f t="shared" si="387"/>
        <v>0</v>
      </c>
      <c r="BS86" s="208">
        <f t="shared" ref="BS86" si="388">SUM(BS78:BS85)</f>
        <v>0</v>
      </c>
      <c r="BT86" s="208">
        <f t="shared" ref="BT86" si="389">SUM(BT78:BT85)</f>
        <v>0</v>
      </c>
    </row>
    <row r="87" spans="2:72">
      <c r="B87" s="199"/>
      <c r="C87" s="200" t="s">
        <v>78</v>
      </c>
      <c r="D87" s="201"/>
      <c r="E87" s="201"/>
      <c r="F87" s="201"/>
      <c r="G87" s="201"/>
      <c r="H87" s="201"/>
      <c r="J87" s="199"/>
      <c r="K87" s="200" t="s">
        <v>78</v>
      </c>
      <c r="L87" s="201"/>
      <c r="M87" s="201"/>
      <c r="N87" s="201"/>
      <c r="O87" s="201"/>
      <c r="P87" s="201"/>
      <c r="R87" s="199"/>
      <c r="S87" s="200" t="s">
        <v>78</v>
      </c>
      <c r="T87" s="201"/>
      <c r="U87" s="201"/>
      <c r="V87" s="201"/>
      <c r="W87" s="201"/>
      <c r="X87" s="201"/>
      <c r="Z87" s="199"/>
      <c r="AA87" s="200" t="s">
        <v>78</v>
      </c>
      <c r="AB87" s="201"/>
      <c r="AC87" s="201"/>
      <c r="AD87" s="201"/>
      <c r="AE87" s="201"/>
      <c r="AF87" s="201"/>
      <c r="AH87" s="199"/>
      <c r="AI87" s="200" t="s">
        <v>78</v>
      </c>
      <c r="AJ87" s="201"/>
      <c r="AK87" s="201"/>
      <c r="AL87" s="201"/>
      <c r="AM87" s="201"/>
      <c r="AN87" s="201"/>
      <c r="AP87" s="199"/>
      <c r="AQ87" s="200" t="s">
        <v>78</v>
      </c>
      <c r="AR87" s="201"/>
      <c r="AS87" s="201"/>
      <c r="AT87" s="201"/>
      <c r="AU87" s="201"/>
      <c r="AV87" s="201"/>
      <c r="AX87" s="199"/>
      <c r="AY87" s="200" t="s">
        <v>78</v>
      </c>
      <c r="AZ87" s="201"/>
      <c r="BA87" s="201"/>
      <c r="BB87" s="201"/>
      <c r="BC87" s="201"/>
      <c r="BD87" s="201"/>
      <c r="BF87" s="199"/>
      <c r="BG87" s="200" t="s">
        <v>78</v>
      </c>
      <c r="BH87" s="201"/>
      <c r="BI87" s="201"/>
      <c r="BJ87" s="201"/>
      <c r="BK87" s="201"/>
      <c r="BL87" s="201"/>
      <c r="BN87" s="199"/>
      <c r="BO87" s="200" t="s">
        <v>78</v>
      </c>
      <c r="BP87" s="201"/>
      <c r="BQ87" s="201"/>
      <c r="BR87" s="201"/>
      <c r="BS87" s="201"/>
      <c r="BT87" s="201"/>
    </row>
    <row r="88" spans="2:72">
      <c r="B88" s="202"/>
      <c r="C88" s="203" t="s">
        <v>104</v>
      </c>
      <c r="D88" s="204">
        <f>D8+D18+D28+D38+D48+D58+D68+D78</f>
        <v>2</v>
      </c>
      <c r="E88" s="204">
        <f>E8+E18+E28+E38+E48+E58+E68+E78</f>
        <v>1</v>
      </c>
      <c r="F88" s="204">
        <f>F8+F18+F28+F38+F48+F58+F68+F78</f>
        <v>1</v>
      </c>
      <c r="G88" s="204">
        <f>F88-D88</f>
        <v>-1</v>
      </c>
      <c r="H88" s="204">
        <f>F88-E88</f>
        <v>0</v>
      </c>
      <c r="J88" s="202"/>
      <c r="K88" s="203" t="s">
        <v>104</v>
      </c>
      <c r="L88" s="204">
        <f>L8+L18+L28+L38+L48+L58+L68+L78</f>
        <v>0</v>
      </c>
      <c r="M88" s="204">
        <f>M8+M18+M28+M38+M48+M58+M68+M78</f>
        <v>0</v>
      </c>
      <c r="N88" s="204">
        <f>N8+N18+N28+N38+N48+N58+N68+N78</f>
        <v>0</v>
      </c>
      <c r="O88" s="204">
        <f>N88-L88</f>
        <v>0</v>
      </c>
      <c r="P88" s="204">
        <f>N88-M88</f>
        <v>0</v>
      </c>
      <c r="R88" s="202"/>
      <c r="S88" s="203" t="s">
        <v>104</v>
      </c>
      <c r="T88" s="204">
        <f>T8+T18+T28+T38+T48+T58+T68+T78</f>
        <v>0</v>
      </c>
      <c r="U88" s="204">
        <f>U8+U18+U28+U38+U48+U58+U68+U78</f>
        <v>0</v>
      </c>
      <c r="V88" s="204">
        <f>V8+V18+V28+V38+V48+V58+V68+V78</f>
        <v>0</v>
      </c>
      <c r="W88" s="204">
        <f>V88-T88</f>
        <v>0</v>
      </c>
      <c r="X88" s="204">
        <f>V88-U88</f>
        <v>0</v>
      </c>
      <c r="Z88" s="202"/>
      <c r="AA88" s="203" t="s">
        <v>104</v>
      </c>
      <c r="AB88" s="204">
        <f>AB8+AB18+AB28+AB38+AB48+AB58+AB68+AB78</f>
        <v>0</v>
      </c>
      <c r="AC88" s="204">
        <f>AC8+AC18+AC28+AC38+AC48+AC58+AC68+AC78</f>
        <v>0</v>
      </c>
      <c r="AD88" s="204">
        <f>AD8+AD18+AD28+AD38+AD48+AD58+AD68+AD78</f>
        <v>0</v>
      </c>
      <c r="AE88" s="204">
        <f>AD88-AB88</f>
        <v>0</v>
      </c>
      <c r="AF88" s="204">
        <f>AD88-AC88</f>
        <v>0</v>
      </c>
      <c r="AH88" s="202"/>
      <c r="AI88" s="203" t="s">
        <v>104</v>
      </c>
      <c r="AJ88" s="204">
        <f>AJ8+AJ18+AJ28+AJ38+AJ48+AJ58+AJ68+AJ78</f>
        <v>0</v>
      </c>
      <c r="AK88" s="204">
        <f>AK8+AK18+AK28+AK38+AK48+AK58+AK68+AK78</f>
        <v>0</v>
      </c>
      <c r="AL88" s="204">
        <f>AL8+AL18+AL28+AL38+AL48+AL58+AL68+AL78</f>
        <v>0</v>
      </c>
      <c r="AM88" s="204">
        <f>AL88-AJ88</f>
        <v>0</v>
      </c>
      <c r="AN88" s="204">
        <f>AL88-AK88</f>
        <v>0</v>
      </c>
      <c r="AP88" s="202"/>
      <c r="AQ88" s="203" t="s">
        <v>104</v>
      </c>
      <c r="AR88" s="204">
        <f>AR8+AR18+AR28+AR38+AR48+AR58+AR68+AR78</f>
        <v>1</v>
      </c>
      <c r="AS88" s="204">
        <f>AS8+AS18+AS28+AS38+AS48+AS58+AS68+AS78</f>
        <v>1</v>
      </c>
      <c r="AT88" s="204">
        <f>AT8+AT18+AT28+AT38+AT48+AT58+AT68+AT78</f>
        <v>1</v>
      </c>
      <c r="AU88" s="204">
        <f>AT88-AR88</f>
        <v>0</v>
      </c>
      <c r="AV88" s="204">
        <f>AT88-AS88</f>
        <v>0</v>
      </c>
      <c r="AX88" s="202"/>
      <c r="AY88" s="203" t="s">
        <v>104</v>
      </c>
      <c r="AZ88" s="204">
        <f>AZ8+AZ18+AZ28+AZ38+AZ48+AZ58+AZ68+AZ78</f>
        <v>0</v>
      </c>
      <c r="BA88" s="204">
        <f>BA8+BA18+BA28+BA38+BA48+BA58+BA68+BA78</f>
        <v>0</v>
      </c>
      <c r="BB88" s="204">
        <f>BB8+BB18+BB28+BB38+BB48+BB58+BB68+BB78</f>
        <v>0</v>
      </c>
      <c r="BC88" s="204">
        <f>BB88-AZ88</f>
        <v>0</v>
      </c>
      <c r="BD88" s="204">
        <f>BB88-BA88</f>
        <v>0</v>
      </c>
      <c r="BF88" s="202"/>
      <c r="BG88" s="203" t="s">
        <v>104</v>
      </c>
      <c r="BH88" s="204">
        <f>BH8+BH18+BH28+BH38+BH48+BH58+BH68+BH78</f>
        <v>1</v>
      </c>
      <c r="BI88" s="204">
        <f>BI8+BI18+BI28+BI38+BI48+BI58+BI68+BI78</f>
        <v>0</v>
      </c>
      <c r="BJ88" s="204">
        <f>BJ8+BJ18+BJ28+BJ38+BJ48+BJ58+BJ68+BJ78</f>
        <v>0</v>
      </c>
      <c r="BK88" s="204">
        <f>BJ88-BH88</f>
        <v>-1</v>
      </c>
      <c r="BL88" s="204">
        <f>BJ88-BI88</f>
        <v>0</v>
      </c>
      <c r="BN88" s="202"/>
      <c r="BO88" s="203" t="s">
        <v>104</v>
      </c>
      <c r="BP88" s="204">
        <f>BP8+BP18+BP28+BP38+BP48+BP58+BP68+BP78</f>
        <v>0</v>
      </c>
      <c r="BQ88" s="204">
        <f>BQ8+BQ18+BQ28+BQ38+BQ48+BQ58+BQ68+BQ78</f>
        <v>0</v>
      </c>
      <c r="BR88" s="204">
        <f>BR8+BR18+BR28+BR38+BR48+BR58+BR68+BR78</f>
        <v>0</v>
      </c>
      <c r="BS88" s="204">
        <f>BR88-BP88</f>
        <v>0</v>
      </c>
      <c r="BT88" s="204">
        <f>BR88-BQ88</f>
        <v>0</v>
      </c>
    </row>
    <row r="89" spans="2:72">
      <c r="B89" s="202"/>
      <c r="C89" s="203" t="s">
        <v>105</v>
      </c>
      <c r="D89" s="204">
        <f t="shared" ref="D89:E94" si="390">D9+D19+D29+D39+D49+D59+D69+D79</f>
        <v>140</v>
      </c>
      <c r="E89" s="204">
        <f t="shared" si="390"/>
        <v>198</v>
      </c>
      <c r="F89" s="204">
        <f t="shared" ref="F89" si="391">F9+F19+F29+F39+F49+F59+F69+F79</f>
        <v>192</v>
      </c>
      <c r="G89" s="204">
        <f t="shared" ref="G89:G94" si="392">F89-D89</f>
        <v>52</v>
      </c>
      <c r="H89" s="204">
        <f t="shared" ref="H89:H94" si="393">F89-E89</f>
        <v>-6</v>
      </c>
      <c r="J89" s="202"/>
      <c r="K89" s="203" t="s">
        <v>105</v>
      </c>
      <c r="L89" s="204">
        <f t="shared" ref="L89:N94" si="394">L9+L19+L29+L39+L49+L59+L69+L79</f>
        <v>0</v>
      </c>
      <c r="M89" s="204">
        <f t="shared" si="394"/>
        <v>58</v>
      </c>
      <c r="N89" s="204">
        <f t="shared" si="394"/>
        <v>57</v>
      </c>
      <c r="O89" s="204">
        <f t="shared" ref="O89:O94" si="395">N89-L89</f>
        <v>57</v>
      </c>
      <c r="P89" s="204">
        <f t="shared" ref="P89:P94" si="396">N89-M89</f>
        <v>-1</v>
      </c>
      <c r="R89" s="202"/>
      <c r="S89" s="203" t="s">
        <v>105</v>
      </c>
      <c r="T89" s="204">
        <f t="shared" ref="T89:V89" si="397">T9+T19+T29+T39+T49+T59+T69+T79</f>
        <v>9</v>
      </c>
      <c r="U89" s="204">
        <f t="shared" si="397"/>
        <v>8</v>
      </c>
      <c r="V89" s="204">
        <f t="shared" si="397"/>
        <v>8</v>
      </c>
      <c r="W89" s="204">
        <f t="shared" ref="W89:W94" si="398">V89-T89</f>
        <v>-1</v>
      </c>
      <c r="X89" s="204">
        <f t="shared" ref="X89:X94" si="399">V89-U89</f>
        <v>0</v>
      </c>
      <c r="Z89" s="202"/>
      <c r="AA89" s="203" t="s">
        <v>105</v>
      </c>
      <c r="AB89" s="204">
        <f t="shared" ref="AB89:AD89" si="400">AB9+AB19+AB29+AB39+AB49+AB59+AB69+AB79</f>
        <v>8</v>
      </c>
      <c r="AC89" s="204">
        <f t="shared" si="400"/>
        <v>8</v>
      </c>
      <c r="AD89" s="204">
        <f t="shared" si="400"/>
        <v>7</v>
      </c>
      <c r="AE89" s="204">
        <f t="shared" ref="AE89:AE94" si="401">AD89-AB89</f>
        <v>-1</v>
      </c>
      <c r="AF89" s="204">
        <f t="shared" ref="AF89:AF94" si="402">AD89-AC89</f>
        <v>-1</v>
      </c>
      <c r="AH89" s="202"/>
      <c r="AI89" s="203" t="s">
        <v>105</v>
      </c>
      <c r="AJ89" s="204">
        <f t="shared" ref="AJ89:AL94" si="403">AJ9+AJ19+AJ29+AJ39+AJ49+AJ59+AJ69+AJ79</f>
        <v>25</v>
      </c>
      <c r="AK89" s="204">
        <f t="shared" si="403"/>
        <v>29</v>
      </c>
      <c r="AL89" s="204">
        <f t="shared" si="403"/>
        <v>26</v>
      </c>
      <c r="AM89" s="204">
        <f t="shared" ref="AM89:AM94" si="404">AL89-AJ89</f>
        <v>1</v>
      </c>
      <c r="AN89" s="204">
        <f t="shared" ref="AN89:AN94" si="405">AL89-AK89</f>
        <v>-3</v>
      </c>
      <c r="AP89" s="202"/>
      <c r="AQ89" s="203" t="s">
        <v>105</v>
      </c>
      <c r="AR89" s="204">
        <f t="shared" ref="AR89:AT94" si="406">AR9+AR19+AR29+AR39+AR49+AR59+AR69+AR79</f>
        <v>22</v>
      </c>
      <c r="AS89" s="204">
        <f t="shared" si="406"/>
        <v>22</v>
      </c>
      <c r="AT89" s="204">
        <f t="shared" si="406"/>
        <v>22</v>
      </c>
      <c r="AU89" s="204">
        <f t="shared" ref="AU89:AU94" si="407">AT89-AR89</f>
        <v>0</v>
      </c>
      <c r="AV89" s="204">
        <f t="shared" ref="AV89:AV94" si="408">AT89-AS89</f>
        <v>0</v>
      </c>
      <c r="AX89" s="202"/>
      <c r="AY89" s="203" t="s">
        <v>105</v>
      </c>
      <c r="AZ89" s="204">
        <f t="shared" ref="AZ89:BB94" si="409">AZ9+AZ19+AZ29+AZ39+AZ49+AZ59+AZ69+AZ79</f>
        <v>29</v>
      </c>
      <c r="BA89" s="204">
        <f t="shared" si="409"/>
        <v>27</v>
      </c>
      <c r="BB89" s="204">
        <f t="shared" si="409"/>
        <v>28</v>
      </c>
      <c r="BC89" s="204">
        <f t="shared" ref="BC89:BC94" si="410">BB89-AZ89</f>
        <v>-1</v>
      </c>
      <c r="BD89" s="204">
        <f t="shared" ref="BD89:BD94" si="411">BB89-BA89</f>
        <v>1</v>
      </c>
      <c r="BF89" s="202"/>
      <c r="BG89" s="203" t="s">
        <v>105</v>
      </c>
      <c r="BH89" s="204">
        <f t="shared" ref="BH89:BJ94" si="412">BH9+BH19+BH29+BH39+BH49+BH59+BH69+BH79</f>
        <v>42</v>
      </c>
      <c r="BI89" s="204">
        <f t="shared" si="412"/>
        <v>41</v>
      </c>
      <c r="BJ89" s="204">
        <f t="shared" si="412"/>
        <v>39</v>
      </c>
      <c r="BK89" s="204">
        <f t="shared" ref="BK89:BK94" si="413">BJ89-BH89</f>
        <v>-3</v>
      </c>
      <c r="BL89" s="204">
        <f t="shared" ref="BL89:BL94" si="414">BJ89-BI89</f>
        <v>-2</v>
      </c>
      <c r="BN89" s="202"/>
      <c r="BO89" s="203" t="s">
        <v>105</v>
      </c>
      <c r="BP89" s="204">
        <f t="shared" ref="BP89:BR89" si="415">BP9+BP19+BP29+BP39+BP49+BP59+BP69+BP79</f>
        <v>5</v>
      </c>
      <c r="BQ89" s="204">
        <f t="shared" si="415"/>
        <v>5</v>
      </c>
      <c r="BR89" s="204">
        <f t="shared" si="415"/>
        <v>5</v>
      </c>
      <c r="BS89" s="204">
        <f t="shared" ref="BS89:BS94" si="416">BR89-BP89</f>
        <v>0</v>
      </c>
      <c r="BT89" s="204">
        <f t="shared" ref="BT89:BT94" si="417">BR89-BQ89</f>
        <v>0</v>
      </c>
    </row>
    <row r="90" spans="2:72">
      <c r="B90" s="202"/>
      <c r="C90" s="203" t="s">
        <v>106</v>
      </c>
      <c r="D90" s="204">
        <f t="shared" si="390"/>
        <v>1450</v>
      </c>
      <c r="E90" s="204">
        <f t="shared" si="390"/>
        <v>1644</v>
      </c>
      <c r="F90" s="204">
        <f t="shared" ref="F90" si="418">F10+F20+F30+F40+F50+F60+F70+F80</f>
        <v>1675</v>
      </c>
      <c r="G90" s="204">
        <f t="shared" si="392"/>
        <v>225</v>
      </c>
      <c r="H90" s="204">
        <f t="shared" si="393"/>
        <v>31</v>
      </c>
      <c r="J90" s="202"/>
      <c r="K90" s="203" t="s">
        <v>106</v>
      </c>
      <c r="L90" s="204">
        <f t="shared" ref="L90:M90" si="419">L10+L20+L30+L40+L50+L60+L70+L80</f>
        <v>0</v>
      </c>
      <c r="M90" s="204">
        <f t="shared" si="419"/>
        <v>181</v>
      </c>
      <c r="N90" s="204">
        <f t="shared" si="394"/>
        <v>171</v>
      </c>
      <c r="O90" s="204">
        <f t="shared" si="395"/>
        <v>171</v>
      </c>
      <c r="P90" s="204">
        <f t="shared" si="396"/>
        <v>-10</v>
      </c>
      <c r="R90" s="202"/>
      <c r="S90" s="203" t="s">
        <v>106</v>
      </c>
      <c r="T90" s="204">
        <f t="shared" ref="T90:V90" si="420">T10+T20+T30+T40+T50+T60+T70+T80</f>
        <v>26</v>
      </c>
      <c r="U90" s="204">
        <f t="shared" si="420"/>
        <v>26</v>
      </c>
      <c r="V90" s="204">
        <f t="shared" si="420"/>
        <v>35</v>
      </c>
      <c r="W90" s="204">
        <f t="shared" si="398"/>
        <v>9</v>
      </c>
      <c r="X90" s="204">
        <f t="shared" si="399"/>
        <v>9</v>
      </c>
      <c r="Z90" s="202"/>
      <c r="AA90" s="203" t="s">
        <v>106</v>
      </c>
      <c r="AB90" s="204">
        <f t="shared" ref="AB90:AD90" si="421">AB10+AB20+AB30+AB40+AB50+AB60+AB70+AB80</f>
        <v>47</v>
      </c>
      <c r="AC90" s="204">
        <f t="shared" si="421"/>
        <v>50</v>
      </c>
      <c r="AD90" s="204">
        <f t="shared" si="421"/>
        <v>44</v>
      </c>
      <c r="AE90" s="204">
        <f t="shared" si="401"/>
        <v>-3</v>
      </c>
      <c r="AF90" s="204">
        <f t="shared" si="402"/>
        <v>-6</v>
      </c>
      <c r="AH90" s="202"/>
      <c r="AI90" s="203" t="s">
        <v>106</v>
      </c>
      <c r="AJ90" s="204">
        <f t="shared" ref="AJ90:AK90" si="422">AJ10+AJ20+AJ30+AJ40+AJ50+AJ60+AJ70+AJ80</f>
        <v>348</v>
      </c>
      <c r="AK90" s="204">
        <f t="shared" si="422"/>
        <v>354</v>
      </c>
      <c r="AL90" s="204">
        <f t="shared" si="403"/>
        <v>361</v>
      </c>
      <c r="AM90" s="204">
        <f t="shared" si="404"/>
        <v>13</v>
      </c>
      <c r="AN90" s="204">
        <f t="shared" si="405"/>
        <v>7</v>
      </c>
      <c r="AP90" s="202"/>
      <c r="AQ90" s="203" t="s">
        <v>106</v>
      </c>
      <c r="AR90" s="204">
        <f t="shared" si="406"/>
        <v>352</v>
      </c>
      <c r="AS90" s="204">
        <f t="shared" si="406"/>
        <v>368</v>
      </c>
      <c r="AT90" s="204">
        <f t="shared" si="406"/>
        <v>355</v>
      </c>
      <c r="AU90" s="204">
        <f t="shared" si="407"/>
        <v>3</v>
      </c>
      <c r="AV90" s="204">
        <f t="shared" si="408"/>
        <v>-13</v>
      </c>
      <c r="AX90" s="202"/>
      <c r="AY90" s="203" t="s">
        <v>106</v>
      </c>
      <c r="AZ90" s="204">
        <f t="shared" si="409"/>
        <v>194</v>
      </c>
      <c r="BA90" s="204">
        <f t="shared" si="409"/>
        <v>176</v>
      </c>
      <c r="BB90" s="204">
        <f t="shared" si="409"/>
        <v>214</v>
      </c>
      <c r="BC90" s="204">
        <f t="shared" si="410"/>
        <v>20</v>
      </c>
      <c r="BD90" s="204">
        <f t="shared" si="411"/>
        <v>38</v>
      </c>
      <c r="BF90" s="202"/>
      <c r="BG90" s="203" t="s">
        <v>106</v>
      </c>
      <c r="BH90" s="204">
        <f t="shared" si="412"/>
        <v>405</v>
      </c>
      <c r="BI90" s="204">
        <f t="shared" si="412"/>
        <v>402</v>
      </c>
      <c r="BJ90" s="204">
        <f t="shared" si="412"/>
        <v>414</v>
      </c>
      <c r="BK90" s="204">
        <f t="shared" si="413"/>
        <v>9</v>
      </c>
      <c r="BL90" s="204">
        <f t="shared" si="414"/>
        <v>12</v>
      </c>
      <c r="BN90" s="202"/>
      <c r="BO90" s="203" t="s">
        <v>106</v>
      </c>
      <c r="BP90" s="204">
        <f t="shared" ref="BP90:BR90" si="423">BP10+BP20+BP30+BP40+BP50+BP60+BP70+BP80</f>
        <v>78</v>
      </c>
      <c r="BQ90" s="204">
        <f t="shared" si="423"/>
        <v>87</v>
      </c>
      <c r="BR90" s="204">
        <f t="shared" si="423"/>
        <v>81</v>
      </c>
      <c r="BS90" s="204">
        <f t="shared" si="416"/>
        <v>3</v>
      </c>
      <c r="BT90" s="204">
        <f t="shared" si="417"/>
        <v>-6</v>
      </c>
    </row>
    <row r="91" spans="2:72">
      <c r="B91" s="202"/>
      <c r="C91" s="203" t="s">
        <v>107</v>
      </c>
      <c r="D91" s="204">
        <f t="shared" si="390"/>
        <v>493</v>
      </c>
      <c r="E91" s="204">
        <f t="shared" si="390"/>
        <v>679</v>
      </c>
      <c r="F91" s="204">
        <f t="shared" ref="F91" si="424">F11+F21+F31+F41+F51+F61+F71+F81</f>
        <v>566</v>
      </c>
      <c r="G91" s="204">
        <f t="shared" si="392"/>
        <v>73</v>
      </c>
      <c r="H91" s="204">
        <f t="shared" si="393"/>
        <v>-113</v>
      </c>
      <c r="J91" s="202"/>
      <c r="K91" s="203" t="s">
        <v>107</v>
      </c>
      <c r="L91" s="204">
        <f t="shared" ref="L91:M91" si="425">L11+L21+L31+L41+L51+L61+L71+L81</f>
        <v>0</v>
      </c>
      <c r="M91" s="204">
        <f t="shared" si="425"/>
        <v>34</v>
      </c>
      <c r="N91" s="204">
        <f t="shared" si="394"/>
        <v>34</v>
      </c>
      <c r="O91" s="204">
        <f t="shared" si="395"/>
        <v>34</v>
      </c>
      <c r="P91" s="204">
        <f t="shared" si="396"/>
        <v>0</v>
      </c>
      <c r="R91" s="202"/>
      <c r="S91" s="203" t="s">
        <v>107</v>
      </c>
      <c r="T91" s="204">
        <f t="shared" ref="T91:V91" si="426">T11+T21+T31+T41+T51+T61+T71+T81</f>
        <v>9</v>
      </c>
      <c r="U91" s="204">
        <f t="shared" si="426"/>
        <v>9</v>
      </c>
      <c r="V91" s="204">
        <f t="shared" si="426"/>
        <v>10</v>
      </c>
      <c r="W91" s="204">
        <f t="shared" si="398"/>
        <v>1</v>
      </c>
      <c r="X91" s="204">
        <f t="shared" si="399"/>
        <v>1</v>
      </c>
      <c r="Z91" s="202"/>
      <c r="AA91" s="203" t="s">
        <v>107</v>
      </c>
      <c r="AB91" s="204">
        <f t="shared" ref="AB91:AD91" si="427">AB11+AB21+AB31+AB41+AB51+AB61+AB71+AB81</f>
        <v>19</v>
      </c>
      <c r="AC91" s="204">
        <f t="shared" si="427"/>
        <v>26</v>
      </c>
      <c r="AD91" s="204">
        <f t="shared" si="427"/>
        <v>19</v>
      </c>
      <c r="AE91" s="204">
        <f t="shared" si="401"/>
        <v>0</v>
      </c>
      <c r="AF91" s="204">
        <f t="shared" si="402"/>
        <v>-7</v>
      </c>
      <c r="AH91" s="202"/>
      <c r="AI91" s="203" t="s">
        <v>107</v>
      </c>
      <c r="AJ91" s="204">
        <f t="shared" ref="AJ91:AK91" si="428">AJ11+AJ21+AJ31+AJ41+AJ51+AJ61+AJ71+AJ81</f>
        <v>178</v>
      </c>
      <c r="AK91" s="204">
        <f t="shared" si="428"/>
        <v>179</v>
      </c>
      <c r="AL91" s="204">
        <f t="shared" si="403"/>
        <v>170</v>
      </c>
      <c r="AM91" s="204">
        <f t="shared" si="404"/>
        <v>-8</v>
      </c>
      <c r="AN91" s="204">
        <f t="shared" si="405"/>
        <v>-9</v>
      </c>
      <c r="AP91" s="202"/>
      <c r="AQ91" s="203" t="s">
        <v>107</v>
      </c>
      <c r="AR91" s="204">
        <f t="shared" si="406"/>
        <v>117</v>
      </c>
      <c r="AS91" s="204">
        <f t="shared" si="406"/>
        <v>139</v>
      </c>
      <c r="AT91" s="204">
        <f t="shared" si="406"/>
        <v>117</v>
      </c>
      <c r="AU91" s="204">
        <f t="shared" si="407"/>
        <v>0</v>
      </c>
      <c r="AV91" s="204">
        <f t="shared" si="408"/>
        <v>-22</v>
      </c>
      <c r="AX91" s="202"/>
      <c r="AY91" s="203" t="s">
        <v>107</v>
      </c>
      <c r="AZ91" s="204">
        <f t="shared" si="409"/>
        <v>39</v>
      </c>
      <c r="BA91" s="204">
        <f t="shared" si="409"/>
        <v>25</v>
      </c>
      <c r="BB91" s="204">
        <f t="shared" si="409"/>
        <v>44</v>
      </c>
      <c r="BC91" s="204">
        <f t="shared" si="410"/>
        <v>5</v>
      </c>
      <c r="BD91" s="204">
        <f t="shared" si="411"/>
        <v>19</v>
      </c>
      <c r="BF91" s="202"/>
      <c r="BG91" s="203" t="s">
        <v>107</v>
      </c>
      <c r="BH91" s="204">
        <f t="shared" si="412"/>
        <v>109</v>
      </c>
      <c r="BI91" s="204">
        <f t="shared" si="412"/>
        <v>244</v>
      </c>
      <c r="BJ91" s="204">
        <f t="shared" si="412"/>
        <v>149</v>
      </c>
      <c r="BK91" s="204">
        <f t="shared" si="413"/>
        <v>40</v>
      </c>
      <c r="BL91" s="204">
        <f t="shared" si="414"/>
        <v>-95</v>
      </c>
      <c r="BN91" s="202"/>
      <c r="BO91" s="203" t="s">
        <v>107</v>
      </c>
      <c r="BP91" s="204">
        <f t="shared" ref="BP91:BR91" si="429">BP11+BP21+BP31+BP41+BP51+BP61+BP71+BP81</f>
        <v>22</v>
      </c>
      <c r="BQ91" s="204">
        <f t="shared" si="429"/>
        <v>23</v>
      </c>
      <c r="BR91" s="204">
        <f t="shared" si="429"/>
        <v>23</v>
      </c>
      <c r="BS91" s="204">
        <f t="shared" si="416"/>
        <v>1</v>
      </c>
      <c r="BT91" s="204">
        <f t="shared" si="417"/>
        <v>0</v>
      </c>
    </row>
    <row r="92" spans="2:72">
      <c r="B92" s="202"/>
      <c r="C92" s="203" t="s">
        <v>25</v>
      </c>
      <c r="D92" s="204">
        <f t="shared" si="390"/>
        <v>3367</v>
      </c>
      <c r="E92" s="204">
        <f t="shared" si="390"/>
        <v>3822</v>
      </c>
      <c r="F92" s="204">
        <f t="shared" ref="F92" si="430">F12+F22+F32+F42+F52+F62+F72+F82</f>
        <v>3320</v>
      </c>
      <c r="G92" s="204">
        <f t="shared" si="392"/>
        <v>-47</v>
      </c>
      <c r="H92" s="204">
        <f t="shared" si="393"/>
        <v>-502</v>
      </c>
      <c r="J92" s="202"/>
      <c r="K92" s="203" t="s">
        <v>25</v>
      </c>
      <c r="L92" s="204">
        <f t="shared" ref="L92:M92" si="431">L12+L22+L32+L42+L52+L62+L72+L82</f>
        <v>0</v>
      </c>
      <c r="M92" s="204">
        <f t="shared" si="431"/>
        <v>23</v>
      </c>
      <c r="N92" s="204">
        <f t="shared" si="394"/>
        <v>16</v>
      </c>
      <c r="O92" s="204">
        <f t="shared" si="395"/>
        <v>16</v>
      </c>
      <c r="P92" s="204">
        <f t="shared" si="396"/>
        <v>-7</v>
      </c>
      <c r="R92" s="202"/>
      <c r="S92" s="203" t="s">
        <v>25</v>
      </c>
      <c r="T92" s="204">
        <f t="shared" ref="T92:V92" si="432">T12+T22+T32+T42+T52+T62+T72+T82</f>
        <v>7</v>
      </c>
      <c r="U92" s="204">
        <f t="shared" si="432"/>
        <v>100</v>
      </c>
      <c r="V92" s="204">
        <f t="shared" si="432"/>
        <v>75</v>
      </c>
      <c r="W92" s="204">
        <f t="shared" si="398"/>
        <v>68</v>
      </c>
      <c r="X92" s="204">
        <f t="shared" si="399"/>
        <v>-25</v>
      </c>
      <c r="Z92" s="202"/>
      <c r="AA92" s="203" t="s">
        <v>25</v>
      </c>
      <c r="AB92" s="204">
        <f t="shared" ref="AB92:AD92" si="433">AB12+AB22+AB32+AB42+AB52+AB62+AB72+AB82</f>
        <v>24</v>
      </c>
      <c r="AC92" s="204">
        <f t="shared" si="433"/>
        <v>28</v>
      </c>
      <c r="AD92" s="204">
        <f t="shared" si="433"/>
        <v>21</v>
      </c>
      <c r="AE92" s="204">
        <f t="shared" si="401"/>
        <v>-3</v>
      </c>
      <c r="AF92" s="204">
        <f t="shared" si="402"/>
        <v>-7</v>
      </c>
      <c r="AH92" s="202"/>
      <c r="AI92" s="203" t="s">
        <v>25</v>
      </c>
      <c r="AJ92" s="204">
        <f t="shared" ref="AJ92:AK92" si="434">AJ12+AJ22+AJ32+AJ42+AJ52+AJ62+AJ72+AJ82</f>
        <v>1318</v>
      </c>
      <c r="AK92" s="204">
        <f t="shared" si="434"/>
        <v>1323</v>
      </c>
      <c r="AL92" s="204">
        <f t="shared" si="403"/>
        <v>1295</v>
      </c>
      <c r="AM92" s="204">
        <f t="shared" si="404"/>
        <v>-23</v>
      </c>
      <c r="AN92" s="204">
        <f t="shared" si="405"/>
        <v>-28</v>
      </c>
      <c r="AP92" s="202"/>
      <c r="AQ92" s="203" t="s">
        <v>25</v>
      </c>
      <c r="AR92" s="204">
        <f t="shared" si="406"/>
        <v>579</v>
      </c>
      <c r="AS92" s="204">
        <f t="shared" si="406"/>
        <v>463</v>
      </c>
      <c r="AT92" s="204">
        <f t="shared" si="406"/>
        <v>453</v>
      </c>
      <c r="AU92" s="204">
        <f t="shared" si="407"/>
        <v>-126</v>
      </c>
      <c r="AV92" s="204">
        <f t="shared" si="408"/>
        <v>-10</v>
      </c>
      <c r="AX92" s="202"/>
      <c r="AY92" s="203" t="s">
        <v>25</v>
      </c>
      <c r="AZ92" s="204">
        <f t="shared" si="409"/>
        <v>390</v>
      </c>
      <c r="BA92" s="204">
        <f t="shared" si="409"/>
        <v>533</v>
      </c>
      <c r="BB92" s="204">
        <f t="shared" si="409"/>
        <v>379</v>
      </c>
      <c r="BC92" s="204">
        <f t="shared" si="410"/>
        <v>-11</v>
      </c>
      <c r="BD92" s="204">
        <f t="shared" si="411"/>
        <v>-154</v>
      </c>
      <c r="BF92" s="202"/>
      <c r="BG92" s="203" t="s">
        <v>25</v>
      </c>
      <c r="BH92" s="204">
        <f t="shared" si="412"/>
        <v>907</v>
      </c>
      <c r="BI92" s="204">
        <f t="shared" si="412"/>
        <v>1198</v>
      </c>
      <c r="BJ92" s="204">
        <f t="shared" si="412"/>
        <v>944</v>
      </c>
      <c r="BK92" s="204">
        <f t="shared" si="413"/>
        <v>37</v>
      </c>
      <c r="BL92" s="204">
        <f t="shared" si="414"/>
        <v>-254</v>
      </c>
      <c r="BN92" s="202"/>
      <c r="BO92" s="203" t="s">
        <v>25</v>
      </c>
      <c r="BP92" s="204">
        <f t="shared" ref="BP92:BR92" si="435">BP12+BP22+BP32+BP42+BP52+BP62+BP72+BP82</f>
        <v>142</v>
      </c>
      <c r="BQ92" s="204">
        <f t="shared" si="435"/>
        <v>154</v>
      </c>
      <c r="BR92" s="204">
        <f t="shared" si="435"/>
        <v>137</v>
      </c>
      <c r="BS92" s="204">
        <f t="shared" si="416"/>
        <v>-5</v>
      </c>
      <c r="BT92" s="204">
        <f t="shared" si="417"/>
        <v>-17</v>
      </c>
    </row>
    <row r="93" spans="2:72">
      <c r="B93" s="202"/>
      <c r="C93" s="203" t="s">
        <v>26</v>
      </c>
      <c r="D93" s="204">
        <f t="shared" si="390"/>
        <v>88</v>
      </c>
      <c r="E93" s="204">
        <f t="shared" si="390"/>
        <v>97</v>
      </c>
      <c r="F93" s="204">
        <f t="shared" ref="F93" si="436">F13+F23+F33+F43+F53+F63+F73+F83</f>
        <v>84</v>
      </c>
      <c r="G93" s="204">
        <f t="shared" si="392"/>
        <v>-4</v>
      </c>
      <c r="H93" s="204">
        <f t="shared" si="393"/>
        <v>-13</v>
      </c>
      <c r="J93" s="202"/>
      <c r="K93" s="203" t="s">
        <v>26</v>
      </c>
      <c r="L93" s="204">
        <f t="shared" ref="L93:M93" si="437">L13+L23+L33+L43+L53+L63+L73+L83</f>
        <v>0</v>
      </c>
      <c r="M93" s="204">
        <f t="shared" si="437"/>
        <v>0</v>
      </c>
      <c r="N93" s="204">
        <f t="shared" si="394"/>
        <v>0</v>
      </c>
      <c r="O93" s="204">
        <f t="shared" si="395"/>
        <v>0</v>
      </c>
      <c r="P93" s="204">
        <f t="shared" si="396"/>
        <v>0</v>
      </c>
      <c r="R93" s="202"/>
      <c r="S93" s="203" t="s">
        <v>26</v>
      </c>
      <c r="T93" s="204">
        <f t="shared" ref="T93:V93" si="438">T13+T23+T33+T43+T53+T63+T73+T83</f>
        <v>1</v>
      </c>
      <c r="U93" s="204">
        <f t="shared" si="438"/>
        <v>0</v>
      </c>
      <c r="V93" s="204">
        <f t="shared" si="438"/>
        <v>0</v>
      </c>
      <c r="W93" s="204">
        <f t="shared" si="398"/>
        <v>-1</v>
      </c>
      <c r="X93" s="204">
        <f t="shared" si="399"/>
        <v>0</v>
      </c>
      <c r="Z93" s="202"/>
      <c r="AA93" s="203" t="s">
        <v>26</v>
      </c>
      <c r="AB93" s="204">
        <f t="shared" ref="AB93:AD93" si="439">AB13+AB23+AB33+AB43+AB53+AB63+AB73+AB83</f>
        <v>3</v>
      </c>
      <c r="AC93" s="204">
        <f t="shared" si="439"/>
        <v>3</v>
      </c>
      <c r="AD93" s="204">
        <f t="shared" si="439"/>
        <v>3</v>
      </c>
      <c r="AE93" s="204">
        <f t="shared" si="401"/>
        <v>0</v>
      </c>
      <c r="AF93" s="204">
        <f t="shared" si="402"/>
        <v>0</v>
      </c>
      <c r="AH93" s="202"/>
      <c r="AI93" s="203" t="s">
        <v>26</v>
      </c>
      <c r="AJ93" s="204">
        <f t="shared" ref="AJ93:AK93" si="440">AJ13+AJ23+AJ33+AJ43+AJ53+AJ63+AJ73+AJ83</f>
        <v>29</v>
      </c>
      <c r="AK93" s="204">
        <f t="shared" si="440"/>
        <v>29</v>
      </c>
      <c r="AL93" s="204">
        <f t="shared" si="403"/>
        <v>25</v>
      </c>
      <c r="AM93" s="204">
        <f t="shared" si="404"/>
        <v>-4</v>
      </c>
      <c r="AN93" s="204">
        <f t="shared" si="405"/>
        <v>-4</v>
      </c>
      <c r="AP93" s="202"/>
      <c r="AQ93" s="203" t="s">
        <v>26</v>
      </c>
      <c r="AR93" s="204">
        <f t="shared" si="406"/>
        <v>51</v>
      </c>
      <c r="AS93" s="204">
        <f t="shared" si="406"/>
        <v>51</v>
      </c>
      <c r="AT93" s="204">
        <f t="shared" si="406"/>
        <v>51</v>
      </c>
      <c r="AU93" s="204">
        <f t="shared" si="407"/>
        <v>0</v>
      </c>
      <c r="AV93" s="204">
        <f t="shared" si="408"/>
        <v>0</v>
      </c>
      <c r="AX93" s="202"/>
      <c r="AY93" s="203" t="s">
        <v>26</v>
      </c>
      <c r="AZ93" s="204">
        <f t="shared" si="409"/>
        <v>0</v>
      </c>
      <c r="BA93" s="204">
        <f t="shared" si="409"/>
        <v>0</v>
      </c>
      <c r="BB93" s="204">
        <f t="shared" si="409"/>
        <v>0</v>
      </c>
      <c r="BC93" s="204">
        <f t="shared" si="410"/>
        <v>0</v>
      </c>
      <c r="BD93" s="204">
        <f t="shared" si="411"/>
        <v>0</v>
      </c>
      <c r="BF93" s="202"/>
      <c r="BG93" s="203" t="s">
        <v>26</v>
      </c>
      <c r="BH93" s="204">
        <f t="shared" si="412"/>
        <v>0</v>
      </c>
      <c r="BI93" s="204">
        <f t="shared" si="412"/>
        <v>10</v>
      </c>
      <c r="BJ93" s="204">
        <f t="shared" si="412"/>
        <v>1</v>
      </c>
      <c r="BK93" s="204">
        <f t="shared" si="413"/>
        <v>1</v>
      </c>
      <c r="BL93" s="204">
        <f t="shared" si="414"/>
        <v>-9</v>
      </c>
      <c r="BN93" s="202"/>
      <c r="BO93" s="203" t="s">
        <v>26</v>
      </c>
      <c r="BP93" s="204">
        <f t="shared" ref="BP93:BR93" si="441">BP13+BP23+BP33+BP43+BP53+BP63+BP73+BP83</f>
        <v>4</v>
      </c>
      <c r="BQ93" s="204">
        <f t="shared" si="441"/>
        <v>4</v>
      </c>
      <c r="BR93" s="204">
        <f t="shared" si="441"/>
        <v>4</v>
      </c>
      <c r="BS93" s="204">
        <f t="shared" si="416"/>
        <v>0</v>
      </c>
      <c r="BT93" s="204">
        <f t="shared" si="417"/>
        <v>0</v>
      </c>
    </row>
    <row r="94" spans="2:72">
      <c r="B94" s="202"/>
      <c r="C94" s="203" t="s">
        <v>108</v>
      </c>
      <c r="D94" s="204">
        <f t="shared" si="390"/>
        <v>25</v>
      </c>
      <c r="E94" s="204">
        <f t="shared" si="390"/>
        <v>32</v>
      </c>
      <c r="F94" s="204">
        <f t="shared" ref="F94" si="442">F14+F24+F34+F44+F54+F64+F74+F84</f>
        <v>25</v>
      </c>
      <c r="G94" s="204">
        <f t="shared" si="392"/>
        <v>0</v>
      </c>
      <c r="H94" s="204">
        <f t="shared" si="393"/>
        <v>-7</v>
      </c>
      <c r="J94" s="202"/>
      <c r="K94" s="203" t="s">
        <v>108</v>
      </c>
      <c r="L94" s="204">
        <f t="shared" ref="L94:M94" si="443">L14+L24+L34+L44+L54+L64+L74+L84</f>
        <v>0</v>
      </c>
      <c r="M94" s="204">
        <f t="shared" si="443"/>
        <v>0</v>
      </c>
      <c r="N94" s="204">
        <f t="shared" si="394"/>
        <v>0</v>
      </c>
      <c r="O94" s="204">
        <f t="shared" si="395"/>
        <v>0</v>
      </c>
      <c r="P94" s="204">
        <f t="shared" si="396"/>
        <v>0</v>
      </c>
      <c r="R94" s="202"/>
      <c r="S94" s="203" t="s">
        <v>108</v>
      </c>
      <c r="T94" s="204">
        <f t="shared" ref="T94:V94" si="444">T14+T24+T34+T44+T54+T64+T74+T84</f>
        <v>0</v>
      </c>
      <c r="U94" s="204">
        <f t="shared" si="444"/>
        <v>0</v>
      </c>
      <c r="V94" s="204">
        <f t="shared" si="444"/>
        <v>0</v>
      </c>
      <c r="W94" s="204">
        <f t="shared" si="398"/>
        <v>0</v>
      </c>
      <c r="X94" s="204">
        <f t="shared" si="399"/>
        <v>0</v>
      </c>
      <c r="Z94" s="202"/>
      <c r="AA94" s="203" t="s">
        <v>108</v>
      </c>
      <c r="AB94" s="204">
        <f t="shared" ref="AB94:AD94" si="445">AB14+AB24+AB34+AB44+AB54+AB64+AB74+AB84</f>
        <v>0</v>
      </c>
      <c r="AC94" s="204">
        <f t="shared" si="445"/>
        <v>0</v>
      </c>
      <c r="AD94" s="204">
        <f t="shared" si="445"/>
        <v>0</v>
      </c>
      <c r="AE94" s="204">
        <f t="shared" si="401"/>
        <v>0</v>
      </c>
      <c r="AF94" s="204">
        <f t="shared" si="402"/>
        <v>0</v>
      </c>
      <c r="AH94" s="202"/>
      <c r="AI94" s="203" t="s">
        <v>108</v>
      </c>
      <c r="AJ94" s="204">
        <f t="shared" ref="AJ94:AK94" si="446">AJ14+AJ24+AJ34+AJ44+AJ54+AJ64+AJ74+AJ84</f>
        <v>4</v>
      </c>
      <c r="AK94" s="204">
        <f t="shared" si="446"/>
        <v>4</v>
      </c>
      <c r="AL94" s="204">
        <f t="shared" si="403"/>
        <v>5</v>
      </c>
      <c r="AM94" s="204">
        <f t="shared" si="404"/>
        <v>1</v>
      </c>
      <c r="AN94" s="204">
        <f t="shared" si="405"/>
        <v>1</v>
      </c>
      <c r="AP94" s="202"/>
      <c r="AQ94" s="203" t="s">
        <v>108</v>
      </c>
      <c r="AR94" s="204">
        <f t="shared" si="406"/>
        <v>18</v>
      </c>
      <c r="AS94" s="204">
        <f t="shared" si="406"/>
        <v>18</v>
      </c>
      <c r="AT94" s="204">
        <f t="shared" si="406"/>
        <v>18</v>
      </c>
      <c r="AU94" s="204">
        <f t="shared" si="407"/>
        <v>0</v>
      </c>
      <c r="AV94" s="204">
        <f t="shared" si="408"/>
        <v>0</v>
      </c>
      <c r="AX94" s="202"/>
      <c r="AY94" s="203" t="s">
        <v>108</v>
      </c>
      <c r="AZ94" s="204">
        <f t="shared" si="409"/>
        <v>0</v>
      </c>
      <c r="BA94" s="204">
        <f t="shared" si="409"/>
        <v>0</v>
      </c>
      <c r="BB94" s="204">
        <f t="shared" si="409"/>
        <v>0</v>
      </c>
      <c r="BC94" s="204">
        <f t="shared" si="410"/>
        <v>0</v>
      </c>
      <c r="BD94" s="204">
        <f t="shared" si="411"/>
        <v>0</v>
      </c>
      <c r="BF94" s="202"/>
      <c r="BG94" s="203" t="s">
        <v>108</v>
      </c>
      <c r="BH94" s="204">
        <f t="shared" si="412"/>
        <v>1</v>
      </c>
      <c r="BI94" s="204">
        <f t="shared" si="412"/>
        <v>8</v>
      </c>
      <c r="BJ94" s="204">
        <f t="shared" si="412"/>
        <v>0</v>
      </c>
      <c r="BK94" s="204">
        <f t="shared" si="413"/>
        <v>-1</v>
      </c>
      <c r="BL94" s="204">
        <f t="shared" si="414"/>
        <v>-8</v>
      </c>
      <c r="BN94" s="202"/>
      <c r="BO94" s="203" t="s">
        <v>108</v>
      </c>
      <c r="BP94" s="204">
        <f t="shared" ref="BP94:BR94" si="447">BP14+BP24+BP34+BP44+BP54+BP64+BP74+BP84</f>
        <v>2</v>
      </c>
      <c r="BQ94" s="204">
        <f t="shared" si="447"/>
        <v>2</v>
      </c>
      <c r="BR94" s="204">
        <f t="shared" si="447"/>
        <v>2</v>
      </c>
      <c r="BS94" s="204">
        <f t="shared" si="416"/>
        <v>0</v>
      </c>
      <c r="BT94" s="204">
        <f t="shared" si="417"/>
        <v>0</v>
      </c>
    </row>
    <row r="95" spans="2:72">
      <c r="B95" s="202"/>
      <c r="C95" s="205"/>
      <c r="D95" s="205"/>
      <c r="E95" s="203"/>
      <c r="F95" s="203"/>
      <c r="G95" s="203"/>
      <c r="H95" s="203"/>
      <c r="J95" s="202"/>
      <c r="K95" s="205"/>
      <c r="L95" s="205"/>
      <c r="M95" s="203"/>
      <c r="N95" s="203"/>
      <c r="O95" s="203"/>
      <c r="P95" s="203"/>
      <c r="R95" s="202"/>
      <c r="S95" s="205"/>
      <c r="T95" s="205"/>
      <c r="U95" s="203"/>
      <c r="V95" s="203"/>
      <c r="W95" s="203"/>
      <c r="X95" s="203"/>
      <c r="Z95" s="202"/>
      <c r="AA95" s="205"/>
      <c r="AB95" s="205"/>
      <c r="AC95" s="203"/>
      <c r="AD95" s="203"/>
      <c r="AE95" s="203"/>
      <c r="AF95" s="203"/>
      <c r="AH95" s="202"/>
      <c r="AI95" s="205"/>
      <c r="AJ95" s="205"/>
      <c r="AK95" s="203"/>
      <c r="AL95" s="203"/>
      <c r="AM95" s="203"/>
      <c r="AN95" s="203"/>
      <c r="AP95" s="202"/>
      <c r="AQ95" s="205"/>
      <c r="AR95" s="205"/>
      <c r="AS95" s="203"/>
      <c r="AT95" s="203"/>
      <c r="AU95" s="203"/>
      <c r="AV95" s="203"/>
      <c r="AX95" s="202"/>
      <c r="AY95" s="205"/>
      <c r="AZ95" s="205"/>
      <c r="BA95" s="203"/>
      <c r="BB95" s="203"/>
      <c r="BC95" s="203"/>
      <c r="BD95" s="203"/>
      <c r="BF95" s="202"/>
      <c r="BG95" s="205"/>
      <c r="BH95" s="205"/>
      <c r="BI95" s="203"/>
      <c r="BJ95" s="203"/>
      <c r="BK95" s="203"/>
      <c r="BL95" s="203"/>
      <c r="BN95" s="202"/>
      <c r="BO95" s="205"/>
      <c r="BP95" s="205"/>
      <c r="BQ95" s="203"/>
      <c r="BR95" s="203"/>
      <c r="BS95" s="203"/>
      <c r="BT95" s="203"/>
    </row>
    <row r="96" spans="2:72">
      <c r="B96" s="209"/>
      <c r="C96" s="198" t="s">
        <v>109</v>
      </c>
      <c r="D96" s="210">
        <f t="shared" ref="D96:E96" si="448">SUM(D88:D95)</f>
        <v>5565</v>
      </c>
      <c r="E96" s="210">
        <f t="shared" si="448"/>
        <v>6473</v>
      </c>
      <c r="F96" s="210">
        <f t="shared" ref="F96:H96" si="449">SUM(F88:F95)</f>
        <v>5863</v>
      </c>
      <c r="G96" s="210">
        <f t="shared" si="449"/>
        <v>298</v>
      </c>
      <c r="H96" s="210">
        <f t="shared" si="449"/>
        <v>-610</v>
      </c>
      <c r="J96" s="209"/>
      <c r="K96" s="198" t="s">
        <v>109</v>
      </c>
      <c r="L96" s="210">
        <f t="shared" ref="L96:P96" si="450">SUM(L88:L95)</f>
        <v>0</v>
      </c>
      <c r="M96" s="210">
        <f t="shared" si="450"/>
        <v>296</v>
      </c>
      <c r="N96" s="210">
        <f t="shared" si="450"/>
        <v>278</v>
      </c>
      <c r="O96" s="210">
        <f t="shared" si="450"/>
        <v>278</v>
      </c>
      <c r="P96" s="210">
        <f t="shared" si="450"/>
        <v>-18</v>
      </c>
      <c r="R96" s="209"/>
      <c r="S96" s="198" t="s">
        <v>109</v>
      </c>
      <c r="T96" s="210">
        <f t="shared" ref="T96:X96" si="451">SUM(T88:T95)</f>
        <v>52</v>
      </c>
      <c r="U96" s="210">
        <f t="shared" si="451"/>
        <v>143</v>
      </c>
      <c r="V96" s="210">
        <f t="shared" si="451"/>
        <v>128</v>
      </c>
      <c r="W96" s="210">
        <f t="shared" si="451"/>
        <v>76</v>
      </c>
      <c r="X96" s="210">
        <f t="shared" si="451"/>
        <v>-15</v>
      </c>
      <c r="Z96" s="209"/>
      <c r="AA96" s="198" t="s">
        <v>109</v>
      </c>
      <c r="AB96" s="210">
        <f t="shared" ref="AB96:AF96" si="452">SUM(AB88:AB95)</f>
        <v>101</v>
      </c>
      <c r="AC96" s="210">
        <f t="shared" si="452"/>
        <v>115</v>
      </c>
      <c r="AD96" s="210">
        <f t="shared" si="452"/>
        <v>94</v>
      </c>
      <c r="AE96" s="210">
        <f t="shared" si="452"/>
        <v>-7</v>
      </c>
      <c r="AF96" s="210">
        <f t="shared" si="452"/>
        <v>-21</v>
      </c>
      <c r="AH96" s="209"/>
      <c r="AI96" s="198" t="s">
        <v>109</v>
      </c>
      <c r="AJ96" s="210">
        <f t="shared" ref="AJ96:AN96" si="453">SUM(AJ88:AJ95)</f>
        <v>1902</v>
      </c>
      <c r="AK96" s="210">
        <f t="shared" si="453"/>
        <v>1918</v>
      </c>
      <c r="AL96" s="210">
        <f t="shared" si="453"/>
        <v>1882</v>
      </c>
      <c r="AM96" s="210">
        <f t="shared" si="453"/>
        <v>-20</v>
      </c>
      <c r="AN96" s="210">
        <f t="shared" si="453"/>
        <v>-36</v>
      </c>
      <c r="AP96" s="209"/>
      <c r="AQ96" s="198" t="s">
        <v>109</v>
      </c>
      <c r="AR96" s="210">
        <f t="shared" ref="AR96:AT96" si="454">SUM(AR88:AR95)</f>
        <v>1140</v>
      </c>
      <c r="AS96" s="210">
        <f t="shared" si="454"/>
        <v>1062</v>
      </c>
      <c r="AT96" s="210">
        <f t="shared" si="454"/>
        <v>1017</v>
      </c>
      <c r="AU96" s="210">
        <f t="shared" ref="AU96:AV96" si="455">SUM(AU88:AU95)</f>
        <v>-123</v>
      </c>
      <c r="AV96" s="210">
        <f t="shared" si="455"/>
        <v>-45</v>
      </c>
      <c r="AX96" s="209"/>
      <c r="AY96" s="198" t="s">
        <v>109</v>
      </c>
      <c r="AZ96" s="210">
        <f t="shared" ref="AZ96:BB96" si="456">SUM(AZ88:AZ95)</f>
        <v>652</v>
      </c>
      <c r="BA96" s="210">
        <f t="shared" si="456"/>
        <v>761</v>
      </c>
      <c r="BB96" s="210">
        <f t="shared" si="456"/>
        <v>665</v>
      </c>
      <c r="BC96" s="210">
        <f t="shared" ref="BC96:BD96" si="457">SUM(BC88:BC95)</f>
        <v>13</v>
      </c>
      <c r="BD96" s="210">
        <f t="shared" si="457"/>
        <v>-96</v>
      </c>
      <c r="BF96" s="209"/>
      <c r="BG96" s="198" t="s">
        <v>109</v>
      </c>
      <c r="BH96" s="210">
        <f t="shared" ref="BH96:BJ96" si="458">SUM(BH88:BH95)</f>
        <v>1465</v>
      </c>
      <c r="BI96" s="210">
        <f t="shared" si="458"/>
        <v>1903</v>
      </c>
      <c r="BJ96" s="210">
        <f t="shared" si="458"/>
        <v>1547</v>
      </c>
      <c r="BK96" s="210">
        <f t="shared" ref="BK96:BL96" si="459">SUM(BK88:BK95)</f>
        <v>82</v>
      </c>
      <c r="BL96" s="210">
        <f t="shared" si="459"/>
        <v>-356</v>
      </c>
      <c r="BN96" s="209"/>
      <c r="BO96" s="198" t="s">
        <v>109</v>
      </c>
      <c r="BP96" s="210">
        <f t="shared" ref="BP96:BT96" si="460">SUM(BP88:BP95)</f>
        <v>253</v>
      </c>
      <c r="BQ96" s="210">
        <f t="shared" si="460"/>
        <v>275</v>
      </c>
      <c r="BR96" s="210">
        <f t="shared" si="460"/>
        <v>252</v>
      </c>
      <c r="BS96" s="210">
        <f t="shared" si="460"/>
        <v>-1</v>
      </c>
      <c r="BT96" s="210">
        <f t="shared" si="460"/>
        <v>-23</v>
      </c>
    </row>
    <row r="98" spans="2:72" s="36" customFormat="1">
      <c r="B98" s="226"/>
      <c r="C98" s="228" t="str">
        <f>'1'!C170</f>
        <v>BOD Pelindo (Penugasan)</v>
      </c>
      <c r="D98" s="228">
        <f>'1'!D170</f>
        <v>25</v>
      </c>
      <c r="E98" s="228">
        <f>'1'!E170</f>
        <v>28</v>
      </c>
      <c r="F98" s="228">
        <f>'1'!F170</f>
        <v>26</v>
      </c>
      <c r="G98" s="229"/>
      <c r="H98" s="229"/>
      <c r="J98" s="226"/>
      <c r="K98" s="228" t="str">
        <f>'1'!K170</f>
        <v>BOD Pelindo (Penugasan)</v>
      </c>
      <c r="L98" s="228">
        <f>'1'!L170</f>
        <v>0</v>
      </c>
      <c r="M98" s="228">
        <f>'1'!M170</f>
        <v>1</v>
      </c>
      <c r="N98" s="228">
        <f>'1'!N170</f>
        <v>1</v>
      </c>
      <c r="O98" s="229"/>
      <c r="P98" s="229"/>
      <c r="R98" s="226"/>
      <c r="S98" s="228" t="str">
        <f>'1'!S170</f>
        <v>BOD Pelindo (Penugasan)</v>
      </c>
      <c r="T98" s="228">
        <f>'1'!T170</f>
        <v>1</v>
      </c>
      <c r="U98" s="228">
        <f>'1'!U170</f>
        <v>1</v>
      </c>
      <c r="V98" s="228">
        <f>'1'!V170</f>
        <v>1</v>
      </c>
      <c r="W98" s="229"/>
      <c r="X98" s="229"/>
      <c r="Z98" s="226"/>
      <c r="AA98" s="228" t="str">
        <f>'1'!AA170</f>
        <v>BOD Pelindo (Penugasan)</v>
      </c>
      <c r="AB98" s="228">
        <f>'1'!AB170</f>
        <v>1</v>
      </c>
      <c r="AC98" s="228">
        <f>'1'!AC170</f>
        <v>1</v>
      </c>
      <c r="AD98" s="228">
        <f>'1'!AD170</f>
        <v>1</v>
      </c>
      <c r="AE98" s="229"/>
      <c r="AF98" s="229"/>
      <c r="AH98" s="226"/>
      <c r="AI98" s="228" t="str">
        <f>'1'!AI170</f>
        <v>BOD Pelindo (Penugasan)</v>
      </c>
      <c r="AJ98" s="228">
        <f>'1'!AJ170</f>
        <v>2</v>
      </c>
      <c r="AK98" s="228">
        <f>'1'!AK170</f>
        <v>4</v>
      </c>
      <c r="AL98" s="228">
        <f>'1'!AL170</f>
        <v>3</v>
      </c>
      <c r="AM98" s="229"/>
      <c r="AN98" s="229"/>
      <c r="AP98" s="226"/>
      <c r="AQ98" s="228" t="str">
        <f>'1'!AQ170</f>
        <v>BOD Pelindo (Penugasan)</v>
      </c>
      <c r="AR98" s="228">
        <f>'1'!AR170</f>
        <v>4</v>
      </c>
      <c r="AS98" s="228">
        <f>'1'!AS170</f>
        <v>4</v>
      </c>
      <c r="AT98" s="228">
        <f>'1'!AT170</f>
        <v>3</v>
      </c>
      <c r="AU98" s="229"/>
      <c r="AV98" s="229"/>
      <c r="AX98" s="226"/>
      <c r="AY98" s="228" t="str">
        <f>'1'!AY170</f>
        <v>BOD Pelindo (Penugasan)</v>
      </c>
      <c r="AZ98" s="228">
        <f>'1'!AZ170</f>
        <v>5</v>
      </c>
      <c r="BA98" s="228">
        <f>'1'!BA170</f>
        <v>5</v>
      </c>
      <c r="BB98" s="228">
        <f>'1'!BB170</f>
        <v>5</v>
      </c>
      <c r="BC98" s="229"/>
      <c r="BD98" s="229"/>
      <c r="BF98" s="226"/>
      <c r="BG98" s="228" t="str">
        <f>'1'!BG170</f>
        <v>BOD Pelindo (Penugasan)</v>
      </c>
      <c r="BH98" s="228">
        <f>'1'!BH170</f>
        <v>9</v>
      </c>
      <c r="BI98" s="228">
        <f>'1'!BI170</f>
        <v>10</v>
      </c>
      <c r="BJ98" s="228">
        <f>'1'!BJ170</f>
        <v>10</v>
      </c>
      <c r="BK98" s="229"/>
      <c r="BL98" s="229"/>
      <c r="BN98" s="226"/>
      <c r="BO98" s="228" t="str">
        <f>'1'!BO170</f>
        <v>BOD Pelindo (Penugasan)</v>
      </c>
      <c r="BP98" s="228">
        <f>'1'!BP170</f>
        <v>3</v>
      </c>
      <c r="BQ98" s="228">
        <f>'1'!BQ170</f>
        <v>2</v>
      </c>
      <c r="BR98" s="228">
        <f>'1'!BR170</f>
        <v>2</v>
      </c>
      <c r="BS98" s="229"/>
      <c r="BT98" s="229"/>
    </row>
    <row r="99" spans="2:72" s="36" customFormat="1">
      <c r="B99" s="226"/>
      <c r="C99" s="228" t="str">
        <f>'1'!C171</f>
        <v>BOD Non Pelindo</v>
      </c>
      <c r="D99" s="228">
        <f>'1'!D171</f>
        <v>7</v>
      </c>
      <c r="E99" s="228">
        <f>'1'!E171</f>
        <v>13</v>
      </c>
      <c r="F99" s="228">
        <f>'1'!F171</f>
        <v>13</v>
      </c>
      <c r="G99" s="229"/>
      <c r="H99" s="229"/>
      <c r="J99" s="226"/>
      <c r="K99" s="228" t="str">
        <f>'1'!K171</f>
        <v>BOD Non Pelindo</v>
      </c>
      <c r="L99" s="228">
        <f>'1'!L171</f>
        <v>0</v>
      </c>
      <c r="M99" s="228">
        <f>'1'!M171</f>
        <v>5</v>
      </c>
      <c r="N99" s="228">
        <f>'1'!N171</f>
        <v>5</v>
      </c>
      <c r="O99" s="229"/>
      <c r="P99" s="229"/>
      <c r="R99" s="226"/>
      <c r="S99" s="228" t="str">
        <f>'1'!S171</f>
        <v>BOD Non Pelindo</v>
      </c>
      <c r="T99" s="228">
        <f>'1'!T171</f>
        <v>2</v>
      </c>
      <c r="U99" s="228">
        <f>'1'!U171</f>
        <v>2</v>
      </c>
      <c r="V99" s="228">
        <f>'1'!V171</f>
        <v>2</v>
      </c>
      <c r="W99" s="229"/>
      <c r="X99" s="229"/>
      <c r="Z99" s="226"/>
      <c r="AA99" s="228" t="str">
        <f>'1'!AA171</f>
        <v>BOD Non Pelindo</v>
      </c>
      <c r="AB99" s="228">
        <f>'1'!AB171</f>
        <v>2</v>
      </c>
      <c r="AC99" s="228">
        <f>'1'!AC171</f>
        <v>2</v>
      </c>
      <c r="AD99" s="228">
        <f>'1'!AD171</f>
        <v>2</v>
      </c>
      <c r="AE99" s="229"/>
      <c r="AF99" s="229"/>
      <c r="AH99" s="226"/>
      <c r="AI99" s="228" t="str">
        <f>'1'!AI171</f>
        <v>BOD Non Pelindo</v>
      </c>
      <c r="AJ99" s="228">
        <f>'1'!AJ171</f>
        <v>0</v>
      </c>
      <c r="AK99" s="228">
        <f>'1'!AK171</f>
        <v>0</v>
      </c>
      <c r="AL99" s="228">
        <f>'1'!AL171</f>
        <v>0</v>
      </c>
      <c r="AM99" s="229"/>
      <c r="AN99" s="229"/>
      <c r="AP99" s="226"/>
      <c r="AQ99" s="228" t="str">
        <f>'1'!AQ171</f>
        <v>BOD Non Pelindo</v>
      </c>
      <c r="AR99" s="228">
        <f>'1'!AR171</f>
        <v>0</v>
      </c>
      <c r="AS99" s="228">
        <f>'1'!AS171</f>
        <v>0</v>
      </c>
      <c r="AT99" s="228">
        <f>'1'!AT171</f>
        <v>0</v>
      </c>
      <c r="AU99" s="229"/>
      <c r="AV99" s="229"/>
      <c r="AX99" s="226"/>
      <c r="AY99" s="228" t="str">
        <f>'1'!AY171</f>
        <v>BOD Non Pelindo</v>
      </c>
      <c r="AZ99" s="228">
        <f>'1'!AZ171</f>
        <v>0</v>
      </c>
      <c r="BA99" s="228">
        <f>'1'!BA171</f>
        <v>0</v>
      </c>
      <c r="BB99" s="228">
        <f>'1'!BB171</f>
        <v>0</v>
      </c>
      <c r="BC99" s="229"/>
      <c r="BD99" s="229"/>
      <c r="BF99" s="226"/>
      <c r="BG99" s="228" t="str">
        <f>'1'!BG171</f>
        <v>BOD Non Pelindo</v>
      </c>
      <c r="BH99" s="228">
        <f>'1'!BH171</f>
        <v>3</v>
      </c>
      <c r="BI99" s="228">
        <f>'1'!BI171</f>
        <v>3</v>
      </c>
      <c r="BJ99" s="228">
        <f>'1'!BJ171</f>
        <v>3</v>
      </c>
      <c r="BK99" s="229"/>
      <c r="BL99" s="229"/>
      <c r="BN99" s="226"/>
      <c r="BO99" s="228" t="str">
        <f>'1'!BO171</f>
        <v>BOD Non Pelindo</v>
      </c>
      <c r="BP99" s="228">
        <f>'1'!BP171</f>
        <v>0</v>
      </c>
      <c r="BQ99" s="228">
        <f>'1'!BQ171</f>
        <v>1</v>
      </c>
      <c r="BR99" s="228">
        <f>'1'!BR171</f>
        <v>1</v>
      </c>
      <c r="BS99" s="229"/>
      <c r="BT99" s="229"/>
    </row>
    <row r="100" spans="2:72" s="36" customFormat="1">
      <c r="B100" s="226"/>
      <c r="C100" s="228" t="str">
        <f>'1'!C172</f>
        <v>Organik Pelindo (Penugasan)</v>
      </c>
      <c r="D100" s="228">
        <f>'1'!D172</f>
        <v>656</v>
      </c>
      <c r="E100" s="228">
        <f>'1'!E172</f>
        <v>890</v>
      </c>
      <c r="F100" s="228">
        <f>'1'!F172</f>
        <v>851</v>
      </c>
      <c r="G100" s="229"/>
      <c r="H100" s="229"/>
      <c r="J100" s="226"/>
      <c r="K100" s="228" t="str">
        <f>'1'!K172</f>
        <v>Organik Pelindo (Penugasan)</v>
      </c>
      <c r="L100" s="228">
        <f>'1'!L172</f>
        <v>0</v>
      </c>
      <c r="M100" s="228">
        <f>'1'!M172</f>
        <v>226</v>
      </c>
      <c r="N100" s="228">
        <f>'1'!N172</f>
        <v>225</v>
      </c>
      <c r="O100" s="229"/>
      <c r="P100" s="229"/>
      <c r="R100" s="226"/>
      <c r="S100" s="228" t="str">
        <f>'1'!S172</f>
        <v>Organik Pelindo (Penugasan)</v>
      </c>
      <c r="T100" s="228">
        <f>'1'!T172</f>
        <v>12</v>
      </c>
      <c r="U100" s="228">
        <f>'1'!U172</f>
        <v>13</v>
      </c>
      <c r="V100" s="228">
        <f>'1'!V172</f>
        <v>13</v>
      </c>
      <c r="W100" s="229"/>
      <c r="X100" s="229"/>
      <c r="Z100" s="226"/>
      <c r="AA100" s="228" t="str">
        <f>'1'!AA172</f>
        <v>Organik Pelindo (Penugasan)</v>
      </c>
      <c r="AB100" s="228">
        <f>'1'!AB172</f>
        <v>7</v>
      </c>
      <c r="AC100" s="228">
        <f>'1'!AC172</f>
        <v>7</v>
      </c>
      <c r="AD100" s="228">
        <f>'1'!AD172</f>
        <v>6</v>
      </c>
      <c r="AE100" s="229"/>
      <c r="AF100" s="229"/>
      <c r="AH100" s="226"/>
      <c r="AI100" s="228" t="str">
        <f>'1'!AI172</f>
        <v>Organik Pelindo (Penugasan)</v>
      </c>
      <c r="AJ100" s="228">
        <f>'1'!AJ172</f>
        <v>473</v>
      </c>
      <c r="AK100" s="228">
        <f>'1'!AK172</f>
        <v>482</v>
      </c>
      <c r="AL100" s="228">
        <f>'1'!AL172</f>
        <v>458</v>
      </c>
      <c r="AM100" s="229"/>
      <c r="AN100" s="229"/>
      <c r="AP100" s="226"/>
      <c r="AQ100" s="228" t="str">
        <f>'1'!AQ172</f>
        <v>Organik Pelindo (Penugasan)</v>
      </c>
      <c r="AR100" s="228">
        <f>'1'!AR172</f>
        <v>100</v>
      </c>
      <c r="AS100" s="228">
        <f>'1'!AS172</f>
        <v>94</v>
      </c>
      <c r="AT100" s="228">
        <f>'1'!AT172</f>
        <v>87</v>
      </c>
      <c r="AU100" s="229"/>
      <c r="AV100" s="229"/>
      <c r="AX100" s="226"/>
      <c r="AY100" s="228" t="str">
        <f>'1'!AY172</f>
        <v>Organik Pelindo (Penugasan)</v>
      </c>
      <c r="AZ100" s="228">
        <f>'1'!AZ172</f>
        <v>42</v>
      </c>
      <c r="BA100" s="228">
        <f>'1'!BA172</f>
        <v>40</v>
      </c>
      <c r="BB100" s="228">
        <f>'1'!BB172</f>
        <v>38</v>
      </c>
      <c r="BC100" s="229"/>
      <c r="BD100" s="229"/>
      <c r="BF100" s="226"/>
      <c r="BG100" s="228" t="str">
        <f>'1'!BG172</f>
        <v>Organik Pelindo (Penugasan)</v>
      </c>
      <c r="BH100" s="228">
        <f>'1'!BH172</f>
        <v>11</v>
      </c>
      <c r="BI100" s="228">
        <f>'1'!BI172</f>
        <v>11</v>
      </c>
      <c r="BJ100" s="228">
        <f>'1'!BJ172</f>
        <v>14</v>
      </c>
      <c r="BK100" s="229"/>
      <c r="BL100" s="229"/>
      <c r="BN100" s="226"/>
      <c r="BO100" s="228" t="str">
        <f>'1'!BO172</f>
        <v>Organik Pelindo (Penugasan)</v>
      </c>
      <c r="BP100" s="228">
        <f>'1'!BP172</f>
        <v>11</v>
      </c>
      <c r="BQ100" s="228">
        <f>'1'!BQ172</f>
        <v>17</v>
      </c>
      <c r="BR100" s="228">
        <f>'1'!BR172</f>
        <v>10</v>
      </c>
      <c r="BS100" s="229"/>
      <c r="BT100" s="229"/>
    </row>
    <row r="101" spans="2:72" s="36" customFormat="1">
      <c r="B101" s="226"/>
      <c r="C101" s="228" t="str">
        <f>'1'!C173</f>
        <v>Organik Anak Perusahaan</v>
      </c>
      <c r="D101" s="228">
        <f>'1'!D173</f>
        <v>1179</v>
      </c>
      <c r="E101" s="228">
        <f>'1'!E173</f>
        <v>1465</v>
      </c>
      <c r="F101" s="228">
        <f>'1'!F173</f>
        <v>1378</v>
      </c>
      <c r="G101" s="229"/>
      <c r="H101" s="229"/>
      <c r="J101" s="226"/>
      <c r="K101" s="228" t="str">
        <f>'1'!K173</f>
        <v>Organik Anak Perusahaan</v>
      </c>
      <c r="L101" s="228">
        <f>'1'!L173</f>
        <v>0</v>
      </c>
      <c r="M101" s="228">
        <f>'1'!M173</f>
        <v>8</v>
      </c>
      <c r="N101" s="228">
        <f>'1'!N173</f>
        <v>8</v>
      </c>
      <c r="O101" s="229"/>
      <c r="P101" s="229"/>
      <c r="R101" s="226"/>
      <c r="S101" s="228" t="str">
        <f>'1'!S173</f>
        <v>Organik Anak Perusahaan</v>
      </c>
      <c r="T101" s="228">
        <f>'1'!T173</f>
        <v>13</v>
      </c>
      <c r="U101" s="228">
        <f>'1'!U173</f>
        <v>11</v>
      </c>
      <c r="V101" s="228">
        <f>'1'!V173</f>
        <v>11</v>
      </c>
      <c r="W101" s="229"/>
      <c r="X101" s="229"/>
      <c r="Z101" s="226"/>
      <c r="AA101" s="228" t="str">
        <f>'1'!AA173</f>
        <v>Organik Anak Perusahaan</v>
      </c>
      <c r="AB101" s="228">
        <f>'1'!AB173</f>
        <v>81</v>
      </c>
      <c r="AC101" s="228">
        <f>'1'!AC173</f>
        <v>85</v>
      </c>
      <c r="AD101" s="228">
        <f>'1'!AD173</f>
        <v>78</v>
      </c>
      <c r="AE101" s="229"/>
      <c r="AF101" s="229"/>
      <c r="AH101" s="226"/>
      <c r="AI101" s="228" t="str">
        <f>'1'!AI173</f>
        <v>Organik Anak Perusahaan</v>
      </c>
      <c r="AJ101" s="228">
        <f>'1'!AJ173</f>
        <v>0</v>
      </c>
      <c r="AK101" s="228">
        <f>'1'!AK173</f>
        <v>0</v>
      </c>
      <c r="AL101" s="228">
        <f>'1'!AL173</f>
        <v>0</v>
      </c>
      <c r="AM101" s="229"/>
      <c r="AN101" s="229"/>
      <c r="AP101" s="226"/>
      <c r="AQ101" s="228" t="str">
        <f>'1'!AQ173</f>
        <v>Organik Anak Perusahaan</v>
      </c>
      <c r="AR101" s="228">
        <f>'1'!AR173</f>
        <v>328</v>
      </c>
      <c r="AS101" s="228">
        <f>'1'!AS173</f>
        <v>371</v>
      </c>
      <c r="AT101" s="228">
        <f>'1'!AT173</f>
        <v>326</v>
      </c>
      <c r="AU101" s="229"/>
      <c r="AV101" s="229"/>
      <c r="AX101" s="226"/>
      <c r="AY101" s="228" t="str">
        <f>'1'!AY173</f>
        <v>Organik Anak Perusahaan</v>
      </c>
      <c r="AZ101" s="228">
        <f>'1'!AZ173</f>
        <v>252</v>
      </c>
      <c r="BA101" s="228">
        <f>'1'!BA173</f>
        <v>271</v>
      </c>
      <c r="BB101" s="228">
        <f>'1'!BB173</f>
        <v>256</v>
      </c>
      <c r="BC101" s="229"/>
      <c r="BD101" s="229"/>
      <c r="BF101" s="226"/>
      <c r="BG101" s="228" t="str">
        <f>'1'!BG173</f>
        <v>Organik Anak Perusahaan</v>
      </c>
      <c r="BH101" s="228">
        <f>'1'!BH173</f>
        <v>430</v>
      </c>
      <c r="BI101" s="228">
        <f>'1'!BI173</f>
        <v>644</v>
      </c>
      <c r="BJ101" s="228">
        <f>'1'!BJ173</f>
        <v>625</v>
      </c>
      <c r="BK101" s="229"/>
      <c r="BL101" s="229"/>
      <c r="BN101" s="226"/>
      <c r="BO101" s="228" t="str">
        <f>'1'!BO173</f>
        <v>Organik Anak Perusahaan</v>
      </c>
      <c r="BP101" s="228">
        <f>'1'!BP173</f>
        <v>75</v>
      </c>
      <c r="BQ101" s="228">
        <f>'1'!BQ173</f>
        <v>75</v>
      </c>
      <c r="BR101" s="228">
        <f>'1'!BR173</f>
        <v>74</v>
      </c>
      <c r="BS101" s="229"/>
      <c r="BT101" s="229"/>
    </row>
    <row r="102" spans="2:72" s="36" customFormat="1">
      <c r="B102" s="226"/>
      <c r="C102" s="228" t="str">
        <f>'1'!C174</f>
        <v>PKWT Anak Perusahaan</v>
      </c>
      <c r="D102" s="228">
        <f>'1'!D174</f>
        <v>32</v>
      </c>
      <c r="E102" s="228">
        <f>'1'!E174</f>
        <v>39</v>
      </c>
      <c r="F102" s="228">
        <f>'1'!F174</f>
        <v>45</v>
      </c>
      <c r="G102" s="229"/>
      <c r="H102" s="229"/>
      <c r="J102" s="226"/>
      <c r="K102" s="228" t="str">
        <f>'1'!K174</f>
        <v>PKWT Anak Perusahaan</v>
      </c>
      <c r="L102" s="228">
        <f>'1'!L174</f>
        <v>0</v>
      </c>
      <c r="M102" s="228">
        <f>'1'!M174</f>
        <v>6</v>
      </c>
      <c r="N102" s="228">
        <f>'1'!N174</f>
        <v>6</v>
      </c>
      <c r="O102" s="229"/>
      <c r="P102" s="229"/>
      <c r="R102" s="226"/>
      <c r="S102" s="228" t="str">
        <f>'1'!S174</f>
        <v>PKWT Anak Perusahaan</v>
      </c>
      <c r="T102" s="228">
        <f>'1'!T174</f>
        <v>24</v>
      </c>
      <c r="U102" s="228">
        <f>'1'!U174</f>
        <v>18</v>
      </c>
      <c r="V102" s="228">
        <f>'1'!V174</f>
        <v>18</v>
      </c>
      <c r="W102" s="229"/>
      <c r="X102" s="229"/>
      <c r="Z102" s="226"/>
      <c r="AA102" s="228" t="str">
        <f>'1'!AA174</f>
        <v>PKWT Anak Perusahaan</v>
      </c>
      <c r="AB102" s="228">
        <f>'1'!AB174</f>
        <v>2</v>
      </c>
      <c r="AC102" s="228">
        <f>'1'!AC174</f>
        <v>13</v>
      </c>
      <c r="AD102" s="228">
        <f>'1'!AD174</f>
        <v>1</v>
      </c>
      <c r="AE102" s="229"/>
      <c r="AF102" s="229"/>
      <c r="AH102" s="226"/>
      <c r="AI102" s="228" t="str">
        <f>'1'!AI174</f>
        <v>PKWT Anak Perusahaan</v>
      </c>
      <c r="AJ102" s="228">
        <f>'1'!AJ174</f>
        <v>0</v>
      </c>
      <c r="AK102" s="228">
        <f>'1'!AK174</f>
        <v>0</v>
      </c>
      <c r="AL102" s="228">
        <f>'1'!AL174</f>
        <v>0</v>
      </c>
      <c r="AM102" s="229"/>
      <c r="AN102" s="229"/>
      <c r="AP102" s="226"/>
      <c r="AQ102" s="228" t="str">
        <f>'1'!AQ174</f>
        <v>PKWT Anak Perusahaan</v>
      </c>
      <c r="AR102" s="228">
        <f>'1'!AR174</f>
        <v>0</v>
      </c>
      <c r="AS102" s="228">
        <f>'1'!AS174</f>
        <v>0</v>
      </c>
      <c r="AT102" s="228">
        <f>'1'!AT174</f>
        <v>10</v>
      </c>
      <c r="AU102" s="229"/>
      <c r="AV102" s="229"/>
      <c r="AX102" s="226"/>
      <c r="AY102" s="228" t="str">
        <f>'1'!AY174</f>
        <v>PKWT Anak Perusahaan</v>
      </c>
      <c r="AZ102" s="228">
        <f>'1'!AZ174</f>
        <v>5</v>
      </c>
      <c r="BA102" s="228">
        <f>'1'!BA174</f>
        <v>0</v>
      </c>
      <c r="BB102" s="228">
        <f>'1'!BB174</f>
        <v>2</v>
      </c>
      <c r="BC102" s="229"/>
      <c r="BD102" s="229"/>
      <c r="BF102" s="226"/>
      <c r="BG102" s="228" t="str">
        <f>'1'!BG174</f>
        <v>PKWT Anak Perusahaan</v>
      </c>
      <c r="BH102" s="228">
        <f>'1'!BH174</f>
        <v>1</v>
      </c>
      <c r="BI102" s="228">
        <f>'1'!BI174</f>
        <v>2</v>
      </c>
      <c r="BJ102" s="228">
        <f>'1'!BJ174</f>
        <v>8</v>
      </c>
      <c r="BK102" s="229"/>
      <c r="BL102" s="229"/>
      <c r="BN102" s="226"/>
      <c r="BO102" s="228" t="str">
        <f>'1'!BO174</f>
        <v>PKWT Anak Perusahaan</v>
      </c>
      <c r="BP102" s="228">
        <f>'1'!BP174</f>
        <v>0</v>
      </c>
      <c r="BQ102" s="228">
        <f>'1'!BQ174</f>
        <v>0</v>
      </c>
      <c r="BR102" s="228">
        <f>'1'!BR174</f>
        <v>0</v>
      </c>
      <c r="BS102" s="229"/>
      <c r="BT102" s="229"/>
    </row>
    <row r="103" spans="2:72" s="36" customFormat="1">
      <c r="B103" s="226"/>
      <c r="C103" s="228" t="str">
        <f>'1'!C175</f>
        <v>Alih Daya Anak Perusahaan</v>
      </c>
      <c r="D103" s="228">
        <f>'1'!D175</f>
        <v>3516</v>
      </c>
      <c r="E103" s="228">
        <f>'1'!E175</f>
        <v>4030</v>
      </c>
      <c r="F103" s="228">
        <f>'1'!F175</f>
        <v>3544</v>
      </c>
      <c r="G103" s="229"/>
      <c r="H103" s="229"/>
      <c r="J103" s="226"/>
      <c r="K103" s="228" t="str">
        <f>'1'!K175</f>
        <v>Alih Daya Anak Perusahaan</v>
      </c>
      <c r="L103" s="228">
        <f>'1'!L175</f>
        <v>0</v>
      </c>
      <c r="M103" s="228">
        <f>'1'!M175</f>
        <v>50</v>
      </c>
      <c r="N103" s="228">
        <f>'1'!N175</f>
        <v>33</v>
      </c>
      <c r="O103" s="229"/>
      <c r="P103" s="229"/>
      <c r="R103" s="226"/>
      <c r="S103" s="228" t="str">
        <f>'1'!S175</f>
        <v>Alih Daya Anak Perusahaan</v>
      </c>
      <c r="T103" s="228">
        <f>'1'!T175</f>
        <v>0</v>
      </c>
      <c r="U103" s="228">
        <f>'1'!U175</f>
        <v>98</v>
      </c>
      <c r="V103" s="228">
        <f>'1'!V175</f>
        <v>83</v>
      </c>
      <c r="W103" s="229"/>
      <c r="X103" s="229"/>
      <c r="Z103" s="226"/>
      <c r="AA103" s="228" t="str">
        <f>'1'!AA175</f>
        <v>Alih Daya Anak Perusahaan</v>
      </c>
      <c r="AB103" s="228">
        <f>'1'!AB175</f>
        <v>8</v>
      </c>
      <c r="AC103" s="228">
        <f>'1'!AC175</f>
        <v>7</v>
      </c>
      <c r="AD103" s="228">
        <f>'1'!AD175</f>
        <v>6</v>
      </c>
      <c r="AE103" s="229"/>
      <c r="AF103" s="229"/>
      <c r="AH103" s="226"/>
      <c r="AI103" s="228" t="str">
        <f>'1'!AI175</f>
        <v>Alih Daya Anak Perusahaan</v>
      </c>
      <c r="AJ103" s="228">
        <f>'1'!AJ175</f>
        <v>1427</v>
      </c>
      <c r="AK103" s="228">
        <f>'1'!AK175</f>
        <v>1432</v>
      </c>
      <c r="AL103" s="228">
        <f>'1'!AL175</f>
        <v>1421</v>
      </c>
      <c r="AM103" s="229"/>
      <c r="AN103" s="229"/>
      <c r="AP103" s="226"/>
      <c r="AQ103" s="228" t="str">
        <f>'1'!AQ175</f>
        <v>Alih Daya Anak Perusahaan</v>
      </c>
      <c r="AR103" s="228">
        <f>'1'!AR175</f>
        <v>708</v>
      </c>
      <c r="AS103" s="228">
        <f>'1'!AS175</f>
        <v>593</v>
      </c>
      <c r="AT103" s="228">
        <f>'1'!AT175</f>
        <v>591</v>
      </c>
      <c r="AU103" s="229"/>
      <c r="AV103" s="229"/>
      <c r="AX103" s="226"/>
      <c r="AY103" s="228" t="str">
        <f>'1'!AY175</f>
        <v>Alih Daya Anak Perusahaan</v>
      </c>
      <c r="AZ103" s="228">
        <f>'1'!AZ175</f>
        <v>348</v>
      </c>
      <c r="BA103" s="228">
        <f>'1'!BA175</f>
        <v>445</v>
      </c>
      <c r="BB103" s="228">
        <f>'1'!BB175</f>
        <v>361</v>
      </c>
      <c r="BC103" s="229"/>
      <c r="BD103" s="229"/>
      <c r="BF103" s="226"/>
      <c r="BG103" s="228" t="str">
        <f>'1'!BG175</f>
        <v>Alih Daya Anak Perusahaan</v>
      </c>
      <c r="BH103" s="228">
        <f>'1'!BH175</f>
        <v>861</v>
      </c>
      <c r="BI103" s="228">
        <f>'1'!BI175</f>
        <v>1225</v>
      </c>
      <c r="BJ103" s="228">
        <f>'1'!BJ175</f>
        <v>884</v>
      </c>
      <c r="BK103" s="229"/>
      <c r="BL103" s="229"/>
      <c r="BN103" s="226"/>
      <c r="BO103" s="228" t="str">
        <f>'1'!BO175</f>
        <v>Alih Daya Anak Perusahaan</v>
      </c>
      <c r="BP103" s="228">
        <f>'1'!BP175</f>
        <v>164</v>
      </c>
      <c r="BQ103" s="228">
        <f>'1'!BQ175</f>
        <v>180</v>
      </c>
      <c r="BR103" s="228">
        <f>'1'!BR175</f>
        <v>165</v>
      </c>
      <c r="BS103" s="229"/>
      <c r="BT103" s="229"/>
    </row>
    <row r="104" spans="2:72" s="36" customFormat="1">
      <c r="B104" s="226"/>
      <c r="C104" s="228" t="str">
        <f>'1'!C176</f>
        <v>Pemagang / Pelamar Lulus Seleksi / Calon Pegawai</v>
      </c>
      <c r="D104" s="228">
        <f>'1'!D176</f>
        <v>150</v>
      </c>
      <c r="E104" s="228">
        <f>'1'!E176</f>
        <v>8</v>
      </c>
      <c r="F104" s="228">
        <f>'1'!F176</f>
        <v>6</v>
      </c>
      <c r="G104" s="229"/>
      <c r="H104" s="229"/>
      <c r="J104" s="226"/>
      <c r="K104" s="228" t="str">
        <f>'1'!K176</f>
        <v>Pemagang / Pelamar Lulus Seleksi / Calon Pegawai</v>
      </c>
      <c r="L104" s="228">
        <f>'1'!L176</f>
        <v>0</v>
      </c>
      <c r="M104" s="228">
        <f>'1'!M176</f>
        <v>0</v>
      </c>
      <c r="N104" s="228">
        <f>'1'!N176</f>
        <v>0</v>
      </c>
      <c r="O104" s="229"/>
      <c r="P104" s="229"/>
      <c r="R104" s="226"/>
      <c r="S104" s="228" t="str">
        <f>'1'!S176</f>
        <v>Pemagang / Pelamar Lulus Seleksi / Calon Pegawai</v>
      </c>
      <c r="T104" s="228">
        <f>'1'!T176</f>
        <v>0</v>
      </c>
      <c r="U104" s="228">
        <f>'1'!U176</f>
        <v>0</v>
      </c>
      <c r="V104" s="228">
        <f>'1'!V176</f>
        <v>0</v>
      </c>
      <c r="W104" s="229"/>
      <c r="X104" s="229"/>
      <c r="Z104" s="226"/>
      <c r="AA104" s="228" t="str">
        <f>'1'!AA176</f>
        <v>Pemagang / Pelamar Lulus Seleksi / Calon Pegawai</v>
      </c>
      <c r="AB104" s="228">
        <f>'1'!AB176</f>
        <v>0</v>
      </c>
      <c r="AC104" s="228">
        <f>'1'!AC176</f>
        <v>0</v>
      </c>
      <c r="AD104" s="228">
        <f>'1'!AD176</f>
        <v>0</v>
      </c>
      <c r="AE104" s="229"/>
      <c r="AF104" s="229"/>
      <c r="AH104" s="226"/>
      <c r="AI104" s="228" t="str">
        <f>'1'!AI176</f>
        <v>Pemagang / Pelamar Lulus Seleksi / Calon Pegawai</v>
      </c>
      <c r="AJ104" s="228">
        <f>'1'!AJ176</f>
        <v>0</v>
      </c>
      <c r="AK104" s="228">
        <f>'1'!AK176</f>
        <v>0</v>
      </c>
      <c r="AL104" s="228">
        <f>'1'!AL176</f>
        <v>0</v>
      </c>
      <c r="AM104" s="229"/>
      <c r="AN104" s="229"/>
      <c r="AP104" s="226"/>
      <c r="AQ104" s="228" t="str">
        <f>'1'!AQ176</f>
        <v>Pemagang / Pelamar Lulus Seleksi / Calon Pegawai</v>
      </c>
      <c r="AR104" s="228">
        <f>'1'!AR176</f>
        <v>0</v>
      </c>
      <c r="AS104" s="228">
        <f>'1'!AS176</f>
        <v>0</v>
      </c>
      <c r="AT104" s="228">
        <f>'1'!AT176</f>
        <v>0</v>
      </c>
      <c r="AU104" s="229"/>
      <c r="AV104" s="229"/>
      <c r="AX104" s="226"/>
      <c r="AY104" s="228" t="str">
        <f>'1'!AY176</f>
        <v>Pemagang / Pelamar Lulus Seleksi / Calon Pegawai</v>
      </c>
      <c r="AZ104" s="228">
        <f>'1'!AZ176</f>
        <v>0</v>
      </c>
      <c r="BA104" s="228">
        <f>'1'!BA176</f>
        <v>0</v>
      </c>
      <c r="BB104" s="228">
        <f>'1'!BB176</f>
        <v>3</v>
      </c>
      <c r="BC104" s="229"/>
      <c r="BD104" s="229"/>
      <c r="BF104" s="226"/>
      <c r="BG104" s="228" t="str">
        <f>'1'!BG176</f>
        <v>Pemagang / Pelamar Lulus Seleksi / Calon Pegawai</v>
      </c>
      <c r="BH104" s="228">
        <f>'1'!BH176</f>
        <v>150</v>
      </c>
      <c r="BI104" s="228">
        <f>'1'!BI176</f>
        <v>8</v>
      </c>
      <c r="BJ104" s="228">
        <f>'1'!BJ176</f>
        <v>3</v>
      </c>
      <c r="BK104" s="229"/>
      <c r="BL104" s="229"/>
      <c r="BN104" s="226"/>
      <c r="BO104" s="228" t="str">
        <f>'1'!BO176</f>
        <v>Pemagang / Pelamar Lulus Seleksi / Calon Pegawai</v>
      </c>
      <c r="BP104" s="228">
        <f>'1'!BP176</f>
        <v>0</v>
      </c>
      <c r="BQ104" s="228">
        <f>'1'!BQ176</f>
        <v>0</v>
      </c>
      <c r="BR104" s="228">
        <f>'1'!BR176</f>
        <v>0</v>
      </c>
      <c r="BS104" s="229"/>
      <c r="BT104" s="229"/>
    </row>
    <row r="105" spans="2:72" s="36" customFormat="1">
      <c r="B105" s="226"/>
      <c r="C105" s="228" t="str">
        <f>'1'!C177</f>
        <v>Pekerja Pemegang Saham Lainnya</v>
      </c>
      <c r="D105" s="228">
        <f>'1'!D177</f>
        <v>0</v>
      </c>
      <c r="E105" s="228">
        <f>'1'!E177</f>
        <v>0</v>
      </c>
      <c r="F105" s="228">
        <f>'1'!F177</f>
        <v>0</v>
      </c>
      <c r="G105" s="229"/>
      <c r="H105" s="229"/>
      <c r="J105" s="226"/>
      <c r="K105" s="228" t="str">
        <f>'1'!K177</f>
        <v>Pekerja Pemegang Saham Lainnya</v>
      </c>
      <c r="L105" s="228">
        <f>'1'!L177</f>
        <v>0</v>
      </c>
      <c r="M105" s="228">
        <f>'1'!M177</f>
        <v>0</v>
      </c>
      <c r="N105" s="228">
        <f>'1'!N177</f>
        <v>0</v>
      </c>
      <c r="O105" s="229"/>
      <c r="P105" s="229"/>
      <c r="R105" s="226"/>
      <c r="S105" s="228" t="str">
        <f>'1'!S177</f>
        <v>Pekerja Pemegang Saham Lainnya</v>
      </c>
      <c r="T105" s="228">
        <f>'1'!T177</f>
        <v>0</v>
      </c>
      <c r="U105" s="228">
        <f>'1'!U177</f>
        <v>0</v>
      </c>
      <c r="V105" s="228">
        <f>'1'!V177</f>
        <v>0</v>
      </c>
      <c r="W105" s="229"/>
      <c r="X105" s="229"/>
      <c r="Z105" s="226"/>
      <c r="AA105" s="228" t="str">
        <f>'1'!AA177</f>
        <v>Pekerja Pemegang Saham Lainnya</v>
      </c>
      <c r="AB105" s="228">
        <f>'1'!AB177</f>
        <v>0</v>
      </c>
      <c r="AC105" s="228">
        <f>'1'!AC177</f>
        <v>0</v>
      </c>
      <c r="AD105" s="228">
        <f>'1'!AD177</f>
        <v>0</v>
      </c>
      <c r="AE105" s="229"/>
      <c r="AF105" s="229"/>
      <c r="AH105" s="226"/>
      <c r="AI105" s="228" t="str">
        <f>'1'!AI177</f>
        <v>Pekerja Pemegang Saham Lainnya</v>
      </c>
      <c r="AJ105" s="228">
        <f>'1'!AJ177</f>
        <v>0</v>
      </c>
      <c r="AK105" s="228">
        <f>'1'!AK177</f>
        <v>0</v>
      </c>
      <c r="AL105" s="228">
        <f>'1'!AL177</f>
        <v>0</v>
      </c>
      <c r="AM105" s="229"/>
      <c r="AN105" s="229"/>
      <c r="AP105" s="226"/>
      <c r="AQ105" s="228" t="str">
        <f>'1'!AQ177</f>
        <v>Pekerja Pemegang Saham Lainnya</v>
      </c>
      <c r="AR105" s="228">
        <f>'1'!AR177</f>
        <v>0</v>
      </c>
      <c r="AS105" s="228">
        <f>'1'!AS177</f>
        <v>0</v>
      </c>
      <c r="AT105" s="228">
        <f>'1'!AT177</f>
        <v>0</v>
      </c>
      <c r="AU105" s="229"/>
      <c r="AV105" s="229"/>
      <c r="AX105" s="226"/>
      <c r="AY105" s="228" t="str">
        <f>'1'!AY177</f>
        <v>Pekerja Pemegang Saham Lainnya</v>
      </c>
      <c r="AZ105" s="228">
        <f>'1'!AZ177</f>
        <v>0</v>
      </c>
      <c r="BA105" s="228">
        <f>'1'!BA177</f>
        <v>0</v>
      </c>
      <c r="BB105" s="228">
        <f>'1'!BB177</f>
        <v>0</v>
      </c>
      <c r="BC105" s="229"/>
      <c r="BD105" s="229"/>
      <c r="BF105" s="226"/>
      <c r="BG105" s="228" t="str">
        <f>'1'!BG177</f>
        <v>Pekerja Pemegang Saham Lainnya</v>
      </c>
      <c r="BH105" s="228">
        <f>'1'!BH177</f>
        <v>0</v>
      </c>
      <c r="BI105" s="228">
        <f>'1'!BI177</f>
        <v>0</v>
      </c>
      <c r="BJ105" s="228">
        <f>'1'!BJ177</f>
        <v>0</v>
      </c>
      <c r="BK105" s="229"/>
      <c r="BL105" s="229"/>
      <c r="BN105" s="226"/>
      <c r="BO105" s="228" t="str">
        <f>'1'!BO177</f>
        <v>Pekerja Pemegang Saham Lainnya</v>
      </c>
      <c r="BP105" s="228">
        <f>'1'!BP177</f>
        <v>0</v>
      </c>
      <c r="BQ105" s="228">
        <f>'1'!BQ177</f>
        <v>0</v>
      </c>
      <c r="BR105" s="228">
        <f>'1'!BR177</f>
        <v>0</v>
      </c>
      <c r="BS105" s="229"/>
      <c r="BT105" s="229"/>
    </row>
    <row r="106" spans="2:72" s="36" customFormat="1">
      <c r="B106" s="226"/>
      <c r="C106" s="230" t="s">
        <v>75</v>
      </c>
      <c r="D106" s="231"/>
      <c r="E106" s="231"/>
      <c r="F106" s="231"/>
      <c r="G106" s="229"/>
      <c r="H106" s="229"/>
      <c r="J106" s="226"/>
      <c r="K106" s="230" t="s">
        <v>75</v>
      </c>
      <c r="L106" s="231"/>
      <c r="M106" s="231"/>
      <c r="N106" s="231"/>
      <c r="O106" s="229"/>
      <c r="P106" s="229"/>
      <c r="R106" s="226"/>
      <c r="S106" s="230" t="s">
        <v>75</v>
      </c>
      <c r="T106" s="231"/>
      <c r="U106" s="231"/>
      <c r="V106" s="231"/>
      <c r="W106" s="229"/>
      <c r="X106" s="229"/>
      <c r="Z106" s="226"/>
      <c r="AA106" s="230" t="s">
        <v>75</v>
      </c>
      <c r="AB106" s="231"/>
      <c r="AC106" s="231"/>
      <c r="AD106" s="231"/>
      <c r="AE106" s="229"/>
      <c r="AF106" s="229"/>
      <c r="AH106" s="226"/>
      <c r="AI106" s="230" t="s">
        <v>75</v>
      </c>
      <c r="AJ106" s="231"/>
      <c r="AK106" s="231"/>
      <c r="AL106" s="231"/>
      <c r="AM106" s="229"/>
      <c r="AN106" s="229"/>
      <c r="AP106" s="226"/>
      <c r="AQ106" s="230" t="s">
        <v>75</v>
      </c>
      <c r="AR106" s="231"/>
      <c r="AS106" s="231"/>
      <c r="AT106" s="231"/>
      <c r="AU106" s="229"/>
      <c r="AV106" s="229"/>
      <c r="AX106" s="226"/>
      <c r="AY106" s="230" t="s">
        <v>75</v>
      </c>
      <c r="AZ106" s="231"/>
      <c r="BA106" s="231"/>
      <c r="BB106" s="231"/>
      <c r="BC106" s="229"/>
      <c r="BD106" s="229"/>
      <c r="BF106" s="226"/>
      <c r="BG106" s="230" t="s">
        <v>75</v>
      </c>
      <c r="BH106" s="231"/>
      <c r="BI106" s="231"/>
      <c r="BJ106" s="231"/>
      <c r="BK106" s="229"/>
      <c r="BL106" s="229"/>
      <c r="BN106" s="226"/>
      <c r="BO106" s="230" t="s">
        <v>75</v>
      </c>
      <c r="BP106" s="231"/>
      <c r="BQ106" s="231"/>
      <c r="BR106" s="231"/>
      <c r="BS106" s="229"/>
      <c r="BT106" s="229"/>
    </row>
    <row r="107" spans="2:72" s="36" customFormat="1">
      <c r="B107" s="226"/>
      <c r="C107" s="231" t="str">
        <f>C98</f>
        <v>BOD Pelindo (Penugasan)</v>
      </c>
      <c r="D107" s="232">
        <f>D98-D16</f>
        <v>0</v>
      </c>
      <c r="E107" s="232">
        <f t="shared" ref="E107:F107" si="461">E98-E16</f>
        <v>0</v>
      </c>
      <c r="F107" s="232">
        <f t="shared" si="461"/>
        <v>0</v>
      </c>
      <c r="G107" s="229"/>
      <c r="H107" s="229"/>
      <c r="J107" s="226"/>
      <c r="K107" s="231" t="str">
        <f>K98</f>
        <v>BOD Pelindo (Penugasan)</v>
      </c>
      <c r="L107" s="232">
        <f>L98-L16</f>
        <v>0</v>
      </c>
      <c r="M107" s="232">
        <f t="shared" ref="M107:N107" si="462">M98-M16</f>
        <v>0</v>
      </c>
      <c r="N107" s="232">
        <f t="shared" si="462"/>
        <v>0</v>
      </c>
      <c r="O107" s="229"/>
      <c r="P107" s="229"/>
      <c r="R107" s="226"/>
      <c r="S107" s="231" t="str">
        <f>S98</f>
        <v>BOD Pelindo (Penugasan)</v>
      </c>
      <c r="T107" s="232">
        <f>T98-T16</f>
        <v>0</v>
      </c>
      <c r="U107" s="232">
        <f t="shared" ref="U107:V107" si="463">U98-U16</f>
        <v>0</v>
      </c>
      <c r="V107" s="232">
        <f t="shared" si="463"/>
        <v>0</v>
      </c>
      <c r="W107" s="229"/>
      <c r="X107" s="229"/>
      <c r="Z107" s="226"/>
      <c r="AA107" s="231" t="str">
        <f>AA98</f>
        <v>BOD Pelindo (Penugasan)</v>
      </c>
      <c r="AB107" s="232">
        <f>AB98-AB16</f>
        <v>0</v>
      </c>
      <c r="AC107" s="232">
        <f t="shared" ref="AC107:AD107" si="464">AC98-AC16</f>
        <v>0</v>
      </c>
      <c r="AD107" s="232">
        <f t="shared" si="464"/>
        <v>0</v>
      </c>
      <c r="AE107" s="229"/>
      <c r="AF107" s="229"/>
      <c r="AH107" s="226"/>
      <c r="AI107" s="231" t="str">
        <f>AI98</f>
        <v>BOD Pelindo (Penugasan)</v>
      </c>
      <c r="AJ107" s="232">
        <f>AJ98-AJ16</f>
        <v>0</v>
      </c>
      <c r="AK107" s="232">
        <f t="shared" ref="AK107:AL107" si="465">AK98-AK16</f>
        <v>0</v>
      </c>
      <c r="AL107" s="232">
        <f t="shared" si="465"/>
        <v>0</v>
      </c>
      <c r="AM107" s="229"/>
      <c r="AN107" s="229"/>
      <c r="AP107" s="226"/>
      <c r="AQ107" s="231" t="str">
        <f>AQ98</f>
        <v>BOD Pelindo (Penugasan)</v>
      </c>
      <c r="AR107" s="232">
        <f>AR98-AR16</f>
        <v>0</v>
      </c>
      <c r="AS107" s="232">
        <f t="shared" ref="AS107:AT107" si="466">AS98-AS16</f>
        <v>0</v>
      </c>
      <c r="AT107" s="232">
        <f t="shared" si="466"/>
        <v>0</v>
      </c>
      <c r="AU107" s="229"/>
      <c r="AV107" s="229"/>
      <c r="AX107" s="226"/>
      <c r="AY107" s="231" t="str">
        <f>AY98</f>
        <v>BOD Pelindo (Penugasan)</v>
      </c>
      <c r="AZ107" s="232">
        <f>AZ98-AZ16</f>
        <v>0</v>
      </c>
      <c r="BA107" s="232">
        <f t="shared" ref="BA107:BB107" si="467">BA98-BA16</f>
        <v>0</v>
      </c>
      <c r="BB107" s="232">
        <f t="shared" si="467"/>
        <v>0</v>
      </c>
      <c r="BC107" s="229"/>
      <c r="BD107" s="229"/>
      <c r="BF107" s="226"/>
      <c r="BG107" s="231" t="str">
        <f>BG98</f>
        <v>BOD Pelindo (Penugasan)</v>
      </c>
      <c r="BH107" s="232">
        <f>BH98-BH16</f>
        <v>0</v>
      </c>
      <c r="BI107" s="232">
        <f t="shared" ref="BI107:BJ107" si="468">BI98-BI16</f>
        <v>0</v>
      </c>
      <c r="BJ107" s="232">
        <f t="shared" si="468"/>
        <v>0</v>
      </c>
      <c r="BK107" s="229"/>
      <c r="BL107" s="229"/>
      <c r="BN107" s="226"/>
      <c r="BO107" s="231" t="str">
        <f>BO98</f>
        <v>BOD Pelindo (Penugasan)</v>
      </c>
      <c r="BP107" s="232">
        <f>BP98-BP16</f>
        <v>0</v>
      </c>
      <c r="BQ107" s="232">
        <f t="shared" ref="BQ107:BR107" si="469">BQ98-BQ16</f>
        <v>0</v>
      </c>
      <c r="BR107" s="232">
        <f t="shared" si="469"/>
        <v>0</v>
      </c>
      <c r="BS107" s="229"/>
      <c r="BT107" s="229"/>
    </row>
    <row r="108" spans="2:72" s="36" customFormat="1">
      <c r="B108" s="226"/>
      <c r="C108" s="231" t="str">
        <f t="shared" ref="C108:C114" si="470">C99</f>
        <v>BOD Non Pelindo</v>
      </c>
      <c r="D108" s="232">
        <f>D99-D26</f>
        <v>0</v>
      </c>
      <c r="E108" s="232">
        <f t="shared" ref="E108:F108" si="471">E99-E26</f>
        <v>0</v>
      </c>
      <c r="F108" s="232">
        <f t="shared" si="471"/>
        <v>0</v>
      </c>
      <c r="G108" s="229"/>
      <c r="H108" s="229"/>
      <c r="J108" s="226"/>
      <c r="K108" s="231" t="str">
        <f t="shared" ref="K108:K114" si="472">K99</f>
        <v>BOD Non Pelindo</v>
      </c>
      <c r="L108" s="232">
        <f>L99-L26</f>
        <v>0</v>
      </c>
      <c r="M108" s="232">
        <f t="shared" ref="M108:N108" si="473">M99-M26</f>
        <v>0</v>
      </c>
      <c r="N108" s="232">
        <f t="shared" si="473"/>
        <v>0</v>
      </c>
      <c r="O108" s="229"/>
      <c r="P108" s="229"/>
      <c r="R108" s="226"/>
      <c r="S108" s="231" t="str">
        <f t="shared" ref="S108:S114" si="474">S99</f>
        <v>BOD Non Pelindo</v>
      </c>
      <c r="T108" s="232">
        <f>T99-T26</f>
        <v>0</v>
      </c>
      <c r="U108" s="232">
        <f t="shared" ref="U108:V108" si="475">U99-U26</f>
        <v>0</v>
      </c>
      <c r="V108" s="232">
        <f t="shared" si="475"/>
        <v>0</v>
      </c>
      <c r="W108" s="229"/>
      <c r="X108" s="229"/>
      <c r="Z108" s="226"/>
      <c r="AA108" s="231" t="str">
        <f t="shared" ref="AA108:AA114" si="476">AA99</f>
        <v>BOD Non Pelindo</v>
      </c>
      <c r="AB108" s="232">
        <f>AB99-AB26</f>
        <v>0</v>
      </c>
      <c r="AC108" s="232">
        <f t="shared" ref="AC108:AD108" si="477">AC99-AC26</f>
        <v>0</v>
      </c>
      <c r="AD108" s="232">
        <f t="shared" si="477"/>
        <v>0</v>
      </c>
      <c r="AE108" s="229"/>
      <c r="AF108" s="229"/>
      <c r="AH108" s="226"/>
      <c r="AI108" s="231" t="str">
        <f t="shared" ref="AI108:AI114" si="478">AI99</f>
        <v>BOD Non Pelindo</v>
      </c>
      <c r="AJ108" s="232">
        <f>AJ99-AJ26</f>
        <v>0</v>
      </c>
      <c r="AK108" s="232">
        <f t="shared" ref="AK108:AL108" si="479">AK99-AK26</f>
        <v>0</v>
      </c>
      <c r="AL108" s="232">
        <f t="shared" si="479"/>
        <v>0</v>
      </c>
      <c r="AM108" s="229"/>
      <c r="AN108" s="229"/>
      <c r="AP108" s="226"/>
      <c r="AQ108" s="231" t="str">
        <f t="shared" ref="AQ108:AQ114" si="480">AQ99</f>
        <v>BOD Non Pelindo</v>
      </c>
      <c r="AR108" s="232">
        <f>AR99-AR26</f>
        <v>0</v>
      </c>
      <c r="AS108" s="232">
        <f t="shared" ref="AS108:AT108" si="481">AS99-AS26</f>
        <v>0</v>
      </c>
      <c r="AT108" s="232">
        <f t="shared" si="481"/>
        <v>0</v>
      </c>
      <c r="AU108" s="229"/>
      <c r="AV108" s="229"/>
      <c r="AX108" s="226"/>
      <c r="AY108" s="231" t="str">
        <f t="shared" ref="AY108:AY114" si="482">AY99</f>
        <v>BOD Non Pelindo</v>
      </c>
      <c r="AZ108" s="232">
        <f>AZ99-AZ26</f>
        <v>0</v>
      </c>
      <c r="BA108" s="232">
        <f t="shared" ref="BA108:BB108" si="483">BA99-BA26</f>
        <v>0</v>
      </c>
      <c r="BB108" s="232">
        <f t="shared" si="483"/>
        <v>0</v>
      </c>
      <c r="BC108" s="229"/>
      <c r="BD108" s="229"/>
      <c r="BF108" s="226"/>
      <c r="BG108" s="231" t="str">
        <f t="shared" ref="BG108:BG114" si="484">BG99</f>
        <v>BOD Non Pelindo</v>
      </c>
      <c r="BH108" s="232">
        <f>BH99-BH26</f>
        <v>0</v>
      </c>
      <c r="BI108" s="232">
        <f t="shared" ref="BI108:BJ108" si="485">BI99-BI26</f>
        <v>0</v>
      </c>
      <c r="BJ108" s="232">
        <f t="shared" si="485"/>
        <v>0</v>
      </c>
      <c r="BK108" s="229"/>
      <c r="BL108" s="229"/>
      <c r="BN108" s="226"/>
      <c r="BO108" s="231" t="str">
        <f t="shared" ref="BO108:BO114" si="486">BO99</f>
        <v>BOD Non Pelindo</v>
      </c>
      <c r="BP108" s="232">
        <f>BP99-BP26</f>
        <v>0</v>
      </c>
      <c r="BQ108" s="232">
        <f t="shared" ref="BQ108:BR108" si="487">BQ99-BQ26</f>
        <v>0</v>
      </c>
      <c r="BR108" s="232">
        <f t="shared" si="487"/>
        <v>0</v>
      </c>
      <c r="BS108" s="229"/>
      <c r="BT108" s="229"/>
    </row>
    <row r="109" spans="2:72" s="36" customFormat="1">
      <c r="B109" s="226"/>
      <c r="C109" s="231" t="str">
        <f t="shared" si="470"/>
        <v>Organik Pelindo (Penugasan)</v>
      </c>
      <c r="D109" s="232">
        <f>D100-D36</f>
        <v>0</v>
      </c>
      <c r="E109" s="232">
        <f t="shared" ref="E109:F109" si="488">E100-E36</f>
        <v>0</v>
      </c>
      <c r="F109" s="232">
        <f t="shared" si="488"/>
        <v>0</v>
      </c>
      <c r="G109" s="229"/>
      <c r="H109" s="229"/>
      <c r="J109" s="226"/>
      <c r="K109" s="231" t="str">
        <f t="shared" si="472"/>
        <v>Organik Pelindo (Penugasan)</v>
      </c>
      <c r="L109" s="232">
        <f>L100-L36</f>
        <v>0</v>
      </c>
      <c r="M109" s="232">
        <f t="shared" ref="M109:N109" si="489">M100-M36</f>
        <v>0</v>
      </c>
      <c r="N109" s="232">
        <f t="shared" si="489"/>
        <v>0</v>
      </c>
      <c r="O109" s="229"/>
      <c r="P109" s="229"/>
      <c r="R109" s="226"/>
      <c r="S109" s="231" t="str">
        <f t="shared" si="474"/>
        <v>Organik Pelindo (Penugasan)</v>
      </c>
      <c r="T109" s="232">
        <f>T100-T36</f>
        <v>0</v>
      </c>
      <c r="U109" s="232">
        <f t="shared" ref="U109:V109" si="490">U100-U36</f>
        <v>0</v>
      </c>
      <c r="V109" s="232">
        <f t="shared" si="490"/>
        <v>0</v>
      </c>
      <c r="W109" s="229"/>
      <c r="X109" s="229"/>
      <c r="Z109" s="226"/>
      <c r="AA109" s="231" t="str">
        <f t="shared" si="476"/>
        <v>Organik Pelindo (Penugasan)</v>
      </c>
      <c r="AB109" s="232">
        <f>AB100-AB36</f>
        <v>0</v>
      </c>
      <c r="AC109" s="232">
        <f t="shared" ref="AC109:AD109" si="491">AC100-AC36</f>
        <v>0</v>
      </c>
      <c r="AD109" s="232">
        <f t="shared" si="491"/>
        <v>0</v>
      </c>
      <c r="AE109" s="229"/>
      <c r="AF109" s="229"/>
      <c r="AH109" s="226"/>
      <c r="AI109" s="231" t="str">
        <f t="shared" si="478"/>
        <v>Organik Pelindo (Penugasan)</v>
      </c>
      <c r="AJ109" s="232">
        <f>AJ100-AJ36</f>
        <v>0</v>
      </c>
      <c r="AK109" s="232">
        <f t="shared" ref="AK109:AL109" si="492">AK100-AK36</f>
        <v>0</v>
      </c>
      <c r="AL109" s="232">
        <f t="shared" si="492"/>
        <v>0</v>
      </c>
      <c r="AM109" s="229"/>
      <c r="AN109" s="229"/>
      <c r="AP109" s="226"/>
      <c r="AQ109" s="231" t="str">
        <f t="shared" si="480"/>
        <v>Organik Pelindo (Penugasan)</v>
      </c>
      <c r="AR109" s="232">
        <f>AR100-AR36</f>
        <v>0</v>
      </c>
      <c r="AS109" s="232">
        <f t="shared" ref="AS109:AT109" si="493">AS100-AS36</f>
        <v>0</v>
      </c>
      <c r="AT109" s="232">
        <f t="shared" si="493"/>
        <v>0</v>
      </c>
      <c r="AU109" s="229"/>
      <c r="AV109" s="229"/>
      <c r="AX109" s="226"/>
      <c r="AY109" s="231" t="str">
        <f t="shared" si="482"/>
        <v>Organik Pelindo (Penugasan)</v>
      </c>
      <c r="AZ109" s="232">
        <f>AZ100-AZ36</f>
        <v>0</v>
      </c>
      <c r="BA109" s="232">
        <f t="shared" ref="BA109:BB109" si="494">BA100-BA36</f>
        <v>0</v>
      </c>
      <c r="BB109" s="232">
        <f t="shared" si="494"/>
        <v>0</v>
      </c>
      <c r="BC109" s="229"/>
      <c r="BD109" s="229"/>
      <c r="BF109" s="226"/>
      <c r="BG109" s="231" t="str">
        <f t="shared" si="484"/>
        <v>Organik Pelindo (Penugasan)</v>
      </c>
      <c r="BH109" s="232">
        <f>BH100-BH36</f>
        <v>0</v>
      </c>
      <c r="BI109" s="232">
        <f t="shared" ref="BI109:BJ109" si="495">BI100-BI36</f>
        <v>0</v>
      </c>
      <c r="BJ109" s="232">
        <f t="shared" si="495"/>
        <v>0</v>
      </c>
      <c r="BK109" s="229"/>
      <c r="BL109" s="229"/>
      <c r="BN109" s="226"/>
      <c r="BO109" s="231" t="str">
        <f t="shared" si="486"/>
        <v>Organik Pelindo (Penugasan)</v>
      </c>
      <c r="BP109" s="232">
        <f>BP100-BP36</f>
        <v>0</v>
      </c>
      <c r="BQ109" s="232">
        <f t="shared" ref="BQ109:BR109" si="496">BQ100-BQ36</f>
        <v>0</v>
      </c>
      <c r="BR109" s="232">
        <f t="shared" si="496"/>
        <v>0</v>
      </c>
      <c r="BS109" s="229"/>
      <c r="BT109" s="229"/>
    </row>
    <row r="110" spans="2:72" s="36" customFormat="1">
      <c r="B110" s="226"/>
      <c r="C110" s="231" t="str">
        <f t="shared" si="470"/>
        <v>Organik Anak Perusahaan</v>
      </c>
      <c r="D110" s="232">
        <f>D101-D46</f>
        <v>0</v>
      </c>
      <c r="E110" s="232">
        <f t="shared" ref="E110:F110" si="497">E101-E46</f>
        <v>0</v>
      </c>
      <c r="F110" s="232">
        <f t="shared" si="497"/>
        <v>0</v>
      </c>
      <c r="G110" s="229"/>
      <c r="H110" s="229"/>
      <c r="J110" s="226"/>
      <c r="K110" s="231" t="str">
        <f t="shared" si="472"/>
        <v>Organik Anak Perusahaan</v>
      </c>
      <c r="L110" s="232">
        <f>L101-L46</f>
        <v>0</v>
      </c>
      <c r="M110" s="232">
        <f t="shared" ref="M110:N110" si="498">M101-M46</f>
        <v>0</v>
      </c>
      <c r="N110" s="232">
        <f t="shared" si="498"/>
        <v>0</v>
      </c>
      <c r="O110" s="229"/>
      <c r="P110" s="229"/>
      <c r="R110" s="226"/>
      <c r="S110" s="231" t="str">
        <f t="shared" si="474"/>
        <v>Organik Anak Perusahaan</v>
      </c>
      <c r="T110" s="232">
        <f>T101-T46</f>
        <v>0</v>
      </c>
      <c r="U110" s="232">
        <f t="shared" ref="U110:V110" si="499">U101-U46</f>
        <v>0</v>
      </c>
      <c r="V110" s="232">
        <f t="shared" si="499"/>
        <v>0</v>
      </c>
      <c r="W110" s="229"/>
      <c r="X110" s="229"/>
      <c r="Z110" s="226"/>
      <c r="AA110" s="231" t="str">
        <f t="shared" si="476"/>
        <v>Organik Anak Perusahaan</v>
      </c>
      <c r="AB110" s="232">
        <f>AB101-AB46</f>
        <v>0</v>
      </c>
      <c r="AC110" s="232">
        <f t="shared" ref="AC110:AD110" si="500">AC101-AC46</f>
        <v>0</v>
      </c>
      <c r="AD110" s="232">
        <f t="shared" si="500"/>
        <v>0</v>
      </c>
      <c r="AE110" s="229"/>
      <c r="AF110" s="229"/>
      <c r="AH110" s="226"/>
      <c r="AI110" s="231" t="str">
        <f t="shared" si="478"/>
        <v>Organik Anak Perusahaan</v>
      </c>
      <c r="AJ110" s="232">
        <f>AJ101-AJ46</f>
        <v>0</v>
      </c>
      <c r="AK110" s="232">
        <f t="shared" ref="AK110:AL110" si="501">AK101-AK46</f>
        <v>0</v>
      </c>
      <c r="AL110" s="232">
        <f t="shared" si="501"/>
        <v>0</v>
      </c>
      <c r="AM110" s="229"/>
      <c r="AN110" s="229"/>
      <c r="AP110" s="226"/>
      <c r="AQ110" s="231" t="str">
        <f t="shared" si="480"/>
        <v>Organik Anak Perusahaan</v>
      </c>
      <c r="AR110" s="232">
        <f>AR101-AR46</f>
        <v>0</v>
      </c>
      <c r="AS110" s="232">
        <f t="shared" ref="AS110:AT110" si="502">AS101-AS46</f>
        <v>0</v>
      </c>
      <c r="AT110" s="232">
        <f t="shared" si="502"/>
        <v>0</v>
      </c>
      <c r="AU110" s="229"/>
      <c r="AV110" s="229"/>
      <c r="AX110" s="226"/>
      <c r="AY110" s="231" t="str">
        <f t="shared" si="482"/>
        <v>Organik Anak Perusahaan</v>
      </c>
      <c r="AZ110" s="232">
        <f>AZ101-AZ46</f>
        <v>0</v>
      </c>
      <c r="BA110" s="232">
        <f t="shared" ref="BA110:BB110" si="503">BA101-BA46</f>
        <v>0</v>
      </c>
      <c r="BB110" s="232">
        <f t="shared" si="503"/>
        <v>0</v>
      </c>
      <c r="BC110" s="229"/>
      <c r="BD110" s="229"/>
      <c r="BF110" s="226"/>
      <c r="BG110" s="231" t="str">
        <f t="shared" si="484"/>
        <v>Organik Anak Perusahaan</v>
      </c>
      <c r="BH110" s="232">
        <f>BH101-BH46</f>
        <v>0</v>
      </c>
      <c r="BI110" s="232">
        <f t="shared" ref="BI110:BJ110" si="504">BI101-BI46</f>
        <v>0</v>
      </c>
      <c r="BJ110" s="232">
        <f t="shared" si="504"/>
        <v>0</v>
      </c>
      <c r="BK110" s="229"/>
      <c r="BL110" s="229"/>
      <c r="BN110" s="226"/>
      <c r="BO110" s="231" t="str">
        <f t="shared" si="486"/>
        <v>Organik Anak Perusahaan</v>
      </c>
      <c r="BP110" s="232">
        <f>BP101-BP46</f>
        <v>0</v>
      </c>
      <c r="BQ110" s="232">
        <f t="shared" ref="BQ110:BR110" si="505">BQ101-BQ46</f>
        <v>0</v>
      </c>
      <c r="BR110" s="232">
        <f t="shared" si="505"/>
        <v>0</v>
      </c>
      <c r="BS110" s="229"/>
      <c r="BT110" s="229"/>
    </row>
    <row r="111" spans="2:72" s="36" customFormat="1">
      <c r="B111" s="226"/>
      <c r="C111" s="231" t="str">
        <f t="shared" si="470"/>
        <v>PKWT Anak Perusahaan</v>
      </c>
      <c r="D111" s="232">
        <f>D102-D56</f>
        <v>0</v>
      </c>
      <c r="E111" s="232">
        <f t="shared" ref="E111:F111" si="506">E102-E56</f>
        <v>0</v>
      </c>
      <c r="F111" s="232">
        <f t="shared" si="506"/>
        <v>0</v>
      </c>
      <c r="G111" s="229"/>
      <c r="H111" s="229"/>
      <c r="J111" s="226"/>
      <c r="K111" s="231" t="str">
        <f t="shared" si="472"/>
        <v>PKWT Anak Perusahaan</v>
      </c>
      <c r="L111" s="232">
        <f>L102-L56</f>
        <v>0</v>
      </c>
      <c r="M111" s="232">
        <f t="shared" ref="M111:N111" si="507">M102-M56</f>
        <v>0</v>
      </c>
      <c r="N111" s="232">
        <f t="shared" si="507"/>
        <v>0</v>
      </c>
      <c r="O111" s="229"/>
      <c r="P111" s="229"/>
      <c r="R111" s="226"/>
      <c r="S111" s="231" t="str">
        <f t="shared" si="474"/>
        <v>PKWT Anak Perusahaan</v>
      </c>
      <c r="T111" s="232">
        <f>T102-T56</f>
        <v>0</v>
      </c>
      <c r="U111" s="232">
        <f t="shared" ref="U111:V111" si="508">U102-U56</f>
        <v>0</v>
      </c>
      <c r="V111" s="232">
        <f t="shared" si="508"/>
        <v>0</v>
      </c>
      <c r="W111" s="229"/>
      <c r="X111" s="229"/>
      <c r="Z111" s="226"/>
      <c r="AA111" s="231" t="str">
        <f t="shared" si="476"/>
        <v>PKWT Anak Perusahaan</v>
      </c>
      <c r="AB111" s="232">
        <f>AB102-AB56</f>
        <v>0</v>
      </c>
      <c r="AC111" s="232">
        <f t="shared" ref="AC111:AD111" si="509">AC102-AC56</f>
        <v>0</v>
      </c>
      <c r="AD111" s="232">
        <f t="shared" si="509"/>
        <v>0</v>
      </c>
      <c r="AE111" s="229"/>
      <c r="AF111" s="229"/>
      <c r="AH111" s="226"/>
      <c r="AI111" s="231" t="str">
        <f t="shared" si="478"/>
        <v>PKWT Anak Perusahaan</v>
      </c>
      <c r="AJ111" s="232">
        <f>AJ102-AJ56</f>
        <v>0</v>
      </c>
      <c r="AK111" s="232">
        <f t="shared" ref="AK111:AL111" si="510">AK102-AK56</f>
        <v>0</v>
      </c>
      <c r="AL111" s="232">
        <f t="shared" si="510"/>
        <v>0</v>
      </c>
      <c r="AM111" s="229"/>
      <c r="AN111" s="229"/>
      <c r="AP111" s="226"/>
      <c r="AQ111" s="231" t="str">
        <f t="shared" si="480"/>
        <v>PKWT Anak Perusahaan</v>
      </c>
      <c r="AR111" s="232">
        <f>AR102-AR56</f>
        <v>0</v>
      </c>
      <c r="AS111" s="232">
        <f t="shared" ref="AS111:AT111" si="511">AS102-AS56</f>
        <v>0</v>
      </c>
      <c r="AT111" s="232">
        <f t="shared" si="511"/>
        <v>0</v>
      </c>
      <c r="AU111" s="229"/>
      <c r="AV111" s="229"/>
      <c r="AX111" s="226"/>
      <c r="AY111" s="231" t="str">
        <f t="shared" si="482"/>
        <v>PKWT Anak Perusahaan</v>
      </c>
      <c r="AZ111" s="232">
        <f>AZ102-AZ56</f>
        <v>0</v>
      </c>
      <c r="BA111" s="232">
        <f t="shared" ref="BA111:BB111" si="512">BA102-BA56</f>
        <v>0</v>
      </c>
      <c r="BB111" s="232">
        <f t="shared" si="512"/>
        <v>0</v>
      </c>
      <c r="BC111" s="229"/>
      <c r="BD111" s="229"/>
      <c r="BF111" s="226"/>
      <c r="BG111" s="231" t="str">
        <f t="shared" si="484"/>
        <v>PKWT Anak Perusahaan</v>
      </c>
      <c r="BH111" s="232">
        <f>BH102-BH56</f>
        <v>0</v>
      </c>
      <c r="BI111" s="232">
        <f t="shared" ref="BI111:BJ111" si="513">BI102-BI56</f>
        <v>0</v>
      </c>
      <c r="BJ111" s="232">
        <f t="shared" si="513"/>
        <v>0</v>
      </c>
      <c r="BK111" s="229"/>
      <c r="BL111" s="229"/>
      <c r="BN111" s="226"/>
      <c r="BO111" s="231" t="str">
        <f t="shared" si="486"/>
        <v>PKWT Anak Perusahaan</v>
      </c>
      <c r="BP111" s="232">
        <f>BP102-BP56</f>
        <v>0</v>
      </c>
      <c r="BQ111" s="232">
        <f t="shared" ref="BQ111:BR111" si="514">BQ102-BQ56</f>
        <v>0</v>
      </c>
      <c r="BR111" s="232">
        <f t="shared" si="514"/>
        <v>0</v>
      </c>
      <c r="BS111" s="229"/>
      <c r="BT111" s="229"/>
    </row>
    <row r="112" spans="2:72" s="36" customFormat="1">
      <c r="B112" s="226"/>
      <c r="C112" s="231" t="str">
        <f t="shared" si="470"/>
        <v>Alih Daya Anak Perusahaan</v>
      </c>
      <c r="D112" s="232">
        <f>D103-D66</f>
        <v>0</v>
      </c>
      <c r="E112" s="232">
        <f t="shared" ref="E112:F112" si="515">E103-E66</f>
        <v>0</v>
      </c>
      <c r="F112" s="232">
        <f t="shared" si="515"/>
        <v>0</v>
      </c>
      <c r="G112" s="229"/>
      <c r="H112" s="229"/>
      <c r="J112" s="226"/>
      <c r="K112" s="231" t="str">
        <f t="shared" si="472"/>
        <v>Alih Daya Anak Perusahaan</v>
      </c>
      <c r="L112" s="232">
        <f>L103-L66</f>
        <v>0</v>
      </c>
      <c r="M112" s="232">
        <f t="shared" ref="M112" si="516">M103-M66</f>
        <v>0</v>
      </c>
      <c r="N112" s="232">
        <f>N103-N66</f>
        <v>0</v>
      </c>
      <c r="O112" s="229"/>
      <c r="P112" s="229"/>
      <c r="R112" s="226"/>
      <c r="S112" s="231" t="str">
        <f t="shared" si="474"/>
        <v>Alih Daya Anak Perusahaan</v>
      </c>
      <c r="T112" s="232">
        <f>T103-T66</f>
        <v>0</v>
      </c>
      <c r="U112" s="232">
        <f t="shared" ref="U112:V112" si="517">U103-U66</f>
        <v>0</v>
      </c>
      <c r="V112" s="232">
        <f t="shared" si="517"/>
        <v>0</v>
      </c>
      <c r="W112" s="229"/>
      <c r="X112" s="229"/>
      <c r="Z112" s="226"/>
      <c r="AA112" s="231" t="str">
        <f t="shared" si="476"/>
        <v>Alih Daya Anak Perusahaan</v>
      </c>
      <c r="AB112" s="232">
        <f>AB103-AB66</f>
        <v>0</v>
      </c>
      <c r="AC112" s="232">
        <f t="shared" ref="AC112:AD112" si="518">AC103-AC66</f>
        <v>0</v>
      </c>
      <c r="AD112" s="232">
        <f t="shared" si="518"/>
        <v>0</v>
      </c>
      <c r="AE112" s="229"/>
      <c r="AF112" s="229"/>
      <c r="AH112" s="226"/>
      <c r="AI112" s="231" t="str">
        <f t="shared" si="478"/>
        <v>Alih Daya Anak Perusahaan</v>
      </c>
      <c r="AJ112" s="232">
        <f>AJ103-AJ66</f>
        <v>0</v>
      </c>
      <c r="AK112" s="232">
        <f t="shared" ref="AK112:AL112" si="519">AK103-AK66</f>
        <v>0</v>
      </c>
      <c r="AL112" s="232">
        <f t="shared" si="519"/>
        <v>0</v>
      </c>
      <c r="AM112" s="229"/>
      <c r="AN112" s="229"/>
      <c r="AP112" s="226"/>
      <c r="AQ112" s="231" t="str">
        <f t="shared" si="480"/>
        <v>Alih Daya Anak Perusahaan</v>
      </c>
      <c r="AR112" s="232">
        <f>AR103-AR66</f>
        <v>0</v>
      </c>
      <c r="AS112" s="232">
        <f t="shared" ref="AS112:AT112" si="520">AS103-AS66</f>
        <v>0</v>
      </c>
      <c r="AT112" s="232">
        <f t="shared" si="520"/>
        <v>0</v>
      </c>
      <c r="AU112" s="229"/>
      <c r="AV112" s="229"/>
      <c r="AX112" s="226"/>
      <c r="AY112" s="231" t="str">
        <f t="shared" si="482"/>
        <v>Alih Daya Anak Perusahaan</v>
      </c>
      <c r="AZ112" s="232">
        <f>AZ103-AZ66</f>
        <v>0</v>
      </c>
      <c r="BA112" s="232">
        <f t="shared" ref="BA112" si="521">BA103-BA66</f>
        <v>0</v>
      </c>
      <c r="BB112" s="232">
        <f>BB103-BB66</f>
        <v>0</v>
      </c>
      <c r="BC112" s="229"/>
      <c r="BD112" s="229"/>
      <c r="BF112" s="226"/>
      <c r="BG112" s="231" t="str">
        <f t="shared" si="484"/>
        <v>Alih Daya Anak Perusahaan</v>
      </c>
      <c r="BH112" s="232">
        <f>BH103-BH66</f>
        <v>0</v>
      </c>
      <c r="BI112" s="232">
        <f t="shared" ref="BI112:BJ112" si="522">BI103-BI66</f>
        <v>0</v>
      </c>
      <c r="BJ112" s="232">
        <f t="shared" si="522"/>
        <v>0</v>
      </c>
      <c r="BK112" s="229"/>
      <c r="BL112" s="229"/>
      <c r="BN112" s="226"/>
      <c r="BO112" s="231" t="str">
        <f t="shared" si="486"/>
        <v>Alih Daya Anak Perusahaan</v>
      </c>
      <c r="BP112" s="232">
        <f>BP103-BP66</f>
        <v>0</v>
      </c>
      <c r="BQ112" s="232">
        <f t="shared" ref="BQ112:BR112" si="523">BQ103-BQ66</f>
        <v>0</v>
      </c>
      <c r="BR112" s="232">
        <f t="shared" si="523"/>
        <v>0</v>
      </c>
      <c r="BS112" s="229"/>
      <c r="BT112" s="229"/>
    </row>
    <row r="113" spans="2:72" s="36" customFormat="1">
      <c r="B113" s="226"/>
      <c r="C113" s="231" t="str">
        <f t="shared" si="470"/>
        <v>Pemagang / Pelamar Lulus Seleksi / Calon Pegawai</v>
      </c>
      <c r="D113" s="232">
        <f>D104-D76</f>
        <v>0</v>
      </c>
      <c r="E113" s="232">
        <f t="shared" ref="E113:F113" si="524">E104-E76</f>
        <v>0</v>
      </c>
      <c r="F113" s="232">
        <f t="shared" si="524"/>
        <v>0</v>
      </c>
      <c r="G113" s="229"/>
      <c r="H113" s="229"/>
      <c r="J113" s="226"/>
      <c r="K113" s="231" t="str">
        <f t="shared" si="472"/>
        <v>Pemagang / Pelamar Lulus Seleksi / Calon Pegawai</v>
      </c>
      <c r="L113" s="232">
        <f>L104-L76</f>
        <v>0</v>
      </c>
      <c r="M113" s="232">
        <f t="shared" ref="M113:N113" si="525">M104-M76</f>
        <v>0</v>
      </c>
      <c r="N113" s="232">
        <f t="shared" si="525"/>
        <v>0</v>
      </c>
      <c r="O113" s="229"/>
      <c r="P113" s="229"/>
      <c r="R113" s="226"/>
      <c r="S113" s="231" t="str">
        <f t="shared" si="474"/>
        <v>Pemagang / Pelamar Lulus Seleksi / Calon Pegawai</v>
      </c>
      <c r="T113" s="232">
        <f>T104-T76</f>
        <v>0</v>
      </c>
      <c r="U113" s="232">
        <f t="shared" ref="U113:V113" si="526">U104-U76</f>
        <v>0</v>
      </c>
      <c r="V113" s="232">
        <f t="shared" si="526"/>
        <v>0</v>
      </c>
      <c r="W113" s="229"/>
      <c r="X113" s="229"/>
      <c r="Z113" s="226"/>
      <c r="AA113" s="231" t="str">
        <f t="shared" si="476"/>
        <v>Pemagang / Pelamar Lulus Seleksi / Calon Pegawai</v>
      </c>
      <c r="AB113" s="232">
        <f>AB104-AB76</f>
        <v>0</v>
      </c>
      <c r="AC113" s="232">
        <f t="shared" ref="AC113:AD113" si="527">AC104-AC76</f>
        <v>0</v>
      </c>
      <c r="AD113" s="232">
        <f t="shared" si="527"/>
        <v>0</v>
      </c>
      <c r="AE113" s="229"/>
      <c r="AF113" s="229"/>
      <c r="AH113" s="226"/>
      <c r="AI113" s="231" t="str">
        <f t="shared" si="478"/>
        <v>Pemagang / Pelamar Lulus Seleksi / Calon Pegawai</v>
      </c>
      <c r="AJ113" s="232">
        <f>AJ104-AJ76</f>
        <v>0</v>
      </c>
      <c r="AK113" s="232">
        <f t="shared" ref="AK113:AL113" si="528">AK104-AK76</f>
        <v>0</v>
      </c>
      <c r="AL113" s="232">
        <f t="shared" si="528"/>
        <v>0</v>
      </c>
      <c r="AM113" s="229"/>
      <c r="AN113" s="229"/>
      <c r="AP113" s="226"/>
      <c r="AQ113" s="231" t="str">
        <f t="shared" si="480"/>
        <v>Pemagang / Pelamar Lulus Seleksi / Calon Pegawai</v>
      </c>
      <c r="AR113" s="232">
        <f>AR104-AR76</f>
        <v>0</v>
      </c>
      <c r="AS113" s="232">
        <f t="shared" ref="AS113:AT113" si="529">AS104-AS76</f>
        <v>0</v>
      </c>
      <c r="AT113" s="232">
        <f t="shared" si="529"/>
        <v>0</v>
      </c>
      <c r="AU113" s="229"/>
      <c r="AV113" s="229"/>
      <c r="AX113" s="226"/>
      <c r="AY113" s="231" t="str">
        <f t="shared" si="482"/>
        <v>Pemagang / Pelamar Lulus Seleksi / Calon Pegawai</v>
      </c>
      <c r="AZ113" s="232">
        <f>AZ104-AZ76</f>
        <v>0</v>
      </c>
      <c r="BA113" s="232">
        <f t="shared" ref="BA113:BB113" si="530">BA104-BA76</f>
        <v>0</v>
      </c>
      <c r="BB113" s="232">
        <f t="shared" si="530"/>
        <v>0</v>
      </c>
      <c r="BC113" s="229"/>
      <c r="BD113" s="229"/>
      <c r="BF113" s="226"/>
      <c r="BG113" s="231" t="str">
        <f t="shared" si="484"/>
        <v>Pemagang / Pelamar Lulus Seleksi / Calon Pegawai</v>
      </c>
      <c r="BH113" s="232">
        <f>BH104-BH76</f>
        <v>0</v>
      </c>
      <c r="BI113" s="232">
        <f t="shared" ref="BI113:BJ113" si="531">BI104-BI76</f>
        <v>0</v>
      </c>
      <c r="BJ113" s="232">
        <f t="shared" si="531"/>
        <v>0</v>
      </c>
      <c r="BK113" s="229"/>
      <c r="BL113" s="229"/>
      <c r="BN113" s="226"/>
      <c r="BO113" s="231" t="str">
        <f t="shared" si="486"/>
        <v>Pemagang / Pelamar Lulus Seleksi / Calon Pegawai</v>
      </c>
      <c r="BP113" s="232">
        <f>BP104-BP76</f>
        <v>0</v>
      </c>
      <c r="BQ113" s="232">
        <f t="shared" ref="BQ113:BR113" si="532">BQ104-BQ76</f>
        <v>0</v>
      </c>
      <c r="BR113" s="232">
        <f t="shared" si="532"/>
        <v>0</v>
      </c>
      <c r="BS113" s="229"/>
      <c r="BT113" s="229"/>
    </row>
    <row r="114" spans="2:72" s="36" customFormat="1">
      <c r="B114" s="226"/>
      <c r="C114" s="231" t="str">
        <f t="shared" si="470"/>
        <v>Pekerja Pemegang Saham Lainnya</v>
      </c>
      <c r="D114" s="232">
        <f>D105-D86</f>
        <v>0</v>
      </c>
      <c r="E114" s="232">
        <f t="shared" ref="E114:F114" si="533">E105-E86</f>
        <v>0</v>
      </c>
      <c r="F114" s="232">
        <f t="shared" si="533"/>
        <v>0</v>
      </c>
      <c r="G114" s="229"/>
      <c r="H114" s="229"/>
      <c r="J114" s="226"/>
      <c r="K114" s="231" t="str">
        <f t="shared" si="472"/>
        <v>Pekerja Pemegang Saham Lainnya</v>
      </c>
      <c r="L114" s="232">
        <f>L105-L86</f>
        <v>0</v>
      </c>
      <c r="M114" s="232">
        <f t="shared" ref="M114:N114" si="534">M105-M86</f>
        <v>0</v>
      </c>
      <c r="N114" s="232">
        <f t="shared" si="534"/>
        <v>0</v>
      </c>
      <c r="O114" s="229"/>
      <c r="P114" s="229"/>
      <c r="R114" s="226"/>
      <c r="S114" s="231" t="str">
        <f t="shared" si="474"/>
        <v>Pekerja Pemegang Saham Lainnya</v>
      </c>
      <c r="T114" s="232">
        <f>T105-T86</f>
        <v>0</v>
      </c>
      <c r="U114" s="232">
        <f t="shared" ref="U114:V114" si="535">U105-U86</f>
        <v>0</v>
      </c>
      <c r="V114" s="232">
        <f t="shared" si="535"/>
        <v>0</v>
      </c>
      <c r="W114" s="229"/>
      <c r="X114" s="229"/>
      <c r="Z114" s="226"/>
      <c r="AA114" s="231" t="str">
        <f t="shared" si="476"/>
        <v>Pekerja Pemegang Saham Lainnya</v>
      </c>
      <c r="AB114" s="232">
        <f>AB105-AB86</f>
        <v>0</v>
      </c>
      <c r="AC114" s="232">
        <f t="shared" ref="AC114:AD114" si="536">AC105-AC86</f>
        <v>0</v>
      </c>
      <c r="AD114" s="232">
        <f t="shared" si="536"/>
        <v>0</v>
      </c>
      <c r="AE114" s="229"/>
      <c r="AF114" s="229"/>
      <c r="AH114" s="226"/>
      <c r="AI114" s="231" t="str">
        <f t="shared" si="478"/>
        <v>Pekerja Pemegang Saham Lainnya</v>
      </c>
      <c r="AJ114" s="232">
        <f>AJ105-AJ86</f>
        <v>0</v>
      </c>
      <c r="AK114" s="232">
        <f t="shared" ref="AK114:AL114" si="537">AK105-AK86</f>
        <v>0</v>
      </c>
      <c r="AL114" s="232">
        <f t="shared" si="537"/>
        <v>0</v>
      </c>
      <c r="AM114" s="229"/>
      <c r="AN114" s="229"/>
      <c r="AP114" s="226"/>
      <c r="AQ114" s="231" t="str">
        <f t="shared" si="480"/>
        <v>Pekerja Pemegang Saham Lainnya</v>
      </c>
      <c r="AR114" s="232">
        <f>AR105-AR86</f>
        <v>0</v>
      </c>
      <c r="AS114" s="232">
        <f t="shared" ref="AS114:AT114" si="538">AS105-AS86</f>
        <v>0</v>
      </c>
      <c r="AT114" s="232">
        <f t="shared" si="538"/>
        <v>0</v>
      </c>
      <c r="AU114" s="229"/>
      <c r="AV114" s="229"/>
      <c r="AX114" s="226"/>
      <c r="AY114" s="231" t="str">
        <f t="shared" si="482"/>
        <v>Pekerja Pemegang Saham Lainnya</v>
      </c>
      <c r="AZ114" s="232">
        <f>AZ105-AZ86</f>
        <v>0</v>
      </c>
      <c r="BA114" s="232">
        <f t="shared" ref="BA114:BB114" si="539">BA105-BA86</f>
        <v>0</v>
      </c>
      <c r="BB114" s="232">
        <f t="shared" si="539"/>
        <v>0</v>
      </c>
      <c r="BC114" s="229"/>
      <c r="BD114" s="229"/>
      <c r="BF114" s="226"/>
      <c r="BG114" s="231" t="str">
        <f t="shared" si="484"/>
        <v>Pekerja Pemegang Saham Lainnya</v>
      </c>
      <c r="BH114" s="232">
        <f>BH105-BH86</f>
        <v>0</v>
      </c>
      <c r="BI114" s="232">
        <f t="shared" ref="BI114:BJ114" si="540">BI105-BI86</f>
        <v>0</v>
      </c>
      <c r="BJ114" s="232">
        <f t="shared" si="540"/>
        <v>0</v>
      </c>
      <c r="BK114" s="229"/>
      <c r="BL114" s="229"/>
      <c r="BN114" s="226"/>
      <c r="BO114" s="231" t="str">
        <f t="shared" si="486"/>
        <v>Pekerja Pemegang Saham Lainnya</v>
      </c>
      <c r="BP114" s="232">
        <f>BP105-BP86</f>
        <v>0</v>
      </c>
      <c r="BQ114" s="232">
        <f t="shared" ref="BQ114:BR114" si="541">BQ105-BQ86</f>
        <v>0</v>
      </c>
      <c r="BR114" s="232">
        <f t="shared" si="541"/>
        <v>0</v>
      </c>
      <c r="BS114" s="229"/>
      <c r="BT114" s="229"/>
    </row>
    <row r="115" spans="2:72" s="36" customFormat="1">
      <c r="B115" s="226"/>
      <c r="C115" s="235"/>
      <c r="D115" s="236"/>
      <c r="E115" s="236"/>
      <c r="F115" s="236"/>
      <c r="G115" s="229"/>
      <c r="H115" s="229"/>
      <c r="J115" s="226"/>
      <c r="K115" s="235"/>
      <c r="L115" s="236"/>
      <c r="M115" s="236"/>
      <c r="N115" s="236"/>
      <c r="O115" s="229"/>
      <c r="P115" s="229"/>
      <c r="R115" s="226"/>
      <c r="S115" s="235"/>
      <c r="T115" s="236"/>
      <c r="U115" s="236"/>
      <c r="V115" s="236"/>
      <c r="W115" s="229"/>
      <c r="X115" s="229"/>
      <c r="Z115" s="226"/>
      <c r="AA115" s="235"/>
      <c r="AB115" s="236"/>
      <c r="AC115" s="236"/>
      <c r="AD115" s="236"/>
      <c r="AE115" s="229"/>
      <c r="AF115" s="229"/>
      <c r="AH115" s="226"/>
      <c r="AI115" s="235"/>
      <c r="AJ115" s="236"/>
      <c r="AK115" s="236"/>
      <c r="AL115" s="236"/>
      <c r="AM115" s="229"/>
      <c r="AN115" s="229"/>
      <c r="AP115" s="226"/>
      <c r="AQ115" s="235"/>
      <c r="AR115" s="236"/>
      <c r="AS115" s="236"/>
      <c r="AT115" s="236"/>
      <c r="AU115" s="229"/>
      <c r="AV115" s="229"/>
      <c r="AX115" s="226"/>
      <c r="AY115" s="235"/>
      <c r="AZ115" s="236"/>
      <c r="BA115" s="236"/>
      <c r="BB115" s="236"/>
      <c r="BC115" s="229"/>
      <c r="BD115" s="229"/>
      <c r="BF115" s="226"/>
      <c r="BG115" s="235"/>
      <c r="BH115" s="236"/>
      <c r="BI115" s="236"/>
      <c r="BJ115" s="236"/>
      <c r="BK115" s="229"/>
      <c r="BL115" s="229"/>
      <c r="BN115" s="226"/>
      <c r="BO115" s="235"/>
      <c r="BP115" s="236"/>
      <c r="BQ115" s="236"/>
      <c r="BR115" s="236"/>
      <c r="BS115" s="229"/>
      <c r="BT115" s="229"/>
    </row>
    <row r="116" spans="2:72" s="36" customFormat="1">
      <c r="B116" s="237" t="str">
        <f>B2</f>
        <v>PT Pelindo Terminal Petikemas</v>
      </c>
      <c r="C116" s="235"/>
      <c r="D116" s="236"/>
      <c r="E116" s="236"/>
      <c r="F116" s="236"/>
      <c r="G116" s="229"/>
      <c r="H116" s="229"/>
      <c r="J116" s="237" t="str">
        <f>J2</f>
        <v>Kantor Pusat Subholding Petikemas</v>
      </c>
      <c r="K116" s="235"/>
      <c r="L116" s="236"/>
      <c r="M116" s="236"/>
      <c r="N116" s="236"/>
      <c r="O116" s="229"/>
      <c r="P116" s="229"/>
      <c r="R116" s="237" t="str">
        <f>R2</f>
        <v>PT Prima Terminal Petikemas</v>
      </c>
      <c r="S116" s="235"/>
      <c r="T116" s="236"/>
      <c r="U116" s="236"/>
      <c r="V116" s="236"/>
      <c r="W116" s="229"/>
      <c r="X116" s="229"/>
      <c r="Z116" s="237" t="str">
        <f>Z2</f>
        <v>PT. Prima Multi Terminal</v>
      </c>
      <c r="AA116" s="235"/>
      <c r="AB116" s="236"/>
      <c r="AC116" s="236"/>
      <c r="AD116" s="236"/>
      <c r="AE116" s="229"/>
      <c r="AF116" s="229"/>
      <c r="AH116" s="237" t="str">
        <f>AH2</f>
        <v>PT. IPC Terminal Petikemas</v>
      </c>
      <c r="AI116" s="235"/>
      <c r="AJ116" s="236"/>
      <c r="AK116" s="236"/>
      <c r="AL116" s="236"/>
      <c r="AM116" s="229"/>
      <c r="AN116" s="229"/>
      <c r="AP116" s="237" t="str">
        <f>AP2</f>
        <v>PT. Terminal Petikemas Surabaya</v>
      </c>
      <c r="AQ116" s="235"/>
      <c r="AR116" s="236"/>
      <c r="AS116" s="236"/>
      <c r="AT116" s="236"/>
      <c r="AU116" s="229"/>
      <c r="AV116" s="229"/>
      <c r="AX116" s="237" t="str">
        <f>AX2</f>
        <v>PT. Terminal Teluk Lamong (Grup)</v>
      </c>
      <c r="AY116" s="235"/>
      <c r="AZ116" s="236"/>
      <c r="BA116" s="236"/>
      <c r="BB116" s="236"/>
      <c r="BC116" s="229"/>
      <c r="BD116" s="229"/>
      <c r="BF116" s="237" t="str">
        <f>BF2</f>
        <v>PT Berlian Jasa Terminal Indonesia (Grup)</v>
      </c>
      <c r="BG116" s="235"/>
      <c r="BH116" s="236"/>
      <c r="BI116" s="236"/>
      <c r="BJ116" s="236"/>
      <c r="BK116" s="229"/>
      <c r="BL116" s="229"/>
      <c r="BN116" s="237" t="str">
        <f>BN2</f>
        <v>PT. Kaltim Kariangau Terminal</v>
      </c>
      <c r="BO116" s="235"/>
      <c r="BP116" s="236"/>
      <c r="BQ116" s="236"/>
      <c r="BR116" s="236"/>
      <c r="BS116" s="229"/>
      <c r="BT116" s="229"/>
    </row>
    <row r="117" spans="2:72">
      <c r="B117" s="216" t="s">
        <v>20</v>
      </c>
      <c r="C117" s="216" t="s">
        <v>53</v>
      </c>
      <c r="J117" s="216" t="s">
        <v>20</v>
      </c>
      <c r="K117" s="216" t="s">
        <v>53</v>
      </c>
      <c r="R117" s="216" t="s">
        <v>20</v>
      </c>
      <c r="S117" s="216" t="s">
        <v>53</v>
      </c>
      <c r="Z117" s="216" t="s">
        <v>20</v>
      </c>
      <c r="AA117" s="216" t="s">
        <v>53</v>
      </c>
      <c r="AH117" s="216" t="s">
        <v>20</v>
      </c>
      <c r="AI117" s="216" t="s">
        <v>53</v>
      </c>
      <c r="AP117" s="216" t="s">
        <v>20</v>
      </c>
      <c r="AQ117" s="216" t="s">
        <v>53</v>
      </c>
      <c r="AX117" s="216" t="s">
        <v>20</v>
      </c>
      <c r="AY117" s="216" t="s">
        <v>53</v>
      </c>
      <c r="BF117" s="216" t="s">
        <v>20</v>
      </c>
      <c r="BG117" s="216" t="s">
        <v>53</v>
      </c>
      <c r="BN117" s="216" t="s">
        <v>20</v>
      </c>
      <c r="BO117" s="216" t="s">
        <v>53</v>
      </c>
    </row>
    <row r="118" spans="2:72">
      <c r="B118" s="325" t="s">
        <v>1</v>
      </c>
      <c r="C118" s="98"/>
      <c r="D118" s="67" t="s">
        <v>0</v>
      </c>
      <c r="E118" s="87" t="s">
        <v>37</v>
      </c>
      <c r="F118" s="68" t="s">
        <v>0</v>
      </c>
      <c r="G118" s="326" t="s">
        <v>38</v>
      </c>
      <c r="H118" s="327"/>
      <c r="J118" s="325" t="s">
        <v>1</v>
      </c>
      <c r="K118" s="233"/>
      <c r="L118" s="67" t="s">
        <v>0</v>
      </c>
      <c r="M118" s="87" t="s">
        <v>37</v>
      </c>
      <c r="N118" s="68" t="s">
        <v>0</v>
      </c>
      <c r="O118" s="326" t="s">
        <v>38</v>
      </c>
      <c r="P118" s="327"/>
      <c r="R118" s="325" t="s">
        <v>1</v>
      </c>
      <c r="S118" s="233"/>
      <c r="T118" s="67" t="s">
        <v>0</v>
      </c>
      <c r="U118" s="87" t="s">
        <v>37</v>
      </c>
      <c r="V118" s="68" t="s">
        <v>0</v>
      </c>
      <c r="W118" s="326" t="s">
        <v>38</v>
      </c>
      <c r="X118" s="327"/>
      <c r="Z118" s="325" t="s">
        <v>1</v>
      </c>
      <c r="AA118" s="233"/>
      <c r="AB118" s="67" t="s">
        <v>0</v>
      </c>
      <c r="AC118" s="87" t="s">
        <v>37</v>
      </c>
      <c r="AD118" s="68" t="s">
        <v>0</v>
      </c>
      <c r="AE118" s="326" t="s">
        <v>38</v>
      </c>
      <c r="AF118" s="327"/>
      <c r="AH118" s="325" t="s">
        <v>1</v>
      </c>
      <c r="AI118" s="233"/>
      <c r="AJ118" s="67" t="s">
        <v>0</v>
      </c>
      <c r="AK118" s="87" t="s">
        <v>37</v>
      </c>
      <c r="AL118" s="68" t="s">
        <v>0</v>
      </c>
      <c r="AM118" s="326" t="s">
        <v>38</v>
      </c>
      <c r="AN118" s="327"/>
      <c r="AP118" s="325" t="s">
        <v>1</v>
      </c>
      <c r="AQ118" s="233"/>
      <c r="AR118" s="67" t="s">
        <v>0</v>
      </c>
      <c r="AS118" s="87" t="s">
        <v>37</v>
      </c>
      <c r="AT118" s="68" t="s">
        <v>0</v>
      </c>
      <c r="AU118" s="326" t="s">
        <v>38</v>
      </c>
      <c r="AV118" s="327"/>
      <c r="AX118" s="325" t="s">
        <v>1</v>
      </c>
      <c r="AY118" s="233"/>
      <c r="AZ118" s="67" t="s">
        <v>0</v>
      </c>
      <c r="BA118" s="87" t="s">
        <v>37</v>
      </c>
      <c r="BB118" s="68" t="s">
        <v>0</v>
      </c>
      <c r="BC118" s="326" t="s">
        <v>38</v>
      </c>
      <c r="BD118" s="327"/>
      <c r="BF118" s="325" t="s">
        <v>1</v>
      </c>
      <c r="BG118" s="233"/>
      <c r="BH118" s="67" t="s">
        <v>0</v>
      </c>
      <c r="BI118" s="87" t="s">
        <v>37</v>
      </c>
      <c r="BJ118" s="68" t="s">
        <v>0</v>
      </c>
      <c r="BK118" s="326" t="s">
        <v>38</v>
      </c>
      <c r="BL118" s="327"/>
      <c r="BN118" s="325" t="s">
        <v>1</v>
      </c>
      <c r="BO118" s="233"/>
      <c r="BP118" s="67" t="s">
        <v>0</v>
      </c>
      <c r="BQ118" s="87" t="s">
        <v>37</v>
      </c>
      <c r="BR118" s="68" t="s">
        <v>0</v>
      </c>
      <c r="BS118" s="326" t="s">
        <v>38</v>
      </c>
      <c r="BT118" s="327"/>
    </row>
    <row r="119" spans="2:72">
      <c r="B119" s="323"/>
      <c r="C119" s="81" t="s">
        <v>21</v>
      </c>
      <c r="D119" s="81" t="s">
        <v>2</v>
      </c>
      <c r="E119" s="81" t="s">
        <v>2</v>
      </c>
      <c r="F119" s="81" t="s">
        <v>2</v>
      </c>
      <c r="G119" s="320" t="s">
        <v>5</v>
      </c>
      <c r="H119" s="321"/>
      <c r="J119" s="323"/>
      <c r="K119" s="81" t="s">
        <v>21</v>
      </c>
      <c r="L119" s="81" t="s">
        <v>2</v>
      </c>
      <c r="M119" s="81" t="s">
        <v>2</v>
      </c>
      <c r="N119" s="81" t="s">
        <v>2</v>
      </c>
      <c r="O119" s="320" t="s">
        <v>5</v>
      </c>
      <c r="P119" s="321"/>
      <c r="R119" s="323"/>
      <c r="S119" s="81" t="s">
        <v>21</v>
      </c>
      <c r="T119" s="81" t="s">
        <v>2</v>
      </c>
      <c r="U119" s="81" t="s">
        <v>2</v>
      </c>
      <c r="V119" s="81" t="s">
        <v>2</v>
      </c>
      <c r="W119" s="320" t="s">
        <v>5</v>
      </c>
      <c r="X119" s="321"/>
      <c r="Z119" s="323"/>
      <c r="AA119" s="81" t="s">
        <v>21</v>
      </c>
      <c r="AB119" s="81" t="s">
        <v>2</v>
      </c>
      <c r="AC119" s="81" t="s">
        <v>2</v>
      </c>
      <c r="AD119" s="81" t="s">
        <v>2</v>
      </c>
      <c r="AE119" s="320" t="s">
        <v>5</v>
      </c>
      <c r="AF119" s="321"/>
      <c r="AH119" s="323"/>
      <c r="AI119" s="81" t="s">
        <v>21</v>
      </c>
      <c r="AJ119" s="81" t="s">
        <v>2</v>
      </c>
      <c r="AK119" s="81" t="s">
        <v>2</v>
      </c>
      <c r="AL119" s="81" t="s">
        <v>2</v>
      </c>
      <c r="AM119" s="320" t="s">
        <v>5</v>
      </c>
      <c r="AN119" s="321"/>
      <c r="AP119" s="323"/>
      <c r="AQ119" s="81" t="s">
        <v>21</v>
      </c>
      <c r="AR119" s="81" t="s">
        <v>2</v>
      </c>
      <c r="AS119" s="81" t="s">
        <v>2</v>
      </c>
      <c r="AT119" s="81" t="s">
        <v>2</v>
      </c>
      <c r="AU119" s="320" t="s">
        <v>5</v>
      </c>
      <c r="AV119" s="321"/>
      <c r="AX119" s="323"/>
      <c r="AY119" s="81" t="s">
        <v>21</v>
      </c>
      <c r="AZ119" s="81" t="s">
        <v>2</v>
      </c>
      <c r="BA119" s="81" t="s">
        <v>2</v>
      </c>
      <c r="BB119" s="81" t="s">
        <v>2</v>
      </c>
      <c r="BC119" s="320" t="s">
        <v>5</v>
      </c>
      <c r="BD119" s="321"/>
      <c r="BF119" s="323"/>
      <c r="BG119" s="81" t="s">
        <v>21</v>
      </c>
      <c r="BH119" s="81" t="s">
        <v>2</v>
      </c>
      <c r="BI119" s="81" t="s">
        <v>2</v>
      </c>
      <c r="BJ119" s="81" t="s">
        <v>2</v>
      </c>
      <c r="BK119" s="320" t="s">
        <v>5</v>
      </c>
      <c r="BL119" s="321"/>
      <c r="BN119" s="323"/>
      <c r="BO119" s="81" t="s">
        <v>21</v>
      </c>
      <c r="BP119" s="81" t="s">
        <v>2</v>
      </c>
      <c r="BQ119" s="81" t="s">
        <v>2</v>
      </c>
      <c r="BR119" s="81" t="s">
        <v>2</v>
      </c>
      <c r="BS119" s="320" t="s">
        <v>5</v>
      </c>
      <c r="BT119" s="321"/>
    </row>
    <row r="120" spans="2:72">
      <c r="B120" s="324"/>
      <c r="C120" s="99"/>
      <c r="D120" s="69">
        <v>2020</v>
      </c>
      <c r="E120" s="69">
        <v>2021</v>
      </c>
      <c r="F120" s="69">
        <v>2021</v>
      </c>
      <c r="G120" s="91" t="s">
        <v>49</v>
      </c>
      <c r="H120" s="91" t="s">
        <v>50</v>
      </c>
      <c r="J120" s="324"/>
      <c r="K120" s="234"/>
      <c r="L120" s="69">
        <v>2020</v>
      </c>
      <c r="M120" s="69">
        <v>2021</v>
      </c>
      <c r="N120" s="69">
        <v>2021</v>
      </c>
      <c r="O120" s="91" t="s">
        <v>49</v>
      </c>
      <c r="P120" s="91" t="s">
        <v>50</v>
      </c>
      <c r="R120" s="324"/>
      <c r="S120" s="234"/>
      <c r="T120" s="69">
        <v>2020</v>
      </c>
      <c r="U120" s="69">
        <v>2021</v>
      </c>
      <c r="V120" s="69">
        <v>2021</v>
      </c>
      <c r="W120" s="91" t="s">
        <v>49</v>
      </c>
      <c r="X120" s="91" t="s">
        <v>50</v>
      </c>
      <c r="Z120" s="324"/>
      <c r="AA120" s="234"/>
      <c r="AB120" s="69">
        <v>2020</v>
      </c>
      <c r="AC120" s="69">
        <v>2021</v>
      </c>
      <c r="AD120" s="69">
        <v>2021</v>
      </c>
      <c r="AE120" s="91" t="s">
        <v>49</v>
      </c>
      <c r="AF120" s="91" t="s">
        <v>50</v>
      </c>
      <c r="AH120" s="324"/>
      <c r="AI120" s="234"/>
      <c r="AJ120" s="69">
        <v>2020</v>
      </c>
      <c r="AK120" s="69">
        <v>2021</v>
      </c>
      <c r="AL120" s="69">
        <v>2021</v>
      </c>
      <c r="AM120" s="91" t="s">
        <v>49</v>
      </c>
      <c r="AN120" s="91" t="s">
        <v>50</v>
      </c>
      <c r="AP120" s="324"/>
      <c r="AQ120" s="234"/>
      <c r="AR120" s="69">
        <v>2020</v>
      </c>
      <c r="AS120" s="69">
        <v>2021</v>
      </c>
      <c r="AT120" s="69">
        <v>2021</v>
      </c>
      <c r="AU120" s="91" t="s">
        <v>49</v>
      </c>
      <c r="AV120" s="91" t="s">
        <v>50</v>
      </c>
      <c r="AX120" s="324"/>
      <c r="AY120" s="234"/>
      <c r="AZ120" s="69">
        <v>2020</v>
      </c>
      <c r="BA120" s="69">
        <v>2021</v>
      </c>
      <c r="BB120" s="69">
        <v>2021</v>
      </c>
      <c r="BC120" s="91" t="s">
        <v>49</v>
      </c>
      <c r="BD120" s="91" t="s">
        <v>50</v>
      </c>
      <c r="BF120" s="324"/>
      <c r="BG120" s="234"/>
      <c r="BH120" s="69">
        <v>2020</v>
      </c>
      <c r="BI120" s="69">
        <v>2021</v>
      </c>
      <c r="BJ120" s="69">
        <v>2021</v>
      </c>
      <c r="BK120" s="91" t="s">
        <v>49</v>
      </c>
      <c r="BL120" s="91" t="s">
        <v>50</v>
      </c>
      <c r="BN120" s="324"/>
      <c r="BO120" s="234"/>
      <c r="BP120" s="69">
        <v>2020</v>
      </c>
      <c r="BQ120" s="69">
        <v>2021</v>
      </c>
      <c r="BR120" s="69">
        <v>2021</v>
      </c>
      <c r="BS120" s="91" t="s">
        <v>49</v>
      </c>
      <c r="BT120" s="91" t="s">
        <v>50</v>
      </c>
    </row>
    <row r="121" spans="2:72">
      <c r="B121" s="78">
        <v>1</v>
      </c>
      <c r="C121" s="75">
        <v>2</v>
      </c>
      <c r="D121" s="75">
        <v>3</v>
      </c>
      <c r="E121" s="75">
        <v>4</v>
      </c>
      <c r="F121" s="75">
        <v>5</v>
      </c>
      <c r="G121" s="75">
        <v>6</v>
      </c>
      <c r="H121" s="75">
        <v>7</v>
      </c>
      <c r="J121" s="78">
        <v>1</v>
      </c>
      <c r="K121" s="75">
        <v>2</v>
      </c>
      <c r="L121" s="75">
        <v>3</v>
      </c>
      <c r="M121" s="75">
        <v>4</v>
      </c>
      <c r="N121" s="75">
        <v>5</v>
      </c>
      <c r="O121" s="75">
        <v>6</v>
      </c>
      <c r="P121" s="75">
        <v>7</v>
      </c>
      <c r="R121" s="78">
        <v>1</v>
      </c>
      <c r="S121" s="75">
        <v>2</v>
      </c>
      <c r="T121" s="75">
        <v>3</v>
      </c>
      <c r="U121" s="75">
        <v>4</v>
      </c>
      <c r="V121" s="75">
        <v>5</v>
      </c>
      <c r="W121" s="75">
        <v>6</v>
      </c>
      <c r="X121" s="75">
        <v>7</v>
      </c>
      <c r="Z121" s="78">
        <v>1</v>
      </c>
      <c r="AA121" s="75">
        <v>2</v>
      </c>
      <c r="AB121" s="75">
        <v>3</v>
      </c>
      <c r="AC121" s="75">
        <v>4</v>
      </c>
      <c r="AD121" s="75">
        <v>5</v>
      </c>
      <c r="AE121" s="75">
        <v>6</v>
      </c>
      <c r="AF121" s="75">
        <v>7</v>
      </c>
      <c r="AH121" s="78">
        <v>1</v>
      </c>
      <c r="AI121" s="75">
        <v>2</v>
      </c>
      <c r="AJ121" s="75">
        <v>3</v>
      </c>
      <c r="AK121" s="75">
        <v>4</v>
      </c>
      <c r="AL121" s="75">
        <v>5</v>
      </c>
      <c r="AM121" s="75">
        <v>6</v>
      </c>
      <c r="AN121" s="75">
        <v>7</v>
      </c>
      <c r="AP121" s="78">
        <v>1</v>
      </c>
      <c r="AQ121" s="75">
        <v>2</v>
      </c>
      <c r="AR121" s="75">
        <v>3</v>
      </c>
      <c r="AS121" s="75">
        <v>4</v>
      </c>
      <c r="AT121" s="75">
        <v>5</v>
      </c>
      <c r="AU121" s="75">
        <v>6</v>
      </c>
      <c r="AV121" s="75">
        <v>7</v>
      </c>
      <c r="AX121" s="78">
        <v>1</v>
      </c>
      <c r="AY121" s="75">
        <v>2</v>
      </c>
      <c r="AZ121" s="75">
        <v>3</v>
      </c>
      <c r="BA121" s="75">
        <v>4</v>
      </c>
      <c r="BB121" s="75">
        <v>5</v>
      </c>
      <c r="BC121" s="75">
        <v>6</v>
      </c>
      <c r="BD121" s="75">
        <v>7</v>
      </c>
      <c r="BF121" s="78">
        <v>1</v>
      </c>
      <c r="BG121" s="75">
        <v>2</v>
      </c>
      <c r="BH121" s="75">
        <v>3</v>
      </c>
      <c r="BI121" s="75">
        <v>4</v>
      </c>
      <c r="BJ121" s="75">
        <v>5</v>
      </c>
      <c r="BK121" s="75">
        <v>6</v>
      </c>
      <c r="BL121" s="75">
        <v>7</v>
      </c>
      <c r="BN121" s="78">
        <v>1</v>
      </c>
      <c r="BO121" s="75">
        <v>2</v>
      </c>
      <c r="BP121" s="75">
        <v>3</v>
      </c>
      <c r="BQ121" s="75">
        <v>4</v>
      </c>
      <c r="BR121" s="75">
        <v>5</v>
      </c>
      <c r="BS121" s="75">
        <v>6</v>
      </c>
      <c r="BT121" s="75">
        <v>7</v>
      </c>
    </row>
    <row r="122" spans="2:72">
      <c r="B122" s="22">
        <v>1</v>
      </c>
      <c r="C122" s="18" t="s">
        <v>22</v>
      </c>
      <c r="D122" s="88">
        <f>D8+D9+D28+D29+D38+D39+D68+D69</f>
        <v>136</v>
      </c>
      <c r="E122" s="88">
        <f t="shared" ref="E122:F122" si="542">E8+E9+E28+E29+E38+E39+E68+E69</f>
        <v>185</v>
      </c>
      <c r="F122" s="88">
        <f t="shared" si="542"/>
        <v>178</v>
      </c>
      <c r="G122" s="20">
        <f t="shared" ref="G122:G127" si="543">F122-D122</f>
        <v>42</v>
      </c>
      <c r="H122" s="101">
        <f t="shared" ref="H122:H127" si="544">F122-E122</f>
        <v>-7</v>
      </c>
      <c r="J122" s="22">
        <v>1</v>
      </c>
      <c r="K122" s="18" t="s">
        <v>22</v>
      </c>
      <c r="L122" s="88">
        <f>L8+L9+L28+L29+L38+L39+L68+L69</f>
        <v>0</v>
      </c>
      <c r="M122" s="88">
        <f t="shared" ref="M122:N122" si="545">M8+M9+M28+M29+M38+M39+M68+M69</f>
        <v>51</v>
      </c>
      <c r="N122" s="88">
        <f t="shared" si="545"/>
        <v>50</v>
      </c>
      <c r="O122" s="20">
        <f t="shared" ref="O122:O127" si="546">N122-L122</f>
        <v>50</v>
      </c>
      <c r="P122" s="101">
        <f t="shared" ref="P122:P127" si="547">N122-M122</f>
        <v>-1</v>
      </c>
      <c r="R122" s="22">
        <v>1</v>
      </c>
      <c r="S122" s="18" t="s">
        <v>22</v>
      </c>
      <c r="T122" s="88">
        <f>T8+T9+T28+T29+T38+T39+T68+T69</f>
        <v>6</v>
      </c>
      <c r="U122" s="88">
        <f t="shared" ref="U122:V122" si="548">U8+U9+U28+U29+U38+U39+U68+U69</f>
        <v>6</v>
      </c>
      <c r="V122" s="88">
        <f t="shared" si="548"/>
        <v>6</v>
      </c>
      <c r="W122" s="20">
        <f t="shared" ref="W122:W127" si="549">V122-T122</f>
        <v>0</v>
      </c>
      <c r="X122" s="101">
        <f t="shared" ref="X122:X127" si="550">V122-U122</f>
        <v>0</v>
      </c>
      <c r="Z122" s="22">
        <v>1</v>
      </c>
      <c r="AA122" s="18" t="s">
        <v>22</v>
      </c>
      <c r="AB122" s="88">
        <f>AB8+AB9+AB28+AB29+AB38+AB39+AB68+AB69</f>
        <v>8</v>
      </c>
      <c r="AC122" s="88">
        <f t="shared" ref="AC122:AD122" si="551">AC8+AC9+AC28+AC29+AC38+AC39+AC68+AC69</f>
        <v>8</v>
      </c>
      <c r="AD122" s="88">
        <f t="shared" si="551"/>
        <v>7</v>
      </c>
      <c r="AE122" s="20">
        <f t="shared" ref="AE122:AE127" si="552">AD122-AB122</f>
        <v>-1</v>
      </c>
      <c r="AF122" s="101">
        <f t="shared" ref="AF122:AF127" si="553">AD122-AC122</f>
        <v>-1</v>
      </c>
      <c r="AH122" s="22">
        <v>1</v>
      </c>
      <c r="AI122" s="18" t="s">
        <v>22</v>
      </c>
      <c r="AJ122" s="88">
        <f>AJ8+AJ9+AJ28+AJ29+AJ38+AJ39+AJ68+AJ69</f>
        <v>24</v>
      </c>
      <c r="AK122" s="88">
        <f t="shared" ref="AK122:AL122" si="554">AK8+AK9+AK28+AK29+AK38+AK39+AK68+AK69</f>
        <v>28</v>
      </c>
      <c r="AL122" s="88">
        <f t="shared" si="554"/>
        <v>25</v>
      </c>
      <c r="AM122" s="20">
        <f t="shared" ref="AM122:AM127" si="555">AL122-AJ122</f>
        <v>1</v>
      </c>
      <c r="AN122" s="101">
        <f t="shared" ref="AN122:AN127" si="556">AL122-AK122</f>
        <v>-3</v>
      </c>
      <c r="AP122" s="22">
        <v>1</v>
      </c>
      <c r="AQ122" s="18" t="s">
        <v>22</v>
      </c>
      <c r="AR122" s="88">
        <f>AR8+AR9+AR28+AR29+AR38+AR39+AR68+AR69</f>
        <v>21</v>
      </c>
      <c r="AS122" s="88">
        <f t="shared" ref="AS122:AT122" si="557">AS8+AS9+AS28+AS29+AS38+AS39+AS68+AS69</f>
        <v>21</v>
      </c>
      <c r="AT122" s="88">
        <f t="shared" si="557"/>
        <v>21</v>
      </c>
      <c r="AU122" s="20">
        <f t="shared" ref="AU122:AU127" si="558">AT122-AR122</f>
        <v>0</v>
      </c>
      <c r="AV122" s="101">
        <f t="shared" ref="AV122:AV127" si="559">AT122-AS122</f>
        <v>0</v>
      </c>
      <c r="AX122" s="22">
        <v>1</v>
      </c>
      <c r="AY122" s="18" t="s">
        <v>22</v>
      </c>
      <c r="AZ122" s="88">
        <f>AZ8+AZ9+AZ28+AZ29+AZ38+AZ39+AZ68+AZ69</f>
        <v>29</v>
      </c>
      <c r="BA122" s="88">
        <f t="shared" ref="BA122:BB122" si="560">BA8+BA9+BA28+BA29+BA38+BA39+BA68+BA69</f>
        <v>27</v>
      </c>
      <c r="BB122" s="88">
        <f t="shared" si="560"/>
        <v>28</v>
      </c>
      <c r="BC122" s="20">
        <f t="shared" ref="BC122:BC127" si="561">BB122-AZ122</f>
        <v>-1</v>
      </c>
      <c r="BD122" s="101">
        <f t="shared" ref="BD122:BD127" si="562">BB122-BA122</f>
        <v>1</v>
      </c>
      <c r="BF122" s="22">
        <v>1</v>
      </c>
      <c r="BG122" s="18" t="s">
        <v>22</v>
      </c>
      <c r="BH122" s="88">
        <f>BH8+BH9+BH28+BH29+BH38+BH39+BH68+BH69</f>
        <v>43</v>
      </c>
      <c r="BI122" s="88">
        <f t="shared" ref="BI122:BJ122" si="563">BI8+BI9+BI28+BI29+BI38+BI39+BI68+BI69</f>
        <v>40</v>
      </c>
      <c r="BJ122" s="88">
        <f t="shared" si="563"/>
        <v>37</v>
      </c>
      <c r="BK122" s="20">
        <f t="shared" ref="BK122:BK127" si="564">BJ122-BH122</f>
        <v>-6</v>
      </c>
      <c r="BL122" s="101">
        <f t="shared" ref="BL122:BL127" si="565">BJ122-BI122</f>
        <v>-3</v>
      </c>
      <c r="BN122" s="22">
        <v>1</v>
      </c>
      <c r="BO122" s="18" t="s">
        <v>22</v>
      </c>
      <c r="BP122" s="88">
        <f>BP8+BP9+BP28+BP29+BP38+BP39+BP68+BP69</f>
        <v>5</v>
      </c>
      <c r="BQ122" s="88">
        <f t="shared" ref="BQ122:BR122" si="566">BQ8+BQ9+BQ28+BQ29+BQ38+BQ39+BQ68+BQ69</f>
        <v>4</v>
      </c>
      <c r="BR122" s="88">
        <f t="shared" si="566"/>
        <v>4</v>
      </c>
      <c r="BS122" s="20">
        <f t="shared" ref="BS122:BS127" si="567">BR122-BP122</f>
        <v>-1</v>
      </c>
      <c r="BT122" s="101">
        <f t="shared" ref="BT122:BT127" si="568">BR122-BQ122</f>
        <v>0</v>
      </c>
    </row>
    <row r="123" spans="2:72">
      <c r="B123" s="22">
        <v>2</v>
      </c>
      <c r="C123" s="18" t="s">
        <v>23</v>
      </c>
      <c r="D123" s="88">
        <f>+D10+D30+D40+D70</f>
        <v>929</v>
      </c>
      <c r="E123" s="88">
        <f t="shared" ref="E123:F123" si="569">+E10+E30+E40+E70</f>
        <v>1081</v>
      </c>
      <c r="F123" s="88">
        <f t="shared" si="569"/>
        <v>1121</v>
      </c>
      <c r="G123" s="20">
        <f t="shared" si="543"/>
        <v>192</v>
      </c>
      <c r="H123" s="101">
        <f t="shared" si="544"/>
        <v>40</v>
      </c>
      <c r="J123" s="22">
        <v>2</v>
      </c>
      <c r="K123" s="18" t="s">
        <v>23</v>
      </c>
      <c r="L123" s="88">
        <f>+L10+L30+L40+L70</f>
        <v>0</v>
      </c>
      <c r="M123" s="88">
        <f t="shared" ref="M123:N123" si="570">+M10+M30+M40+M70</f>
        <v>154</v>
      </c>
      <c r="N123" s="88">
        <f t="shared" si="570"/>
        <v>154</v>
      </c>
      <c r="O123" s="20">
        <f t="shared" si="546"/>
        <v>154</v>
      </c>
      <c r="P123" s="101">
        <f t="shared" si="547"/>
        <v>0</v>
      </c>
      <c r="R123" s="22">
        <v>2</v>
      </c>
      <c r="S123" s="18" t="s">
        <v>23</v>
      </c>
      <c r="T123" s="88">
        <f>+T10+T30+T40+T70</f>
        <v>19</v>
      </c>
      <c r="U123" s="88">
        <f t="shared" ref="U123:V123" si="571">+U10+U30+U40+U70</f>
        <v>18</v>
      </c>
      <c r="V123" s="88">
        <f t="shared" si="571"/>
        <v>18</v>
      </c>
      <c r="W123" s="20">
        <f t="shared" si="549"/>
        <v>-1</v>
      </c>
      <c r="X123" s="101">
        <f t="shared" si="550"/>
        <v>0</v>
      </c>
      <c r="Z123" s="22">
        <v>2</v>
      </c>
      <c r="AA123" s="18" t="s">
        <v>23</v>
      </c>
      <c r="AB123" s="88">
        <f>+AB10+AB30+AB40+AB70</f>
        <v>45</v>
      </c>
      <c r="AC123" s="88">
        <f t="shared" ref="AC123:AD123" si="572">+AC10+AC30+AC40+AC70</f>
        <v>45</v>
      </c>
      <c r="AD123" s="88">
        <f t="shared" si="572"/>
        <v>42</v>
      </c>
      <c r="AE123" s="20">
        <f t="shared" si="552"/>
        <v>-3</v>
      </c>
      <c r="AF123" s="101">
        <f t="shared" si="553"/>
        <v>-3</v>
      </c>
      <c r="AH123" s="22">
        <v>2</v>
      </c>
      <c r="AI123" s="18" t="s">
        <v>23</v>
      </c>
      <c r="AJ123" s="88">
        <f>+AJ10+AJ30+AJ40+AJ70</f>
        <v>174</v>
      </c>
      <c r="AK123" s="88">
        <f t="shared" ref="AK123:AL123" si="573">+AK10+AK30+AK40+AK70</f>
        <v>179</v>
      </c>
      <c r="AL123" s="88">
        <f t="shared" si="573"/>
        <v>185</v>
      </c>
      <c r="AM123" s="20">
        <f t="shared" si="555"/>
        <v>11</v>
      </c>
      <c r="AN123" s="101">
        <f t="shared" si="556"/>
        <v>6</v>
      </c>
      <c r="AP123" s="22">
        <v>2</v>
      </c>
      <c r="AQ123" s="18" t="s">
        <v>23</v>
      </c>
      <c r="AR123" s="88">
        <f>+AR10+AR30+AR40+AR70</f>
        <v>213</v>
      </c>
      <c r="AS123" s="88">
        <f t="shared" ref="AS123:AT123" si="574">+AS10+AS30+AS40+AS70</f>
        <v>229</v>
      </c>
      <c r="AT123" s="88">
        <f t="shared" si="574"/>
        <v>206</v>
      </c>
      <c r="AU123" s="20">
        <f t="shared" si="558"/>
        <v>-7</v>
      </c>
      <c r="AV123" s="101">
        <f t="shared" si="559"/>
        <v>-23</v>
      </c>
      <c r="AX123" s="22">
        <v>2</v>
      </c>
      <c r="AY123" s="18" t="s">
        <v>23</v>
      </c>
      <c r="AZ123" s="88">
        <f>+AZ10+AZ30+AZ40+AZ70</f>
        <v>157</v>
      </c>
      <c r="BA123" s="88">
        <f t="shared" ref="BA123:BB123" si="575">+BA10+BA30+BA40+BA70</f>
        <v>176</v>
      </c>
      <c r="BB123" s="88">
        <f t="shared" si="575"/>
        <v>161</v>
      </c>
      <c r="BC123" s="20">
        <f t="shared" si="561"/>
        <v>4</v>
      </c>
      <c r="BD123" s="101">
        <f t="shared" si="562"/>
        <v>-15</v>
      </c>
      <c r="BF123" s="22">
        <v>2</v>
      </c>
      <c r="BG123" s="18" t="s">
        <v>23</v>
      </c>
      <c r="BH123" s="88">
        <f>+BH10+BH30+BH40+BH70</f>
        <v>266</v>
      </c>
      <c r="BI123" s="88">
        <f t="shared" ref="BI123:BJ123" si="576">+BI10+BI30+BI40+BI70</f>
        <v>219</v>
      </c>
      <c r="BJ123" s="88">
        <f t="shared" si="576"/>
        <v>301</v>
      </c>
      <c r="BK123" s="20">
        <f t="shared" si="564"/>
        <v>35</v>
      </c>
      <c r="BL123" s="101">
        <f t="shared" si="565"/>
        <v>82</v>
      </c>
      <c r="BN123" s="22">
        <v>2</v>
      </c>
      <c r="BO123" s="18" t="s">
        <v>23</v>
      </c>
      <c r="BP123" s="88">
        <f>+BP10+BP30+BP40+BP70</f>
        <v>55</v>
      </c>
      <c r="BQ123" s="88">
        <f t="shared" ref="BQ123:BR123" si="577">+BQ10+BQ30+BQ40+BQ70</f>
        <v>61</v>
      </c>
      <c r="BR123" s="88">
        <f t="shared" si="577"/>
        <v>54</v>
      </c>
      <c r="BS123" s="20">
        <f t="shared" si="567"/>
        <v>-1</v>
      </c>
      <c r="BT123" s="101">
        <f t="shared" si="568"/>
        <v>-7</v>
      </c>
    </row>
    <row r="124" spans="2:72">
      <c r="B124" s="22">
        <v>3</v>
      </c>
      <c r="C124" s="18" t="s">
        <v>24</v>
      </c>
      <c r="D124" s="88">
        <f>+D11+D31+D41+D71</f>
        <v>223</v>
      </c>
      <c r="E124" s="88">
        <f t="shared" ref="E124:F124" si="578">+E11+E31+E41+E71</f>
        <v>307</v>
      </c>
      <c r="F124" s="88">
        <f t="shared" si="578"/>
        <v>254</v>
      </c>
      <c r="G124" s="20">
        <f t="shared" si="543"/>
        <v>31</v>
      </c>
      <c r="H124" s="101">
        <f t="shared" si="544"/>
        <v>-53</v>
      </c>
      <c r="J124" s="22">
        <v>3</v>
      </c>
      <c r="K124" s="18" t="s">
        <v>24</v>
      </c>
      <c r="L124" s="88">
        <f>+L11+L31+L41+L71</f>
        <v>0</v>
      </c>
      <c r="M124" s="88">
        <f t="shared" ref="M124:N124" si="579">+M11+M31+M41+M71</f>
        <v>23</v>
      </c>
      <c r="N124" s="88">
        <f t="shared" si="579"/>
        <v>23</v>
      </c>
      <c r="O124" s="20">
        <f t="shared" si="546"/>
        <v>23</v>
      </c>
      <c r="P124" s="101">
        <f t="shared" si="547"/>
        <v>0</v>
      </c>
      <c r="R124" s="22">
        <v>3</v>
      </c>
      <c r="S124" s="18" t="s">
        <v>24</v>
      </c>
      <c r="T124" s="88">
        <f>+T11+T31+T41+T71</f>
        <v>1</v>
      </c>
      <c r="U124" s="88">
        <f t="shared" ref="U124:V124" si="580">+U11+U31+U41+U71</f>
        <v>1</v>
      </c>
      <c r="V124" s="88">
        <f t="shared" si="580"/>
        <v>1</v>
      </c>
      <c r="W124" s="20">
        <f t="shared" si="549"/>
        <v>0</v>
      </c>
      <c r="X124" s="101">
        <f t="shared" si="550"/>
        <v>0</v>
      </c>
      <c r="Z124" s="22">
        <v>3</v>
      </c>
      <c r="AA124" s="18" t="s">
        <v>24</v>
      </c>
      <c r="AB124" s="88">
        <f>+AB11+AB31+AB41+AB71</f>
        <v>19</v>
      </c>
      <c r="AC124" s="88">
        <f t="shared" ref="AC124:AD124" si="581">+AC11+AC31+AC41+AC71</f>
        <v>21</v>
      </c>
      <c r="AD124" s="88">
        <f t="shared" si="581"/>
        <v>19</v>
      </c>
      <c r="AE124" s="20">
        <f t="shared" si="552"/>
        <v>0</v>
      </c>
      <c r="AF124" s="101">
        <f t="shared" si="553"/>
        <v>-2</v>
      </c>
      <c r="AH124" s="22">
        <v>3</v>
      </c>
      <c r="AI124" s="18" t="s">
        <v>24</v>
      </c>
      <c r="AJ124" s="88">
        <f>+AJ11+AJ31+AJ41+AJ71</f>
        <v>60</v>
      </c>
      <c r="AK124" s="88">
        <f t="shared" ref="AK124:AL124" si="582">+AK11+AK31+AK41+AK71</f>
        <v>60</v>
      </c>
      <c r="AL124" s="88">
        <f t="shared" si="582"/>
        <v>56</v>
      </c>
      <c r="AM124" s="20">
        <f t="shared" si="555"/>
        <v>-4</v>
      </c>
      <c r="AN124" s="101">
        <f t="shared" si="556"/>
        <v>-4</v>
      </c>
      <c r="AP124" s="22">
        <v>3</v>
      </c>
      <c r="AQ124" s="18" t="s">
        <v>24</v>
      </c>
      <c r="AR124" s="88">
        <f>+AR11+AR31+AR41+AR71</f>
        <v>51</v>
      </c>
      <c r="AS124" s="88">
        <f t="shared" ref="AS124:AT124" si="583">+AS11+AS31+AS41+AS71</f>
        <v>73</v>
      </c>
      <c r="AT124" s="88">
        <f t="shared" si="583"/>
        <v>51</v>
      </c>
      <c r="AU124" s="20">
        <f t="shared" si="558"/>
        <v>0</v>
      </c>
      <c r="AV124" s="101">
        <f t="shared" si="559"/>
        <v>-22</v>
      </c>
      <c r="AX124" s="22">
        <v>3</v>
      </c>
      <c r="AY124" s="18" t="s">
        <v>24</v>
      </c>
      <c r="AZ124" s="88">
        <f>+AZ11+AZ31+AZ41+AZ71</f>
        <v>24</v>
      </c>
      <c r="BA124" s="88">
        <f t="shared" ref="BA124:BB124" si="584">+BA11+BA31+BA41+BA71</f>
        <v>25</v>
      </c>
      <c r="BB124" s="88">
        <f t="shared" si="584"/>
        <v>23</v>
      </c>
      <c r="BC124" s="20">
        <f t="shared" si="561"/>
        <v>-1</v>
      </c>
      <c r="BD124" s="101">
        <f t="shared" si="562"/>
        <v>-2</v>
      </c>
      <c r="BF124" s="22">
        <v>3</v>
      </c>
      <c r="BG124" s="18" t="s">
        <v>24</v>
      </c>
      <c r="BH124" s="88">
        <f>+BH11+BH31+BH41+BH71</f>
        <v>59</v>
      </c>
      <c r="BI124" s="88">
        <f t="shared" ref="BI124:BJ124" si="585">+BI11+BI31+BI41+BI71</f>
        <v>95</v>
      </c>
      <c r="BJ124" s="88">
        <f t="shared" si="585"/>
        <v>72</v>
      </c>
      <c r="BK124" s="20">
        <f t="shared" si="564"/>
        <v>13</v>
      </c>
      <c r="BL124" s="101">
        <f t="shared" si="565"/>
        <v>-23</v>
      </c>
      <c r="BN124" s="22">
        <v>3</v>
      </c>
      <c r="BO124" s="18" t="s">
        <v>24</v>
      </c>
      <c r="BP124" s="88">
        <f>+BP11+BP31+BP41+BP71</f>
        <v>9</v>
      </c>
      <c r="BQ124" s="88">
        <f t="shared" ref="BQ124:BR124" si="586">+BQ11+BQ31+BQ41+BQ71</f>
        <v>9</v>
      </c>
      <c r="BR124" s="88">
        <f t="shared" si="586"/>
        <v>9</v>
      </c>
      <c r="BS124" s="20">
        <f t="shared" si="567"/>
        <v>0</v>
      </c>
      <c r="BT124" s="101">
        <f t="shared" si="568"/>
        <v>0</v>
      </c>
    </row>
    <row r="125" spans="2:72">
      <c r="B125" s="22">
        <v>4</v>
      </c>
      <c r="C125" s="18" t="s">
        <v>25</v>
      </c>
      <c r="D125" s="88">
        <f t="shared" ref="D125:F126" si="587">+D12+D32+D42+D72</f>
        <v>721</v>
      </c>
      <c r="E125" s="88">
        <f t="shared" si="587"/>
        <v>817</v>
      </c>
      <c r="F125" s="88">
        <f t="shared" si="587"/>
        <v>707</v>
      </c>
      <c r="G125" s="20">
        <f t="shared" si="543"/>
        <v>-14</v>
      </c>
      <c r="H125" s="101">
        <f t="shared" si="544"/>
        <v>-110</v>
      </c>
      <c r="J125" s="22">
        <v>4</v>
      </c>
      <c r="K125" s="18" t="s">
        <v>25</v>
      </c>
      <c r="L125" s="88">
        <f t="shared" ref="L125:N125" si="588">+L12+L32+L42+L72</f>
        <v>0</v>
      </c>
      <c r="M125" s="88">
        <f t="shared" si="588"/>
        <v>7</v>
      </c>
      <c r="N125" s="88">
        <f t="shared" si="588"/>
        <v>7</v>
      </c>
      <c r="O125" s="20">
        <f t="shared" si="546"/>
        <v>7</v>
      </c>
      <c r="P125" s="101">
        <f t="shared" si="547"/>
        <v>0</v>
      </c>
      <c r="R125" s="22">
        <v>4</v>
      </c>
      <c r="S125" s="18" t="s">
        <v>25</v>
      </c>
      <c r="T125" s="88">
        <f t="shared" ref="T125:V125" si="589">+T12+T32+T42+T72</f>
        <v>0</v>
      </c>
      <c r="U125" s="88">
        <f t="shared" si="589"/>
        <v>0</v>
      </c>
      <c r="V125" s="88">
        <f t="shared" si="589"/>
        <v>0</v>
      </c>
      <c r="W125" s="20">
        <f t="shared" si="549"/>
        <v>0</v>
      </c>
      <c r="X125" s="101">
        <f t="shared" si="550"/>
        <v>0</v>
      </c>
      <c r="Z125" s="22">
        <v>4</v>
      </c>
      <c r="AA125" s="18" t="s">
        <v>25</v>
      </c>
      <c r="AB125" s="88">
        <f t="shared" ref="AB125:AD125" si="590">+AB12+AB32+AB42+AB72</f>
        <v>17</v>
      </c>
      <c r="AC125" s="88">
        <f t="shared" si="590"/>
        <v>19</v>
      </c>
      <c r="AD125" s="88">
        <f t="shared" si="590"/>
        <v>17</v>
      </c>
      <c r="AE125" s="20">
        <f t="shared" si="552"/>
        <v>0</v>
      </c>
      <c r="AF125" s="101">
        <f t="shared" si="553"/>
        <v>-2</v>
      </c>
      <c r="AH125" s="22">
        <v>4</v>
      </c>
      <c r="AI125" s="18" t="s">
        <v>25</v>
      </c>
      <c r="AJ125" s="88">
        <f t="shared" ref="AJ125:AL125" si="591">+AJ12+AJ32+AJ42+AJ72</f>
        <v>217</v>
      </c>
      <c r="AK125" s="88">
        <f t="shared" si="591"/>
        <v>219</v>
      </c>
      <c r="AL125" s="88">
        <f t="shared" si="591"/>
        <v>195</v>
      </c>
      <c r="AM125" s="20">
        <f t="shared" si="555"/>
        <v>-22</v>
      </c>
      <c r="AN125" s="101">
        <f t="shared" si="556"/>
        <v>-24</v>
      </c>
      <c r="AP125" s="22">
        <v>4</v>
      </c>
      <c r="AQ125" s="18" t="s">
        <v>25</v>
      </c>
      <c r="AR125" s="88">
        <f t="shared" ref="AR125:AT125" si="592">+AR12+AR32+AR42+AR72</f>
        <v>146</v>
      </c>
      <c r="AS125" s="88">
        <f t="shared" si="592"/>
        <v>145</v>
      </c>
      <c r="AT125" s="88">
        <f t="shared" si="592"/>
        <v>137</v>
      </c>
      <c r="AU125" s="20">
        <f t="shared" si="558"/>
        <v>-9</v>
      </c>
      <c r="AV125" s="101">
        <f t="shared" si="559"/>
        <v>-8</v>
      </c>
      <c r="AX125" s="22">
        <v>4</v>
      </c>
      <c r="AY125" s="18" t="s">
        <v>25</v>
      </c>
      <c r="AZ125" s="88">
        <f t="shared" ref="AZ125:BB125" si="593">+AZ12+AZ32+AZ42+AZ72</f>
        <v>89</v>
      </c>
      <c r="BA125" s="88">
        <f t="shared" si="593"/>
        <v>88</v>
      </c>
      <c r="BB125" s="88">
        <f t="shared" si="593"/>
        <v>90</v>
      </c>
      <c r="BC125" s="20">
        <f t="shared" si="561"/>
        <v>1</v>
      </c>
      <c r="BD125" s="101">
        <f t="shared" si="562"/>
        <v>2</v>
      </c>
      <c r="BF125" s="22">
        <v>4</v>
      </c>
      <c r="BG125" s="18" t="s">
        <v>25</v>
      </c>
      <c r="BH125" s="88">
        <f t="shared" ref="BH125:BJ125" si="594">+BH12+BH32+BH42+BH72</f>
        <v>232</v>
      </c>
      <c r="BI125" s="88">
        <f t="shared" si="594"/>
        <v>319</v>
      </c>
      <c r="BJ125" s="88">
        <f t="shared" si="594"/>
        <v>242</v>
      </c>
      <c r="BK125" s="20">
        <f t="shared" si="564"/>
        <v>10</v>
      </c>
      <c r="BL125" s="101">
        <f t="shared" si="565"/>
        <v>-77</v>
      </c>
      <c r="BN125" s="22">
        <v>4</v>
      </c>
      <c r="BO125" s="18" t="s">
        <v>25</v>
      </c>
      <c r="BP125" s="88">
        <f t="shared" ref="BP125:BR125" si="595">+BP12+BP32+BP42+BP72</f>
        <v>20</v>
      </c>
      <c r="BQ125" s="88">
        <f t="shared" si="595"/>
        <v>20</v>
      </c>
      <c r="BR125" s="88">
        <f t="shared" si="595"/>
        <v>19</v>
      </c>
      <c r="BS125" s="20">
        <f t="shared" si="567"/>
        <v>-1</v>
      </c>
      <c r="BT125" s="101">
        <f t="shared" si="568"/>
        <v>-1</v>
      </c>
    </row>
    <row r="126" spans="2:72">
      <c r="B126" s="22">
        <v>5</v>
      </c>
      <c r="C126" s="18" t="s">
        <v>26</v>
      </c>
      <c r="D126" s="88">
        <f t="shared" si="587"/>
        <v>1</v>
      </c>
      <c r="E126" s="88">
        <f t="shared" si="587"/>
        <v>1</v>
      </c>
      <c r="F126" s="88">
        <f t="shared" si="587"/>
        <v>1</v>
      </c>
      <c r="G126" s="20">
        <f t="shared" si="543"/>
        <v>0</v>
      </c>
      <c r="H126" s="101">
        <f t="shared" si="544"/>
        <v>0</v>
      </c>
      <c r="J126" s="22">
        <v>5</v>
      </c>
      <c r="K126" s="18" t="s">
        <v>26</v>
      </c>
      <c r="L126" s="88">
        <f t="shared" ref="L126:N126" si="596">+L13+L33+L43+L73</f>
        <v>0</v>
      </c>
      <c r="M126" s="88">
        <f t="shared" si="596"/>
        <v>0</v>
      </c>
      <c r="N126" s="88">
        <f t="shared" si="596"/>
        <v>0</v>
      </c>
      <c r="O126" s="20">
        <f t="shared" si="546"/>
        <v>0</v>
      </c>
      <c r="P126" s="101">
        <f t="shared" si="547"/>
        <v>0</v>
      </c>
      <c r="R126" s="22">
        <v>5</v>
      </c>
      <c r="S126" s="18" t="s">
        <v>26</v>
      </c>
      <c r="T126" s="88">
        <f t="shared" ref="T126:V126" si="597">+T13+T33+T43+T73</f>
        <v>0</v>
      </c>
      <c r="U126" s="88">
        <f t="shared" si="597"/>
        <v>0</v>
      </c>
      <c r="V126" s="88">
        <f t="shared" si="597"/>
        <v>0</v>
      </c>
      <c r="W126" s="20">
        <f t="shared" si="549"/>
        <v>0</v>
      </c>
      <c r="X126" s="101">
        <f t="shared" si="550"/>
        <v>0</v>
      </c>
      <c r="Z126" s="22">
        <v>5</v>
      </c>
      <c r="AA126" s="18" t="s">
        <v>26</v>
      </c>
      <c r="AB126" s="88">
        <f t="shared" ref="AB126:AD126" si="598">+AB13+AB33+AB43+AB73</f>
        <v>0</v>
      </c>
      <c r="AC126" s="88">
        <f t="shared" si="598"/>
        <v>0</v>
      </c>
      <c r="AD126" s="88">
        <f t="shared" si="598"/>
        <v>0</v>
      </c>
      <c r="AE126" s="20">
        <f t="shared" si="552"/>
        <v>0</v>
      </c>
      <c r="AF126" s="101">
        <f t="shared" si="553"/>
        <v>0</v>
      </c>
      <c r="AH126" s="22">
        <v>5</v>
      </c>
      <c r="AI126" s="18" t="s">
        <v>26</v>
      </c>
      <c r="AJ126" s="88">
        <f t="shared" ref="AJ126:AL126" si="599">+AJ13+AJ33+AJ43+AJ73</f>
        <v>0</v>
      </c>
      <c r="AK126" s="88">
        <f t="shared" si="599"/>
        <v>0</v>
      </c>
      <c r="AL126" s="88">
        <f t="shared" si="599"/>
        <v>0</v>
      </c>
      <c r="AM126" s="20">
        <f t="shared" si="555"/>
        <v>0</v>
      </c>
      <c r="AN126" s="101">
        <f t="shared" si="556"/>
        <v>0</v>
      </c>
      <c r="AP126" s="22">
        <v>5</v>
      </c>
      <c r="AQ126" s="18" t="s">
        <v>26</v>
      </c>
      <c r="AR126" s="88">
        <f t="shared" ref="AR126:AT126" si="600">+AR13+AR33+AR43+AR73</f>
        <v>1</v>
      </c>
      <c r="AS126" s="88">
        <f t="shared" si="600"/>
        <v>1</v>
      </c>
      <c r="AT126" s="88">
        <f t="shared" si="600"/>
        <v>1</v>
      </c>
      <c r="AU126" s="20">
        <f t="shared" si="558"/>
        <v>0</v>
      </c>
      <c r="AV126" s="101">
        <f t="shared" si="559"/>
        <v>0</v>
      </c>
      <c r="AX126" s="22">
        <v>5</v>
      </c>
      <c r="AY126" s="18" t="s">
        <v>26</v>
      </c>
      <c r="AZ126" s="88">
        <f t="shared" ref="AZ126:BB126" si="601">+AZ13+AZ33+AZ43+AZ73</f>
        <v>0</v>
      </c>
      <c r="BA126" s="88">
        <f t="shared" si="601"/>
        <v>0</v>
      </c>
      <c r="BB126" s="88">
        <f t="shared" si="601"/>
        <v>0</v>
      </c>
      <c r="BC126" s="20">
        <f t="shared" si="561"/>
        <v>0</v>
      </c>
      <c r="BD126" s="101">
        <f t="shared" si="562"/>
        <v>0</v>
      </c>
      <c r="BF126" s="22">
        <v>5</v>
      </c>
      <c r="BG126" s="18" t="s">
        <v>26</v>
      </c>
      <c r="BH126" s="88">
        <f t="shared" ref="BH126:BJ126" si="602">+BH13+BH33+BH43+BH73</f>
        <v>0</v>
      </c>
      <c r="BI126" s="88">
        <f t="shared" si="602"/>
        <v>0</v>
      </c>
      <c r="BJ126" s="88">
        <f t="shared" si="602"/>
        <v>0</v>
      </c>
      <c r="BK126" s="20">
        <f t="shared" si="564"/>
        <v>0</v>
      </c>
      <c r="BL126" s="101">
        <f t="shared" si="565"/>
        <v>0</v>
      </c>
      <c r="BN126" s="22">
        <v>5</v>
      </c>
      <c r="BO126" s="18" t="s">
        <v>26</v>
      </c>
      <c r="BP126" s="88">
        <f t="shared" ref="BP126:BR126" si="603">+BP13+BP33+BP43+BP73</f>
        <v>0</v>
      </c>
      <c r="BQ126" s="88">
        <f t="shared" si="603"/>
        <v>0</v>
      </c>
      <c r="BR126" s="88">
        <f t="shared" si="603"/>
        <v>0</v>
      </c>
      <c r="BS126" s="20">
        <f t="shared" si="567"/>
        <v>0</v>
      </c>
      <c r="BT126" s="101">
        <f t="shared" si="568"/>
        <v>0</v>
      </c>
    </row>
    <row r="127" spans="2:72">
      <c r="B127" s="22">
        <v>6</v>
      </c>
      <c r="C127" s="5" t="s">
        <v>108</v>
      </c>
      <c r="D127" s="37">
        <f>D14+D34+D44+D74</f>
        <v>0</v>
      </c>
      <c r="E127" s="37">
        <f t="shared" ref="E127:F127" si="604">E14+E34+E44+E74</f>
        <v>0</v>
      </c>
      <c r="F127" s="37">
        <f t="shared" si="604"/>
        <v>0</v>
      </c>
      <c r="G127" s="20">
        <f t="shared" si="543"/>
        <v>0</v>
      </c>
      <c r="H127" s="101">
        <f t="shared" si="544"/>
        <v>0</v>
      </c>
      <c r="J127" s="22">
        <v>6</v>
      </c>
      <c r="K127" s="5" t="s">
        <v>108</v>
      </c>
      <c r="L127" s="37">
        <f>L14+L34+L44+L74</f>
        <v>0</v>
      </c>
      <c r="M127" s="37">
        <f t="shared" ref="M127:N127" si="605">M14+M34+M44+M74</f>
        <v>0</v>
      </c>
      <c r="N127" s="37">
        <f t="shared" si="605"/>
        <v>0</v>
      </c>
      <c r="O127" s="20">
        <f t="shared" si="546"/>
        <v>0</v>
      </c>
      <c r="P127" s="101">
        <f t="shared" si="547"/>
        <v>0</v>
      </c>
      <c r="R127" s="22">
        <v>6</v>
      </c>
      <c r="S127" s="5" t="s">
        <v>108</v>
      </c>
      <c r="T127" s="37">
        <f>T14+T34+T44+T74</f>
        <v>0</v>
      </c>
      <c r="U127" s="37">
        <f t="shared" ref="U127:V127" si="606">U14+U34+U44+U74</f>
        <v>0</v>
      </c>
      <c r="V127" s="37">
        <f t="shared" si="606"/>
        <v>0</v>
      </c>
      <c r="W127" s="20">
        <f t="shared" si="549"/>
        <v>0</v>
      </c>
      <c r="X127" s="101">
        <f t="shared" si="550"/>
        <v>0</v>
      </c>
      <c r="Z127" s="22">
        <v>6</v>
      </c>
      <c r="AA127" s="5" t="s">
        <v>108</v>
      </c>
      <c r="AB127" s="37">
        <f>AB14+AB34+AB44+AB74</f>
        <v>0</v>
      </c>
      <c r="AC127" s="37">
        <f t="shared" ref="AC127:AD127" si="607">AC14+AC34+AC44+AC74</f>
        <v>0</v>
      </c>
      <c r="AD127" s="37">
        <f t="shared" si="607"/>
        <v>0</v>
      </c>
      <c r="AE127" s="20">
        <f t="shared" si="552"/>
        <v>0</v>
      </c>
      <c r="AF127" s="101">
        <f t="shared" si="553"/>
        <v>0</v>
      </c>
      <c r="AH127" s="22">
        <v>6</v>
      </c>
      <c r="AI127" s="5" t="s">
        <v>108</v>
      </c>
      <c r="AJ127" s="37">
        <f>AJ14+AJ34+AJ44+AJ74</f>
        <v>0</v>
      </c>
      <c r="AK127" s="37">
        <f t="shared" ref="AK127:AL127" si="608">AK14+AK34+AK44+AK74</f>
        <v>0</v>
      </c>
      <c r="AL127" s="37">
        <f t="shared" si="608"/>
        <v>0</v>
      </c>
      <c r="AM127" s="20">
        <f t="shared" si="555"/>
        <v>0</v>
      </c>
      <c r="AN127" s="101">
        <f t="shared" si="556"/>
        <v>0</v>
      </c>
      <c r="AP127" s="22">
        <v>6</v>
      </c>
      <c r="AQ127" s="5" t="s">
        <v>108</v>
      </c>
      <c r="AR127" s="37">
        <f>AR14+AR34+AR44+AR74</f>
        <v>0</v>
      </c>
      <c r="AS127" s="37">
        <f t="shared" ref="AS127:AT127" si="609">AS14+AS34+AS44+AS74</f>
        <v>0</v>
      </c>
      <c r="AT127" s="37">
        <f t="shared" si="609"/>
        <v>0</v>
      </c>
      <c r="AU127" s="20">
        <f t="shared" si="558"/>
        <v>0</v>
      </c>
      <c r="AV127" s="101">
        <f t="shared" si="559"/>
        <v>0</v>
      </c>
      <c r="AX127" s="22">
        <v>6</v>
      </c>
      <c r="AY127" s="5" t="s">
        <v>108</v>
      </c>
      <c r="AZ127" s="37">
        <f>AZ14+AZ34+AZ44+AZ74</f>
        <v>0</v>
      </c>
      <c r="BA127" s="37">
        <f t="shared" ref="BA127:BB127" si="610">BA14+BA34+BA44+BA74</f>
        <v>0</v>
      </c>
      <c r="BB127" s="37">
        <f t="shared" si="610"/>
        <v>0</v>
      </c>
      <c r="BC127" s="20">
        <f t="shared" si="561"/>
        <v>0</v>
      </c>
      <c r="BD127" s="101">
        <f t="shared" si="562"/>
        <v>0</v>
      </c>
      <c r="BF127" s="22">
        <v>6</v>
      </c>
      <c r="BG127" s="5" t="s">
        <v>108</v>
      </c>
      <c r="BH127" s="37">
        <f>BH14+BH34+BH44+BH74</f>
        <v>0</v>
      </c>
      <c r="BI127" s="37">
        <f t="shared" ref="BI127:BJ127" si="611">BI14+BI34+BI44+BI74</f>
        <v>0</v>
      </c>
      <c r="BJ127" s="37">
        <f t="shared" si="611"/>
        <v>0</v>
      </c>
      <c r="BK127" s="20">
        <f t="shared" si="564"/>
        <v>0</v>
      </c>
      <c r="BL127" s="101">
        <f t="shared" si="565"/>
        <v>0</v>
      </c>
      <c r="BN127" s="22">
        <v>6</v>
      </c>
      <c r="BO127" s="5" t="s">
        <v>108</v>
      </c>
      <c r="BP127" s="37">
        <f>BP14+BP34+BP44+BP74</f>
        <v>0</v>
      </c>
      <c r="BQ127" s="37">
        <f t="shared" ref="BQ127:BR127" si="612">BQ14+BQ34+BQ44+BQ74</f>
        <v>0</v>
      </c>
      <c r="BR127" s="37">
        <f t="shared" si="612"/>
        <v>0</v>
      </c>
      <c r="BS127" s="20">
        <f t="shared" si="567"/>
        <v>0</v>
      </c>
      <c r="BT127" s="101">
        <f t="shared" si="568"/>
        <v>0</v>
      </c>
    </row>
    <row r="128" spans="2:72">
      <c r="B128" s="38"/>
      <c r="C128" s="39" t="s">
        <v>7</v>
      </c>
      <c r="D128" s="40">
        <f>+SUM(D122:D127)</f>
        <v>2010</v>
      </c>
      <c r="E128" s="40">
        <f t="shared" ref="E128" si="613">+SUM(E122:E127)</f>
        <v>2391</v>
      </c>
      <c r="F128" s="40">
        <f t="shared" ref="F128" si="614">+SUM(F122:F127)</f>
        <v>2261</v>
      </c>
      <c r="G128" s="40">
        <f t="shared" ref="G128" si="615">+SUM(G122:G127)</f>
        <v>251</v>
      </c>
      <c r="H128" s="40">
        <f t="shared" ref="H128" si="616">+SUM(H122:H127)</f>
        <v>-130</v>
      </c>
      <c r="J128" s="38"/>
      <c r="K128" s="39" t="s">
        <v>7</v>
      </c>
      <c r="L128" s="40">
        <f>+SUM(L122:L127)</f>
        <v>0</v>
      </c>
      <c r="M128" s="40">
        <f t="shared" ref="M128" si="617">+SUM(M122:M127)</f>
        <v>235</v>
      </c>
      <c r="N128" s="40">
        <f t="shared" ref="N128" si="618">+SUM(N122:N127)</f>
        <v>234</v>
      </c>
      <c r="O128" s="40">
        <f t="shared" ref="O128" si="619">+SUM(O122:O127)</f>
        <v>234</v>
      </c>
      <c r="P128" s="40">
        <f t="shared" ref="P128" si="620">+SUM(P122:P127)</f>
        <v>-1</v>
      </c>
      <c r="R128" s="38"/>
      <c r="S128" s="39" t="s">
        <v>7</v>
      </c>
      <c r="T128" s="40">
        <f>+SUM(T122:T127)</f>
        <v>26</v>
      </c>
      <c r="U128" s="40">
        <f t="shared" ref="U128" si="621">+SUM(U122:U127)</f>
        <v>25</v>
      </c>
      <c r="V128" s="40">
        <f t="shared" ref="V128" si="622">+SUM(V122:V127)</f>
        <v>25</v>
      </c>
      <c r="W128" s="40">
        <f t="shared" ref="W128" si="623">+SUM(W122:W127)</f>
        <v>-1</v>
      </c>
      <c r="X128" s="40">
        <f t="shared" ref="X128" si="624">+SUM(X122:X127)</f>
        <v>0</v>
      </c>
      <c r="Z128" s="38"/>
      <c r="AA128" s="39" t="s">
        <v>7</v>
      </c>
      <c r="AB128" s="40">
        <f>+SUM(AB122:AB127)</f>
        <v>89</v>
      </c>
      <c r="AC128" s="40">
        <f t="shared" ref="AC128" si="625">+SUM(AC122:AC127)</f>
        <v>93</v>
      </c>
      <c r="AD128" s="40">
        <f t="shared" ref="AD128" si="626">+SUM(AD122:AD127)</f>
        <v>85</v>
      </c>
      <c r="AE128" s="40">
        <f t="shared" ref="AE128" si="627">+SUM(AE122:AE127)</f>
        <v>-4</v>
      </c>
      <c r="AF128" s="40">
        <f t="shared" ref="AF128" si="628">+SUM(AF122:AF127)</f>
        <v>-8</v>
      </c>
      <c r="AH128" s="38"/>
      <c r="AI128" s="39" t="s">
        <v>7</v>
      </c>
      <c r="AJ128" s="40">
        <f>+SUM(AJ122:AJ127)</f>
        <v>475</v>
      </c>
      <c r="AK128" s="40">
        <f t="shared" ref="AK128" si="629">+SUM(AK122:AK127)</f>
        <v>486</v>
      </c>
      <c r="AL128" s="40">
        <f t="shared" ref="AL128" si="630">+SUM(AL122:AL127)</f>
        <v>461</v>
      </c>
      <c r="AM128" s="40">
        <f t="shared" ref="AM128" si="631">+SUM(AM122:AM127)</f>
        <v>-14</v>
      </c>
      <c r="AN128" s="40">
        <f t="shared" ref="AN128" si="632">+SUM(AN122:AN127)</f>
        <v>-25</v>
      </c>
      <c r="AP128" s="38"/>
      <c r="AQ128" s="39" t="s">
        <v>7</v>
      </c>
      <c r="AR128" s="40">
        <f>+SUM(AR122:AR127)</f>
        <v>432</v>
      </c>
      <c r="AS128" s="40">
        <f t="shared" ref="AS128" si="633">+SUM(AS122:AS127)</f>
        <v>469</v>
      </c>
      <c r="AT128" s="40">
        <f t="shared" ref="AT128" si="634">+SUM(AT122:AT127)</f>
        <v>416</v>
      </c>
      <c r="AU128" s="40">
        <f t="shared" ref="AU128" si="635">+SUM(AU122:AU127)</f>
        <v>-16</v>
      </c>
      <c r="AV128" s="40">
        <f t="shared" ref="AV128" si="636">+SUM(AV122:AV127)</f>
        <v>-53</v>
      </c>
      <c r="AX128" s="38"/>
      <c r="AY128" s="39" t="s">
        <v>7</v>
      </c>
      <c r="AZ128" s="40">
        <f>+SUM(AZ122:AZ127)</f>
        <v>299</v>
      </c>
      <c r="BA128" s="40">
        <f t="shared" ref="BA128" si="637">+SUM(BA122:BA127)</f>
        <v>316</v>
      </c>
      <c r="BB128" s="40">
        <f t="shared" ref="BB128" si="638">+SUM(BB122:BB127)</f>
        <v>302</v>
      </c>
      <c r="BC128" s="40">
        <f t="shared" ref="BC128" si="639">+SUM(BC122:BC127)</f>
        <v>3</v>
      </c>
      <c r="BD128" s="40">
        <f t="shared" ref="BD128" si="640">+SUM(BD122:BD127)</f>
        <v>-14</v>
      </c>
      <c r="BF128" s="38"/>
      <c r="BG128" s="39" t="s">
        <v>7</v>
      </c>
      <c r="BH128" s="40">
        <f>+SUM(BH122:BH127)</f>
        <v>600</v>
      </c>
      <c r="BI128" s="40">
        <f t="shared" ref="BI128" si="641">+SUM(BI122:BI127)</f>
        <v>673</v>
      </c>
      <c r="BJ128" s="40">
        <f t="shared" ref="BJ128" si="642">+SUM(BJ122:BJ127)</f>
        <v>652</v>
      </c>
      <c r="BK128" s="40">
        <f t="shared" ref="BK128" si="643">+SUM(BK122:BK127)</f>
        <v>52</v>
      </c>
      <c r="BL128" s="40">
        <f t="shared" ref="BL128" si="644">+SUM(BL122:BL127)</f>
        <v>-21</v>
      </c>
      <c r="BN128" s="38"/>
      <c r="BO128" s="39" t="s">
        <v>7</v>
      </c>
      <c r="BP128" s="40">
        <f>+SUM(BP122:BP127)</f>
        <v>89</v>
      </c>
      <c r="BQ128" s="40">
        <f t="shared" ref="BQ128" si="645">+SUM(BQ122:BQ127)</f>
        <v>94</v>
      </c>
      <c r="BR128" s="40">
        <f t="shared" ref="BR128" si="646">+SUM(BR122:BR127)</f>
        <v>86</v>
      </c>
      <c r="BS128" s="40">
        <f t="shared" ref="BS128" si="647">+SUM(BS122:BS127)</f>
        <v>-3</v>
      </c>
      <c r="BT128" s="40">
        <f t="shared" ref="BT128" si="648">+SUM(BT122:BT127)</f>
        <v>-8</v>
      </c>
    </row>
    <row r="130" spans="2:72">
      <c r="B130" s="217" t="s">
        <v>110</v>
      </c>
      <c r="C130" s="217" t="s">
        <v>54</v>
      </c>
      <c r="J130" s="217" t="s">
        <v>110</v>
      </c>
      <c r="K130" s="217" t="s">
        <v>54</v>
      </c>
      <c r="R130" s="217" t="s">
        <v>110</v>
      </c>
      <c r="S130" s="217" t="s">
        <v>54</v>
      </c>
      <c r="Z130" s="217" t="s">
        <v>110</v>
      </c>
      <c r="AA130" s="217" t="s">
        <v>54</v>
      </c>
      <c r="AH130" s="217" t="s">
        <v>110</v>
      </c>
      <c r="AI130" s="217" t="s">
        <v>54</v>
      </c>
      <c r="AP130" s="217" t="s">
        <v>110</v>
      </c>
      <c r="AQ130" s="217" t="s">
        <v>54</v>
      </c>
      <c r="AX130" s="217" t="s">
        <v>110</v>
      </c>
      <c r="AY130" s="217" t="s">
        <v>54</v>
      </c>
      <c r="BF130" s="217" t="s">
        <v>110</v>
      </c>
      <c r="BG130" s="217" t="s">
        <v>54</v>
      </c>
      <c r="BN130" s="217" t="s">
        <v>110</v>
      </c>
      <c r="BO130" s="217" t="s">
        <v>54</v>
      </c>
    </row>
    <row r="131" spans="2:72">
      <c r="B131" s="325" t="s">
        <v>1</v>
      </c>
      <c r="C131" s="98"/>
      <c r="D131" s="67" t="s">
        <v>0</v>
      </c>
      <c r="E131" s="87" t="s">
        <v>37</v>
      </c>
      <c r="F131" s="68" t="s">
        <v>0</v>
      </c>
      <c r="G131" s="326" t="s">
        <v>38</v>
      </c>
      <c r="H131" s="327"/>
      <c r="J131" s="325" t="s">
        <v>1</v>
      </c>
      <c r="K131" s="233"/>
      <c r="L131" s="67" t="s">
        <v>0</v>
      </c>
      <c r="M131" s="87" t="s">
        <v>37</v>
      </c>
      <c r="N131" s="68" t="s">
        <v>0</v>
      </c>
      <c r="O131" s="326" t="s">
        <v>38</v>
      </c>
      <c r="P131" s="327"/>
      <c r="R131" s="325" t="s">
        <v>1</v>
      </c>
      <c r="S131" s="233"/>
      <c r="T131" s="67" t="s">
        <v>0</v>
      </c>
      <c r="U131" s="87" t="s">
        <v>37</v>
      </c>
      <c r="V131" s="68" t="s">
        <v>0</v>
      </c>
      <c r="W131" s="326" t="s">
        <v>38</v>
      </c>
      <c r="X131" s="327"/>
      <c r="Z131" s="325" t="s">
        <v>1</v>
      </c>
      <c r="AA131" s="233"/>
      <c r="AB131" s="67" t="s">
        <v>0</v>
      </c>
      <c r="AC131" s="87" t="s">
        <v>37</v>
      </c>
      <c r="AD131" s="68" t="s">
        <v>0</v>
      </c>
      <c r="AE131" s="326" t="s">
        <v>38</v>
      </c>
      <c r="AF131" s="327"/>
      <c r="AH131" s="325" t="s">
        <v>1</v>
      </c>
      <c r="AI131" s="233"/>
      <c r="AJ131" s="67" t="s">
        <v>0</v>
      </c>
      <c r="AK131" s="87" t="s">
        <v>37</v>
      </c>
      <c r="AL131" s="68" t="s">
        <v>0</v>
      </c>
      <c r="AM131" s="326" t="s">
        <v>38</v>
      </c>
      <c r="AN131" s="327"/>
      <c r="AP131" s="325" t="s">
        <v>1</v>
      </c>
      <c r="AQ131" s="233"/>
      <c r="AR131" s="67" t="s">
        <v>0</v>
      </c>
      <c r="AS131" s="87" t="s">
        <v>37</v>
      </c>
      <c r="AT131" s="68" t="s">
        <v>0</v>
      </c>
      <c r="AU131" s="326" t="s">
        <v>38</v>
      </c>
      <c r="AV131" s="327"/>
      <c r="AX131" s="325" t="s">
        <v>1</v>
      </c>
      <c r="AY131" s="233"/>
      <c r="AZ131" s="67" t="s">
        <v>0</v>
      </c>
      <c r="BA131" s="87" t="s">
        <v>37</v>
      </c>
      <c r="BB131" s="68" t="s">
        <v>0</v>
      </c>
      <c r="BC131" s="326" t="s">
        <v>38</v>
      </c>
      <c r="BD131" s="327"/>
      <c r="BF131" s="325" t="s">
        <v>1</v>
      </c>
      <c r="BG131" s="233"/>
      <c r="BH131" s="67" t="s">
        <v>0</v>
      </c>
      <c r="BI131" s="87" t="s">
        <v>37</v>
      </c>
      <c r="BJ131" s="68" t="s">
        <v>0</v>
      </c>
      <c r="BK131" s="326" t="s">
        <v>38</v>
      </c>
      <c r="BL131" s="327"/>
      <c r="BN131" s="325" t="s">
        <v>1</v>
      </c>
      <c r="BO131" s="233"/>
      <c r="BP131" s="67" t="s">
        <v>0</v>
      </c>
      <c r="BQ131" s="87" t="s">
        <v>37</v>
      </c>
      <c r="BR131" s="68" t="s">
        <v>0</v>
      </c>
      <c r="BS131" s="326" t="s">
        <v>38</v>
      </c>
      <c r="BT131" s="327"/>
    </row>
    <row r="132" spans="2:72">
      <c r="B132" s="323"/>
      <c r="C132" s="81" t="s">
        <v>21</v>
      </c>
      <c r="D132" s="81" t="s">
        <v>2</v>
      </c>
      <c r="E132" s="81" t="s">
        <v>2</v>
      </c>
      <c r="F132" s="81" t="s">
        <v>2</v>
      </c>
      <c r="G132" s="320" t="s">
        <v>5</v>
      </c>
      <c r="H132" s="321"/>
      <c r="J132" s="323"/>
      <c r="K132" s="81" t="s">
        <v>21</v>
      </c>
      <c r="L132" s="81" t="s">
        <v>2</v>
      </c>
      <c r="M132" s="81" t="s">
        <v>2</v>
      </c>
      <c r="N132" s="81" t="s">
        <v>2</v>
      </c>
      <c r="O132" s="320" t="s">
        <v>5</v>
      </c>
      <c r="P132" s="321"/>
      <c r="R132" s="323"/>
      <c r="S132" s="81" t="s">
        <v>21</v>
      </c>
      <c r="T132" s="81" t="s">
        <v>2</v>
      </c>
      <c r="U132" s="81" t="s">
        <v>2</v>
      </c>
      <c r="V132" s="81" t="s">
        <v>2</v>
      </c>
      <c r="W132" s="320" t="s">
        <v>5</v>
      </c>
      <c r="X132" s="321"/>
      <c r="Z132" s="323"/>
      <c r="AA132" s="81" t="s">
        <v>21</v>
      </c>
      <c r="AB132" s="81" t="s">
        <v>2</v>
      </c>
      <c r="AC132" s="81" t="s">
        <v>2</v>
      </c>
      <c r="AD132" s="81" t="s">
        <v>2</v>
      </c>
      <c r="AE132" s="320" t="s">
        <v>5</v>
      </c>
      <c r="AF132" s="321"/>
      <c r="AH132" s="323"/>
      <c r="AI132" s="81" t="s">
        <v>21</v>
      </c>
      <c r="AJ132" s="81" t="s">
        <v>2</v>
      </c>
      <c r="AK132" s="81" t="s">
        <v>2</v>
      </c>
      <c r="AL132" s="81" t="s">
        <v>2</v>
      </c>
      <c r="AM132" s="320" t="s">
        <v>5</v>
      </c>
      <c r="AN132" s="321"/>
      <c r="AP132" s="323"/>
      <c r="AQ132" s="81" t="s">
        <v>21</v>
      </c>
      <c r="AR132" s="81" t="s">
        <v>2</v>
      </c>
      <c r="AS132" s="81" t="s">
        <v>2</v>
      </c>
      <c r="AT132" s="81" t="s">
        <v>2</v>
      </c>
      <c r="AU132" s="320" t="s">
        <v>5</v>
      </c>
      <c r="AV132" s="321"/>
      <c r="AX132" s="323"/>
      <c r="AY132" s="81" t="s">
        <v>21</v>
      </c>
      <c r="AZ132" s="81" t="s">
        <v>2</v>
      </c>
      <c r="BA132" s="81" t="s">
        <v>2</v>
      </c>
      <c r="BB132" s="81" t="s">
        <v>2</v>
      </c>
      <c r="BC132" s="320" t="s">
        <v>5</v>
      </c>
      <c r="BD132" s="321"/>
      <c r="BF132" s="323"/>
      <c r="BG132" s="81" t="s">
        <v>21</v>
      </c>
      <c r="BH132" s="81" t="s">
        <v>2</v>
      </c>
      <c r="BI132" s="81" t="s">
        <v>2</v>
      </c>
      <c r="BJ132" s="81" t="s">
        <v>2</v>
      </c>
      <c r="BK132" s="320" t="s">
        <v>5</v>
      </c>
      <c r="BL132" s="321"/>
      <c r="BN132" s="323"/>
      <c r="BO132" s="81" t="s">
        <v>21</v>
      </c>
      <c r="BP132" s="81" t="s">
        <v>2</v>
      </c>
      <c r="BQ132" s="81" t="s">
        <v>2</v>
      </c>
      <c r="BR132" s="81" t="s">
        <v>2</v>
      </c>
      <c r="BS132" s="320" t="s">
        <v>5</v>
      </c>
      <c r="BT132" s="321"/>
    </row>
    <row r="133" spans="2:72">
      <c r="B133" s="324"/>
      <c r="C133" s="99"/>
      <c r="D133" s="69">
        <v>2020</v>
      </c>
      <c r="E133" s="69">
        <v>2021</v>
      </c>
      <c r="F133" s="69">
        <v>2021</v>
      </c>
      <c r="G133" s="91" t="s">
        <v>49</v>
      </c>
      <c r="H133" s="91" t="s">
        <v>50</v>
      </c>
      <c r="J133" s="324"/>
      <c r="K133" s="234"/>
      <c r="L133" s="69">
        <v>2020</v>
      </c>
      <c r="M133" s="69">
        <v>2021</v>
      </c>
      <c r="N133" s="69">
        <v>2021</v>
      </c>
      <c r="O133" s="91" t="s">
        <v>49</v>
      </c>
      <c r="P133" s="91" t="s">
        <v>50</v>
      </c>
      <c r="R133" s="324"/>
      <c r="S133" s="234"/>
      <c r="T133" s="69">
        <v>2020</v>
      </c>
      <c r="U133" s="69">
        <v>2021</v>
      </c>
      <c r="V133" s="69">
        <v>2021</v>
      </c>
      <c r="W133" s="91" t="s">
        <v>49</v>
      </c>
      <c r="X133" s="91" t="s">
        <v>50</v>
      </c>
      <c r="Z133" s="324"/>
      <c r="AA133" s="234"/>
      <c r="AB133" s="69">
        <v>2020</v>
      </c>
      <c r="AC133" s="69">
        <v>2021</v>
      </c>
      <c r="AD133" s="69">
        <v>2021</v>
      </c>
      <c r="AE133" s="91" t="s">
        <v>49</v>
      </c>
      <c r="AF133" s="91" t="s">
        <v>50</v>
      </c>
      <c r="AH133" s="324"/>
      <c r="AI133" s="234"/>
      <c r="AJ133" s="69">
        <v>2020</v>
      </c>
      <c r="AK133" s="69">
        <v>2021</v>
      </c>
      <c r="AL133" s="69">
        <v>2021</v>
      </c>
      <c r="AM133" s="91" t="s">
        <v>49</v>
      </c>
      <c r="AN133" s="91" t="s">
        <v>50</v>
      </c>
      <c r="AP133" s="324"/>
      <c r="AQ133" s="234"/>
      <c r="AR133" s="69">
        <v>2020</v>
      </c>
      <c r="AS133" s="69">
        <v>2021</v>
      </c>
      <c r="AT133" s="69">
        <v>2021</v>
      </c>
      <c r="AU133" s="91" t="s">
        <v>49</v>
      </c>
      <c r="AV133" s="91" t="s">
        <v>50</v>
      </c>
      <c r="AX133" s="324"/>
      <c r="AY133" s="234"/>
      <c r="AZ133" s="69">
        <v>2020</v>
      </c>
      <c r="BA133" s="69">
        <v>2021</v>
      </c>
      <c r="BB133" s="69">
        <v>2021</v>
      </c>
      <c r="BC133" s="91" t="s">
        <v>49</v>
      </c>
      <c r="BD133" s="91" t="s">
        <v>50</v>
      </c>
      <c r="BF133" s="324"/>
      <c r="BG133" s="234"/>
      <c r="BH133" s="69">
        <v>2020</v>
      </c>
      <c r="BI133" s="69">
        <v>2021</v>
      </c>
      <c r="BJ133" s="69">
        <v>2021</v>
      </c>
      <c r="BK133" s="91" t="s">
        <v>49</v>
      </c>
      <c r="BL133" s="91" t="s">
        <v>50</v>
      </c>
      <c r="BN133" s="324"/>
      <c r="BO133" s="234"/>
      <c r="BP133" s="69">
        <v>2020</v>
      </c>
      <c r="BQ133" s="69">
        <v>2021</v>
      </c>
      <c r="BR133" s="69">
        <v>2021</v>
      </c>
      <c r="BS133" s="91" t="s">
        <v>49</v>
      </c>
      <c r="BT133" s="91" t="s">
        <v>50</v>
      </c>
    </row>
    <row r="134" spans="2:72">
      <c r="B134" s="78">
        <v>1</v>
      </c>
      <c r="C134" s="75">
        <v>2</v>
      </c>
      <c r="D134" s="75">
        <v>3</v>
      </c>
      <c r="E134" s="75">
        <v>4</v>
      </c>
      <c r="F134" s="75">
        <v>5</v>
      </c>
      <c r="G134" s="75">
        <v>6</v>
      </c>
      <c r="H134" s="75">
        <v>7</v>
      </c>
      <c r="J134" s="78">
        <v>1</v>
      </c>
      <c r="K134" s="75">
        <v>2</v>
      </c>
      <c r="L134" s="75">
        <v>3</v>
      </c>
      <c r="M134" s="75">
        <v>4</v>
      </c>
      <c r="N134" s="75">
        <v>5</v>
      </c>
      <c r="O134" s="75">
        <v>6</v>
      </c>
      <c r="P134" s="75">
        <v>7</v>
      </c>
      <c r="R134" s="78">
        <v>1</v>
      </c>
      <c r="S134" s="75">
        <v>2</v>
      </c>
      <c r="T134" s="75">
        <v>3</v>
      </c>
      <c r="U134" s="75">
        <v>4</v>
      </c>
      <c r="V134" s="75">
        <v>5</v>
      </c>
      <c r="W134" s="75">
        <v>6</v>
      </c>
      <c r="X134" s="75">
        <v>7</v>
      </c>
      <c r="Z134" s="78">
        <v>1</v>
      </c>
      <c r="AA134" s="75">
        <v>2</v>
      </c>
      <c r="AB134" s="75">
        <v>3</v>
      </c>
      <c r="AC134" s="75">
        <v>4</v>
      </c>
      <c r="AD134" s="75">
        <v>5</v>
      </c>
      <c r="AE134" s="75">
        <v>6</v>
      </c>
      <c r="AF134" s="75">
        <v>7</v>
      </c>
      <c r="AH134" s="78">
        <v>1</v>
      </c>
      <c r="AI134" s="75">
        <v>2</v>
      </c>
      <c r="AJ134" s="75">
        <v>3</v>
      </c>
      <c r="AK134" s="75">
        <v>4</v>
      </c>
      <c r="AL134" s="75">
        <v>5</v>
      </c>
      <c r="AM134" s="75">
        <v>6</v>
      </c>
      <c r="AN134" s="75">
        <v>7</v>
      </c>
      <c r="AP134" s="78">
        <v>1</v>
      </c>
      <c r="AQ134" s="75">
        <v>2</v>
      </c>
      <c r="AR134" s="75">
        <v>3</v>
      </c>
      <c r="AS134" s="75">
        <v>4</v>
      </c>
      <c r="AT134" s="75">
        <v>5</v>
      </c>
      <c r="AU134" s="75">
        <v>6</v>
      </c>
      <c r="AV134" s="75">
        <v>7</v>
      </c>
      <c r="AX134" s="78">
        <v>1</v>
      </c>
      <c r="AY134" s="75">
        <v>2</v>
      </c>
      <c r="AZ134" s="75">
        <v>3</v>
      </c>
      <c r="BA134" s="75">
        <v>4</v>
      </c>
      <c r="BB134" s="75">
        <v>5</v>
      </c>
      <c r="BC134" s="75">
        <v>6</v>
      </c>
      <c r="BD134" s="75">
        <v>7</v>
      </c>
      <c r="BF134" s="78">
        <v>1</v>
      </c>
      <c r="BG134" s="75">
        <v>2</v>
      </c>
      <c r="BH134" s="75">
        <v>3</v>
      </c>
      <c r="BI134" s="75">
        <v>4</v>
      </c>
      <c r="BJ134" s="75">
        <v>5</v>
      </c>
      <c r="BK134" s="75">
        <v>6</v>
      </c>
      <c r="BL134" s="75">
        <v>7</v>
      </c>
      <c r="BN134" s="78">
        <v>1</v>
      </c>
      <c r="BO134" s="75">
        <v>2</v>
      </c>
      <c r="BP134" s="75">
        <v>3</v>
      </c>
      <c r="BQ134" s="75">
        <v>4</v>
      </c>
      <c r="BR134" s="75">
        <v>5</v>
      </c>
      <c r="BS134" s="75">
        <v>6</v>
      </c>
      <c r="BT134" s="75">
        <v>7</v>
      </c>
    </row>
    <row r="135" spans="2:72">
      <c r="B135" s="22">
        <v>1</v>
      </c>
      <c r="C135" s="18" t="s">
        <v>22</v>
      </c>
      <c r="D135" s="88">
        <f>+D18+D19+D48+D49+D58+D59+D78+D79</f>
        <v>6</v>
      </c>
      <c r="E135" s="88">
        <f t="shared" ref="E135:F135" si="649">+E18+E19+E48+E49+E58+E59+E78+E79</f>
        <v>14</v>
      </c>
      <c r="F135" s="88">
        <f t="shared" si="649"/>
        <v>15</v>
      </c>
      <c r="G135" s="20">
        <f t="shared" ref="G135:G140" si="650">F135-D135</f>
        <v>9</v>
      </c>
      <c r="H135" s="101">
        <f t="shared" ref="H135:H140" si="651">F135-E135</f>
        <v>1</v>
      </c>
      <c r="J135" s="22">
        <v>1</v>
      </c>
      <c r="K135" s="18" t="s">
        <v>22</v>
      </c>
      <c r="L135" s="88">
        <f>+L18+L19+L48+L49+L58+L59+L78+L79</f>
        <v>0</v>
      </c>
      <c r="M135" s="88">
        <f t="shared" ref="M135:N135" si="652">+M18+M19+M48+M49+M58+M59+M78+M79</f>
        <v>7</v>
      </c>
      <c r="N135" s="88">
        <f t="shared" si="652"/>
        <v>7</v>
      </c>
      <c r="O135" s="20">
        <f t="shared" ref="O135:O140" si="653">N135-L135</f>
        <v>7</v>
      </c>
      <c r="P135" s="101">
        <f t="shared" ref="P135:P140" si="654">N135-M135</f>
        <v>0</v>
      </c>
      <c r="R135" s="22">
        <v>1</v>
      </c>
      <c r="S135" s="18" t="s">
        <v>22</v>
      </c>
      <c r="T135" s="88">
        <f>+T18+T19+T48+T49+T58+T59+T78+T79</f>
        <v>3</v>
      </c>
      <c r="U135" s="88">
        <f t="shared" ref="U135:V135" si="655">+U18+U19+U48+U49+U58+U59+U78+U79</f>
        <v>2</v>
      </c>
      <c r="V135" s="88">
        <f t="shared" si="655"/>
        <v>2</v>
      </c>
      <c r="W135" s="20">
        <f t="shared" ref="W135:W140" si="656">V135-T135</f>
        <v>-1</v>
      </c>
      <c r="X135" s="101">
        <f t="shared" ref="X135:X140" si="657">V135-U135</f>
        <v>0</v>
      </c>
      <c r="Z135" s="22">
        <v>1</v>
      </c>
      <c r="AA135" s="18" t="s">
        <v>22</v>
      </c>
      <c r="AB135" s="88">
        <f>+AB18+AB19+AB48+AB49+AB58+AB59+AB78+AB79</f>
        <v>0</v>
      </c>
      <c r="AC135" s="88">
        <f t="shared" ref="AC135:AD135" si="658">+AC18+AC19+AC48+AC49+AC58+AC59+AC78+AC79</f>
        <v>0</v>
      </c>
      <c r="AD135" s="88">
        <f t="shared" si="658"/>
        <v>0</v>
      </c>
      <c r="AE135" s="20">
        <f t="shared" ref="AE135:AE140" si="659">AD135-AB135</f>
        <v>0</v>
      </c>
      <c r="AF135" s="101">
        <f t="shared" ref="AF135:AF140" si="660">AD135-AC135</f>
        <v>0</v>
      </c>
      <c r="AH135" s="22">
        <v>1</v>
      </c>
      <c r="AI135" s="18" t="s">
        <v>22</v>
      </c>
      <c r="AJ135" s="88">
        <f>+AJ18+AJ19+AJ48+AJ49+AJ58+AJ59+AJ78+AJ79</f>
        <v>1</v>
      </c>
      <c r="AK135" s="88">
        <f t="shared" ref="AK135:AL135" si="661">+AK18+AK19+AK48+AK49+AK58+AK59+AK78+AK79</f>
        <v>1</v>
      </c>
      <c r="AL135" s="88">
        <f t="shared" si="661"/>
        <v>1</v>
      </c>
      <c r="AM135" s="20">
        <f t="shared" ref="AM135:AM140" si="662">AL135-AJ135</f>
        <v>0</v>
      </c>
      <c r="AN135" s="101">
        <f t="shared" ref="AN135:AN140" si="663">AL135-AK135</f>
        <v>0</v>
      </c>
      <c r="AP135" s="22">
        <v>1</v>
      </c>
      <c r="AQ135" s="18" t="s">
        <v>22</v>
      </c>
      <c r="AR135" s="88">
        <f>+AR18+AR19+AR48+AR49+AR58+AR59+AR78+AR79</f>
        <v>2</v>
      </c>
      <c r="AS135" s="88">
        <f t="shared" ref="AS135:AT135" si="664">+AS18+AS19+AS48+AS49+AS58+AS59+AS78+AS79</f>
        <v>2</v>
      </c>
      <c r="AT135" s="88">
        <f t="shared" si="664"/>
        <v>2</v>
      </c>
      <c r="AU135" s="20">
        <f t="shared" ref="AU135:AU140" si="665">AT135-AR135</f>
        <v>0</v>
      </c>
      <c r="AV135" s="101">
        <f t="shared" ref="AV135:AV140" si="666">AT135-AS135</f>
        <v>0</v>
      </c>
      <c r="AX135" s="22">
        <v>1</v>
      </c>
      <c r="AY135" s="18" t="s">
        <v>22</v>
      </c>
      <c r="AZ135" s="88">
        <f>+AZ18+AZ19+AZ48+AZ49+AZ58+AZ59+AZ78+AZ79</f>
        <v>0</v>
      </c>
      <c r="BA135" s="88">
        <f t="shared" ref="BA135:BB135" si="667">+BA18+BA19+BA48+BA49+BA58+BA59+BA78+BA79</f>
        <v>0</v>
      </c>
      <c r="BB135" s="88">
        <f t="shared" si="667"/>
        <v>0</v>
      </c>
      <c r="BC135" s="20">
        <f t="shared" ref="BC135:BC140" si="668">BB135-AZ135</f>
        <v>0</v>
      </c>
      <c r="BD135" s="101">
        <f t="shared" ref="BD135:BD140" si="669">BB135-BA135</f>
        <v>0</v>
      </c>
      <c r="BF135" s="22">
        <v>1</v>
      </c>
      <c r="BG135" s="18" t="s">
        <v>22</v>
      </c>
      <c r="BH135" s="88">
        <f>+BH18+BH19+BH48+BH49+BH58+BH59+BH78+BH79</f>
        <v>0</v>
      </c>
      <c r="BI135" s="88">
        <f t="shared" ref="BI135:BJ135" si="670">+BI18+BI19+BI48+BI49+BI58+BI59+BI78+BI79</f>
        <v>1</v>
      </c>
      <c r="BJ135" s="88">
        <f t="shared" si="670"/>
        <v>2</v>
      </c>
      <c r="BK135" s="20">
        <f t="shared" ref="BK135:BK140" si="671">BJ135-BH135</f>
        <v>2</v>
      </c>
      <c r="BL135" s="101">
        <f t="shared" ref="BL135:BL140" si="672">BJ135-BI135</f>
        <v>1</v>
      </c>
      <c r="BN135" s="22">
        <v>1</v>
      </c>
      <c r="BO135" s="18" t="s">
        <v>22</v>
      </c>
      <c r="BP135" s="88">
        <f>+BP18+BP19+BP48+BP49+BP58+BP59+BP78+BP79</f>
        <v>0</v>
      </c>
      <c r="BQ135" s="88">
        <f t="shared" ref="BQ135:BR135" si="673">+BQ18+BQ19+BQ48+BQ49+BQ58+BQ59+BQ78+BQ79</f>
        <v>1</v>
      </c>
      <c r="BR135" s="88">
        <f t="shared" si="673"/>
        <v>1</v>
      </c>
      <c r="BS135" s="20">
        <f t="shared" ref="BS135:BS140" si="674">BR135-BP135</f>
        <v>1</v>
      </c>
      <c r="BT135" s="101">
        <f t="shared" ref="BT135:BT140" si="675">BR135-BQ135</f>
        <v>0</v>
      </c>
    </row>
    <row r="136" spans="2:72">
      <c r="B136" s="22">
        <v>2</v>
      </c>
      <c r="C136" s="18" t="s">
        <v>23</v>
      </c>
      <c r="D136" s="88">
        <f>+D20+D50+D60+D80</f>
        <v>521</v>
      </c>
      <c r="E136" s="88">
        <f t="shared" ref="E136:F136" si="676">+E20+E50+E60+E80</f>
        <v>563</v>
      </c>
      <c r="F136" s="88">
        <f t="shared" si="676"/>
        <v>554</v>
      </c>
      <c r="G136" s="20">
        <f t="shared" si="650"/>
        <v>33</v>
      </c>
      <c r="H136" s="101">
        <f t="shared" si="651"/>
        <v>-9</v>
      </c>
      <c r="J136" s="22">
        <v>2</v>
      </c>
      <c r="K136" s="18" t="s">
        <v>23</v>
      </c>
      <c r="L136" s="88">
        <f>+L20+L50+L60+L80</f>
        <v>0</v>
      </c>
      <c r="M136" s="88">
        <f t="shared" ref="M136:N136" si="677">+M20+M50+M60+M80</f>
        <v>27</v>
      </c>
      <c r="N136" s="88">
        <f t="shared" si="677"/>
        <v>17</v>
      </c>
      <c r="O136" s="20">
        <f t="shared" si="653"/>
        <v>17</v>
      </c>
      <c r="P136" s="101">
        <f t="shared" si="654"/>
        <v>-10</v>
      </c>
      <c r="R136" s="22">
        <v>2</v>
      </c>
      <c r="S136" s="18" t="s">
        <v>23</v>
      </c>
      <c r="T136" s="88">
        <f>+T20+T50+T60+T80</f>
        <v>7</v>
      </c>
      <c r="U136" s="88">
        <f t="shared" ref="U136:V136" si="678">+U20+U50+U60+U80</f>
        <v>8</v>
      </c>
      <c r="V136" s="88">
        <f t="shared" si="678"/>
        <v>17</v>
      </c>
      <c r="W136" s="20">
        <f t="shared" si="656"/>
        <v>10</v>
      </c>
      <c r="X136" s="101">
        <f t="shared" si="657"/>
        <v>9</v>
      </c>
      <c r="Z136" s="22">
        <v>2</v>
      </c>
      <c r="AA136" s="18" t="s">
        <v>23</v>
      </c>
      <c r="AB136" s="88">
        <f>+AB20+AB50+AB60+AB80</f>
        <v>2</v>
      </c>
      <c r="AC136" s="88">
        <f t="shared" ref="AC136:AD136" si="679">+AC20+AC50+AC60+AC80</f>
        <v>5</v>
      </c>
      <c r="AD136" s="88">
        <f t="shared" si="679"/>
        <v>2</v>
      </c>
      <c r="AE136" s="20">
        <f t="shared" si="659"/>
        <v>0</v>
      </c>
      <c r="AF136" s="101">
        <f t="shared" si="660"/>
        <v>-3</v>
      </c>
      <c r="AH136" s="22">
        <v>2</v>
      </c>
      <c r="AI136" s="18" t="s">
        <v>23</v>
      </c>
      <c r="AJ136" s="88">
        <f>+AJ20+AJ50+AJ60+AJ80</f>
        <v>174</v>
      </c>
      <c r="AK136" s="88">
        <f t="shared" ref="AK136:AL136" si="680">+AK20+AK50+AK60+AK80</f>
        <v>175</v>
      </c>
      <c r="AL136" s="88">
        <f t="shared" si="680"/>
        <v>176</v>
      </c>
      <c r="AM136" s="20">
        <f t="shared" si="662"/>
        <v>2</v>
      </c>
      <c r="AN136" s="101">
        <f t="shared" si="663"/>
        <v>1</v>
      </c>
      <c r="AP136" s="22">
        <v>2</v>
      </c>
      <c r="AQ136" s="18" t="s">
        <v>23</v>
      </c>
      <c r="AR136" s="88">
        <f>+AR20+AR50+AR60+AR80</f>
        <v>139</v>
      </c>
      <c r="AS136" s="88">
        <f t="shared" ref="AS136:AT136" si="681">+AS20+AS50+AS60+AS80</f>
        <v>139</v>
      </c>
      <c r="AT136" s="88">
        <f t="shared" si="681"/>
        <v>149</v>
      </c>
      <c r="AU136" s="20">
        <f t="shared" si="665"/>
        <v>10</v>
      </c>
      <c r="AV136" s="101">
        <f t="shared" si="666"/>
        <v>10</v>
      </c>
      <c r="AX136" s="22">
        <v>2</v>
      </c>
      <c r="AY136" s="18" t="s">
        <v>23</v>
      </c>
      <c r="AZ136" s="88">
        <f>+AZ20+AZ50+AZ60+AZ80</f>
        <v>37</v>
      </c>
      <c r="BA136" s="88">
        <f t="shared" ref="BA136:BB136" si="682">+BA20+BA50+BA60+BA80</f>
        <v>0</v>
      </c>
      <c r="BB136" s="88">
        <f t="shared" si="682"/>
        <v>53</v>
      </c>
      <c r="BC136" s="20">
        <f t="shared" si="668"/>
        <v>16</v>
      </c>
      <c r="BD136" s="101">
        <f t="shared" si="669"/>
        <v>53</v>
      </c>
      <c r="BF136" s="22">
        <v>2</v>
      </c>
      <c r="BG136" s="18" t="s">
        <v>23</v>
      </c>
      <c r="BH136" s="88">
        <f>+BH20+BH50+BH60+BH80</f>
        <v>139</v>
      </c>
      <c r="BI136" s="88">
        <f t="shared" ref="BI136:BJ136" si="683">+BI20+BI50+BI60+BI80</f>
        <v>183</v>
      </c>
      <c r="BJ136" s="88">
        <f t="shared" si="683"/>
        <v>113</v>
      </c>
      <c r="BK136" s="20">
        <f t="shared" si="671"/>
        <v>-26</v>
      </c>
      <c r="BL136" s="101">
        <f t="shared" si="672"/>
        <v>-70</v>
      </c>
      <c r="BN136" s="22">
        <v>2</v>
      </c>
      <c r="BO136" s="18" t="s">
        <v>23</v>
      </c>
      <c r="BP136" s="88">
        <f>+BP20+BP50+BP60+BP80</f>
        <v>23</v>
      </c>
      <c r="BQ136" s="88">
        <f t="shared" ref="BQ136:BR136" si="684">+BQ20+BQ50+BQ60+BQ80</f>
        <v>26</v>
      </c>
      <c r="BR136" s="88">
        <f t="shared" si="684"/>
        <v>27</v>
      </c>
      <c r="BS136" s="20">
        <f t="shared" si="674"/>
        <v>4</v>
      </c>
      <c r="BT136" s="101">
        <f t="shared" si="675"/>
        <v>1</v>
      </c>
    </row>
    <row r="137" spans="2:72">
      <c r="B137" s="22">
        <v>3</v>
      </c>
      <c r="C137" s="18" t="s">
        <v>24</v>
      </c>
      <c r="D137" s="88">
        <f t="shared" ref="D137:F139" si="685">+D21+D51+D61+D81</f>
        <v>270</v>
      </c>
      <c r="E137" s="88">
        <f t="shared" si="685"/>
        <v>372</v>
      </c>
      <c r="F137" s="88">
        <f t="shared" si="685"/>
        <v>312</v>
      </c>
      <c r="G137" s="20">
        <f t="shared" si="650"/>
        <v>42</v>
      </c>
      <c r="H137" s="101">
        <f t="shared" si="651"/>
        <v>-60</v>
      </c>
      <c r="J137" s="22">
        <v>3</v>
      </c>
      <c r="K137" s="18" t="s">
        <v>24</v>
      </c>
      <c r="L137" s="88">
        <f t="shared" ref="L137:N137" si="686">+L21+L51+L61+L81</f>
        <v>0</v>
      </c>
      <c r="M137" s="88">
        <f t="shared" si="686"/>
        <v>11</v>
      </c>
      <c r="N137" s="88">
        <f t="shared" si="686"/>
        <v>11</v>
      </c>
      <c r="O137" s="20">
        <f t="shared" si="653"/>
        <v>11</v>
      </c>
      <c r="P137" s="101">
        <f t="shared" si="654"/>
        <v>0</v>
      </c>
      <c r="R137" s="22">
        <v>3</v>
      </c>
      <c r="S137" s="18" t="s">
        <v>24</v>
      </c>
      <c r="T137" s="88">
        <f t="shared" ref="T137:V137" si="687">+T21+T51+T61+T81</f>
        <v>8</v>
      </c>
      <c r="U137" s="88">
        <f t="shared" si="687"/>
        <v>8</v>
      </c>
      <c r="V137" s="88">
        <f t="shared" si="687"/>
        <v>9</v>
      </c>
      <c r="W137" s="20">
        <f t="shared" si="656"/>
        <v>1</v>
      </c>
      <c r="X137" s="101">
        <f t="shared" si="657"/>
        <v>1</v>
      </c>
      <c r="Z137" s="22">
        <v>3</v>
      </c>
      <c r="AA137" s="18" t="s">
        <v>24</v>
      </c>
      <c r="AB137" s="88">
        <f t="shared" ref="AB137:AD137" si="688">+AB21+AB51+AB61+AB81</f>
        <v>0</v>
      </c>
      <c r="AC137" s="88">
        <f t="shared" si="688"/>
        <v>5</v>
      </c>
      <c r="AD137" s="88">
        <f t="shared" si="688"/>
        <v>0</v>
      </c>
      <c r="AE137" s="20">
        <f t="shared" si="659"/>
        <v>0</v>
      </c>
      <c r="AF137" s="101">
        <f t="shared" si="660"/>
        <v>-5</v>
      </c>
      <c r="AH137" s="22">
        <v>3</v>
      </c>
      <c r="AI137" s="18" t="s">
        <v>24</v>
      </c>
      <c r="AJ137" s="88">
        <f t="shared" ref="AJ137:AL137" si="689">+AJ21+AJ51+AJ61+AJ81</f>
        <v>118</v>
      </c>
      <c r="AK137" s="88">
        <f t="shared" si="689"/>
        <v>119</v>
      </c>
      <c r="AL137" s="88">
        <f t="shared" si="689"/>
        <v>114</v>
      </c>
      <c r="AM137" s="20">
        <f t="shared" si="662"/>
        <v>-4</v>
      </c>
      <c r="AN137" s="101">
        <f t="shared" si="663"/>
        <v>-5</v>
      </c>
      <c r="AP137" s="22">
        <v>3</v>
      </c>
      <c r="AQ137" s="18" t="s">
        <v>24</v>
      </c>
      <c r="AR137" s="88">
        <f t="shared" ref="AR137:AT137" si="690">+AR21+AR51+AR61+AR81</f>
        <v>66</v>
      </c>
      <c r="AS137" s="88">
        <f t="shared" si="690"/>
        <v>66</v>
      </c>
      <c r="AT137" s="88">
        <f t="shared" si="690"/>
        <v>66</v>
      </c>
      <c r="AU137" s="20">
        <f t="shared" si="665"/>
        <v>0</v>
      </c>
      <c r="AV137" s="101">
        <f t="shared" si="666"/>
        <v>0</v>
      </c>
      <c r="AX137" s="22">
        <v>3</v>
      </c>
      <c r="AY137" s="18" t="s">
        <v>24</v>
      </c>
      <c r="AZ137" s="88">
        <f t="shared" ref="AZ137:BB137" si="691">+AZ21+AZ51+AZ61+AZ81</f>
        <v>15</v>
      </c>
      <c r="BA137" s="88">
        <f t="shared" si="691"/>
        <v>0</v>
      </c>
      <c r="BB137" s="88">
        <f t="shared" si="691"/>
        <v>21</v>
      </c>
      <c r="BC137" s="20">
        <f t="shared" si="668"/>
        <v>6</v>
      </c>
      <c r="BD137" s="101">
        <f t="shared" si="669"/>
        <v>21</v>
      </c>
      <c r="BF137" s="22">
        <v>3</v>
      </c>
      <c r="BG137" s="18" t="s">
        <v>24</v>
      </c>
      <c r="BH137" s="88">
        <f t="shared" ref="BH137:BJ137" si="692">+BH21+BH51+BH61+BH81</f>
        <v>50</v>
      </c>
      <c r="BI137" s="88">
        <f t="shared" si="692"/>
        <v>149</v>
      </c>
      <c r="BJ137" s="88">
        <f t="shared" si="692"/>
        <v>77</v>
      </c>
      <c r="BK137" s="20">
        <f t="shared" si="671"/>
        <v>27</v>
      </c>
      <c r="BL137" s="101">
        <f t="shared" si="672"/>
        <v>-72</v>
      </c>
      <c r="BN137" s="22">
        <v>3</v>
      </c>
      <c r="BO137" s="18" t="s">
        <v>24</v>
      </c>
      <c r="BP137" s="88">
        <f t="shared" ref="BP137:BR137" si="693">+BP21+BP51+BP61+BP81</f>
        <v>13</v>
      </c>
      <c r="BQ137" s="88">
        <f t="shared" si="693"/>
        <v>14</v>
      </c>
      <c r="BR137" s="88">
        <f t="shared" si="693"/>
        <v>14</v>
      </c>
      <c r="BS137" s="20">
        <f t="shared" si="674"/>
        <v>1</v>
      </c>
      <c r="BT137" s="101">
        <f t="shared" si="675"/>
        <v>0</v>
      </c>
    </row>
    <row r="138" spans="2:72">
      <c r="B138" s="22">
        <v>4</v>
      </c>
      <c r="C138" s="18" t="s">
        <v>25</v>
      </c>
      <c r="D138" s="88">
        <f t="shared" si="685"/>
        <v>2646</v>
      </c>
      <c r="E138" s="88">
        <f t="shared" si="685"/>
        <v>3005</v>
      </c>
      <c r="F138" s="88">
        <f t="shared" si="685"/>
        <v>2613</v>
      </c>
      <c r="G138" s="20">
        <f t="shared" si="650"/>
        <v>-33</v>
      </c>
      <c r="H138" s="101">
        <f t="shared" si="651"/>
        <v>-392</v>
      </c>
      <c r="J138" s="22">
        <v>4</v>
      </c>
      <c r="K138" s="18" t="s">
        <v>25</v>
      </c>
      <c r="L138" s="88">
        <f t="shared" ref="L138:N138" si="694">+L22+L52+L62+L82</f>
        <v>0</v>
      </c>
      <c r="M138" s="88">
        <f t="shared" si="694"/>
        <v>16</v>
      </c>
      <c r="N138" s="88">
        <f t="shared" si="694"/>
        <v>9</v>
      </c>
      <c r="O138" s="20">
        <f t="shared" si="653"/>
        <v>9</v>
      </c>
      <c r="P138" s="101">
        <f t="shared" si="654"/>
        <v>-7</v>
      </c>
      <c r="R138" s="22">
        <v>4</v>
      </c>
      <c r="S138" s="18" t="s">
        <v>25</v>
      </c>
      <c r="T138" s="88">
        <f t="shared" ref="T138:V138" si="695">+T22+T52+T62+T82</f>
        <v>7</v>
      </c>
      <c r="U138" s="88">
        <f t="shared" si="695"/>
        <v>100</v>
      </c>
      <c r="V138" s="88">
        <f t="shared" si="695"/>
        <v>75</v>
      </c>
      <c r="W138" s="20">
        <f t="shared" si="656"/>
        <v>68</v>
      </c>
      <c r="X138" s="101">
        <f t="shared" si="657"/>
        <v>-25</v>
      </c>
      <c r="Z138" s="22">
        <v>4</v>
      </c>
      <c r="AA138" s="18" t="s">
        <v>25</v>
      </c>
      <c r="AB138" s="88">
        <f t="shared" ref="AB138:AD138" si="696">+AB22+AB52+AB62+AB82</f>
        <v>7</v>
      </c>
      <c r="AC138" s="88">
        <f t="shared" si="696"/>
        <v>9</v>
      </c>
      <c r="AD138" s="88">
        <f t="shared" si="696"/>
        <v>4</v>
      </c>
      <c r="AE138" s="20">
        <f t="shared" si="659"/>
        <v>-3</v>
      </c>
      <c r="AF138" s="101">
        <f t="shared" si="660"/>
        <v>-5</v>
      </c>
      <c r="AH138" s="22">
        <v>4</v>
      </c>
      <c r="AI138" s="18" t="s">
        <v>25</v>
      </c>
      <c r="AJ138" s="88">
        <f t="shared" ref="AJ138:AL138" si="697">+AJ22+AJ52+AJ62+AJ82</f>
        <v>1101</v>
      </c>
      <c r="AK138" s="88">
        <f t="shared" si="697"/>
        <v>1104</v>
      </c>
      <c r="AL138" s="88">
        <f t="shared" si="697"/>
        <v>1100</v>
      </c>
      <c r="AM138" s="20">
        <f t="shared" si="662"/>
        <v>-1</v>
      </c>
      <c r="AN138" s="101">
        <f t="shared" si="663"/>
        <v>-4</v>
      </c>
      <c r="AP138" s="22">
        <v>4</v>
      </c>
      <c r="AQ138" s="18" t="s">
        <v>25</v>
      </c>
      <c r="AR138" s="88">
        <f t="shared" ref="AR138:AT138" si="698">+AR22+AR52+AR62+AR82</f>
        <v>433</v>
      </c>
      <c r="AS138" s="88">
        <f t="shared" si="698"/>
        <v>318</v>
      </c>
      <c r="AT138" s="88">
        <f t="shared" si="698"/>
        <v>316</v>
      </c>
      <c r="AU138" s="20">
        <f t="shared" si="665"/>
        <v>-117</v>
      </c>
      <c r="AV138" s="101">
        <f t="shared" si="666"/>
        <v>-2</v>
      </c>
      <c r="AX138" s="22">
        <v>4</v>
      </c>
      <c r="AY138" s="18" t="s">
        <v>25</v>
      </c>
      <c r="AZ138" s="88">
        <f t="shared" ref="AZ138:BB138" si="699">+AZ22+AZ52+AZ62+AZ82</f>
        <v>301</v>
      </c>
      <c r="BA138" s="88">
        <f t="shared" si="699"/>
        <v>445</v>
      </c>
      <c r="BB138" s="88">
        <f t="shared" si="699"/>
        <v>289</v>
      </c>
      <c r="BC138" s="20">
        <f t="shared" si="668"/>
        <v>-12</v>
      </c>
      <c r="BD138" s="101">
        <f t="shared" si="669"/>
        <v>-156</v>
      </c>
      <c r="BF138" s="22">
        <v>4</v>
      </c>
      <c r="BG138" s="18" t="s">
        <v>25</v>
      </c>
      <c r="BH138" s="88">
        <f t="shared" ref="BH138:BJ138" si="700">+BH22+BH52+BH62+BH82</f>
        <v>675</v>
      </c>
      <c r="BI138" s="88">
        <f t="shared" si="700"/>
        <v>879</v>
      </c>
      <c r="BJ138" s="88">
        <f t="shared" si="700"/>
        <v>702</v>
      </c>
      <c r="BK138" s="20">
        <f t="shared" si="671"/>
        <v>27</v>
      </c>
      <c r="BL138" s="101">
        <f t="shared" si="672"/>
        <v>-177</v>
      </c>
      <c r="BN138" s="22">
        <v>4</v>
      </c>
      <c r="BO138" s="18" t="s">
        <v>25</v>
      </c>
      <c r="BP138" s="88">
        <f t="shared" ref="BP138:BR138" si="701">+BP22+BP52+BP62+BP82</f>
        <v>122</v>
      </c>
      <c r="BQ138" s="88">
        <f t="shared" si="701"/>
        <v>134</v>
      </c>
      <c r="BR138" s="88">
        <f t="shared" si="701"/>
        <v>118</v>
      </c>
      <c r="BS138" s="20">
        <f t="shared" si="674"/>
        <v>-4</v>
      </c>
      <c r="BT138" s="101">
        <f t="shared" si="675"/>
        <v>-16</v>
      </c>
    </row>
    <row r="139" spans="2:72">
      <c r="B139" s="22">
        <v>5</v>
      </c>
      <c r="C139" s="18" t="s">
        <v>26</v>
      </c>
      <c r="D139" s="88">
        <f t="shared" si="685"/>
        <v>87</v>
      </c>
      <c r="E139" s="88">
        <f t="shared" si="685"/>
        <v>96</v>
      </c>
      <c r="F139" s="88">
        <f t="shared" si="685"/>
        <v>83</v>
      </c>
      <c r="G139" s="20">
        <f t="shared" si="650"/>
        <v>-4</v>
      </c>
      <c r="H139" s="101">
        <f t="shared" si="651"/>
        <v>-13</v>
      </c>
      <c r="J139" s="22">
        <v>5</v>
      </c>
      <c r="K139" s="18" t="s">
        <v>26</v>
      </c>
      <c r="L139" s="88">
        <f t="shared" ref="L139:N139" si="702">+L23+L53+L63+L83</f>
        <v>0</v>
      </c>
      <c r="M139" s="88">
        <f t="shared" si="702"/>
        <v>0</v>
      </c>
      <c r="N139" s="88">
        <f t="shared" si="702"/>
        <v>0</v>
      </c>
      <c r="O139" s="20">
        <f t="shared" si="653"/>
        <v>0</v>
      </c>
      <c r="P139" s="101">
        <f t="shared" si="654"/>
        <v>0</v>
      </c>
      <c r="R139" s="22">
        <v>5</v>
      </c>
      <c r="S139" s="18" t="s">
        <v>26</v>
      </c>
      <c r="T139" s="88">
        <f t="shared" ref="T139:V139" si="703">+T23+T53+T63+T83</f>
        <v>1</v>
      </c>
      <c r="U139" s="88">
        <f t="shared" si="703"/>
        <v>0</v>
      </c>
      <c r="V139" s="88">
        <f t="shared" si="703"/>
        <v>0</v>
      </c>
      <c r="W139" s="20">
        <f t="shared" si="656"/>
        <v>-1</v>
      </c>
      <c r="X139" s="101">
        <f t="shared" si="657"/>
        <v>0</v>
      </c>
      <c r="Z139" s="22">
        <v>5</v>
      </c>
      <c r="AA139" s="18" t="s">
        <v>26</v>
      </c>
      <c r="AB139" s="88">
        <f t="shared" ref="AB139:AD139" si="704">+AB23+AB53+AB63+AB83</f>
        <v>3</v>
      </c>
      <c r="AC139" s="88">
        <f t="shared" si="704"/>
        <v>3</v>
      </c>
      <c r="AD139" s="88">
        <f t="shared" si="704"/>
        <v>3</v>
      </c>
      <c r="AE139" s="20">
        <f t="shared" si="659"/>
        <v>0</v>
      </c>
      <c r="AF139" s="101">
        <f t="shared" si="660"/>
        <v>0</v>
      </c>
      <c r="AH139" s="22">
        <v>5</v>
      </c>
      <c r="AI139" s="18" t="s">
        <v>26</v>
      </c>
      <c r="AJ139" s="88">
        <f t="shared" ref="AJ139:AL139" si="705">+AJ23+AJ53+AJ63+AJ83</f>
        <v>29</v>
      </c>
      <c r="AK139" s="88">
        <f t="shared" si="705"/>
        <v>29</v>
      </c>
      <c r="AL139" s="88">
        <f t="shared" si="705"/>
        <v>25</v>
      </c>
      <c r="AM139" s="20">
        <f t="shared" si="662"/>
        <v>-4</v>
      </c>
      <c r="AN139" s="101">
        <f t="shared" si="663"/>
        <v>-4</v>
      </c>
      <c r="AP139" s="22">
        <v>5</v>
      </c>
      <c r="AQ139" s="18" t="s">
        <v>26</v>
      </c>
      <c r="AR139" s="88">
        <f t="shared" ref="AR139:AT139" si="706">+AR23+AR53+AR63+AR83</f>
        <v>50</v>
      </c>
      <c r="AS139" s="88">
        <f t="shared" si="706"/>
        <v>50</v>
      </c>
      <c r="AT139" s="88">
        <f t="shared" si="706"/>
        <v>50</v>
      </c>
      <c r="AU139" s="20">
        <f t="shared" si="665"/>
        <v>0</v>
      </c>
      <c r="AV139" s="101">
        <f t="shared" si="666"/>
        <v>0</v>
      </c>
      <c r="AX139" s="22">
        <v>5</v>
      </c>
      <c r="AY139" s="18" t="s">
        <v>26</v>
      </c>
      <c r="AZ139" s="88">
        <f t="shared" ref="AZ139:BB139" si="707">+AZ23+AZ53+AZ63+AZ83</f>
        <v>0</v>
      </c>
      <c r="BA139" s="88">
        <f t="shared" si="707"/>
        <v>0</v>
      </c>
      <c r="BB139" s="88">
        <f t="shared" si="707"/>
        <v>0</v>
      </c>
      <c r="BC139" s="20">
        <f t="shared" si="668"/>
        <v>0</v>
      </c>
      <c r="BD139" s="101">
        <f t="shared" si="669"/>
        <v>0</v>
      </c>
      <c r="BF139" s="22">
        <v>5</v>
      </c>
      <c r="BG139" s="18" t="s">
        <v>26</v>
      </c>
      <c r="BH139" s="88">
        <f t="shared" ref="BH139:BJ139" si="708">+BH23+BH53+BH63+BH83</f>
        <v>0</v>
      </c>
      <c r="BI139" s="88">
        <f t="shared" si="708"/>
        <v>10</v>
      </c>
      <c r="BJ139" s="88">
        <f t="shared" si="708"/>
        <v>1</v>
      </c>
      <c r="BK139" s="20">
        <f t="shared" si="671"/>
        <v>1</v>
      </c>
      <c r="BL139" s="101">
        <f t="shared" si="672"/>
        <v>-9</v>
      </c>
      <c r="BN139" s="22">
        <v>5</v>
      </c>
      <c r="BO139" s="18" t="s">
        <v>26</v>
      </c>
      <c r="BP139" s="88">
        <f t="shared" ref="BP139:BR139" si="709">+BP23+BP53+BP63+BP83</f>
        <v>4</v>
      </c>
      <c r="BQ139" s="88">
        <f t="shared" si="709"/>
        <v>4</v>
      </c>
      <c r="BR139" s="88">
        <f t="shared" si="709"/>
        <v>4</v>
      </c>
      <c r="BS139" s="20">
        <f t="shared" si="674"/>
        <v>0</v>
      </c>
      <c r="BT139" s="101">
        <f t="shared" si="675"/>
        <v>0</v>
      </c>
    </row>
    <row r="140" spans="2:72">
      <c r="B140" s="22">
        <v>6</v>
      </c>
      <c r="C140" s="5" t="s">
        <v>108</v>
      </c>
      <c r="D140" s="37">
        <f>+D24+D54+D64+D84</f>
        <v>25</v>
      </c>
      <c r="E140" s="37">
        <f t="shared" ref="E140:F140" si="710">+E24+E54+E64+E84</f>
        <v>32</v>
      </c>
      <c r="F140" s="37">
        <f t="shared" si="710"/>
        <v>25</v>
      </c>
      <c r="G140" s="20">
        <f t="shared" si="650"/>
        <v>0</v>
      </c>
      <c r="H140" s="101">
        <f t="shared" si="651"/>
        <v>-7</v>
      </c>
      <c r="J140" s="22">
        <v>6</v>
      </c>
      <c r="K140" s="5" t="s">
        <v>108</v>
      </c>
      <c r="L140" s="37">
        <f>+L24+L54+L64+L84</f>
        <v>0</v>
      </c>
      <c r="M140" s="37">
        <f t="shared" ref="M140:N140" si="711">+M24+M54+M64+M84</f>
        <v>0</v>
      </c>
      <c r="N140" s="37">
        <f t="shared" si="711"/>
        <v>0</v>
      </c>
      <c r="O140" s="20">
        <f t="shared" si="653"/>
        <v>0</v>
      </c>
      <c r="P140" s="101">
        <f t="shared" si="654"/>
        <v>0</v>
      </c>
      <c r="R140" s="22">
        <v>6</v>
      </c>
      <c r="S140" s="5" t="s">
        <v>108</v>
      </c>
      <c r="T140" s="37">
        <f>+T24+T54+T64+T84</f>
        <v>0</v>
      </c>
      <c r="U140" s="37">
        <f t="shared" ref="U140:V140" si="712">+U24+U54+U64+U84</f>
        <v>0</v>
      </c>
      <c r="V140" s="37">
        <f t="shared" si="712"/>
        <v>0</v>
      </c>
      <c r="W140" s="20">
        <f t="shared" si="656"/>
        <v>0</v>
      </c>
      <c r="X140" s="101">
        <f t="shared" si="657"/>
        <v>0</v>
      </c>
      <c r="Z140" s="22">
        <v>6</v>
      </c>
      <c r="AA140" s="5" t="s">
        <v>108</v>
      </c>
      <c r="AB140" s="37">
        <f>+AB24+AB54+AB64+AB84</f>
        <v>0</v>
      </c>
      <c r="AC140" s="37">
        <f t="shared" ref="AC140:AD140" si="713">+AC24+AC54+AC64+AC84</f>
        <v>0</v>
      </c>
      <c r="AD140" s="37">
        <f t="shared" si="713"/>
        <v>0</v>
      </c>
      <c r="AE140" s="20">
        <f t="shared" si="659"/>
        <v>0</v>
      </c>
      <c r="AF140" s="101">
        <f t="shared" si="660"/>
        <v>0</v>
      </c>
      <c r="AH140" s="22">
        <v>6</v>
      </c>
      <c r="AI140" s="5" t="s">
        <v>108</v>
      </c>
      <c r="AJ140" s="37">
        <f>+AJ24+AJ54+AJ64+AJ84</f>
        <v>4</v>
      </c>
      <c r="AK140" s="37">
        <f t="shared" ref="AK140:AL140" si="714">+AK24+AK54+AK64+AK84</f>
        <v>4</v>
      </c>
      <c r="AL140" s="37">
        <f t="shared" si="714"/>
        <v>5</v>
      </c>
      <c r="AM140" s="20">
        <f t="shared" si="662"/>
        <v>1</v>
      </c>
      <c r="AN140" s="101">
        <f t="shared" si="663"/>
        <v>1</v>
      </c>
      <c r="AP140" s="22">
        <v>6</v>
      </c>
      <c r="AQ140" s="5" t="s">
        <v>108</v>
      </c>
      <c r="AR140" s="37">
        <f>+AR24+AR54+AR64+AR84</f>
        <v>18</v>
      </c>
      <c r="AS140" s="37">
        <f t="shared" ref="AS140:AT140" si="715">+AS24+AS54+AS64+AS84</f>
        <v>18</v>
      </c>
      <c r="AT140" s="37">
        <f t="shared" si="715"/>
        <v>18</v>
      </c>
      <c r="AU140" s="20">
        <f t="shared" si="665"/>
        <v>0</v>
      </c>
      <c r="AV140" s="101">
        <f t="shared" si="666"/>
        <v>0</v>
      </c>
      <c r="AX140" s="22">
        <v>6</v>
      </c>
      <c r="AY140" s="5" t="s">
        <v>108</v>
      </c>
      <c r="AZ140" s="37">
        <f>+AZ24+AZ54+AZ64+AZ84</f>
        <v>0</v>
      </c>
      <c r="BA140" s="37">
        <f t="shared" ref="BA140:BB140" si="716">+BA24+BA54+BA64+BA84</f>
        <v>0</v>
      </c>
      <c r="BB140" s="37">
        <f t="shared" si="716"/>
        <v>0</v>
      </c>
      <c r="BC140" s="20">
        <f t="shared" si="668"/>
        <v>0</v>
      </c>
      <c r="BD140" s="101">
        <f t="shared" si="669"/>
        <v>0</v>
      </c>
      <c r="BF140" s="22">
        <v>6</v>
      </c>
      <c r="BG140" s="5" t="s">
        <v>108</v>
      </c>
      <c r="BH140" s="37">
        <f>+BH24+BH54+BH64+BH84</f>
        <v>1</v>
      </c>
      <c r="BI140" s="37">
        <f t="shared" ref="BI140:BJ140" si="717">+BI24+BI54+BI64+BI84</f>
        <v>8</v>
      </c>
      <c r="BJ140" s="37">
        <f t="shared" si="717"/>
        <v>0</v>
      </c>
      <c r="BK140" s="20">
        <f t="shared" si="671"/>
        <v>-1</v>
      </c>
      <c r="BL140" s="101">
        <f t="shared" si="672"/>
        <v>-8</v>
      </c>
      <c r="BN140" s="22">
        <v>6</v>
      </c>
      <c r="BO140" s="5" t="s">
        <v>108</v>
      </c>
      <c r="BP140" s="37">
        <f>+BP24+BP54+BP64+BP84</f>
        <v>2</v>
      </c>
      <c r="BQ140" s="37">
        <f t="shared" ref="BQ140:BR140" si="718">+BQ24+BQ54+BQ64+BQ84</f>
        <v>2</v>
      </c>
      <c r="BR140" s="37">
        <f t="shared" si="718"/>
        <v>2</v>
      </c>
      <c r="BS140" s="20">
        <f t="shared" si="674"/>
        <v>0</v>
      </c>
      <c r="BT140" s="101">
        <f t="shared" si="675"/>
        <v>0</v>
      </c>
    </row>
    <row r="141" spans="2:72">
      <c r="B141" s="38"/>
      <c r="C141" s="39" t="s">
        <v>7</v>
      </c>
      <c r="D141" s="40">
        <f>+SUM(D135:D140)</f>
        <v>3555</v>
      </c>
      <c r="E141" s="40">
        <f t="shared" ref="E141" si="719">+SUM(E135:E140)</f>
        <v>4082</v>
      </c>
      <c r="F141" s="40">
        <f t="shared" ref="F141" si="720">+SUM(F135:F140)</f>
        <v>3602</v>
      </c>
      <c r="G141" s="40">
        <f t="shared" ref="G141" si="721">+SUM(G135:G140)</f>
        <v>47</v>
      </c>
      <c r="H141" s="40">
        <f t="shared" ref="H141" si="722">+SUM(H135:H140)</f>
        <v>-480</v>
      </c>
      <c r="J141" s="38"/>
      <c r="K141" s="39" t="s">
        <v>7</v>
      </c>
      <c r="L141" s="40">
        <f>+SUM(L135:L140)</f>
        <v>0</v>
      </c>
      <c r="M141" s="40">
        <f t="shared" ref="M141" si="723">+SUM(M135:M140)</f>
        <v>61</v>
      </c>
      <c r="N141" s="40">
        <f t="shared" ref="N141" si="724">+SUM(N135:N140)</f>
        <v>44</v>
      </c>
      <c r="O141" s="40">
        <f t="shared" ref="O141" si="725">+SUM(O135:O140)</f>
        <v>44</v>
      </c>
      <c r="P141" s="40">
        <f t="shared" ref="P141" si="726">+SUM(P135:P140)</f>
        <v>-17</v>
      </c>
      <c r="R141" s="38"/>
      <c r="S141" s="39" t="s">
        <v>7</v>
      </c>
      <c r="T141" s="40">
        <f>+SUM(T135:T140)</f>
        <v>26</v>
      </c>
      <c r="U141" s="40">
        <f t="shared" ref="U141" si="727">+SUM(U135:U140)</f>
        <v>118</v>
      </c>
      <c r="V141" s="40">
        <f t="shared" ref="V141" si="728">+SUM(V135:V140)</f>
        <v>103</v>
      </c>
      <c r="W141" s="40">
        <f t="shared" ref="W141" si="729">+SUM(W135:W140)</f>
        <v>77</v>
      </c>
      <c r="X141" s="40">
        <f t="shared" ref="X141" si="730">+SUM(X135:X140)</f>
        <v>-15</v>
      </c>
      <c r="Z141" s="38"/>
      <c r="AA141" s="39" t="s">
        <v>7</v>
      </c>
      <c r="AB141" s="40">
        <f>+SUM(AB135:AB140)</f>
        <v>12</v>
      </c>
      <c r="AC141" s="40">
        <f t="shared" ref="AC141" si="731">+SUM(AC135:AC140)</f>
        <v>22</v>
      </c>
      <c r="AD141" s="40">
        <f t="shared" ref="AD141" si="732">+SUM(AD135:AD140)</f>
        <v>9</v>
      </c>
      <c r="AE141" s="40">
        <f t="shared" ref="AE141" si="733">+SUM(AE135:AE140)</f>
        <v>-3</v>
      </c>
      <c r="AF141" s="40">
        <f t="shared" ref="AF141" si="734">+SUM(AF135:AF140)</f>
        <v>-13</v>
      </c>
      <c r="AH141" s="38"/>
      <c r="AI141" s="39" t="s">
        <v>7</v>
      </c>
      <c r="AJ141" s="40">
        <f>+SUM(AJ135:AJ140)</f>
        <v>1427</v>
      </c>
      <c r="AK141" s="40">
        <f t="shared" ref="AK141" si="735">+SUM(AK135:AK140)</f>
        <v>1432</v>
      </c>
      <c r="AL141" s="40">
        <f t="shared" ref="AL141" si="736">+SUM(AL135:AL140)</f>
        <v>1421</v>
      </c>
      <c r="AM141" s="40">
        <f t="shared" ref="AM141" si="737">+SUM(AM135:AM140)</f>
        <v>-6</v>
      </c>
      <c r="AN141" s="40">
        <f t="shared" ref="AN141" si="738">+SUM(AN135:AN140)</f>
        <v>-11</v>
      </c>
      <c r="AP141" s="38"/>
      <c r="AQ141" s="39" t="s">
        <v>7</v>
      </c>
      <c r="AR141" s="40">
        <f>+SUM(AR135:AR140)</f>
        <v>708</v>
      </c>
      <c r="AS141" s="40">
        <f t="shared" ref="AS141" si="739">+SUM(AS135:AS140)</f>
        <v>593</v>
      </c>
      <c r="AT141" s="40">
        <f t="shared" ref="AT141" si="740">+SUM(AT135:AT140)</f>
        <v>601</v>
      </c>
      <c r="AU141" s="40">
        <f t="shared" ref="AU141" si="741">+SUM(AU135:AU140)</f>
        <v>-107</v>
      </c>
      <c r="AV141" s="40">
        <f t="shared" ref="AV141" si="742">+SUM(AV135:AV140)</f>
        <v>8</v>
      </c>
      <c r="AX141" s="38"/>
      <c r="AY141" s="39" t="s">
        <v>7</v>
      </c>
      <c r="AZ141" s="40">
        <f>+SUM(AZ135:AZ140)</f>
        <v>353</v>
      </c>
      <c r="BA141" s="40">
        <f t="shared" ref="BA141" si="743">+SUM(BA135:BA140)</f>
        <v>445</v>
      </c>
      <c r="BB141" s="40">
        <f t="shared" ref="BB141" si="744">+SUM(BB135:BB140)</f>
        <v>363</v>
      </c>
      <c r="BC141" s="40">
        <f t="shared" ref="BC141" si="745">+SUM(BC135:BC140)</f>
        <v>10</v>
      </c>
      <c r="BD141" s="40">
        <f t="shared" ref="BD141" si="746">+SUM(BD135:BD140)</f>
        <v>-82</v>
      </c>
      <c r="BF141" s="38"/>
      <c r="BG141" s="39" t="s">
        <v>7</v>
      </c>
      <c r="BH141" s="40">
        <f>+SUM(BH135:BH140)</f>
        <v>865</v>
      </c>
      <c r="BI141" s="40">
        <f t="shared" ref="BI141" si="747">+SUM(BI135:BI140)</f>
        <v>1230</v>
      </c>
      <c r="BJ141" s="40">
        <f t="shared" ref="BJ141" si="748">+SUM(BJ135:BJ140)</f>
        <v>895</v>
      </c>
      <c r="BK141" s="40">
        <f t="shared" ref="BK141" si="749">+SUM(BK135:BK140)</f>
        <v>30</v>
      </c>
      <c r="BL141" s="40">
        <f t="shared" ref="BL141" si="750">+SUM(BL135:BL140)</f>
        <v>-335</v>
      </c>
      <c r="BN141" s="38"/>
      <c r="BO141" s="39" t="s">
        <v>7</v>
      </c>
      <c r="BP141" s="40">
        <f>+SUM(BP135:BP140)</f>
        <v>164</v>
      </c>
      <c r="BQ141" s="40">
        <f t="shared" ref="BQ141" si="751">+SUM(BQ135:BQ140)</f>
        <v>181</v>
      </c>
      <c r="BR141" s="40">
        <f t="shared" ref="BR141" si="752">+SUM(BR135:BR140)</f>
        <v>166</v>
      </c>
      <c r="BS141" s="40">
        <f t="shared" ref="BS141" si="753">+SUM(BS135:BS140)</f>
        <v>2</v>
      </c>
      <c r="BT141" s="40">
        <f t="shared" ref="BT141" si="754">+SUM(BT135:BT140)</f>
        <v>-15</v>
      </c>
    </row>
    <row r="143" spans="2:72">
      <c r="B143" s="217"/>
      <c r="C143" s="217" t="s">
        <v>78</v>
      </c>
      <c r="J143" s="217"/>
      <c r="K143" s="217" t="s">
        <v>78</v>
      </c>
      <c r="R143" s="217"/>
      <c r="S143" s="217" t="s">
        <v>78</v>
      </c>
      <c r="Z143" s="217"/>
      <c r="AA143" s="217" t="s">
        <v>78</v>
      </c>
      <c r="AH143" s="217"/>
      <c r="AI143" s="217" t="s">
        <v>78</v>
      </c>
      <c r="AP143" s="217"/>
      <c r="AQ143" s="217" t="s">
        <v>78</v>
      </c>
      <c r="AX143" s="217"/>
      <c r="AY143" s="217" t="s">
        <v>78</v>
      </c>
      <c r="BF143" s="217"/>
      <c r="BG143" s="217" t="s">
        <v>78</v>
      </c>
      <c r="BN143" s="217"/>
      <c r="BO143" s="217" t="s">
        <v>78</v>
      </c>
    </row>
    <row r="144" spans="2:72">
      <c r="B144" s="325" t="s">
        <v>1</v>
      </c>
      <c r="C144" s="98"/>
      <c r="D144" s="67" t="s">
        <v>0</v>
      </c>
      <c r="E144" s="87" t="s">
        <v>37</v>
      </c>
      <c r="F144" s="68" t="s">
        <v>0</v>
      </c>
      <c r="G144" s="326" t="s">
        <v>38</v>
      </c>
      <c r="H144" s="327"/>
      <c r="J144" s="325" t="s">
        <v>1</v>
      </c>
      <c r="K144" s="233"/>
      <c r="L144" s="67" t="s">
        <v>0</v>
      </c>
      <c r="M144" s="87" t="s">
        <v>37</v>
      </c>
      <c r="N144" s="68" t="s">
        <v>0</v>
      </c>
      <c r="O144" s="326" t="s">
        <v>38</v>
      </c>
      <c r="P144" s="327"/>
      <c r="R144" s="325" t="s">
        <v>1</v>
      </c>
      <c r="S144" s="233"/>
      <c r="T144" s="67" t="s">
        <v>0</v>
      </c>
      <c r="U144" s="87" t="s">
        <v>37</v>
      </c>
      <c r="V144" s="68" t="s">
        <v>0</v>
      </c>
      <c r="W144" s="326" t="s">
        <v>38</v>
      </c>
      <c r="X144" s="327"/>
      <c r="Z144" s="325" t="s">
        <v>1</v>
      </c>
      <c r="AA144" s="233"/>
      <c r="AB144" s="67" t="s">
        <v>0</v>
      </c>
      <c r="AC144" s="87" t="s">
        <v>37</v>
      </c>
      <c r="AD144" s="68" t="s">
        <v>0</v>
      </c>
      <c r="AE144" s="326" t="s">
        <v>38</v>
      </c>
      <c r="AF144" s="327"/>
      <c r="AH144" s="325" t="s">
        <v>1</v>
      </c>
      <c r="AI144" s="233"/>
      <c r="AJ144" s="67" t="s">
        <v>0</v>
      </c>
      <c r="AK144" s="87" t="s">
        <v>37</v>
      </c>
      <c r="AL144" s="68" t="s">
        <v>0</v>
      </c>
      <c r="AM144" s="326" t="s">
        <v>38</v>
      </c>
      <c r="AN144" s="327"/>
      <c r="AP144" s="325" t="s">
        <v>1</v>
      </c>
      <c r="AQ144" s="233"/>
      <c r="AR144" s="67" t="s">
        <v>0</v>
      </c>
      <c r="AS144" s="87" t="s">
        <v>37</v>
      </c>
      <c r="AT144" s="68" t="s">
        <v>0</v>
      </c>
      <c r="AU144" s="326" t="s">
        <v>38</v>
      </c>
      <c r="AV144" s="327"/>
      <c r="AX144" s="325" t="s">
        <v>1</v>
      </c>
      <c r="AY144" s="233"/>
      <c r="AZ144" s="67" t="s">
        <v>0</v>
      </c>
      <c r="BA144" s="87" t="s">
        <v>37</v>
      </c>
      <c r="BB144" s="68" t="s">
        <v>0</v>
      </c>
      <c r="BC144" s="326" t="s">
        <v>38</v>
      </c>
      <c r="BD144" s="327"/>
      <c r="BF144" s="325" t="s">
        <v>1</v>
      </c>
      <c r="BG144" s="233"/>
      <c r="BH144" s="67" t="s">
        <v>0</v>
      </c>
      <c r="BI144" s="87" t="s">
        <v>37</v>
      </c>
      <c r="BJ144" s="68" t="s">
        <v>0</v>
      </c>
      <c r="BK144" s="326" t="s">
        <v>38</v>
      </c>
      <c r="BL144" s="327"/>
      <c r="BN144" s="325" t="s">
        <v>1</v>
      </c>
      <c r="BO144" s="233"/>
      <c r="BP144" s="67" t="s">
        <v>0</v>
      </c>
      <c r="BQ144" s="87" t="s">
        <v>37</v>
      </c>
      <c r="BR144" s="68" t="s">
        <v>0</v>
      </c>
      <c r="BS144" s="326" t="s">
        <v>38</v>
      </c>
      <c r="BT144" s="327"/>
    </row>
    <row r="145" spans="2:72">
      <c r="B145" s="323"/>
      <c r="C145" s="81" t="s">
        <v>21</v>
      </c>
      <c r="D145" s="81" t="s">
        <v>2</v>
      </c>
      <c r="E145" s="81" t="s">
        <v>2</v>
      </c>
      <c r="F145" s="81" t="s">
        <v>2</v>
      </c>
      <c r="G145" s="320" t="s">
        <v>5</v>
      </c>
      <c r="H145" s="321"/>
      <c r="J145" s="323"/>
      <c r="K145" s="81" t="s">
        <v>21</v>
      </c>
      <c r="L145" s="81" t="s">
        <v>2</v>
      </c>
      <c r="M145" s="81" t="s">
        <v>2</v>
      </c>
      <c r="N145" s="81" t="s">
        <v>2</v>
      </c>
      <c r="O145" s="320" t="s">
        <v>5</v>
      </c>
      <c r="P145" s="321"/>
      <c r="R145" s="323"/>
      <c r="S145" s="81" t="s">
        <v>21</v>
      </c>
      <c r="T145" s="81" t="s">
        <v>2</v>
      </c>
      <c r="U145" s="81" t="s">
        <v>2</v>
      </c>
      <c r="V145" s="81" t="s">
        <v>2</v>
      </c>
      <c r="W145" s="320" t="s">
        <v>5</v>
      </c>
      <c r="X145" s="321"/>
      <c r="Z145" s="323"/>
      <c r="AA145" s="81" t="s">
        <v>21</v>
      </c>
      <c r="AB145" s="81" t="s">
        <v>2</v>
      </c>
      <c r="AC145" s="81" t="s">
        <v>2</v>
      </c>
      <c r="AD145" s="81" t="s">
        <v>2</v>
      </c>
      <c r="AE145" s="320" t="s">
        <v>5</v>
      </c>
      <c r="AF145" s="321"/>
      <c r="AH145" s="323"/>
      <c r="AI145" s="81" t="s">
        <v>21</v>
      </c>
      <c r="AJ145" s="81" t="s">
        <v>2</v>
      </c>
      <c r="AK145" s="81" t="s">
        <v>2</v>
      </c>
      <c r="AL145" s="81" t="s">
        <v>2</v>
      </c>
      <c r="AM145" s="320" t="s">
        <v>5</v>
      </c>
      <c r="AN145" s="321"/>
      <c r="AP145" s="323"/>
      <c r="AQ145" s="81" t="s">
        <v>21</v>
      </c>
      <c r="AR145" s="81" t="s">
        <v>2</v>
      </c>
      <c r="AS145" s="81" t="s">
        <v>2</v>
      </c>
      <c r="AT145" s="81" t="s">
        <v>2</v>
      </c>
      <c r="AU145" s="320" t="s">
        <v>5</v>
      </c>
      <c r="AV145" s="321"/>
      <c r="AX145" s="323"/>
      <c r="AY145" s="81" t="s">
        <v>21</v>
      </c>
      <c r="AZ145" s="81" t="s">
        <v>2</v>
      </c>
      <c r="BA145" s="81" t="s">
        <v>2</v>
      </c>
      <c r="BB145" s="81" t="s">
        <v>2</v>
      </c>
      <c r="BC145" s="320" t="s">
        <v>5</v>
      </c>
      <c r="BD145" s="321"/>
      <c r="BF145" s="323"/>
      <c r="BG145" s="81" t="s">
        <v>21</v>
      </c>
      <c r="BH145" s="81" t="s">
        <v>2</v>
      </c>
      <c r="BI145" s="81" t="s">
        <v>2</v>
      </c>
      <c r="BJ145" s="81" t="s">
        <v>2</v>
      </c>
      <c r="BK145" s="320" t="s">
        <v>5</v>
      </c>
      <c r="BL145" s="321"/>
      <c r="BN145" s="323"/>
      <c r="BO145" s="81" t="s">
        <v>21</v>
      </c>
      <c r="BP145" s="81" t="s">
        <v>2</v>
      </c>
      <c r="BQ145" s="81" t="s">
        <v>2</v>
      </c>
      <c r="BR145" s="81" t="s">
        <v>2</v>
      </c>
      <c r="BS145" s="320" t="s">
        <v>5</v>
      </c>
      <c r="BT145" s="321"/>
    </row>
    <row r="146" spans="2:72">
      <c r="B146" s="324"/>
      <c r="C146" s="99"/>
      <c r="D146" s="69">
        <v>2020</v>
      </c>
      <c r="E146" s="69">
        <v>2021</v>
      </c>
      <c r="F146" s="69">
        <v>2021</v>
      </c>
      <c r="G146" s="91" t="s">
        <v>49</v>
      </c>
      <c r="H146" s="91" t="s">
        <v>50</v>
      </c>
      <c r="J146" s="324"/>
      <c r="K146" s="234"/>
      <c r="L146" s="69">
        <v>2020</v>
      </c>
      <c r="M146" s="69">
        <v>2021</v>
      </c>
      <c r="N146" s="69">
        <v>2021</v>
      </c>
      <c r="O146" s="91" t="s">
        <v>49</v>
      </c>
      <c r="P146" s="91" t="s">
        <v>50</v>
      </c>
      <c r="R146" s="324"/>
      <c r="S146" s="234"/>
      <c r="T146" s="69">
        <v>2020</v>
      </c>
      <c r="U146" s="69">
        <v>2021</v>
      </c>
      <c r="V146" s="69">
        <v>2021</v>
      </c>
      <c r="W146" s="91" t="s">
        <v>49</v>
      </c>
      <c r="X146" s="91" t="s">
        <v>50</v>
      </c>
      <c r="Z146" s="324"/>
      <c r="AA146" s="234"/>
      <c r="AB146" s="69">
        <v>2020</v>
      </c>
      <c r="AC146" s="69">
        <v>2021</v>
      </c>
      <c r="AD146" s="69">
        <v>2021</v>
      </c>
      <c r="AE146" s="91" t="s">
        <v>49</v>
      </c>
      <c r="AF146" s="91" t="s">
        <v>50</v>
      </c>
      <c r="AH146" s="324"/>
      <c r="AI146" s="234"/>
      <c r="AJ146" s="69">
        <v>2020</v>
      </c>
      <c r="AK146" s="69">
        <v>2021</v>
      </c>
      <c r="AL146" s="69">
        <v>2021</v>
      </c>
      <c r="AM146" s="91" t="s">
        <v>49</v>
      </c>
      <c r="AN146" s="91" t="s">
        <v>50</v>
      </c>
      <c r="AP146" s="324"/>
      <c r="AQ146" s="234"/>
      <c r="AR146" s="69">
        <v>2020</v>
      </c>
      <c r="AS146" s="69">
        <v>2021</v>
      </c>
      <c r="AT146" s="69">
        <v>2021</v>
      </c>
      <c r="AU146" s="91" t="s">
        <v>49</v>
      </c>
      <c r="AV146" s="91" t="s">
        <v>50</v>
      </c>
      <c r="AX146" s="324"/>
      <c r="AY146" s="234"/>
      <c r="AZ146" s="69">
        <v>2020</v>
      </c>
      <c r="BA146" s="69">
        <v>2021</v>
      </c>
      <c r="BB146" s="69">
        <v>2021</v>
      </c>
      <c r="BC146" s="91" t="s">
        <v>49</v>
      </c>
      <c r="BD146" s="91" t="s">
        <v>50</v>
      </c>
      <c r="BF146" s="324"/>
      <c r="BG146" s="234"/>
      <c r="BH146" s="69">
        <v>2020</v>
      </c>
      <c r="BI146" s="69">
        <v>2021</v>
      </c>
      <c r="BJ146" s="69">
        <v>2021</v>
      </c>
      <c r="BK146" s="91" t="s">
        <v>49</v>
      </c>
      <c r="BL146" s="91" t="s">
        <v>50</v>
      </c>
      <c r="BN146" s="324"/>
      <c r="BO146" s="234"/>
      <c r="BP146" s="69">
        <v>2020</v>
      </c>
      <c r="BQ146" s="69">
        <v>2021</v>
      </c>
      <c r="BR146" s="69">
        <v>2021</v>
      </c>
      <c r="BS146" s="91" t="s">
        <v>49</v>
      </c>
      <c r="BT146" s="91" t="s">
        <v>50</v>
      </c>
    </row>
    <row r="147" spans="2:72">
      <c r="B147" s="78">
        <v>1</v>
      </c>
      <c r="C147" s="75">
        <v>2</v>
      </c>
      <c r="D147" s="75">
        <v>3</v>
      </c>
      <c r="E147" s="75">
        <v>4</v>
      </c>
      <c r="F147" s="75">
        <v>5</v>
      </c>
      <c r="G147" s="75">
        <v>6</v>
      </c>
      <c r="H147" s="75">
        <v>7</v>
      </c>
      <c r="J147" s="78">
        <v>1</v>
      </c>
      <c r="K147" s="75">
        <v>2</v>
      </c>
      <c r="L147" s="75">
        <v>3</v>
      </c>
      <c r="M147" s="75">
        <v>4</v>
      </c>
      <c r="N147" s="75">
        <v>5</v>
      </c>
      <c r="O147" s="75">
        <v>6</v>
      </c>
      <c r="P147" s="75">
        <v>7</v>
      </c>
      <c r="R147" s="78">
        <v>1</v>
      </c>
      <c r="S147" s="75">
        <v>2</v>
      </c>
      <c r="T147" s="75">
        <v>3</v>
      </c>
      <c r="U147" s="75">
        <v>4</v>
      </c>
      <c r="V147" s="75">
        <v>5</v>
      </c>
      <c r="W147" s="75">
        <v>6</v>
      </c>
      <c r="X147" s="75">
        <v>7</v>
      </c>
      <c r="Z147" s="78">
        <v>1</v>
      </c>
      <c r="AA147" s="75">
        <v>2</v>
      </c>
      <c r="AB147" s="75">
        <v>3</v>
      </c>
      <c r="AC147" s="75">
        <v>4</v>
      </c>
      <c r="AD147" s="75">
        <v>5</v>
      </c>
      <c r="AE147" s="75">
        <v>6</v>
      </c>
      <c r="AF147" s="75">
        <v>7</v>
      </c>
      <c r="AH147" s="78">
        <v>1</v>
      </c>
      <c r="AI147" s="75">
        <v>2</v>
      </c>
      <c r="AJ147" s="75">
        <v>3</v>
      </c>
      <c r="AK147" s="75">
        <v>4</v>
      </c>
      <c r="AL147" s="75">
        <v>5</v>
      </c>
      <c r="AM147" s="75">
        <v>6</v>
      </c>
      <c r="AN147" s="75">
        <v>7</v>
      </c>
      <c r="AP147" s="78">
        <v>1</v>
      </c>
      <c r="AQ147" s="75">
        <v>2</v>
      </c>
      <c r="AR147" s="75">
        <v>3</v>
      </c>
      <c r="AS147" s="75">
        <v>4</v>
      </c>
      <c r="AT147" s="75">
        <v>5</v>
      </c>
      <c r="AU147" s="75">
        <v>6</v>
      </c>
      <c r="AV147" s="75">
        <v>7</v>
      </c>
      <c r="AX147" s="78">
        <v>1</v>
      </c>
      <c r="AY147" s="75">
        <v>2</v>
      </c>
      <c r="AZ147" s="75">
        <v>3</v>
      </c>
      <c r="BA147" s="75">
        <v>4</v>
      </c>
      <c r="BB147" s="75">
        <v>5</v>
      </c>
      <c r="BC147" s="75">
        <v>6</v>
      </c>
      <c r="BD147" s="75">
        <v>7</v>
      </c>
      <c r="BF147" s="78">
        <v>1</v>
      </c>
      <c r="BG147" s="75">
        <v>2</v>
      </c>
      <c r="BH147" s="75">
        <v>3</v>
      </c>
      <c r="BI147" s="75">
        <v>4</v>
      </c>
      <c r="BJ147" s="75">
        <v>5</v>
      </c>
      <c r="BK147" s="75">
        <v>6</v>
      </c>
      <c r="BL147" s="75">
        <v>7</v>
      </c>
      <c r="BN147" s="78">
        <v>1</v>
      </c>
      <c r="BO147" s="75">
        <v>2</v>
      </c>
      <c r="BP147" s="75">
        <v>3</v>
      </c>
      <c r="BQ147" s="75">
        <v>4</v>
      </c>
      <c r="BR147" s="75">
        <v>5</v>
      </c>
      <c r="BS147" s="75">
        <v>6</v>
      </c>
      <c r="BT147" s="75">
        <v>7</v>
      </c>
    </row>
    <row r="148" spans="2:72">
      <c r="B148" s="22">
        <v>1</v>
      </c>
      <c r="C148" s="18" t="s">
        <v>22</v>
      </c>
      <c r="D148" s="88">
        <f>D122+D135</f>
        <v>142</v>
      </c>
      <c r="E148" s="88">
        <f t="shared" ref="E148:F148" si="755">E122+E135</f>
        <v>199</v>
      </c>
      <c r="F148" s="88">
        <f t="shared" si="755"/>
        <v>193</v>
      </c>
      <c r="G148" s="20">
        <f>F148-D148</f>
        <v>51</v>
      </c>
      <c r="H148" s="101">
        <f>F148-E148</f>
        <v>-6</v>
      </c>
      <c r="J148" s="22">
        <v>1</v>
      </c>
      <c r="K148" s="18" t="s">
        <v>22</v>
      </c>
      <c r="L148" s="88">
        <f>L122+L135</f>
        <v>0</v>
      </c>
      <c r="M148" s="88">
        <f t="shared" ref="M148:N148" si="756">M122+M135</f>
        <v>58</v>
      </c>
      <c r="N148" s="88">
        <f t="shared" si="756"/>
        <v>57</v>
      </c>
      <c r="O148" s="20">
        <f>N148-L148</f>
        <v>57</v>
      </c>
      <c r="P148" s="101">
        <f>N148-M148</f>
        <v>-1</v>
      </c>
      <c r="R148" s="22">
        <v>1</v>
      </c>
      <c r="S148" s="18" t="s">
        <v>22</v>
      </c>
      <c r="T148" s="88">
        <f>T122+T135</f>
        <v>9</v>
      </c>
      <c r="U148" s="88">
        <f t="shared" ref="U148:V148" si="757">U122+U135</f>
        <v>8</v>
      </c>
      <c r="V148" s="88">
        <f t="shared" si="757"/>
        <v>8</v>
      </c>
      <c r="W148" s="20">
        <f>V148-T148</f>
        <v>-1</v>
      </c>
      <c r="X148" s="101">
        <f>V148-U148</f>
        <v>0</v>
      </c>
      <c r="Z148" s="22">
        <v>1</v>
      </c>
      <c r="AA148" s="18" t="s">
        <v>22</v>
      </c>
      <c r="AB148" s="88">
        <f>AB122+AB135</f>
        <v>8</v>
      </c>
      <c r="AC148" s="88">
        <f t="shared" ref="AC148:AD148" si="758">AC122+AC135</f>
        <v>8</v>
      </c>
      <c r="AD148" s="88">
        <f t="shared" si="758"/>
        <v>7</v>
      </c>
      <c r="AE148" s="20">
        <f>AD148-AB148</f>
        <v>-1</v>
      </c>
      <c r="AF148" s="101">
        <f>AD148-AC148</f>
        <v>-1</v>
      </c>
      <c r="AH148" s="22">
        <v>1</v>
      </c>
      <c r="AI148" s="18" t="s">
        <v>22</v>
      </c>
      <c r="AJ148" s="88">
        <f>AJ122+AJ135</f>
        <v>25</v>
      </c>
      <c r="AK148" s="88">
        <f t="shared" ref="AK148:AL148" si="759">AK122+AK135</f>
        <v>29</v>
      </c>
      <c r="AL148" s="88">
        <f t="shared" si="759"/>
        <v>26</v>
      </c>
      <c r="AM148" s="20">
        <f>AL148-AJ148</f>
        <v>1</v>
      </c>
      <c r="AN148" s="101">
        <f>AL148-AK148</f>
        <v>-3</v>
      </c>
      <c r="AP148" s="22">
        <v>1</v>
      </c>
      <c r="AQ148" s="18" t="s">
        <v>22</v>
      </c>
      <c r="AR148" s="88">
        <f>AR122+AR135</f>
        <v>23</v>
      </c>
      <c r="AS148" s="88">
        <f t="shared" ref="AS148:AT148" si="760">AS122+AS135</f>
        <v>23</v>
      </c>
      <c r="AT148" s="88">
        <f t="shared" si="760"/>
        <v>23</v>
      </c>
      <c r="AU148" s="20">
        <f>AT148-AR148</f>
        <v>0</v>
      </c>
      <c r="AV148" s="101">
        <f>AT148-AS148</f>
        <v>0</v>
      </c>
      <c r="AX148" s="22">
        <v>1</v>
      </c>
      <c r="AY148" s="18" t="s">
        <v>22</v>
      </c>
      <c r="AZ148" s="88">
        <f>AZ122+AZ135</f>
        <v>29</v>
      </c>
      <c r="BA148" s="88">
        <f t="shared" ref="BA148:BB148" si="761">BA122+BA135</f>
        <v>27</v>
      </c>
      <c r="BB148" s="88">
        <f t="shared" si="761"/>
        <v>28</v>
      </c>
      <c r="BC148" s="20">
        <f>BB148-AZ148</f>
        <v>-1</v>
      </c>
      <c r="BD148" s="101">
        <f>BB148-BA148</f>
        <v>1</v>
      </c>
      <c r="BF148" s="22">
        <v>1</v>
      </c>
      <c r="BG148" s="18" t="s">
        <v>22</v>
      </c>
      <c r="BH148" s="88">
        <f>BH122+BH135</f>
        <v>43</v>
      </c>
      <c r="BI148" s="88">
        <f t="shared" ref="BI148:BJ148" si="762">BI122+BI135</f>
        <v>41</v>
      </c>
      <c r="BJ148" s="88">
        <f t="shared" si="762"/>
        <v>39</v>
      </c>
      <c r="BK148" s="20">
        <f>BJ148-BH148</f>
        <v>-4</v>
      </c>
      <c r="BL148" s="101">
        <f>BJ148-BI148</f>
        <v>-2</v>
      </c>
      <c r="BN148" s="22">
        <v>1</v>
      </c>
      <c r="BO148" s="18" t="s">
        <v>22</v>
      </c>
      <c r="BP148" s="88">
        <f>BP122+BP135</f>
        <v>5</v>
      </c>
      <c r="BQ148" s="88">
        <f t="shared" ref="BQ148:BR148" si="763">BQ122+BQ135</f>
        <v>5</v>
      </c>
      <c r="BR148" s="88">
        <f t="shared" si="763"/>
        <v>5</v>
      </c>
      <c r="BS148" s="20">
        <f>BR148-BP148</f>
        <v>0</v>
      </c>
      <c r="BT148" s="101">
        <f>BR148-BQ148</f>
        <v>0</v>
      </c>
    </row>
    <row r="149" spans="2:72">
      <c r="B149" s="22">
        <v>2</v>
      </c>
      <c r="C149" s="18" t="s">
        <v>23</v>
      </c>
      <c r="D149" s="88">
        <f t="shared" ref="D149:F153" si="764">D123+D136</f>
        <v>1450</v>
      </c>
      <c r="E149" s="88">
        <f t="shared" si="764"/>
        <v>1644</v>
      </c>
      <c r="F149" s="88">
        <f t="shared" si="764"/>
        <v>1675</v>
      </c>
      <c r="G149" s="20">
        <f t="shared" ref="G149:G152" si="765">F149-D149</f>
        <v>225</v>
      </c>
      <c r="H149" s="101">
        <f t="shared" ref="H149:H152" si="766">F149-E149</f>
        <v>31</v>
      </c>
      <c r="J149" s="22">
        <v>2</v>
      </c>
      <c r="K149" s="18" t="s">
        <v>23</v>
      </c>
      <c r="L149" s="88">
        <f t="shared" ref="L149:N149" si="767">L123+L136</f>
        <v>0</v>
      </c>
      <c r="M149" s="88">
        <f t="shared" si="767"/>
        <v>181</v>
      </c>
      <c r="N149" s="88">
        <f t="shared" si="767"/>
        <v>171</v>
      </c>
      <c r="O149" s="20">
        <f t="shared" ref="O149:O152" si="768">N149-L149</f>
        <v>171</v>
      </c>
      <c r="P149" s="101">
        <f t="shared" ref="P149:P152" si="769">N149-M149</f>
        <v>-10</v>
      </c>
      <c r="R149" s="22">
        <v>2</v>
      </c>
      <c r="S149" s="18" t="s">
        <v>23</v>
      </c>
      <c r="T149" s="88">
        <f t="shared" ref="T149:V149" si="770">T123+T136</f>
        <v>26</v>
      </c>
      <c r="U149" s="88">
        <f t="shared" si="770"/>
        <v>26</v>
      </c>
      <c r="V149" s="88">
        <f t="shared" si="770"/>
        <v>35</v>
      </c>
      <c r="W149" s="20">
        <f t="shared" ref="W149:W152" si="771">V149-T149</f>
        <v>9</v>
      </c>
      <c r="X149" s="101">
        <f t="shared" ref="X149:X152" si="772">V149-U149</f>
        <v>9</v>
      </c>
      <c r="Z149" s="22">
        <v>2</v>
      </c>
      <c r="AA149" s="18" t="s">
        <v>23</v>
      </c>
      <c r="AB149" s="88">
        <f t="shared" ref="AB149:AD149" si="773">AB123+AB136</f>
        <v>47</v>
      </c>
      <c r="AC149" s="88">
        <f t="shared" si="773"/>
        <v>50</v>
      </c>
      <c r="AD149" s="88">
        <f t="shared" si="773"/>
        <v>44</v>
      </c>
      <c r="AE149" s="20">
        <f t="shared" ref="AE149:AE152" si="774">AD149-AB149</f>
        <v>-3</v>
      </c>
      <c r="AF149" s="101">
        <f t="shared" ref="AF149:AF152" si="775">AD149-AC149</f>
        <v>-6</v>
      </c>
      <c r="AH149" s="22">
        <v>2</v>
      </c>
      <c r="AI149" s="18" t="s">
        <v>23</v>
      </c>
      <c r="AJ149" s="88">
        <f t="shared" ref="AJ149:AL149" si="776">AJ123+AJ136</f>
        <v>348</v>
      </c>
      <c r="AK149" s="88">
        <f t="shared" si="776"/>
        <v>354</v>
      </c>
      <c r="AL149" s="88">
        <f t="shared" si="776"/>
        <v>361</v>
      </c>
      <c r="AM149" s="20">
        <f t="shared" ref="AM149:AM152" si="777">AL149-AJ149</f>
        <v>13</v>
      </c>
      <c r="AN149" s="101">
        <f t="shared" ref="AN149:AN152" si="778">AL149-AK149</f>
        <v>7</v>
      </c>
      <c r="AP149" s="22">
        <v>2</v>
      </c>
      <c r="AQ149" s="18" t="s">
        <v>23</v>
      </c>
      <c r="AR149" s="88">
        <f t="shared" ref="AR149:AT149" si="779">AR123+AR136</f>
        <v>352</v>
      </c>
      <c r="AS149" s="88">
        <f t="shared" si="779"/>
        <v>368</v>
      </c>
      <c r="AT149" s="88">
        <f t="shared" si="779"/>
        <v>355</v>
      </c>
      <c r="AU149" s="20">
        <f t="shared" ref="AU149:AU152" si="780">AT149-AR149</f>
        <v>3</v>
      </c>
      <c r="AV149" s="101">
        <f t="shared" ref="AV149:AV152" si="781">AT149-AS149</f>
        <v>-13</v>
      </c>
      <c r="AX149" s="22">
        <v>2</v>
      </c>
      <c r="AY149" s="18" t="s">
        <v>23</v>
      </c>
      <c r="AZ149" s="88">
        <f t="shared" ref="AZ149:BB149" si="782">AZ123+AZ136</f>
        <v>194</v>
      </c>
      <c r="BA149" s="88">
        <f t="shared" si="782"/>
        <v>176</v>
      </c>
      <c r="BB149" s="88">
        <f t="shared" si="782"/>
        <v>214</v>
      </c>
      <c r="BC149" s="20">
        <f t="shared" ref="BC149:BC152" si="783">BB149-AZ149</f>
        <v>20</v>
      </c>
      <c r="BD149" s="101">
        <f t="shared" ref="BD149:BD152" si="784">BB149-BA149</f>
        <v>38</v>
      </c>
      <c r="BF149" s="22">
        <v>2</v>
      </c>
      <c r="BG149" s="18" t="s">
        <v>23</v>
      </c>
      <c r="BH149" s="88">
        <f t="shared" ref="BH149:BJ149" si="785">BH123+BH136</f>
        <v>405</v>
      </c>
      <c r="BI149" s="88">
        <f t="shared" si="785"/>
        <v>402</v>
      </c>
      <c r="BJ149" s="88">
        <f t="shared" si="785"/>
        <v>414</v>
      </c>
      <c r="BK149" s="20">
        <f t="shared" ref="BK149:BK152" si="786">BJ149-BH149</f>
        <v>9</v>
      </c>
      <c r="BL149" s="101">
        <f t="shared" ref="BL149:BL152" si="787">BJ149-BI149</f>
        <v>12</v>
      </c>
      <c r="BN149" s="22">
        <v>2</v>
      </c>
      <c r="BO149" s="18" t="s">
        <v>23</v>
      </c>
      <c r="BP149" s="88">
        <f t="shared" ref="BP149:BR149" si="788">BP123+BP136</f>
        <v>78</v>
      </c>
      <c r="BQ149" s="88">
        <f t="shared" si="788"/>
        <v>87</v>
      </c>
      <c r="BR149" s="88">
        <f t="shared" si="788"/>
        <v>81</v>
      </c>
      <c r="BS149" s="20">
        <f t="shared" ref="BS149:BS152" si="789">BR149-BP149</f>
        <v>3</v>
      </c>
      <c r="BT149" s="101">
        <f t="shared" ref="BT149:BT152" si="790">BR149-BQ149</f>
        <v>-6</v>
      </c>
    </row>
    <row r="150" spans="2:72">
      <c r="B150" s="22">
        <v>3</v>
      </c>
      <c r="C150" s="18" t="s">
        <v>24</v>
      </c>
      <c r="D150" s="88">
        <f t="shared" si="764"/>
        <v>493</v>
      </c>
      <c r="E150" s="88">
        <f t="shared" si="764"/>
        <v>679</v>
      </c>
      <c r="F150" s="88">
        <f t="shared" si="764"/>
        <v>566</v>
      </c>
      <c r="G150" s="20">
        <f t="shared" si="765"/>
        <v>73</v>
      </c>
      <c r="H150" s="101">
        <f t="shared" si="766"/>
        <v>-113</v>
      </c>
      <c r="J150" s="22">
        <v>3</v>
      </c>
      <c r="K150" s="18" t="s">
        <v>24</v>
      </c>
      <c r="L150" s="88">
        <f t="shared" ref="L150:N150" si="791">L124+L137</f>
        <v>0</v>
      </c>
      <c r="M150" s="88">
        <f t="shared" si="791"/>
        <v>34</v>
      </c>
      <c r="N150" s="88">
        <f t="shared" si="791"/>
        <v>34</v>
      </c>
      <c r="O150" s="20">
        <f t="shared" si="768"/>
        <v>34</v>
      </c>
      <c r="P150" s="101">
        <f t="shared" si="769"/>
        <v>0</v>
      </c>
      <c r="R150" s="22">
        <v>3</v>
      </c>
      <c r="S150" s="18" t="s">
        <v>24</v>
      </c>
      <c r="T150" s="88">
        <f t="shared" ref="T150:V150" si="792">T124+T137</f>
        <v>9</v>
      </c>
      <c r="U150" s="88">
        <f t="shared" si="792"/>
        <v>9</v>
      </c>
      <c r="V150" s="88">
        <f t="shared" si="792"/>
        <v>10</v>
      </c>
      <c r="W150" s="20">
        <f t="shared" si="771"/>
        <v>1</v>
      </c>
      <c r="X150" s="101">
        <f t="shared" si="772"/>
        <v>1</v>
      </c>
      <c r="Z150" s="22">
        <v>3</v>
      </c>
      <c r="AA150" s="18" t="s">
        <v>24</v>
      </c>
      <c r="AB150" s="88">
        <f t="shared" ref="AB150:AD150" si="793">AB124+AB137</f>
        <v>19</v>
      </c>
      <c r="AC150" s="88">
        <f t="shared" si="793"/>
        <v>26</v>
      </c>
      <c r="AD150" s="88">
        <f t="shared" si="793"/>
        <v>19</v>
      </c>
      <c r="AE150" s="20">
        <f t="shared" si="774"/>
        <v>0</v>
      </c>
      <c r="AF150" s="101">
        <f t="shared" si="775"/>
        <v>-7</v>
      </c>
      <c r="AH150" s="22">
        <v>3</v>
      </c>
      <c r="AI150" s="18" t="s">
        <v>24</v>
      </c>
      <c r="AJ150" s="88">
        <f t="shared" ref="AJ150:AL150" si="794">AJ124+AJ137</f>
        <v>178</v>
      </c>
      <c r="AK150" s="88">
        <f t="shared" si="794"/>
        <v>179</v>
      </c>
      <c r="AL150" s="88">
        <f t="shared" si="794"/>
        <v>170</v>
      </c>
      <c r="AM150" s="20">
        <f t="shared" si="777"/>
        <v>-8</v>
      </c>
      <c r="AN150" s="101">
        <f t="shared" si="778"/>
        <v>-9</v>
      </c>
      <c r="AP150" s="22">
        <v>3</v>
      </c>
      <c r="AQ150" s="18" t="s">
        <v>24</v>
      </c>
      <c r="AR150" s="88">
        <f t="shared" ref="AR150:AT150" si="795">AR124+AR137</f>
        <v>117</v>
      </c>
      <c r="AS150" s="88">
        <f t="shared" si="795"/>
        <v>139</v>
      </c>
      <c r="AT150" s="88">
        <f t="shared" si="795"/>
        <v>117</v>
      </c>
      <c r="AU150" s="20">
        <f t="shared" si="780"/>
        <v>0</v>
      </c>
      <c r="AV150" s="101">
        <f t="shared" si="781"/>
        <v>-22</v>
      </c>
      <c r="AX150" s="22">
        <v>3</v>
      </c>
      <c r="AY150" s="18" t="s">
        <v>24</v>
      </c>
      <c r="AZ150" s="88">
        <f t="shared" ref="AZ150:BB150" si="796">AZ124+AZ137</f>
        <v>39</v>
      </c>
      <c r="BA150" s="88">
        <f t="shared" si="796"/>
        <v>25</v>
      </c>
      <c r="BB150" s="88">
        <f t="shared" si="796"/>
        <v>44</v>
      </c>
      <c r="BC150" s="20">
        <f t="shared" si="783"/>
        <v>5</v>
      </c>
      <c r="BD150" s="101">
        <f t="shared" si="784"/>
        <v>19</v>
      </c>
      <c r="BF150" s="22">
        <v>3</v>
      </c>
      <c r="BG150" s="18" t="s">
        <v>24</v>
      </c>
      <c r="BH150" s="88">
        <f t="shared" ref="BH150:BJ150" si="797">BH124+BH137</f>
        <v>109</v>
      </c>
      <c r="BI150" s="88">
        <f t="shared" si="797"/>
        <v>244</v>
      </c>
      <c r="BJ150" s="88">
        <f t="shared" si="797"/>
        <v>149</v>
      </c>
      <c r="BK150" s="20">
        <f t="shared" si="786"/>
        <v>40</v>
      </c>
      <c r="BL150" s="101">
        <f t="shared" si="787"/>
        <v>-95</v>
      </c>
      <c r="BN150" s="22">
        <v>3</v>
      </c>
      <c r="BO150" s="18" t="s">
        <v>24</v>
      </c>
      <c r="BP150" s="88">
        <f t="shared" ref="BP150:BR150" si="798">BP124+BP137</f>
        <v>22</v>
      </c>
      <c r="BQ150" s="88">
        <f t="shared" si="798"/>
        <v>23</v>
      </c>
      <c r="BR150" s="88">
        <f t="shared" si="798"/>
        <v>23</v>
      </c>
      <c r="BS150" s="20">
        <f t="shared" si="789"/>
        <v>1</v>
      </c>
      <c r="BT150" s="101">
        <f t="shared" si="790"/>
        <v>0</v>
      </c>
    </row>
    <row r="151" spans="2:72">
      <c r="B151" s="22">
        <v>4</v>
      </c>
      <c r="C151" s="18" t="s">
        <v>25</v>
      </c>
      <c r="D151" s="88">
        <f t="shared" si="764"/>
        <v>3367</v>
      </c>
      <c r="E151" s="88">
        <f t="shared" si="764"/>
        <v>3822</v>
      </c>
      <c r="F151" s="88">
        <f t="shared" si="764"/>
        <v>3320</v>
      </c>
      <c r="G151" s="20">
        <f t="shared" si="765"/>
        <v>-47</v>
      </c>
      <c r="H151" s="101">
        <f t="shared" si="766"/>
        <v>-502</v>
      </c>
      <c r="J151" s="22">
        <v>4</v>
      </c>
      <c r="K151" s="18" t="s">
        <v>25</v>
      </c>
      <c r="L151" s="88">
        <f t="shared" ref="L151:N151" si="799">L125+L138</f>
        <v>0</v>
      </c>
      <c r="M151" s="88">
        <f t="shared" si="799"/>
        <v>23</v>
      </c>
      <c r="N151" s="88">
        <f t="shared" si="799"/>
        <v>16</v>
      </c>
      <c r="O151" s="20">
        <f t="shared" si="768"/>
        <v>16</v>
      </c>
      <c r="P151" s="101">
        <f t="shared" si="769"/>
        <v>-7</v>
      </c>
      <c r="R151" s="22">
        <v>4</v>
      </c>
      <c r="S151" s="18" t="s">
        <v>25</v>
      </c>
      <c r="T151" s="88">
        <f t="shared" ref="T151:V151" si="800">T125+T138</f>
        <v>7</v>
      </c>
      <c r="U151" s="88">
        <f t="shared" si="800"/>
        <v>100</v>
      </c>
      <c r="V151" s="88">
        <f t="shared" si="800"/>
        <v>75</v>
      </c>
      <c r="W151" s="20">
        <f t="shared" si="771"/>
        <v>68</v>
      </c>
      <c r="X151" s="101">
        <f t="shared" si="772"/>
        <v>-25</v>
      </c>
      <c r="Z151" s="22">
        <v>4</v>
      </c>
      <c r="AA151" s="18" t="s">
        <v>25</v>
      </c>
      <c r="AB151" s="88">
        <f t="shared" ref="AB151:AD151" si="801">AB125+AB138</f>
        <v>24</v>
      </c>
      <c r="AC151" s="88">
        <f t="shared" si="801"/>
        <v>28</v>
      </c>
      <c r="AD151" s="88">
        <f t="shared" si="801"/>
        <v>21</v>
      </c>
      <c r="AE151" s="20">
        <f t="shared" si="774"/>
        <v>-3</v>
      </c>
      <c r="AF151" s="101">
        <f t="shared" si="775"/>
        <v>-7</v>
      </c>
      <c r="AH151" s="22">
        <v>4</v>
      </c>
      <c r="AI151" s="18" t="s">
        <v>25</v>
      </c>
      <c r="AJ151" s="88">
        <f t="shared" ref="AJ151:AL151" si="802">AJ125+AJ138</f>
        <v>1318</v>
      </c>
      <c r="AK151" s="88">
        <f t="shared" si="802"/>
        <v>1323</v>
      </c>
      <c r="AL151" s="88">
        <f t="shared" si="802"/>
        <v>1295</v>
      </c>
      <c r="AM151" s="20">
        <f t="shared" si="777"/>
        <v>-23</v>
      </c>
      <c r="AN151" s="101">
        <f t="shared" si="778"/>
        <v>-28</v>
      </c>
      <c r="AP151" s="22">
        <v>4</v>
      </c>
      <c r="AQ151" s="18" t="s">
        <v>25</v>
      </c>
      <c r="AR151" s="88">
        <f t="shared" ref="AR151:AT151" si="803">AR125+AR138</f>
        <v>579</v>
      </c>
      <c r="AS151" s="88">
        <f t="shared" si="803"/>
        <v>463</v>
      </c>
      <c r="AT151" s="88">
        <f t="shared" si="803"/>
        <v>453</v>
      </c>
      <c r="AU151" s="20">
        <f t="shared" si="780"/>
        <v>-126</v>
      </c>
      <c r="AV151" s="101">
        <f t="shared" si="781"/>
        <v>-10</v>
      </c>
      <c r="AX151" s="22">
        <v>4</v>
      </c>
      <c r="AY151" s="18" t="s">
        <v>25</v>
      </c>
      <c r="AZ151" s="88">
        <f t="shared" ref="AZ151:BB151" si="804">AZ125+AZ138</f>
        <v>390</v>
      </c>
      <c r="BA151" s="88">
        <f t="shared" si="804"/>
        <v>533</v>
      </c>
      <c r="BB151" s="88">
        <f t="shared" si="804"/>
        <v>379</v>
      </c>
      <c r="BC151" s="20">
        <f t="shared" si="783"/>
        <v>-11</v>
      </c>
      <c r="BD151" s="101">
        <f t="shared" si="784"/>
        <v>-154</v>
      </c>
      <c r="BF151" s="22">
        <v>4</v>
      </c>
      <c r="BG151" s="18" t="s">
        <v>25</v>
      </c>
      <c r="BH151" s="88">
        <f t="shared" ref="BH151:BJ151" si="805">BH125+BH138</f>
        <v>907</v>
      </c>
      <c r="BI151" s="88">
        <f t="shared" si="805"/>
        <v>1198</v>
      </c>
      <c r="BJ151" s="88">
        <f t="shared" si="805"/>
        <v>944</v>
      </c>
      <c r="BK151" s="20">
        <f t="shared" si="786"/>
        <v>37</v>
      </c>
      <c r="BL151" s="101">
        <f t="shared" si="787"/>
        <v>-254</v>
      </c>
      <c r="BN151" s="22">
        <v>4</v>
      </c>
      <c r="BO151" s="18" t="s">
        <v>25</v>
      </c>
      <c r="BP151" s="88">
        <f t="shared" ref="BP151:BR151" si="806">BP125+BP138</f>
        <v>142</v>
      </c>
      <c r="BQ151" s="88">
        <f t="shared" si="806"/>
        <v>154</v>
      </c>
      <c r="BR151" s="88">
        <f t="shared" si="806"/>
        <v>137</v>
      </c>
      <c r="BS151" s="20">
        <f t="shared" si="789"/>
        <v>-5</v>
      </c>
      <c r="BT151" s="101">
        <f t="shared" si="790"/>
        <v>-17</v>
      </c>
    </row>
    <row r="152" spans="2:72">
      <c r="B152" s="22">
        <v>5</v>
      </c>
      <c r="C152" s="18" t="s">
        <v>26</v>
      </c>
      <c r="D152" s="88">
        <f t="shared" si="764"/>
        <v>88</v>
      </c>
      <c r="E152" s="88">
        <f t="shared" si="764"/>
        <v>97</v>
      </c>
      <c r="F152" s="88">
        <f t="shared" si="764"/>
        <v>84</v>
      </c>
      <c r="G152" s="20">
        <f t="shared" si="765"/>
        <v>-4</v>
      </c>
      <c r="H152" s="101">
        <f t="shared" si="766"/>
        <v>-13</v>
      </c>
      <c r="J152" s="22">
        <v>5</v>
      </c>
      <c r="K152" s="18" t="s">
        <v>26</v>
      </c>
      <c r="L152" s="88">
        <f t="shared" ref="L152:N152" si="807">L126+L139</f>
        <v>0</v>
      </c>
      <c r="M152" s="88">
        <f t="shared" si="807"/>
        <v>0</v>
      </c>
      <c r="N152" s="88">
        <f t="shared" si="807"/>
        <v>0</v>
      </c>
      <c r="O152" s="20">
        <f t="shared" si="768"/>
        <v>0</v>
      </c>
      <c r="P152" s="101">
        <f t="shared" si="769"/>
        <v>0</v>
      </c>
      <c r="R152" s="22">
        <v>5</v>
      </c>
      <c r="S152" s="18" t="s">
        <v>26</v>
      </c>
      <c r="T152" s="88">
        <f t="shared" ref="T152:V152" si="808">T126+T139</f>
        <v>1</v>
      </c>
      <c r="U152" s="88">
        <f t="shared" si="808"/>
        <v>0</v>
      </c>
      <c r="V152" s="88">
        <f t="shared" si="808"/>
        <v>0</v>
      </c>
      <c r="W152" s="20">
        <f t="shared" si="771"/>
        <v>-1</v>
      </c>
      <c r="X152" s="101">
        <f t="shared" si="772"/>
        <v>0</v>
      </c>
      <c r="Z152" s="22">
        <v>5</v>
      </c>
      <c r="AA152" s="18" t="s">
        <v>26</v>
      </c>
      <c r="AB152" s="88">
        <f t="shared" ref="AB152:AD152" si="809">AB126+AB139</f>
        <v>3</v>
      </c>
      <c r="AC152" s="88">
        <f t="shared" si="809"/>
        <v>3</v>
      </c>
      <c r="AD152" s="88">
        <f t="shared" si="809"/>
        <v>3</v>
      </c>
      <c r="AE152" s="20">
        <f t="shared" si="774"/>
        <v>0</v>
      </c>
      <c r="AF152" s="101">
        <f t="shared" si="775"/>
        <v>0</v>
      </c>
      <c r="AH152" s="22">
        <v>5</v>
      </c>
      <c r="AI152" s="18" t="s">
        <v>26</v>
      </c>
      <c r="AJ152" s="88">
        <f t="shared" ref="AJ152:AL152" si="810">AJ126+AJ139</f>
        <v>29</v>
      </c>
      <c r="AK152" s="88">
        <f t="shared" si="810"/>
        <v>29</v>
      </c>
      <c r="AL152" s="88">
        <f t="shared" si="810"/>
        <v>25</v>
      </c>
      <c r="AM152" s="20">
        <f t="shared" si="777"/>
        <v>-4</v>
      </c>
      <c r="AN152" s="101">
        <f t="shared" si="778"/>
        <v>-4</v>
      </c>
      <c r="AP152" s="22">
        <v>5</v>
      </c>
      <c r="AQ152" s="18" t="s">
        <v>26</v>
      </c>
      <c r="AR152" s="88">
        <f t="shared" ref="AR152:AT152" si="811">AR126+AR139</f>
        <v>51</v>
      </c>
      <c r="AS152" s="88">
        <f t="shared" si="811"/>
        <v>51</v>
      </c>
      <c r="AT152" s="88">
        <f t="shared" si="811"/>
        <v>51</v>
      </c>
      <c r="AU152" s="20">
        <f t="shared" si="780"/>
        <v>0</v>
      </c>
      <c r="AV152" s="101">
        <f t="shared" si="781"/>
        <v>0</v>
      </c>
      <c r="AX152" s="22">
        <v>5</v>
      </c>
      <c r="AY152" s="18" t="s">
        <v>26</v>
      </c>
      <c r="AZ152" s="88">
        <f t="shared" ref="AZ152:BB152" si="812">AZ126+AZ139</f>
        <v>0</v>
      </c>
      <c r="BA152" s="88">
        <f t="shared" si="812"/>
        <v>0</v>
      </c>
      <c r="BB152" s="88">
        <f t="shared" si="812"/>
        <v>0</v>
      </c>
      <c r="BC152" s="20">
        <f t="shared" si="783"/>
        <v>0</v>
      </c>
      <c r="BD152" s="101">
        <f t="shared" si="784"/>
        <v>0</v>
      </c>
      <c r="BF152" s="22">
        <v>5</v>
      </c>
      <c r="BG152" s="18" t="s">
        <v>26</v>
      </c>
      <c r="BH152" s="88">
        <f t="shared" ref="BH152:BJ152" si="813">BH126+BH139</f>
        <v>0</v>
      </c>
      <c r="BI152" s="88">
        <f t="shared" si="813"/>
        <v>10</v>
      </c>
      <c r="BJ152" s="88">
        <f t="shared" si="813"/>
        <v>1</v>
      </c>
      <c r="BK152" s="20">
        <f t="shared" si="786"/>
        <v>1</v>
      </c>
      <c r="BL152" s="101">
        <f t="shared" si="787"/>
        <v>-9</v>
      </c>
      <c r="BN152" s="22">
        <v>5</v>
      </c>
      <c r="BO152" s="18" t="s">
        <v>26</v>
      </c>
      <c r="BP152" s="88">
        <f t="shared" ref="BP152:BR152" si="814">BP126+BP139</f>
        <v>4</v>
      </c>
      <c r="BQ152" s="88">
        <f t="shared" si="814"/>
        <v>4</v>
      </c>
      <c r="BR152" s="88">
        <f t="shared" si="814"/>
        <v>4</v>
      </c>
      <c r="BS152" s="20">
        <f t="shared" si="789"/>
        <v>0</v>
      </c>
      <c r="BT152" s="101">
        <f t="shared" si="790"/>
        <v>0</v>
      </c>
    </row>
    <row r="153" spans="2:72">
      <c r="B153" s="22">
        <v>6</v>
      </c>
      <c r="C153" s="5" t="s">
        <v>108</v>
      </c>
      <c r="D153" s="88">
        <f t="shared" si="764"/>
        <v>25</v>
      </c>
      <c r="E153" s="88">
        <f t="shared" si="764"/>
        <v>32</v>
      </c>
      <c r="F153" s="88">
        <f t="shared" si="764"/>
        <v>25</v>
      </c>
      <c r="G153" s="20">
        <f>F153-D153</f>
        <v>0</v>
      </c>
      <c r="H153" s="101">
        <f>F153-E153</f>
        <v>-7</v>
      </c>
      <c r="J153" s="22">
        <v>6</v>
      </c>
      <c r="K153" s="5" t="s">
        <v>108</v>
      </c>
      <c r="L153" s="88">
        <f t="shared" ref="L153:N153" si="815">L127+L140</f>
        <v>0</v>
      </c>
      <c r="M153" s="88">
        <f t="shared" si="815"/>
        <v>0</v>
      </c>
      <c r="N153" s="88">
        <f t="shared" si="815"/>
        <v>0</v>
      </c>
      <c r="O153" s="20">
        <f>N153-L153</f>
        <v>0</v>
      </c>
      <c r="P153" s="101">
        <f>N153-M153</f>
        <v>0</v>
      </c>
      <c r="R153" s="22">
        <v>6</v>
      </c>
      <c r="S153" s="5" t="s">
        <v>108</v>
      </c>
      <c r="T153" s="88">
        <f t="shared" ref="T153:V153" si="816">T127+T140</f>
        <v>0</v>
      </c>
      <c r="U153" s="88">
        <f t="shared" si="816"/>
        <v>0</v>
      </c>
      <c r="V153" s="88">
        <f t="shared" si="816"/>
        <v>0</v>
      </c>
      <c r="W153" s="20">
        <f>V153-T153</f>
        <v>0</v>
      </c>
      <c r="X153" s="101">
        <f>V153-U153</f>
        <v>0</v>
      </c>
      <c r="Z153" s="22">
        <v>6</v>
      </c>
      <c r="AA153" s="5" t="s">
        <v>108</v>
      </c>
      <c r="AB153" s="88">
        <f t="shared" ref="AB153:AD153" si="817">AB127+AB140</f>
        <v>0</v>
      </c>
      <c r="AC153" s="88">
        <f t="shared" si="817"/>
        <v>0</v>
      </c>
      <c r="AD153" s="88">
        <f t="shared" si="817"/>
        <v>0</v>
      </c>
      <c r="AE153" s="20">
        <f>AD153-AB153</f>
        <v>0</v>
      </c>
      <c r="AF153" s="101">
        <f>AD153-AC153</f>
        <v>0</v>
      </c>
      <c r="AH153" s="22">
        <v>6</v>
      </c>
      <c r="AI153" s="5" t="s">
        <v>108</v>
      </c>
      <c r="AJ153" s="88">
        <f t="shared" ref="AJ153:AL153" si="818">AJ127+AJ140</f>
        <v>4</v>
      </c>
      <c r="AK153" s="88">
        <f t="shared" si="818"/>
        <v>4</v>
      </c>
      <c r="AL153" s="88">
        <f t="shared" si="818"/>
        <v>5</v>
      </c>
      <c r="AM153" s="20">
        <f>AL153-AJ153</f>
        <v>1</v>
      </c>
      <c r="AN153" s="101">
        <f>AL153-AK153</f>
        <v>1</v>
      </c>
      <c r="AP153" s="22">
        <v>6</v>
      </c>
      <c r="AQ153" s="5" t="s">
        <v>108</v>
      </c>
      <c r="AR153" s="88">
        <f t="shared" ref="AR153:AT153" si="819">AR127+AR140</f>
        <v>18</v>
      </c>
      <c r="AS153" s="88">
        <f t="shared" si="819"/>
        <v>18</v>
      </c>
      <c r="AT153" s="88">
        <f t="shared" si="819"/>
        <v>18</v>
      </c>
      <c r="AU153" s="20">
        <f>AT153-AR153</f>
        <v>0</v>
      </c>
      <c r="AV153" s="101">
        <f>AT153-AS153</f>
        <v>0</v>
      </c>
      <c r="AX153" s="22">
        <v>6</v>
      </c>
      <c r="AY153" s="5" t="s">
        <v>108</v>
      </c>
      <c r="AZ153" s="88">
        <f t="shared" ref="AZ153:BB153" si="820">AZ127+AZ140</f>
        <v>0</v>
      </c>
      <c r="BA153" s="88">
        <f t="shared" si="820"/>
        <v>0</v>
      </c>
      <c r="BB153" s="88">
        <f t="shared" si="820"/>
        <v>0</v>
      </c>
      <c r="BC153" s="20">
        <f>BB153-AZ153</f>
        <v>0</v>
      </c>
      <c r="BD153" s="101">
        <f>BB153-BA153</f>
        <v>0</v>
      </c>
      <c r="BF153" s="22">
        <v>6</v>
      </c>
      <c r="BG153" s="5" t="s">
        <v>108</v>
      </c>
      <c r="BH153" s="88">
        <f t="shared" ref="BH153:BJ153" si="821">BH127+BH140</f>
        <v>1</v>
      </c>
      <c r="BI153" s="88">
        <f t="shared" si="821"/>
        <v>8</v>
      </c>
      <c r="BJ153" s="88">
        <f t="shared" si="821"/>
        <v>0</v>
      </c>
      <c r="BK153" s="20">
        <f>BJ153-BH153</f>
        <v>-1</v>
      </c>
      <c r="BL153" s="101">
        <f>BJ153-BI153</f>
        <v>-8</v>
      </c>
      <c r="BN153" s="22">
        <v>6</v>
      </c>
      <c r="BO153" s="5" t="s">
        <v>108</v>
      </c>
      <c r="BP153" s="88">
        <f t="shared" ref="BP153:BR153" si="822">BP127+BP140</f>
        <v>2</v>
      </c>
      <c r="BQ153" s="88">
        <f t="shared" si="822"/>
        <v>2</v>
      </c>
      <c r="BR153" s="88">
        <f t="shared" si="822"/>
        <v>2</v>
      </c>
      <c r="BS153" s="20">
        <f>BR153-BP153</f>
        <v>0</v>
      </c>
      <c r="BT153" s="101">
        <f>BR153-BQ153</f>
        <v>0</v>
      </c>
    </row>
    <row r="154" spans="2:72">
      <c r="B154" s="38"/>
      <c r="C154" s="39" t="s">
        <v>7</v>
      </c>
      <c r="D154" s="40">
        <f>+SUM(D148:D153)</f>
        <v>5565</v>
      </c>
      <c r="E154" s="40">
        <f t="shared" ref="E154:H154" si="823">+SUM(E148:E153)</f>
        <v>6473</v>
      </c>
      <c r="F154" s="40">
        <f t="shared" si="823"/>
        <v>5863</v>
      </c>
      <c r="G154" s="40">
        <f t="shared" si="823"/>
        <v>298</v>
      </c>
      <c r="H154" s="40">
        <f t="shared" si="823"/>
        <v>-610</v>
      </c>
      <c r="J154" s="38"/>
      <c r="K154" s="39" t="s">
        <v>7</v>
      </c>
      <c r="L154" s="40">
        <f>+SUM(L148:L153)</f>
        <v>0</v>
      </c>
      <c r="M154" s="40">
        <f t="shared" ref="M154" si="824">+SUM(M148:M153)</f>
        <v>296</v>
      </c>
      <c r="N154" s="40">
        <f t="shared" ref="N154" si="825">+SUM(N148:N153)</f>
        <v>278</v>
      </c>
      <c r="O154" s="40">
        <f t="shared" ref="O154" si="826">+SUM(O148:O153)</f>
        <v>278</v>
      </c>
      <c r="P154" s="40">
        <f t="shared" ref="P154" si="827">+SUM(P148:P153)</f>
        <v>-18</v>
      </c>
      <c r="R154" s="38"/>
      <c r="S154" s="39" t="s">
        <v>7</v>
      </c>
      <c r="T154" s="40">
        <f>+SUM(T148:T153)</f>
        <v>52</v>
      </c>
      <c r="U154" s="40">
        <f t="shared" ref="U154" si="828">+SUM(U148:U153)</f>
        <v>143</v>
      </c>
      <c r="V154" s="40">
        <f t="shared" ref="V154" si="829">+SUM(V148:V153)</f>
        <v>128</v>
      </c>
      <c r="W154" s="40">
        <f t="shared" ref="W154" si="830">+SUM(W148:W153)</f>
        <v>76</v>
      </c>
      <c r="X154" s="40">
        <f t="shared" ref="X154" si="831">+SUM(X148:X153)</f>
        <v>-15</v>
      </c>
      <c r="Z154" s="38"/>
      <c r="AA154" s="39" t="s">
        <v>7</v>
      </c>
      <c r="AB154" s="40">
        <f>+SUM(AB148:AB153)</f>
        <v>101</v>
      </c>
      <c r="AC154" s="40">
        <f t="shared" ref="AC154" si="832">+SUM(AC148:AC153)</f>
        <v>115</v>
      </c>
      <c r="AD154" s="40">
        <f t="shared" ref="AD154" si="833">+SUM(AD148:AD153)</f>
        <v>94</v>
      </c>
      <c r="AE154" s="40">
        <f t="shared" ref="AE154" si="834">+SUM(AE148:AE153)</f>
        <v>-7</v>
      </c>
      <c r="AF154" s="40">
        <f t="shared" ref="AF154" si="835">+SUM(AF148:AF153)</f>
        <v>-21</v>
      </c>
      <c r="AH154" s="38"/>
      <c r="AI154" s="39" t="s">
        <v>7</v>
      </c>
      <c r="AJ154" s="40">
        <f>+SUM(AJ148:AJ153)</f>
        <v>1902</v>
      </c>
      <c r="AK154" s="40">
        <f t="shared" ref="AK154" si="836">+SUM(AK148:AK153)</f>
        <v>1918</v>
      </c>
      <c r="AL154" s="40">
        <f t="shared" ref="AL154" si="837">+SUM(AL148:AL153)</f>
        <v>1882</v>
      </c>
      <c r="AM154" s="40">
        <f t="shared" ref="AM154" si="838">+SUM(AM148:AM153)</f>
        <v>-20</v>
      </c>
      <c r="AN154" s="40">
        <f t="shared" ref="AN154" si="839">+SUM(AN148:AN153)</f>
        <v>-36</v>
      </c>
      <c r="AP154" s="38"/>
      <c r="AQ154" s="39" t="s">
        <v>7</v>
      </c>
      <c r="AR154" s="40">
        <f>+SUM(AR148:AR153)</f>
        <v>1140</v>
      </c>
      <c r="AS154" s="40">
        <f t="shared" ref="AS154" si="840">+SUM(AS148:AS153)</f>
        <v>1062</v>
      </c>
      <c r="AT154" s="40">
        <f t="shared" ref="AT154" si="841">+SUM(AT148:AT153)</f>
        <v>1017</v>
      </c>
      <c r="AU154" s="40">
        <f t="shared" ref="AU154" si="842">+SUM(AU148:AU153)</f>
        <v>-123</v>
      </c>
      <c r="AV154" s="40">
        <f t="shared" ref="AV154" si="843">+SUM(AV148:AV153)</f>
        <v>-45</v>
      </c>
      <c r="AX154" s="38"/>
      <c r="AY154" s="39" t="s">
        <v>7</v>
      </c>
      <c r="AZ154" s="40">
        <f>+SUM(AZ148:AZ153)</f>
        <v>652</v>
      </c>
      <c r="BA154" s="40">
        <f t="shared" ref="BA154" si="844">+SUM(BA148:BA153)</f>
        <v>761</v>
      </c>
      <c r="BB154" s="40">
        <f t="shared" ref="BB154" si="845">+SUM(BB148:BB153)</f>
        <v>665</v>
      </c>
      <c r="BC154" s="40">
        <f t="shared" ref="BC154" si="846">+SUM(BC148:BC153)</f>
        <v>13</v>
      </c>
      <c r="BD154" s="40">
        <f t="shared" ref="BD154" si="847">+SUM(BD148:BD153)</f>
        <v>-96</v>
      </c>
      <c r="BF154" s="38"/>
      <c r="BG154" s="39" t="s">
        <v>7</v>
      </c>
      <c r="BH154" s="40">
        <f>+SUM(BH148:BH153)</f>
        <v>1465</v>
      </c>
      <c r="BI154" s="40">
        <f t="shared" ref="BI154" si="848">+SUM(BI148:BI153)</f>
        <v>1903</v>
      </c>
      <c r="BJ154" s="40">
        <f t="shared" ref="BJ154" si="849">+SUM(BJ148:BJ153)</f>
        <v>1547</v>
      </c>
      <c r="BK154" s="40">
        <f t="shared" ref="BK154" si="850">+SUM(BK148:BK153)</f>
        <v>82</v>
      </c>
      <c r="BL154" s="40">
        <f t="shared" ref="BL154" si="851">+SUM(BL148:BL153)</f>
        <v>-356</v>
      </c>
      <c r="BN154" s="38"/>
      <c r="BO154" s="39" t="s">
        <v>7</v>
      </c>
      <c r="BP154" s="40">
        <f>+SUM(BP148:BP153)</f>
        <v>253</v>
      </c>
      <c r="BQ154" s="40">
        <f t="shared" ref="BQ154" si="852">+SUM(BQ148:BQ153)</f>
        <v>275</v>
      </c>
      <c r="BR154" s="40">
        <f t="shared" ref="BR154" si="853">+SUM(BR148:BR153)</f>
        <v>252</v>
      </c>
      <c r="BS154" s="40">
        <f t="shared" ref="BS154" si="854">+SUM(BS148:BS153)</f>
        <v>-1</v>
      </c>
      <c r="BT154" s="40">
        <f t="shared" ref="BT154" si="855">+SUM(BT148:BT153)</f>
        <v>-23</v>
      </c>
    </row>
    <row r="156" spans="2:72">
      <c r="D156" s="232">
        <f>D154-D96</f>
        <v>0</v>
      </c>
      <c r="E156" s="232">
        <f t="shared" ref="E156:H156" si="856">E154-E96</f>
        <v>0</v>
      </c>
      <c r="F156" s="232">
        <f t="shared" si="856"/>
        <v>0</v>
      </c>
      <c r="G156" s="232">
        <f t="shared" si="856"/>
        <v>0</v>
      </c>
      <c r="H156" s="232">
        <f t="shared" si="856"/>
        <v>0</v>
      </c>
      <c r="L156" s="232">
        <f>L154-L96</f>
        <v>0</v>
      </c>
      <c r="M156" s="232">
        <f t="shared" ref="M156:P156" si="857">M154-M96</f>
        <v>0</v>
      </c>
      <c r="N156" s="232">
        <f t="shared" si="857"/>
        <v>0</v>
      </c>
      <c r="O156" s="232">
        <f t="shared" si="857"/>
        <v>0</v>
      </c>
      <c r="P156" s="232">
        <f t="shared" si="857"/>
        <v>0</v>
      </c>
      <c r="T156" s="232">
        <f>T154-T96</f>
        <v>0</v>
      </c>
      <c r="U156" s="232">
        <f t="shared" ref="U156:X156" si="858">U154-U96</f>
        <v>0</v>
      </c>
      <c r="V156" s="232">
        <f t="shared" si="858"/>
        <v>0</v>
      </c>
      <c r="W156" s="232">
        <f t="shared" si="858"/>
        <v>0</v>
      </c>
      <c r="X156" s="232">
        <f t="shared" si="858"/>
        <v>0</v>
      </c>
      <c r="AB156" s="232">
        <f>AB154-AB96</f>
        <v>0</v>
      </c>
      <c r="AC156" s="232">
        <f t="shared" ref="AC156:AF156" si="859">AC154-AC96</f>
        <v>0</v>
      </c>
      <c r="AD156" s="232">
        <f t="shared" si="859"/>
        <v>0</v>
      </c>
      <c r="AE156" s="232">
        <f t="shared" si="859"/>
        <v>0</v>
      </c>
      <c r="AF156" s="232">
        <f t="shared" si="859"/>
        <v>0</v>
      </c>
      <c r="AJ156" s="232">
        <f>AJ154-AJ96</f>
        <v>0</v>
      </c>
      <c r="AK156" s="232">
        <f t="shared" ref="AK156:AN156" si="860">AK154-AK96</f>
        <v>0</v>
      </c>
      <c r="AL156" s="232">
        <f t="shared" si="860"/>
        <v>0</v>
      </c>
      <c r="AM156" s="232">
        <f t="shared" si="860"/>
        <v>0</v>
      </c>
      <c r="AN156" s="232">
        <f t="shared" si="860"/>
        <v>0</v>
      </c>
      <c r="AR156" s="232">
        <f>AR154-AR96</f>
        <v>0</v>
      </c>
      <c r="AS156" s="232">
        <f t="shared" ref="AS156:AV156" si="861">AS154-AS96</f>
        <v>0</v>
      </c>
      <c r="AT156" s="232">
        <f t="shared" si="861"/>
        <v>0</v>
      </c>
      <c r="AU156" s="232">
        <f t="shared" si="861"/>
        <v>0</v>
      </c>
      <c r="AV156" s="232">
        <f t="shared" si="861"/>
        <v>0</v>
      </c>
      <c r="AZ156" s="232">
        <f>AZ154-AZ96</f>
        <v>0</v>
      </c>
      <c r="BA156" s="232">
        <f t="shared" ref="BA156:BD156" si="862">BA154-BA96</f>
        <v>0</v>
      </c>
      <c r="BB156" s="232">
        <f t="shared" si="862"/>
        <v>0</v>
      </c>
      <c r="BC156" s="232">
        <f t="shared" si="862"/>
        <v>0</v>
      </c>
      <c r="BD156" s="232">
        <f t="shared" si="862"/>
        <v>0</v>
      </c>
      <c r="BH156" s="232">
        <f>BH154-BH96</f>
        <v>0</v>
      </c>
      <c r="BI156" s="232">
        <f t="shared" ref="BI156:BL156" si="863">BI154-BI96</f>
        <v>0</v>
      </c>
      <c r="BJ156" s="232">
        <f t="shared" si="863"/>
        <v>0</v>
      </c>
      <c r="BK156" s="232">
        <f t="shared" si="863"/>
        <v>0</v>
      </c>
      <c r="BL156" s="232">
        <f t="shared" si="863"/>
        <v>0</v>
      </c>
      <c r="BP156" s="232">
        <f>BP154-BP96</f>
        <v>0</v>
      </c>
      <c r="BQ156" s="232">
        <f t="shared" ref="BQ156:BT156" si="864">BQ154-BQ96</f>
        <v>0</v>
      </c>
      <c r="BR156" s="232">
        <f t="shared" si="864"/>
        <v>0</v>
      </c>
      <c r="BS156" s="232">
        <f t="shared" si="864"/>
        <v>0</v>
      </c>
      <c r="BT156" s="232">
        <f t="shared" si="864"/>
        <v>0</v>
      </c>
    </row>
  </sheetData>
  <mergeCells count="117">
    <mergeCell ref="G132:H132"/>
    <mergeCell ref="B144:B146"/>
    <mergeCell ref="G144:H144"/>
    <mergeCell ref="G145:H145"/>
    <mergeCell ref="G3:H3"/>
    <mergeCell ref="G4:H4"/>
    <mergeCell ref="B118:B120"/>
    <mergeCell ref="G118:H118"/>
    <mergeCell ref="G119:H119"/>
    <mergeCell ref="B131:B133"/>
    <mergeCell ref="G131:H131"/>
    <mergeCell ref="B3:B5"/>
    <mergeCell ref="C3:C5"/>
    <mergeCell ref="J131:J133"/>
    <mergeCell ref="O131:P131"/>
    <mergeCell ref="O132:P132"/>
    <mergeCell ref="J144:J146"/>
    <mergeCell ref="O144:P144"/>
    <mergeCell ref="O145:P145"/>
    <mergeCell ref="J3:J5"/>
    <mergeCell ref="K3:K5"/>
    <mergeCell ref="O3:P3"/>
    <mergeCell ref="O4:P4"/>
    <mergeCell ref="J118:J120"/>
    <mergeCell ref="O118:P118"/>
    <mergeCell ref="O119:P119"/>
    <mergeCell ref="R131:R133"/>
    <mergeCell ref="W131:X131"/>
    <mergeCell ref="W132:X132"/>
    <mergeCell ref="R144:R146"/>
    <mergeCell ref="W144:X144"/>
    <mergeCell ref="W145:X145"/>
    <mergeCell ref="R3:R5"/>
    <mergeCell ref="S3:S5"/>
    <mergeCell ref="W3:X3"/>
    <mergeCell ref="W4:X4"/>
    <mergeCell ref="R118:R120"/>
    <mergeCell ref="W118:X118"/>
    <mergeCell ref="W119:X119"/>
    <mergeCell ref="Z131:Z133"/>
    <mergeCell ref="AE131:AF131"/>
    <mergeCell ref="AE132:AF132"/>
    <mergeCell ref="Z144:Z146"/>
    <mergeCell ref="AE144:AF144"/>
    <mergeCell ref="AE145:AF145"/>
    <mergeCell ref="Z3:Z5"/>
    <mergeCell ref="AA3:AA5"/>
    <mergeCell ref="AE3:AF3"/>
    <mergeCell ref="AE4:AF4"/>
    <mergeCell ref="Z118:Z120"/>
    <mergeCell ref="AE118:AF118"/>
    <mergeCell ref="AE119:AF119"/>
    <mergeCell ref="AH131:AH133"/>
    <mergeCell ref="AM131:AN131"/>
    <mergeCell ref="AM132:AN132"/>
    <mergeCell ref="AH144:AH146"/>
    <mergeCell ref="AM144:AN144"/>
    <mergeCell ref="AM145:AN145"/>
    <mergeCell ref="AH3:AH5"/>
    <mergeCell ref="AI3:AI5"/>
    <mergeCell ref="AM3:AN3"/>
    <mergeCell ref="AM4:AN4"/>
    <mergeCell ref="AH118:AH120"/>
    <mergeCell ref="AM118:AN118"/>
    <mergeCell ref="AM119:AN119"/>
    <mergeCell ref="AP131:AP133"/>
    <mergeCell ref="AU131:AV131"/>
    <mergeCell ref="AU132:AV132"/>
    <mergeCell ref="AP144:AP146"/>
    <mergeCell ref="AU144:AV144"/>
    <mergeCell ref="AU145:AV145"/>
    <mergeCell ref="AP3:AP5"/>
    <mergeCell ref="AQ3:AQ5"/>
    <mergeCell ref="AU3:AV3"/>
    <mergeCell ref="AU4:AV4"/>
    <mergeCell ref="AP118:AP120"/>
    <mergeCell ref="AU118:AV118"/>
    <mergeCell ref="AU119:AV119"/>
    <mergeCell ref="AX131:AX133"/>
    <mergeCell ref="BC131:BD131"/>
    <mergeCell ref="BC132:BD132"/>
    <mergeCell ref="AX144:AX146"/>
    <mergeCell ref="BC144:BD144"/>
    <mergeCell ref="BC145:BD145"/>
    <mergeCell ref="AX3:AX5"/>
    <mergeCell ref="AY3:AY5"/>
    <mergeCell ref="BC3:BD3"/>
    <mergeCell ref="BC4:BD4"/>
    <mergeCell ref="AX118:AX120"/>
    <mergeCell ref="BC118:BD118"/>
    <mergeCell ref="BC119:BD119"/>
    <mergeCell ref="BF131:BF133"/>
    <mergeCell ref="BK131:BL131"/>
    <mergeCell ref="BK132:BL132"/>
    <mergeCell ref="BF144:BF146"/>
    <mergeCell ref="BK144:BL144"/>
    <mergeCell ref="BK145:BL145"/>
    <mergeCell ref="BF3:BF5"/>
    <mergeCell ref="BG3:BG5"/>
    <mergeCell ref="BK3:BL3"/>
    <mergeCell ref="BK4:BL4"/>
    <mergeCell ref="BF118:BF120"/>
    <mergeCell ref="BK118:BL118"/>
    <mergeCell ref="BK119:BL119"/>
    <mergeCell ref="BN131:BN133"/>
    <mergeCell ref="BS131:BT131"/>
    <mergeCell ref="BS132:BT132"/>
    <mergeCell ref="BN144:BN146"/>
    <mergeCell ref="BS144:BT144"/>
    <mergeCell ref="BS145:BT145"/>
    <mergeCell ref="BN3:BN5"/>
    <mergeCell ref="BO3:BO5"/>
    <mergeCell ref="BS3:BT3"/>
    <mergeCell ref="BS4:BT4"/>
    <mergeCell ref="BN118:BN120"/>
    <mergeCell ref="BS118:BT118"/>
    <mergeCell ref="BS119:BT119"/>
  </mergeCells>
  <conditionalFormatting sqref="D107:F116">
    <cfRule type="cellIs" dxfId="163" priority="51" operator="lessThan">
      <formula>0</formula>
    </cfRule>
    <cfRule type="cellIs" dxfId="162" priority="52" operator="greaterThan">
      <formula>0</formula>
    </cfRule>
  </conditionalFormatting>
  <conditionalFormatting sqref="L107:N116">
    <cfRule type="cellIs" dxfId="161" priority="33" operator="lessThan">
      <formula>0</formula>
    </cfRule>
    <cfRule type="cellIs" dxfId="160" priority="34" operator="greaterThan">
      <formula>0</formula>
    </cfRule>
  </conditionalFormatting>
  <conditionalFormatting sqref="T107:V116">
    <cfRule type="cellIs" dxfId="159" priority="31" operator="lessThan">
      <formula>0</formula>
    </cfRule>
    <cfRule type="cellIs" dxfId="158" priority="32" operator="greaterThan">
      <formula>0</formula>
    </cfRule>
  </conditionalFormatting>
  <conditionalFormatting sqref="AB107:AD116">
    <cfRule type="cellIs" dxfId="157" priority="29" operator="lessThan">
      <formula>0</formula>
    </cfRule>
    <cfRule type="cellIs" dxfId="156" priority="30" operator="greaterThan">
      <formula>0</formula>
    </cfRule>
  </conditionalFormatting>
  <conditionalFormatting sqref="AJ107:AL116">
    <cfRule type="cellIs" dxfId="155" priority="27" operator="lessThan">
      <formula>0</formula>
    </cfRule>
    <cfRule type="cellIs" dxfId="154" priority="28" operator="greaterThan">
      <formula>0</formula>
    </cfRule>
  </conditionalFormatting>
  <conditionalFormatting sqref="AR107:AT116">
    <cfRule type="cellIs" dxfId="153" priority="25" operator="lessThan">
      <formula>0</formula>
    </cfRule>
    <cfRule type="cellIs" dxfId="152" priority="26" operator="greaterThan">
      <formula>0</formula>
    </cfRule>
  </conditionalFormatting>
  <conditionalFormatting sqref="AZ107:BB116">
    <cfRule type="cellIs" dxfId="151" priority="23" operator="lessThan">
      <formula>0</formula>
    </cfRule>
    <cfRule type="cellIs" dxfId="150" priority="24" operator="greaterThan">
      <formula>0</formula>
    </cfRule>
  </conditionalFormatting>
  <conditionalFormatting sqref="BH107:BJ116">
    <cfRule type="cellIs" dxfId="149" priority="21" operator="lessThan">
      <formula>0</formula>
    </cfRule>
    <cfRule type="cellIs" dxfId="148" priority="22" operator="greaterThan">
      <formula>0</formula>
    </cfRule>
  </conditionalFormatting>
  <conditionalFormatting sqref="BP107:BR116">
    <cfRule type="cellIs" dxfId="147" priority="19" operator="lessThan">
      <formula>0</formula>
    </cfRule>
    <cfRule type="cellIs" dxfId="146" priority="20" operator="greaterThan">
      <formula>0</formula>
    </cfRule>
  </conditionalFormatting>
  <conditionalFormatting sqref="D156:H156">
    <cfRule type="cellIs" dxfId="145" priority="17" operator="lessThan">
      <formula>0</formula>
    </cfRule>
    <cfRule type="cellIs" dxfId="144" priority="18" operator="greaterThan">
      <formula>0</formula>
    </cfRule>
  </conditionalFormatting>
  <conditionalFormatting sqref="L156:P156">
    <cfRule type="cellIs" dxfId="143" priority="15" operator="lessThan">
      <formula>0</formula>
    </cfRule>
    <cfRule type="cellIs" dxfId="142" priority="16" operator="greaterThan">
      <formula>0</formula>
    </cfRule>
  </conditionalFormatting>
  <conditionalFormatting sqref="T156:X156">
    <cfRule type="cellIs" dxfId="141" priority="13" operator="lessThan">
      <formula>0</formula>
    </cfRule>
    <cfRule type="cellIs" dxfId="140" priority="14" operator="greaterThan">
      <formula>0</formula>
    </cfRule>
  </conditionalFormatting>
  <conditionalFormatting sqref="AB156:AF156">
    <cfRule type="cellIs" dxfId="139" priority="11" operator="lessThan">
      <formula>0</formula>
    </cfRule>
    <cfRule type="cellIs" dxfId="138" priority="12" operator="greaterThan">
      <formula>0</formula>
    </cfRule>
  </conditionalFormatting>
  <conditionalFormatting sqref="AJ156:AN156">
    <cfRule type="cellIs" dxfId="137" priority="9" operator="lessThan">
      <formula>0</formula>
    </cfRule>
    <cfRule type="cellIs" dxfId="136" priority="10" operator="greaterThan">
      <formula>0</formula>
    </cfRule>
  </conditionalFormatting>
  <conditionalFormatting sqref="AR156:AV156">
    <cfRule type="cellIs" dxfId="135" priority="7" operator="lessThan">
      <formula>0</formula>
    </cfRule>
    <cfRule type="cellIs" dxfId="134" priority="8" operator="greaterThan">
      <formula>0</formula>
    </cfRule>
  </conditionalFormatting>
  <conditionalFormatting sqref="AZ156:BD156">
    <cfRule type="cellIs" dxfId="133" priority="5" operator="lessThan">
      <formula>0</formula>
    </cfRule>
    <cfRule type="cellIs" dxfId="132" priority="6" operator="greaterThan">
      <formula>0</formula>
    </cfRule>
  </conditionalFormatting>
  <conditionalFormatting sqref="BH156:BL156">
    <cfRule type="cellIs" dxfId="131" priority="3" operator="lessThan">
      <formula>0</formula>
    </cfRule>
    <cfRule type="cellIs" dxfId="130" priority="4" operator="greaterThan">
      <formula>0</formula>
    </cfRule>
  </conditionalFormatting>
  <conditionalFormatting sqref="BP156:BT156">
    <cfRule type="cellIs" dxfId="129" priority="1" operator="lessThan">
      <formula>0</formula>
    </cfRule>
    <cfRule type="cellIs" dxfId="128" priority="2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T165"/>
  <sheetViews>
    <sheetView workbookViewId="0">
      <selection activeCell="N89" sqref="N89:N94"/>
    </sheetView>
  </sheetViews>
  <sheetFormatPr defaultRowHeight="15"/>
  <cols>
    <col min="1" max="1" width="3.42578125" customWidth="1"/>
    <col min="2" max="2" width="3.42578125" style="211" customWidth="1"/>
    <col min="3" max="3" width="42.5703125" style="211" bestFit="1" customWidth="1"/>
    <col min="4" max="4" width="9.42578125" style="211" customWidth="1"/>
    <col min="5" max="6" width="8.85546875" style="211" customWidth="1"/>
    <col min="7" max="8" width="7.7109375" style="211" customWidth="1"/>
    <col min="9" max="9" width="4.7109375" customWidth="1"/>
    <col min="10" max="10" width="3.42578125" style="211" customWidth="1"/>
    <col min="11" max="11" width="42.5703125" style="211" bestFit="1" customWidth="1"/>
    <col min="12" max="12" width="9.42578125" style="211" customWidth="1"/>
    <col min="13" max="14" width="8.85546875" style="211"/>
    <col min="15" max="16" width="7.7109375" style="211" customWidth="1"/>
    <col min="17" max="17" width="4.7109375" style="35" customWidth="1"/>
    <col min="18" max="18" width="3.42578125" style="211" customWidth="1"/>
    <col min="19" max="19" width="42.5703125" style="211" bestFit="1" customWidth="1"/>
    <col min="20" max="20" width="9.42578125" style="211" customWidth="1"/>
    <col min="21" max="22" width="8.85546875" style="211"/>
    <col min="23" max="24" width="7.7109375" style="211" customWidth="1"/>
    <col min="25" max="25" width="4.7109375" style="35" customWidth="1"/>
    <col min="26" max="26" width="3.42578125" style="211" customWidth="1"/>
    <col min="27" max="27" width="42.5703125" style="211" bestFit="1" customWidth="1"/>
    <col min="28" max="28" width="9.42578125" style="211" customWidth="1"/>
    <col min="29" max="30" width="8.85546875" style="211"/>
    <col min="31" max="32" width="7.7109375" style="211" customWidth="1"/>
    <col min="33" max="33" width="4.7109375" style="35" customWidth="1"/>
    <col min="34" max="34" width="3.42578125" style="211" customWidth="1"/>
    <col min="35" max="35" width="42.5703125" style="211" bestFit="1" customWidth="1"/>
    <col min="36" max="36" width="9.42578125" style="211" customWidth="1"/>
    <col min="37" max="38" width="8.85546875" style="211"/>
    <col min="39" max="40" width="7.7109375" style="211" customWidth="1"/>
    <col min="41" max="41" width="4.7109375" style="35" customWidth="1"/>
    <col min="42" max="42" width="3.42578125" style="211" customWidth="1"/>
    <col min="43" max="43" width="42.5703125" style="211" bestFit="1" customWidth="1"/>
    <col min="44" max="44" width="9.42578125" style="211" customWidth="1"/>
    <col min="45" max="46" width="8.85546875" style="211"/>
    <col min="47" max="48" width="7.7109375" style="211" customWidth="1"/>
    <col min="49" max="49" width="4.7109375" style="35" customWidth="1"/>
    <col min="50" max="50" width="3.42578125" style="211" customWidth="1"/>
    <col min="51" max="51" width="42.5703125" style="211" bestFit="1" customWidth="1"/>
    <col min="52" max="52" width="9.42578125" style="211" customWidth="1"/>
    <col min="53" max="54" width="8.85546875" style="211"/>
    <col min="55" max="56" width="7.7109375" style="211" customWidth="1"/>
    <col min="57" max="57" width="4.7109375" style="35" customWidth="1"/>
    <col min="58" max="58" width="3.42578125" style="211" customWidth="1"/>
    <col min="59" max="59" width="42.5703125" style="211" bestFit="1" customWidth="1"/>
    <col min="60" max="60" width="9.42578125" style="211" customWidth="1"/>
    <col min="61" max="62" width="8.85546875" style="211"/>
    <col min="63" max="64" width="7.7109375" style="211" customWidth="1"/>
    <col min="65" max="65" width="4.7109375" style="35" customWidth="1"/>
    <col min="66" max="66" width="3.42578125" style="211" customWidth="1"/>
    <col min="67" max="67" width="42.5703125" style="211" bestFit="1" customWidth="1"/>
    <col min="68" max="68" width="9.42578125" style="211" customWidth="1"/>
    <col min="69" max="70" width="8.85546875" style="211"/>
    <col min="71" max="72" width="7.7109375" style="211" customWidth="1"/>
  </cols>
  <sheetData>
    <row r="1" spans="2:72">
      <c r="B1" s="113" t="s">
        <v>111</v>
      </c>
      <c r="C1" s="197"/>
      <c r="D1" s="197"/>
      <c r="E1" s="197"/>
      <c r="F1" s="197"/>
      <c r="G1" s="197"/>
      <c r="H1" s="197"/>
      <c r="J1" s="113" t="s">
        <v>111</v>
      </c>
      <c r="K1" s="197"/>
      <c r="L1" s="197"/>
      <c r="M1" s="197"/>
      <c r="N1" s="197"/>
      <c r="O1" s="197"/>
      <c r="P1" s="197"/>
      <c r="R1" s="113" t="s">
        <v>111</v>
      </c>
      <c r="S1" s="197"/>
      <c r="T1" s="197"/>
      <c r="U1" s="197"/>
      <c r="V1" s="197"/>
      <c r="W1" s="197"/>
      <c r="X1" s="197"/>
      <c r="Z1" s="113" t="s">
        <v>111</v>
      </c>
      <c r="AA1" s="197"/>
      <c r="AB1" s="197"/>
      <c r="AC1" s="197"/>
      <c r="AD1" s="197"/>
      <c r="AE1" s="197"/>
      <c r="AF1" s="197"/>
      <c r="AH1" s="113" t="s">
        <v>111</v>
      </c>
      <c r="AI1" s="197"/>
      <c r="AJ1" s="197"/>
      <c r="AK1" s="197"/>
      <c r="AL1" s="197"/>
      <c r="AM1" s="197"/>
      <c r="AN1" s="197"/>
      <c r="AP1" s="113" t="s">
        <v>111</v>
      </c>
      <c r="AQ1" s="197"/>
      <c r="AR1" s="197"/>
      <c r="AS1" s="197"/>
      <c r="AT1" s="197"/>
      <c r="AU1" s="197"/>
      <c r="AV1" s="197"/>
      <c r="AX1" s="113" t="s">
        <v>111</v>
      </c>
      <c r="AY1" s="197"/>
      <c r="AZ1" s="197"/>
      <c r="BA1" s="197"/>
      <c r="BB1" s="197"/>
      <c r="BC1" s="197"/>
      <c r="BD1" s="197"/>
      <c r="BF1" s="113" t="s">
        <v>111</v>
      </c>
      <c r="BG1" s="197"/>
      <c r="BH1" s="197"/>
      <c r="BI1" s="197"/>
      <c r="BJ1" s="197"/>
      <c r="BK1" s="197"/>
      <c r="BL1" s="197"/>
      <c r="BN1" s="113" t="s">
        <v>111</v>
      </c>
      <c r="BO1" s="197"/>
      <c r="BP1" s="197"/>
      <c r="BQ1" s="197"/>
      <c r="BR1" s="197"/>
      <c r="BS1" s="197"/>
      <c r="BT1" s="197"/>
    </row>
    <row r="2" spans="2:72">
      <c r="B2" s="113" t="str">
        <f>'3'!B2</f>
        <v>PT Pelindo Terminal Petikemas</v>
      </c>
      <c r="C2" s="197"/>
      <c r="D2" s="197"/>
      <c r="E2" s="197"/>
      <c r="F2" s="197"/>
      <c r="G2" s="197"/>
      <c r="H2" s="197"/>
      <c r="J2" s="113" t="str">
        <f>'3'!J2</f>
        <v>Kantor Pusat Subholding Petikemas</v>
      </c>
      <c r="K2" s="197"/>
      <c r="L2" s="197"/>
      <c r="M2" s="197"/>
      <c r="N2" s="197"/>
      <c r="O2" s="197"/>
      <c r="P2" s="197"/>
      <c r="R2" s="113" t="str">
        <f>'3'!R2</f>
        <v>PT Prima Terminal Petikemas</v>
      </c>
      <c r="S2" s="197"/>
      <c r="T2" s="197"/>
      <c r="U2" s="197"/>
      <c r="V2" s="197"/>
      <c r="W2" s="197"/>
      <c r="X2" s="197"/>
      <c r="Z2" s="113" t="str">
        <f>'3'!Z2</f>
        <v>PT. Prima Multi Terminal</v>
      </c>
      <c r="AA2" s="197"/>
      <c r="AB2" s="197"/>
      <c r="AC2" s="197"/>
      <c r="AD2" s="197"/>
      <c r="AE2" s="197"/>
      <c r="AF2" s="197"/>
      <c r="AH2" s="113" t="str">
        <f>'3'!AH2</f>
        <v>PT. IPC Terminal Petikemas</v>
      </c>
      <c r="AI2" s="197"/>
      <c r="AJ2" s="197"/>
      <c r="AK2" s="197"/>
      <c r="AL2" s="197"/>
      <c r="AM2" s="197"/>
      <c r="AN2" s="197"/>
      <c r="AP2" s="113" t="str">
        <f>'3'!AP2</f>
        <v>PT. Terminal Petikemas Surabaya</v>
      </c>
      <c r="AQ2" s="197"/>
      <c r="AR2" s="197"/>
      <c r="AS2" s="197"/>
      <c r="AT2" s="197"/>
      <c r="AU2" s="197"/>
      <c r="AV2" s="197"/>
      <c r="AX2" s="113" t="str">
        <f>'3'!AX2</f>
        <v>PT. Terminal Teluk Lamong (Grup)</v>
      </c>
      <c r="AY2" s="197"/>
      <c r="AZ2" s="197"/>
      <c r="BA2" s="197"/>
      <c r="BB2" s="197"/>
      <c r="BC2" s="197"/>
      <c r="BD2" s="197"/>
      <c r="BF2" s="113" t="str">
        <f>'3'!BF2</f>
        <v>PT Berlian Jasa Terminal Indonesia (Grup)</v>
      </c>
      <c r="BG2" s="197"/>
      <c r="BH2" s="197"/>
      <c r="BI2" s="197"/>
      <c r="BJ2" s="197"/>
      <c r="BK2" s="197"/>
      <c r="BL2" s="197"/>
      <c r="BN2" s="113" t="str">
        <f>'3'!BN2</f>
        <v>PT. Kaltim Kariangau Terminal</v>
      </c>
      <c r="BO2" s="197"/>
      <c r="BP2" s="197"/>
      <c r="BQ2" s="197"/>
      <c r="BR2" s="197"/>
      <c r="BS2" s="197"/>
      <c r="BT2" s="197"/>
    </row>
    <row r="3" spans="2:72" ht="24" customHeight="1">
      <c r="B3" s="357" t="s">
        <v>1</v>
      </c>
      <c r="C3" s="357" t="s">
        <v>27</v>
      </c>
      <c r="D3" s="118" t="s">
        <v>0</v>
      </c>
      <c r="E3" s="118" t="s">
        <v>37</v>
      </c>
      <c r="F3" s="118" t="s">
        <v>0</v>
      </c>
      <c r="G3" s="360" t="s">
        <v>38</v>
      </c>
      <c r="H3" s="361"/>
      <c r="J3" s="357" t="s">
        <v>1</v>
      </c>
      <c r="K3" s="357" t="s">
        <v>27</v>
      </c>
      <c r="L3" s="212" t="s">
        <v>0</v>
      </c>
      <c r="M3" s="212" t="s">
        <v>37</v>
      </c>
      <c r="N3" s="212" t="s">
        <v>0</v>
      </c>
      <c r="O3" s="360" t="s">
        <v>38</v>
      </c>
      <c r="P3" s="361"/>
      <c r="R3" s="357" t="s">
        <v>1</v>
      </c>
      <c r="S3" s="357" t="s">
        <v>27</v>
      </c>
      <c r="T3" s="212" t="s">
        <v>0</v>
      </c>
      <c r="U3" s="212" t="s">
        <v>37</v>
      </c>
      <c r="V3" s="212" t="s">
        <v>0</v>
      </c>
      <c r="W3" s="360" t="s">
        <v>38</v>
      </c>
      <c r="X3" s="361"/>
      <c r="Z3" s="357" t="s">
        <v>1</v>
      </c>
      <c r="AA3" s="357" t="s">
        <v>27</v>
      </c>
      <c r="AB3" s="212" t="s">
        <v>0</v>
      </c>
      <c r="AC3" s="212" t="s">
        <v>37</v>
      </c>
      <c r="AD3" s="212" t="s">
        <v>0</v>
      </c>
      <c r="AE3" s="360" t="s">
        <v>38</v>
      </c>
      <c r="AF3" s="361"/>
      <c r="AH3" s="357" t="s">
        <v>1</v>
      </c>
      <c r="AI3" s="357" t="s">
        <v>27</v>
      </c>
      <c r="AJ3" s="212" t="s">
        <v>0</v>
      </c>
      <c r="AK3" s="212" t="s">
        <v>37</v>
      </c>
      <c r="AL3" s="212" t="s">
        <v>0</v>
      </c>
      <c r="AM3" s="360" t="s">
        <v>38</v>
      </c>
      <c r="AN3" s="361"/>
      <c r="AP3" s="357" t="s">
        <v>1</v>
      </c>
      <c r="AQ3" s="357" t="s">
        <v>27</v>
      </c>
      <c r="AR3" s="212" t="s">
        <v>0</v>
      </c>
      <c r="AS3" s="212" t="s">
        <v>37</v>
      </c>
      <c r="AT3" s="212" t="s">
        <v>0</v>
      </c>
      <c r="AU3" s="360" t="s">
        <v>38</v>
      </c>
      <c r="AV3" s="361"/>
      <c r="AX3" s="357" t="s">
        <v>1</v>
      </c>
      <c r="AY3" s="357" t="s">
        <v>27</v>
      </c>
      <c r="AZ3" s="212" t="s">
        <v>0</v>
      </c>
      <c r="BA3" s="212" t="s">
        <v>37</v>
      </c>
      <c r="BB3" s="212" t="s">
        <v>0</v>
      </c>
      <c r="BC3" s="360" t="s">
        <v>38</v>
      </c>
      <c r="BD3" s="361"/>
      <c r="BF3" s="357" t="s">
        <v>1</v>
      </c>
      <c r="BG3" s="357" t="s">
        <v>27</v>
      </c>
      <c r="BH3" s="212" t="s">
        <v>0</v>
      </c>
      <c r="BI3" s="212" t="s">
        <v>37</v>
      </c>
      <c r="BJ3" s="212" t="s">
        <v>0</v>
      </c>
      <c r="BK3" s="360" t="s">
        <v>38</v>
      </c>
      <c r="BL3" s="361"/>
      <c r="BN3" s="357" t="s">
        <v>1</v>
      </c>
      <c r="BO3" s="357" t="s">
        <v>27</v>
      </c>
      <c r="BP3" s="212" t="s">
        <v>0</v>
      </c>
      <c r="BQ3" s="212" t="s">
        <v>37</v>
      </c>
      <c r="BR3" s="212" t="s">
        <v>0</v>
      </c>
      <c r="BS3" s="360" t="s">
        <v>38</v>
      </c>
      <c r="BT3" s="361"/>
    </row>
    <row r="4" spans="2:72">
      <c r="B4" s="358"/>
      <c r="C4" s="358"/>
      <c r="D4" s="121" t="s">
        <v>2</v>
      </c>
      <c r="E4" s="121" t="s">
        <v>2</v>
      </c>
      <c r="F4" s="121" t="s">
        <v>2</v>
      </c>
      <c r="G4" s="362" t="s">
        <v>5</v>
      </c>
      <c r="H4" s="363"/>
      <c r="J4" s="358"/>
      <c r="K4" s="358"/>
      <c r="L4" s="213" t="s">
        <v>2</v>
      </c>
      <c r="M4" s="213" t="s">
        <v>2</v>
      </c>
      <c r="N4" s="213" t="s">
        <v>2</v>
      </c>
      <c r="O4" s="362" t="s">
        <v>5</v>
      </c>
      <c r="P4" s="363"/>
      <c r="R4" s="358"/>
      <c r="S4" s="358"/>
      <c r="T4" s="213" t="s">
        <v>2</v>
      </c>
      <c r="U4" s="213" t="s">
        <v>2</v>
      </c>
      <c r="V4" s="213" t="s">
        <v>2</v>
      </c>
      <c r="W4" s="362" t="s">
        <v>5</v>
      </c>
      <c r="X4" s="363"/>
      <c r="Z4" s="358"/>
      <c r="AA4" s="358"/>
      <c r="AB4" s="213" t="s">
        <v>2</v>
      </c>
      <c r="AC4" s="213" t="s">
        <v>2</v>
      </c>
      <c r="AD4" s="213" t="s">
        <v>2</v>
      </c>
      <c r="AE4" s="362" t="s">
        <v>5</v>
      </c>
      <c r="AF4" s="363"/>
      <c r="AH4" s="358"/>
      <c r="AI4" s="358"/>
      <c r="AJ4" s="213" t="s">
        <v>2</v>
      </c>
      <c r="AK4" s="213" t="s">
        <v>2</v>
      </c>
      <c r="AL4" s="213" t="s">
        <v>2</v>
      </c>
      <c r="AM4" s="362" t="s">
        <v>5</v>
      </c>
      <c r="AN4" s="363"/>
      <c r="AP4" s="358"/>
      <c r="AQ4" s="358"/>
      <c r="AR4" s="213" t="s">
        <v>2</v>
      </c>
      <c r="AS4" s="213" t="s">
        <v>2</v>
      </c>
      <c r="AT4" s="213" t="s">
        <v>2</v>
      </c>
      <c r="AU4" s="362" t="s">
        <v>5</v>
      </c>
      <c r="AV4" s="363"/>
      <c r="AX4" s="358"/>
      <c r="AY4" s="358"/>
      <c r="AZ4" s="213" t="s">
        <v>2</v>
      </c>
      <c r="BA4" s="213" t="s">
        <v>2</v>
      </c>
      <c r="BB4" s="213" t="s">
        <v>2</v>
      </c>
      <c r="BC4" s="362" t="s">
        <v>5</v>
      </c>
      <c r="BD4" s="363"/>
      <c r="BF4" s="358"/>
      <c r="BG4" s="358"/>
      <c r="BH4" s="213" t="s">
        <v>2</v>
      </c>
      <c r="BI4" s="213" t="s">
        <v>2</v>
      </c>
      <c r="BJ4" s="213" t="s">
        <v>2</v>
      </c>
      <c r="BK4" s="362" t="s">
        <v>5</v>
      </c>
      <c r="BL4" s="363"/>
      <c r="BN4" s="358"/>
      <c r="BO4" s="358"/>
      <c r="BP4" s="213" t="s">
        <v>2</v>
      </c>
      <c r="BQ4" s="213" t="s">
        <v>2</v>
      </c>
      <c r="BR4" s="213" t="s">
        <v>2</v>
      </c>
      <c r="BS4" s="362" t="s">
        <v>5</v>
      </c>
      <c r="BT4" s="363"/>
    </row>
    <row r="5" spans="2:72">
      <c r="B5" s="359"/>
      <c r="C5" s="359"/>
      <c r="D5" s="121">
        <v>2020</v>
      </c>
      <c r="E5" s="121">
        <v>2021</v>
      </c>
      <c r="F5" s="121">
        <v>2021</v>
      </c>
      <c r="G5" s="121" t="s">
        <v>49</v>
      </c>
      <c r="H5" s="121" t="s">
        <v>50</v>
      </c>
      <c r="J5" s="359"/>
      <c r="K5" s="359"/>
      <c r="L5" s="213">
        <v>2020</v>
      </c>
      <c r="M5" s="213">
        <v>2021</v>
      </c>
      <c r="N5" s="213">
        <v>2021</v>
      </c>
      <c r="O5" s="213" t="s">
        <v>49</v>
      </c>
      <c r="P5" s="213" t="s">
        <v>50</v>
      </c>
      <c r="R5" s="359"/>
      <c r="S5" s="359"/>
      <c r="T5" s="213">
        <v>2020</v>
      </c>
      <c r="U5" s="213">
        <v>2021</v>
      </c>
      <c r="V5" s="213">
        <v>2021</v>
      </c>
      <c r="W5" s="213" t="s">
        <v>49</v>
      </c>
      <c r="X5" s="213" t="s">
        <v>50</v>
      </c>
      <c r="Z5" s="359"/>
      <c r="AA5" s="359"/>
      <c r="AB5" s="213">
        <v>2020</v>
      </c>
      <c r="AC5" s="213">
        <v>2021</v>
      </c>
      <c r="AD5" s="213">
        <v>2021</v>
      </c>
      <c r="AE5" s="213" t="s">
        <v>49</v>
      </c>
      <c r="AF5" s="213" t="s">
        <v>50</v>
      </c>
      <c r="AH5" s="359"/>
      <c r="AI5" s="359"/>
      <c r="AJ5" s="213">
        <v>2020</v>
      </c>
      <c r="AK5" s="213">
        <v>2021</v>
      </c>
      <c r="AL5" s="213">
        <v>2021</v>
      </c>
      <c r="AM5" s="213" t="s">
        <v>49</v>
      </c>
      <c r="AN5" s="213" t="s">
        <v>50</v>
      </c>
      <c r="AP5" s="359"/>
      <c r="AQ5" s="359"/>
      <c r="AR5" s="213">
        <v>2020</v>
      </c>
      <c r="AS5" s="213">
        <v>2021</v>
      </c>
      <c r="AT5" s="213">
        <v>2021</v>
      </c>
      <c r="AU5" s="213" t="s">
        <v>49</v>
      </c>
      <c r="AV5" s="213" t="s">
        <v>50</v>
      </c>
      <c r="AX5" s="359"/>
      <c r="AY5" s="359"/>
      <c r="AZ5" s="213">
        <v>2020</v>
      </c>
      <c r="BA5" s="213">
        <v>2021</v>
      </c>
      <c r="BB5" s="213">
        <v>2021</v>
      </c>
      <c r="BC5" s="213" t="s">
        <v>49</v>
      </c>
      <c r="BD5" s="213" t="s">
        <v>50</v>
      </c>
      <c r="BF5" s="359"/>
      <c r="BG5" s="359"/>
      <c r="BH5" s="213">
        <v>2020</v>
      </c>
      <c r="BI5" s="213">
        <v>2021</v>
      </c>
      <c r="BJ5" s="213">
        <v>2021</v>
      </c>
      <c r="BK5" s="213" t="s">
        <v>49</v>
      </c>
      <c r="BL5" s="213" t="s">
        <v>50</v>
      </c>
      <c r="BN5" s="359"/>
      <c r="BO5" s="359"/>
      <c r="BP5" s="213">
        <v>2020</v>
      </c>
      <c r="BQ5" s="213">
        <v>2021</v>
      </c>
      <c r="BR5" s="213">
        <v>2021</v>
      </c>
      <c r="BS5" s="213" t="s">
        <v>49</v>
      </c>
      <c r="BT5" s="213" t="s">
        <v>50</v>
      </c>
    </row>
    <row r="6" spans="2:72">
      <c r="B6" s="214">
        <v>1</v>
      </c>
      <c r="C6" s="214">
        <f>B6+1</f>
        <v>2</v>
      </c>
      <c r="D6" s="146">
        <v>3</v>
      </c>
      <c r="E6" s="146">
        <v>4</v>
      </c>
      <c r="F6" s="146">
        <v>5</v>
      </c>
      <c r="G6" s="146">
        <v>6</v>
      </c>
      <c r="H6" s="146">
        <v>7</v>
      </c>
      <c r="J6" s="214">
        <v>1</v>
      </c>
      <c r="K6" s="214">
        <f>J6+1</f>
        <v>2</v>
      </c>
      <c r="L6" s="146">
        <v>3</v>
      </c>
      <c r="M6" s="146">
        <v>4</v>
      </c>
      <c r="N6" s="146">
        <v>5</v>
      </c>
      <c r="O6" s="146">
        <v>6</v>
      </c>
      <c r="P6" s="146">
        <v>7</v>
      </c>
      <c r="R6" s="214">
        <v>1</v>
      </c>
      <c r="S6" s="214">
        <f>R6+1</f>
        <v>2</v>
      </c>
      <c r="T6" s="146">
        <v>3</v>
      </c>
      <c r="U6" s="146">
        <v>4</v>
      </c>
      <c r="V6" s="146">
        <v>5</v>
      </c>
      <c r="W6" s="146">
        <v>6</v>
      </c>
      <c r="X6" s="146">
        <v>7</v>
      </c>
      <c r="Z6" s="214">
        <v>1</v>
      </c>
      <c r="AA6" s="214">
        <f>Z6+1</f>
        <v>2</v>
      </c>
      <c r="AB6" s="146">
        <v>3</v>
      </c>
      <c r="AC6" s="146">
        <v>4</v>
      </c>
      <c r="AD6" s="146">
        <v>5</v>
      </c>
      <c r="AE6" s="146">
        <v>6</v>
      </c>
      <c r="AF6" s="146">
        <v>7</v>
      </c>
      <c r="AH6" s="214">
        <v>1</v>
      </c>
      <c r="AI6" s="214">
        <f>AH6+1</f>
        <v>2</v>
      </c>
      <c r="AJ6" s="146">
        <v>3</v>
      </c>
      <c r="AK6" s="146">
        <v>4</v>
      </c>
      <c r="AL6" s="146">
        <v>5</v>
      </c>
      <c r="AM6" s="146">
        <v>6</v>
      </c>
      <c r="AN6" s="146">
        <v>7</v>
      </c>
      <c r="AP6" s="214">
        <v>1</v>
      </c>
      <c r="AQ6" s="214">
        <f>AP6+1</f>
        <v>2</v>
      </c>
      <c r="AR6" s="146">
        <v>3</v>
      </c>
      <c r="AS6" s="146">
        <v>4</v>
      </c>
      <c r="AT6" s="146">
        <v>5</v>
      </c>
      <c r="AU6" s="146">
        <v>6</v>
      </c>
      <c r="AV6" s="146">
        <v>7</v>
      </c>
      <c r="AX6" s="214">
        <v>1</v>
      </c>
      <c r="AY6" s="214">
        <f>AX6+1</f>
        <v>2</v>
      </c>
      <c r="AZ6" s="146">
        <v>3</v>
      </c>
      <c r="BA6" s="146">
        <v>4</v>
      </c>
      <c r="BB6" s="146">
        <v>5</v>
      </c>
      <c r="BC6" s="146">
        <v>6</v>
      </c>
      <c r="BD6" s="146">
        <v>7</v>
      </c>
      <c r="BF6" s="214">
        <v>1</v>
      </c>
      <c r="BG6" s="214">
        <f>BF6+1</f>
        <v>2</v>
      </c>
      <c r="BH6" s="146">
        <v>3</v>
      </c>
      <c r="BI6" s="146">
        <v>4</v>
      </c>
      <c r="BJ6" s="146">
        <v>5</v>
      </c>
      <c r="BK6" s="146">
        <v>6</v>
      </c>
      <c r="BL6" s="146">
        <v>7</v>
      </c>
      <c r="BN6" s="214">
        <v>1</v>
      </c>
      <c r="BO6" s="214">
        <f>BN6+1</f>
        <v>2</v>
      </c>
      <c r="BP6" s="146">
        <v>3</v>
      </c>
      <c r="BQ6" s="146">
        <v>4</v>
      </c>
      <c r="BR6" s="146">
        <v>5</v>
      </c>
      <c r="BS6" s="146">
        <v>6</v>
      </c>
      <c r="BT6" s="146">
        <v>7</v>
      </c>
    </row>
    <row r="7" spans="2:72">
      <c r="B7" s="199">
        <v>1</v>
      </c>
      <c r="C7" s="200" t="s">
        <v>79</v>
      </c>
      <c r="D7" s="201"/>
      <c r="E7" s="201"/>
      <c r="F7" s="201"/>
      <c r="G7" s="201"/>
      <c r="H7" s="201"/>
      <c r="J7" s="199">
        <v>1</v>
      </c>
      <c r="K7" s="200" t="s">
        <v>79</v>
      </c>
      <c r="L7" s="201"/>
      <c r="M7" s="201"/>
      <c r="N7" s="201"/>
      <c r="O7" s="201"/>
      <c r="P7" s="201"/>
      <c r="R7" s="199">
        <v>1</v>
      </c>
      <c r="S7" s="200" t="s">
        <v>79</v>
      </c>
      <c r="T7" s="201"/>
      <c r="U7" s="201"/>
      <c r="V7" s="201"/>
      <c r="W7" s="201"/>
      <c r="X7" s="201"/>
      <c r="Z7" s="199">
        <v>1</v>
      </c>
      <c r="AA7" s="200" t="s">
        <v>79</v>
      </c>
      <c r="AB7" s="201"/>
      <c r="AC7" s="201"/>
      <c r="AD7" s="201"/>
      <c r="AE7" s="201"/>
      <c r="AF7" s="201"/>
      <c r="AH7" s="199">
        <v>1</v>
      </c>
      <c r="AI7" s="200" t="s">
        <v>79</v>
      </c>
      <c r="AJ7" s="201"/>
      <c r="AK7" s="201"/>
      <c r="AL7" s="201"/>
      <c r="AM7" s="201"/>
      <c r="AN7" s="201"/>
      <c r="AP7" s="199">
        <v>1</v>
      </c>
      <c r="AQ7" s="200" t="s">
        <v>79</v>
      </c>
      <c r="AR7" s="201"/>
      <c r="AS7" s="201"/>
      <c r="AT7" s="201"/>
      <c r="AU7" s="201"/>
      <c r="AV7" s="201"/>
      <c r="AX7" s="199">
        <v>1</v>
      </c>
      <c r="AY7" s="200" t="s">
        <v>79</v>
      </c>
      <c r="AZ7" s="201"/>
      <c r="BA7" s="201"/>
      <c r="BB7" s="201"/>
      <c r="BC7" s="201"/>
      <c r="BD7" s="201"/>
      <c r="BF7" s="199">
        <v>1</v>
      </c>
      <c r="BG7" s="200" t="s">
        <v>79</v>
      </c>
      <c r="BH7" s="201"/>
      <c r="BI7" s="201"/>
      <c r="BJ7" s="201"/>
      <c r="BK7" s="201"/>
      <c r="BL7" s="201"/>
      <c r="BN7" s="199">
        <v>1</v>
      </c>
      <c r="BO7" s="200" t="s">
        <v>79</v>
      </c>
      <c r="BP7" s="201"/>
      <c r="BQ7" s="201"/>
      <c r="BR7" s="201"/>
      <c r="BS7" s="201"/>
      <c r="BT7" s="201"/>
    </row>
    <row r="8" spans="2:72">
      <c r="B8" s="202"/>
      <c r="C8" s="203"/>
      <c r="D8" s="204"/>
      <c r="E8" s="204"/>
      <c r="F8" s="204"/>
      <c r="G8" s="204"/>
      <c r="H8" s="204"/>
      <c r="J8" s="202"/>
      <c r="K8" s="203"/>
      <c r="L8" s="204"/>
      <c r="M8" s="204"/>
      <c r="N8" s="204"/>
      <c r="O8" s="204"/>
      <c r="P8" s="204"/>
      <c r="R8" s="202"/>
      <c r="S8" s="203"/>
      <c r="T8" s="204"/>
      <c r="U8" s="204"/>
      <c r="V8" s="204"/>
      <c r="W8" s="204"/>
      <c r="X8" s="204"/>
      <c r="Z8" s="202"/>
      <c r="AA8" s="203"/>
      <c r="AB8" s="204"/>
      <c r="AC8" s="204"/>
      <c r="AD8" s="204"/>
      <c r="AE8" s="204"/>
      <c r="AF8" s="204"/>
      <c r="AH8" s="202"/>
      <c r="AI8" s="203"/>
      <c r="AJ8" s="204"/>
      <c r="AK8" s="204"/>
      <c r="AL8" s="204"/>
      <c r="AM8" s="204"/>
      <c r="AN8" s="204"/>
      <c r="AP8" s="202"/>
      <c r="AQ8" s="203"/>
      <c r="AR8" s="204"/>
      <c r="AS8" s="204"/>
      <c r="AT8" s="204"/>
      <c r="AU8" s="204"/>
      <c r="AV8" s="204"/>
      <c r="AX8" s="202"/>
      <c r="AY8" s="203"/>
      <c r="AZ8" s="204"/>
      <c r="BA8" s="204"/>
      <c r="BB8" s="204"/>
      <c r="BC8" s="204"/>
      <c r="BD8" s="204"/>
      <c r="BF8" s="202"/>
      <c r="BG8" s="203"/>
      <c r="BH8" s="204"/>
      <c r="BI8" s="204"/>
      <c r="BJ8" s="204"/>
      <c r="BK8" s="204"/>
      <c r="BL8" s="204"/>
      <c r="BN8" s="202"/>
      <c r="BO8" s="203"/>
      <c r="BP8" s="204"/>
      <c r="BQ8" s="204"/>
      <c r="BR8" s="204"/>
      <c r="BS8" s="204"/>
      <c r="BT8" s="204"/>
    </row>
    <row r="9" spans="2:72">
      <c r="B9" s="202"/>
      <c r="C9" s="203" t="s">
        <v>112</v>
      </c>
      <c r="D9" s="204">
        <f>L9+T9+AB9+AJ9+AR9+AZ9+BH9+BP9</f>
        <v>0</v>
      </c>
      <c r="E9" s="204">
        <f t="shared" ref="E9:E14" si="0">M9+U9+AC9+AK9+AS9+BA9+BI9+BQ9</f>
        <v>0</v>
      </c>
      <c r="F9" s="204">
        <f t="shared" ref="F9:F14" si="1">N9+V9+AD9+AL9+AT9+BB9+BJ9+BR9</f>
        <v>0</v>
      </c>
      <c r="G9" s="204">
        <f>F9-D9</f>
        <v>0</v>
      </c>
      <c r="H9" s="204">
        <f>F9-E9</f>
        <v>0</v>
      </c>
      <c r="J9" s="202"/>
      <c r="K9" s="203" t="s">
        <v>112</v>
      </c>
      <c r="L9" s="204">
        <v>0</v>
      </c>
      <c r="M9" s="204">
        <v>0</v>
      </c>
      <c r="N9" s="204">
        <v>0</v>
      </c>
      <c r="O9" s="204">
        <f>N9-L9</f>
        <v>0</v>
      </c>
      <c r="P9" s="204">
        <f>N9-M9</f>
        <v>0</v>
      </c>
      <c r="R9" s="202"/>
      <c r="S9" s="203" t="s">
        <v>112</v>
      </c>
      <c r="T9" s="204">
        <v>0</v>
      </c>
      <c r="U9" s="204">
        <v>0</v>
      </c>
      <c r="V9" s="204">
        <v>0</v>
      </c>
      <c r="W9" s="204">
        <f>V9-T9</f>
        <v>0</v>
      </c>
      <c r="X9" s="204">
        <f>V9-U9</f>
        <v>0</v>
      </c>
      <c r="Z9" s="202"/>
      <c r="AA9" s="203" t="s">
        <v>112</v>
      </c>
      <c r="AB9" s="204">
        <v>0</v>
      </c>
      <c r="AC9" s="204">
        <v>0</v>
      </c>
      <c r="AD9" s="204">
        <v>0</v>
      </c>
      <c r="AE9" s="204">
        <f>AD9-AB9</f>
        <v>0</v>
      </c>
      <c r="AF9" s="204">
        <f>AD9-AC9</f>
        <v>0</v>
      </c>
      <c r="AH9" s="202"/>
      <c r="AI9" s="203" t="s">
        <v>112</v>
      </c>
      <c r="AJ9" s="204">
        <v>0</v>
      </c>
      <c r="AK9" s="204">
        <v>0</v>
      </c>
      <c r="AL9" s="204">
        <v>0</v>
      </c>
      <c r="AM9" s="204">
        <f>AL9-AJ9</f>
        <v>0</v>
      </c>
      <c r="AN9" s="204">
        <f>AL9-AK9</f>
        <v>0</v>
      </c>
      <c r="AP9" s="202"/>
      <c r="AQ9" s="203" t="s">
        <v>112</v>
      </c>
      <c r="AR9" s="204">
        <v>0</v>
      </c>
      <c r="AS9" s="204">
        <v>0</v>
      </c>
      <c r="AT9" s="204">
        <v>0</v>
      </c>
      <c r="AU9" s="204">
        <f>AT9-AR9</f>
        <v>0</v>
      </c>
      <c r="AV9" s="204">
        <f>AT9-AS9</f>
        <v>0</v>
      </c>
      <c r="AX9" s="202"/>
      <c r="AY9" s="203" t="s">
        <v>112</v>
      </c>
      <c r="AZ9" s="204">
        <v>0</v>
      </c>
      <c r="BA9" s="204">
        <v>0</v>
      </c>
      <c r="BB9" s="204">
        <v>0</v>
      </c>
      <c r="BC9" s="204">
        <f>BB9-AZ9</f>
        <v>0</v>
      </c>
      <c r="BD9" s="204">
        <f>BB9-BA9</f>
        <v>0</v>
      </c>
      <c r="BF9" s="202"/>
      <c r="BG9" s="203" t="s">
        <v>112</v>
      </c>
      <c r="BH9" s="204">
        <v>0</v>
      </c>
      <c r="BI9" s="204">
        <v>0</v>
      </c>
      <c r="BJ9" s="204">
        <v>0</v>
      </c>
      <c r="BK9" s="204">
        <f>BJ9-BH9</f>
        <v>0</v>
      </c>
      <c r="BL9" s="204">
        <f>BJ9-BI9</f>
        <v>0</v>
      </c>
      <c r="BN9" s="202"/>
      <c r="BO9" s="203" t="s">
        <v>112</v>
      </c>
      <c r="BP9" s="204">
        <v>0</v>
      </c>
      <c r="BQ9" s="204">
        <v>0</v>
      </c>
      <c r="BR9" s="204">
        <v>0</v>
      </c>
      <c r="BS9" s="204">
        <f>BR9-BP9</f>
        <v>0</v>
      </c>
      <c r="BT9" s="204">
        <f>BR9-BQ9</f>
        <v>0</v>
      </c>
    </row>
    <row r="10" spans="2:72">
      <c r="B10" s="202"/>
      <c r="C10" s="203" t="s">
        <v>113</v>
      </c>
      <c r="D10" s="204">
        <f t="shared" ref="D10:D14" si="2">L10+T10+AB10+AJ10+AR10+AZ10+BH10+BP10</f>
        <v>0</v>
      </c>
      <c r="E10" s="204">
        <f t="shared" si="0"/>
        <v>0</v>
      </c>
      <c r="F10" s="204">
        <f t="shared" si="1"/>
        <v>0</v>
      </c>
      <c r="G10" s="204">
        <f t="shared" ref="G10:G14" si="3">F10-D10</f>
        <v>0</v>
      </c>
      <c r="H10" s="204">
        <f t="shared" ref="H10:H14" si="4">F10-E10</f>
        <v>0</v>
      </c>
      <c r="J10" s="202"/>
      <c r="K10" s="203" t="s">
        <v>113</v>
      </c>
      <c r="L10" s="204">
        <v>0</v>
      </c>
      <c r="M10" s="204">
        <v>0</v>
      </c>
      <c r="N10" s="204">
        <v>0</v>
      </c>
      <c r="O10" s="204">
        <f t="shared" ref="O10:O14" si="5">N10-L10</f>
        <v>0</v>
      </c>
      <c r="P10" s="204">
        <f t="shared" ref="P10:P14" si="6">N10-M10</f>
        <v>0</v>
      </c>
      <c r="R10" s="202"/>
      <c r="S10" s="203" t="s">
        <v>113</v>
      </c>
      <c r="T10" s="204">
        <v>0</v>
      </c>
      <c r="U10" s="204">
        <v>0</v>
      </c>
      <c r="V10" s="204">
        <v>0</v>
      </c>
      <c r="W10" s="204">
        <f t="shared" ref="W10:W14" si="7">V10-T10</f>
        <v>0</v>
      </c>
      <c r="X10" s="204">
        <f t="shared" ref="X10:X14" si="8">V10-U10</f>
        <v>0</v>
      </c>
      <c r="Z10" s="202"/>
      <c r="AA10" s="203" t="s">
        <v>113</v>
      </c>
      <c r="AB10" s="204">
        <v>0</v>
      </c>
      <c r="AC10" s="204">
        <v>0</v>
      </c>
      <c r="AD10" s="204">
        <v>0</v>
      </c>
      <c r="AE10" s="204">
        <f t="shared" ref="AE10:AE14" si="9">AD10-AB10</f>
        <v>0</v>
      </c>
      <c r="AF10" s="204">
        <f t="shared" ref="AF10:AF14" si="10">AD10-AC10</f>
        <v>0</v>
      </c>
      <c r="AH10" s="202"/>
      <c r="AI10" s="203" t="s">
        <v>113</v>
      </c>
      <c r="AJ10" s="204">
        <v>0</v>
      </c>
      <c r="AK10" s="204">
        <v>0</v>
      </c>
      <c r="AL10" s="204">
        <v>0</v>
      </c>
      <c r="AM10" s="204">
        <f t="shared" ref="AM10:AM14" si="11">AL10-AJ10</f>
        <v>0</v>
      </c>
      <c r="AN10" s="204">
        <f t="shared" ref="AN10:AN14" si="12">AL10-AK10</f>
        <v>0</v>
      </c>
      <c r="AP10" s="202"/>
      <c r="AQ10" s="203" t="s">
        <v>113</v>
      </c>
      <c r="AR10" s="204">
        <v>0</v>
      </c>
      <c r="AS10" s="204">
        <v>0</v>
      </c>
      <c r="AT10" s="204">
        <v>0</v>
      </c>
      <c r="AU10" s="204">
        <f t="shared" ref="AU10:AU14" si="13">AT10-AR10</f>
        <v>0</v>
      </c>
      <c r="AV10" s="204">
        <f t="shared" ref="AV10:AV14" si="14">AT10-AS10</f>
        <v>0</v>
      </c>
      <c r="AX10" s="202"/>
      <c r="AY10" s="203" t="s">
        <v>113</v>
      </c>
      <c r="AZ10" s="204">
        <v>0</v>
      </c>
      <c r="BA10" s="204">
        <v>0</v>
      </c>
      <c r="BB10" s="204">
        <v>0</v>
      </c>
      <c r="BC10" s="204">
        <f t="shared" ref="BC10:BC14" si="15">BB10-AZ10</f>
        <v>0</v>
      </c>
      <c r="BD10" s="204">
        <f t="shared" ref="BD10:BD14" si="16">BB10-BA10</f>
        <v>0</v>
      </c>
      <c r="BF10" s="202"/>
      <c r="BG10" s="203" t="s">
        <v>113</v>
      </c>
      <c r="BH10" s="204">
        <v>0</v>
      </c>
      <c r="BI10" s="204">
        <v>0</v>
      </c>
      <c r="BJ10" s="204">
        <v>0</v>
      </c>
      <c r="BK10" s="204">
        <f t="shared" ref="BK10:BK14" si="17">BJ10-BH10</f>
        <v>0</v>
      </c>
      <c r="BL10" s="204">
        <f t="shared" ref="BL10:BL14" si="18">BJ10-BI10</f>
        <v>0</v>
      </c>
      <c r="BN10" s="202"/>
      <c r="BO10" s="203" t="s">
        <v>113</v>
      </c>
      <c r="BP10" s="204">
        <v>0</v>
      </c>
      <c r="BQ10" s="204">
        <v>0</v>
      </c>
      <c r="BR10" s="204">
        <v>0</v>
      </c>
      <c r="BS10" s="204">
        <f t="shared" ref="BS10:BS14" si="19">BR10-BP10</f>
        <v>0</v>
      </c>
      <c r="BT10" s="204">
        <f t="shared" ref="BT10:BT14" si="20">BR10-BQ10</f>
        <v>0</v>
      </c>
    </row>
    <row r="11" spans="2:72">
      <c r="B11" s="202"/>
      <c r="C11" s="203" t="s">
        <v>114</v>
      </c>
      <c r="D11" s="204">
        <f t="shared" si="2"/>
        <v>2</v>
      </c>
      <c r="E11" s="204">
        <f t="shared" si="0"/>
        <v>0</v>
      </c>
      <c r="F11" s="204">
        <f t="shared" si="1"/>
        <v>3</v>
      </c>
      <c r="G11" s="204">
        <f t="shared" si="3"/>
        <v>1</v>
      </c>
      <c r="H11" s="204">
        <f t="shared" si="4"/>
        <v>3</v>
      </c>
      <c r="J11" s="202"/>
      <c r="K11" s="203" t="s">
        <v>114</v>
      </c>
      <c r="L11" s="204">
        <v>0</v>
      </c>
      <c r="M11" s="204">
        <v>0</v>
      </c>
      <c r="N11" s="204">
        <v>0</v>
      </c>
      <c r="O11" s="204">
        <f t="shared" si="5"/>
        <v>0</v>
      </c>
      <c r="P11" s="204">
        <f t="shared" si="6"/>
        <v>0</v>
      </c>
      <c r="R11" s="202"/>
      <c r="S11" s="203" t="s">
        <v>114</v>
      </c>
      <c r="T11" s="204">
        <v>0</v>
      </c>
      <c r="U11" s="204">
        <v>0</v>
      </c>
      <c r="V11" s="204">
        <v>0</v>
      </c>
      <c r="W11" s="204">
        <f t="shared" si="7"/>
        <v>0</v>
      </c>
      <c r="X11" s="204">
        <f t="shared" si="8"/>
        <v>0</v>
      </c>
      <c r="Z11" s="202"/>
      <c r="AA11" s="203" t="s">
        <v>114</v>
      </c>
      <c r="AB11" s="204">
        <v>0</v>
      </c>
      <c r="AC11" s="204">
        <v>0</v>
      </c>
      <c r="AD11" s="204">
        <v>0</v>
      </c>
      <c r="AE11" s="204">
        <f t="shared" si="9"/>
        <v>0</v>
      </c>
      <c r="AF11" s="204">
        <f t="shared" si="10"/>
        <v>0</v>
      </c>
      <c r="AH11" s="202"/>
      <c r="AI11" s="203" t="s">
        <v>114</v>
      </c>
      <c r="AJ11" s="204">
        <v>0</v>
      </c>
      <c r="AK11" s="204">
        <v>0</v>
      </c>
      <c r="AL11" s="204">
        <v>0</v>
      </c>
      <c r="AM11" s="204">
        <f t="shared" si="11"/>
        <v>0</v>
      </c>
      <c r="AN11" s="204">
        <f t="shared" si="12"/>
        <v>0</v>
      </c>
      <c r="AP11" s="202"/>
      <c r="AQ11" s="203" t="s">
        <v>114</v>
      </c>
      <c r="AR11" s="204">
        <v>0</v>
      </c>
      <c r="AS11" s="204">
        <v>0</v>
      </c>
      <c r="AT11" s="204">
        <v>0</v>
      </c>
      <c r="AU11" s="204">
        <f t="shared" si="13"/>
        <v>0</v>
      </c>
      <c r="AV11" s="204">
        <f t="shared" si="14"/>
        <v>0</v>
      </c>
      <c r="AX11" s="202"/>
      <c r="AY11" s="203" t="s">
        <v>114</v>
      </c>
      <c r="AZ11" s="204">
        <v>2</v>
      </c>
      <c r="BA11" s="204">
        <v>0</v>
      </c>
      <c r="BB11" s="204">
        <v>2</v>
      </c>
      <c r="BC11" s="204">
        <f t="shared" si="15"/>
        <v>0</v>
      </c>
      <c r="BD11" s="204">
        <f t="shared" si="16"/>
        <v>2</v>
      </c>
      <c r="BF11" s="202"/>
      <c r="BG11" s="203" t="s">
        <v>114</v>
      </c>
      <c r="BH11" s="204">
        <v>0</v>
      </c>
      <c r="BI11" s="204">
        <v>0</v>
      </c>
      <c r="BJ11" s="204">
        <v>0</v>
      </c>
      <c r="BK11" s="204">
        <f t="shared" si="17"/>
        <v>0</v>
      </c>
      <c r="BL11" s="204">
        <f t="shared" si="18"/>
        <v>0</v>
      </c>
      <c r="BN11" s="202"/>
      <c r="BO11" s="203" t="s">
        <v>114</v>
      </c>
      <c r="BP11" s="204">
        <v>0</v>
      </c>
      <c r="BQ11" s="204">
        <v>0</v>
      </c>
      <c r="BR11" s="204">
        <v>1</v>
      </c>
      <c r="BS11" s="204">
        <f t="shared" si="19"/>
        <v>1</v>
      </c>
      <c r="BT11" s="204">
        <f t="shared" si="20"/>
        <v>1</v>
      </c>
    </row>
    <row r="12" spans="2:72">
      <c r="B12" s="202"/>
      <c r="C12" s="203" t="s">
        <v>115</v>
      </c>
      <c r="D12" s="204">
        <f t="shared" si="2"/>
        <v>14</v>
      </c>
      <c r="E12" s="204">
        <f t="shared" si="0"/>
        <v>22</v>
      </c>
      <c r="F12" s="204">
        <f t="shared" si="1"/>
        <v>13</v>
      </c>
      <c r="G12" s="204">
        <f t="shared" si="3"/>
        <v>-1</v>
      </c>
      <c r="H12" s="204">
        <f t="shared" si="4"/>
        <v>-9</v>
      </c>
      <c r="J12" s="202"/>
      <c r="K12" s="203" t="s">
        <v>115</v>
      </c>
      <c r="L12" s="204">
        <v>0</v>
      </c>
      <c r="M12" s="204">
        <v>1</v>
      </c>
      <c r="N12" s="204">
        <v>1</v>
      </c>
      <c r="O12" s="204">
        <f t="shared" si="5"/>
        <v>1</v>
      </c>
      <c r="P12" s="204">
        <f t="shared" si="6"/>
        <v>0</v>
      </c>
      <c r="R12" s="202"/>
      <c r="S12" s="203" t="s">
        <v>115</v>
      </c>
      <c r="T12" s="204">
        <v>1</v>
      </c>
      <c r="U12" s="204">
        <v>1</v>
      </c>
      <c r="V12" s="204">
        <v>1</v>
      </c>
      <c r="W12" s="204">
        <f t="shared" si="7"/>
        <v>0</v>
      </c>
      <c r="X12" s="204">
        <f t="shared" si="8"/>
        <v>0</v>
      </c>
      <c r="Z12" s="202"/>
      <c r="AA12" s="203" t="s">
        <v>115</v>
      </c>
      <c r="AB12" s="204">
        <v>0</v>
      </c>
      <c r="AC12" s="204">
        <v>0</v>
      </c>
      <c r="AD12" s="204">
        <v>0</v>
      </c>
      <c r="AE12" s="204">
        <f t="shared" si="9"/>
        <v>0</v>
      </c>
      <c r="AF12" s="204">
        <f t="shared" si="10"/>
        <v>0</v>
      </c>
      <c r="AH12" s="202"/>
      <c r="AI12" s="203" t="s">
        <v>115</v>
      </c>
      <c r="AJ12" s="204">
        <v>1</v>
      </c>
      <c r="AK12" s="204">
        <v>3</v>
      </c>
      <c r="AL12" s="204">
        <v>1</v>
      </c>
      <c r="AM12" s="204">
        <f t="shared" si="11"/>
        <v>0</v>
      </c>
      <c r="AN12" s="204">
        <f t="shared" si="12"/>
        <v>-2</v>
      </c>
      <c r="AP12" s="202"/>
      <c r="AQ12" s="203" t="s">
        <v>115</v>
      </c>
      <c r="AR12" s="204">
        <v>2</v>
      </c>
      <c r="AS12" s="204">
        <v>2</v>
      </c>
      <c r="AT12" s="204">
        <v>1</v>
      </c>
      <c r="AU12" s="204">
        <f t="shared" si="13"/>
        <v>-1</v>
      </c>
      <c r="AV12" s="204">
        <f t="shared" si="14"/>
        <v>-1</v>
      </c>
      <c r="AX12" s="202"/>
      <c r="AY12" s="203" t="s">
        <v>115</v>
      </c>
      <c r="AZ12" s="204">
        <v>3</v>
      </c>
      <c r="BA12" s="204">
        <v>5</v>
      </c>
      <c r="BB12" s="204">
        <v>3</v>
      </c>
      <c r="BC12" s="204">
        <f t="shared" si="15"/>
        <v>0</v>
      </c>
      <c r="BD12" s="204">
        <f t="shared" si="16"/>
        <v>-2</v>
      </c>
      <c r="BF12" s="202"/>
      <c r="BG12" s="203" t="s">
        <v>115</v>
      </c>
      <c r="BH12" s="204">
        <v>7</v>
      </c>
      <c r="BI12" s="204">
        <v>10</v>
      </c>
      <c r="BJ12" s="204">
        <v>6</v>
      </c>
      <c r="BK12" s="204">
        <f t="shared" si="17"/>
        <v>-1</v>
      </c>
      <c r="BL12" s="204">
        <f t="shared" si="18"/>
        <v>-4</v>
      </c>
      <c r="BN12" s="202"/>
      <c r="BO12" s="203" t="s">
        <v>115</v>
      </c>
      <c r="BP12" s="204">
        <v>0</v>
      </c>
      <c r="BQ12" s="204">
        <v>0</v>
      </c>
      <c r="BR12" s="204">
        <v>0</v>
      </c>
      <c r="BS12" s="204">
        <f t="shared" si="19"/>
        <v>0</v>
      </c>
      <c r="BT12" s="204">
        <f t="shared" si="20"/>
        <v>0</v>
      </c>
    </row>
    <row r="13" spans="2:72">
      <c r="B13" s="202"/>
      <c r="C13" s="203" t="s">
        <v>116</v>
      </c>
      <c r="D13" s="204">
        <f t="shared" si="2"/>
        <v>8</v>
      </c>
      <c r="E13" s="204">
        <f t="shared" si="0"/>
        <v>6</v>
      </c>
      <c r="F13" s="204">
        <f t="shared" si="1"/>
        <v>9</v>
      </c>
      <c r="G13" s="204">
        <f t="shared" si="3"/>
        <v>1</v>
      </c>
      <c r="H13" s="204">
        <f t="shared" si="4"/>
        <v>3</v>
      </c>
      <c r="J13" s="202"/>
      <c r="K13" s="203" t="s">
        <v>116</v>
      </c>
      <c r="L13" s="204">
        <v>0</v>
      </c>
      <c r="M13" s="204">
        <v>0</v>
      </c>
      <c r="N13" s="204">
        <v>0</v>
      </c>
      <c r="O13" s="204">
        <f t="shared" si="5"/>
        <v>0</v>
      </c>
      <c r="P13" s="204">
        <f t="shared" si="6"/>
        <v>0</v>
      </c>
      <c r="R13" s="202"/>
      <c r="S13" s="203" t="s">
        <v>116</v>
      </c>
      <c r="T13" s="204">
        <v>0</v>
      </c>
      <c r="U13" s="204">
        <v>0</v>
      </c>
      <c r="V13" s="204">
        <v>0</v>
      </c>
      <c r="W13" s="204">
        <f t="shared" si="7"/>
        <v>0</v>
      </c>
      <c r="X13" s="204">
        <f t="shared" si="8"/>
        <v>0</v>
      </c>
      <c r="Z13" s="202"/>
      <c r="AA13" s="203" t="s">
        <v>116</v>
      </c>
      <c r="AB13" s="204">
        <v>1</v>
      </c>
      <c r="AC13" s="204">
        <v>1</v>
      </c>
      <c r="AD13" s="204">
        <v>1</v>
      </c>
      <c r="AE13" s="204">
        <f t="shared" si="9"/>
        <v>0</v>
      </c>
      <c r="AF13" s="204">
        <f t="shared" si="10"/>
        <v>0</v>
      </c>
      <c r="AH13" s="202"/>
      <c r="AI13" s="203" t="s">
        <v>116</v>
      </c>
      <c r="AJ13" s="204">
        <v>1</v>
      </c>
      <c r="AK13" s="204">
        <v>1</v>
      </c>
      <c r="AL13" s="204">
        <v>1</v>
      </c>
      <c r="AM13" s="204">
        <f t="shared" si="11"/>
        <v>0</v>
      </c>
      <c r="AN13" s="204">
        <f t="shared" si="12"/>
        <v>0</v>
      </c>
      <c r="AP13" s="202"/>
      <c r="AQ13" s="203" t="s">
        <v>116</v>
      </c>
      <c r="AR13" s="204">
        <v>2</v>
      </c>
      <c r="AS13" s="204">
        <v>2</v>
      </c>
      <c r="AT13" s="204">
        <v>2</v>
      </c>
      <c r="AU13" s="204">
        <f t="shared" si="13"/>
        <v>0</v>
      </c>
      <c r="AV13" s="204">
        <f t="shared" si="14"/>
        <v>0</v>
      </c>
      <c r="AX13" s="202"/>
      <c r="AY13" s="203" t="s">
        <v>116</v>
      </c>
      <c r="AZ13" s="204">
        <v>0</v>
      </c>
      <c r="BA13" s="204">
        <v>0</v>
      </c>
      <c r="BB13" s="204">
        <v>0</v>
      </c>
      <c r="BC13" s="204">
        <f t="shared" si="15"/>
        <v>0</v>
      </c>
      <c r="BD13" s="204">
        <f t="shared" si="16"/>
        <v>0</v>
      </c>
      <c r="BF13" s="202"/>
      <c r="BG13" s="203" t="s">
        <v>116</v>
      </c>
      <c r="BH13" s="204">
        <v>2</v>
      </c>
      <c r="BI13" s="204">
        <v>0</v>
      </c>
      <c r="BJ13" s="204">
        <v>4</v>
      </c>
      <c r="BK13" s="204">
        <f t="shared" si="17"/>
        <v>2</v>
      </c>
      <c r="BL13" s="204">
        <f t="shared" si="18"/>
        <v>4</v>
      </c>
      <c r="BN13" s="202"/>
      <c r="BO13" s="203" t="s">
        <v>116</v>
      </c>
      <c r="BP13" s="204">
        <v>2</v>
      </c>
      <c r="BQ13" s="204">
        <v>2</v>
      </c>
      <c r="BR13" s="204">
        <v>1</v>
      </c>
      <c r="BS13" s="204">
        <f t="shared" si="19"/>
        <v>-1</v>
      </c>
      <c r="BT13" s="204">
        <f t="shared" si="20"/>
        <v>-1</v>
      </c>
    </row>
    <row r="14" spans="2:72">
      <c r="B14" s="202"/>
      <c r="C14" s="203" t="s">
        <v>117</v>
      </c>
      <c r="D14" s="204">
        <f t="shared" si="2"/>
        <v>1</v>
      </c>
      <c r="E14" s="204">
        <f t="shared" si="0"/>
        <v>0</v>
      </c>
      <c r="F14" s="204">
        <f t="shared" si="1"/>
        <v>1</v>
      </c>
      <c r="G14" s="204">
        <f t="shared" si="3"/>
        <v>0</v>
      </c>
      <c r="H14" s="204">
        <f t="shared" si="4"/>
        <v>1</v>
      </c>
      <c r="J14" s="202"/>
      <c r="K14" s="203" t="s">
        <v>117</v>
      </c>
      <c r="L14" s="204">
        <v>0</v>
      </c>
      <c r="M14" s="204">
        <v>0</v>
      </c>
      <c r="N14" s="204">
        <v>0</v>
      </c>
      <c r="O14" s="204">
        <f t="shared" si="5"/>
        <v>0</v>
      </c>
      <c r="P14" s="204">
        <f t="shared" si="6"/>
        <v>0</v>
      </c>
      <c r="R14" s="202"/>
      <c r="S14" s="203" t="s">
        <v>117</v>
      </c>
      <c r="T14" s="204">
        <v>0</v>
      </c>
      <c r="U14" s="204">
        <v>0</v>
      </c>
      <c r="V14" s="204">
        <v>0</v>
      </c>
      <c r="W14" s="204">
        <f t="shared" si="7"/>
        <v>0</v>
      </c>
      <c r="X14" s="204">
        <f t="shared" si="8"/>
        <v>0</v>
      </c>
      <c r="Z14" s="202"/>
      <c r="AA14" s="203" t="s">
        <v>117</v>
      </c>
      <c r="AB14" s="204">
        <v>0</v>
      </c>
      <c r="AC14" s="204">
        <v>0</v>
      </c>
      <c r="AD14" s="204">
        <v>0</v>
      </c>
      <c r="AE14" s="204">
        <f t="shared" si="9"/>
        <v>0</v>
      </c>
      <c r="AF14" s="204">
        <f t="shared" si="10"/>
        <v>0</v>
      </c>
      <c r="AH14" s="202"/>
      <c r="AI14" s="203" t="s">
        <v>117</v>
      </c>
      <c r="AJ14" s="204">
        <v>0</v>
      </c>
      <c r="AK14" s="204">
        <v>0</v>
      </c>
      <c r="AL14" s="204">
        <v>1</v>
      </c>
      <c r="AM14" s="204">
        <f t="shared" si="11"/>
        <v>1</v>
      </c>
      <c r="AN14" s="204">
        <f t="shared" si="12"/>
        <v>1</v>
      </c>
      <c r="AP14" s="202"/>
      <c r="AQ14" s="203" t="s">
        <v>117</v>
      </c>
      <c r="AR14" s="204">
        <v>0</v>
      </c>
      <c r="AS14" s="204">
        <v>0</v>
      </c>
      <c r="AT14" s="204">
        <v>0</v>
      </c>
      <c r="AU14" s="204">
        <f t="shared" si="13"/>
        <v>0</v>
      </c>
      <c r="AV14" s="204">
        <f t="shared" si="14"/>
        <v>0</v>
      </c>
      <c r="AX14" s="202"/>
      <c r="AY14" s="203" t="s">
        <v>117</v>
      </c>
      <c r="AZ14" s="204">
        <v>0</v>
      </c>
      <c r="BA14" s="204">
        <v>0</v>
      </c>
      <c r="BB14" s="204">
        <v>0</v>
      </c>
      <c r="BC14" s="204">
        <f t="shared" si="15"/>
        <v>0</v>
      </c>
      <c r="BD14" s="204">
        <f t="shared" si="16"/>
        <v>0</v>
      </c>
      <c r="BF14" s="202"/>
      <c r="BG14" s="203" t="s">
        <v>117</v>
      </c>
      <c r="BH14" s="204">
        <v>0</v>
      </c>
      <c r="BI14" s="204">
        <v>0</v>
      </c>
      <c r="BJ14" s="204">
        <v>0</v>
      </c>
      <c r="BK14" s="204">
        <f t="shared" si="17"/>
        <v>0</v>
      </c>
      <c r="BL14" s="204">
        <f t="shared" si="18"/>
        <v>0</v>
      </c>
      <c r="BN14" s="202"/>
      <c r="BO14" s="203" t="s">
        <v>117</v>
      </c>
      <c r="BP14" s="204">
        <v>1</v>
      </c>
      <c r="BQ14" s="204">
        <v>0</v>
      </c>
      <c r="BR14" s="204">
        <v>0</v>
      </c>
      <c r="BS14" s="204">
        <f t="shared" si="19"/>
        <v>-1</v>
      </c>
      <c r="BT14" s="204">
        <f t="shared" si="20"/>
        <v>0</v>
      </c>
    </row>
    <row r="15" spans="2:72">
      <c r="B15" s="202"/>
      <c r="C15" s="205"/>
      <c r="D15" s="205"/>
      <c r="E15" s="203"/>
      <c r="F15" s="203"/>
      <c r="G15" s="203"/>
      <c r="H15" s="203"/>
      <c r="J15" s="202"/>
      <c r="K15" s="205"/>
      <c r="L15" s="205"/>
      <c r="M15" s="203"/>
      <c r="N15" s="203"/>
      <c r="O15" s="203"/>
      <c r="P15" s="203"/>
      <c r="R15" s="202"/>
      <c r="S15" s="205"/>
      <c r="T15" s="205"/>
      <c r="U15" s="203"/>
      <c r="V15" s="203"/>
      <c r="W15" s="203"/>
      <c r="X15" s="203"/>
      <c r="Z15" s="202"/>
      <c r="AA15" s="205"/>
      <c r="AB15" s="205"/>
      <c r="AC15" s="203"/>
      <c r="AD15" s="203"/>
      <c r="AE15" s="203"/>
      <c r="AF15" s="203"/>
      <c r="AH15" s="202"/>
      <c r="AI15" s="205"/>
      <c r="AJ15" s="205"/>
      <c r="AK15" s="203"/>
      <c r="AL15" s="203"/>
      <c r="AM15" s="203"/>
      <c r="AN15" s="203"/>
      <c r="AP15" s="202"/>
      <c r="AQ15" s="205"/>
      <c r="AR15" s="205"/>
      <c r="AS15" s="203"/>
      <c r="AT15" s="203"/>
      <c r="AU15" s="203"/>
      <c r="AV15" s="203"/>
      <c r="AX15" s="202"/>
      <c r="AY15" s="205"/>
      <c r="AZ15" s="205"/>
      <c r="BA15" s="203"/>
      <c r="BB15" s="203"/>
      <c r="BC15" s="203"/>
      <c r="BD15" s="203"/>
      <c r="BF15" s="202"/>
      <c r="BG15" s="205"/>
      <c r="BH15" s="205"/>
      <c r="BI15" s="203"/>
      <c r="BJ15" s="203"/>
      <c r="BK15" s="203"/>
      <c r="BL15" s="203"/>
      <c r="BN15" s="202"/>
      <c r="BO15" s="205"/>
      <c r="BP15" s="205"/>
      <c r="BQ15" s="203"/>
      <c r="BR15" s="203"/>
      <c r="BS15" s="203"/>
      <c r="BT15" s="203"/>
    </row>
    <row r="16" spans="2:72">
      <c r="B16" s="206"/>
      <c r="C16" s="207" t="s">
        <v>109</v>
      </c>
      <c r="D16" s="208">
        <f t="shared" ref="D16" si="21">SUM(D9:D15)</f>
        <v>25</v>
      </c>
      <c r="E16" s="208">
        <f>SUM(E9:E15)</f>
        <v>28</v>
      </c>
      <c r="F16" s="208">
        <f>SUM(F9:F15)</f>
        <v>26</v>
      </c>
      <c r="G16" s="208">
        <f t="shared" ref="G16:H16" si="22">SUM(G9:G15)</f>
        <v>1</v>
      </c>
      <c r="H16" s="208">
        <f t="shared" si="22"/>
        <v>-2</v>
      </c>
      <c r="J16" s="206"/>
      <c r="K16" s="207" t="s">
        <v>109</v>
      </c>
      <c r="L16" s="208">
        <f t="shared" ref="L16:N16" si="23">SUM(L9:L15)</f>
        <v>0</v>
      </c>
      <c r="M16" s="208">
        <f t="shared" si="23"/>
        <v>1</v>
      </c>
      <c r="N16" s="208">
        <f t="shared" si="23"/>
        <v>1</v>
      </c>
      <c r="O16" s="208">
        <f t="shared" ref="O16" si="24">SUM(O9:O15)</f>
        <v>1</v>
      </c>
      <c r="P16" s="208">
        <f t="shared" ref="P16" si="25">SUM(P9:P15)</f>
        <v>0</v>
      </c>
      <c r="R16" s="206"/>
      <c r="S16" s="207" t="s">
        <v>109</v>
      </c>
      <c r="T16" s="208">
        <v>1</v>
      </c>
      <c r="U16" s="208">
        <v>1</v>
      </c>
      <c r="V16" s="208">
        <v>1</v>
      </c>
      <c r="W16" s="208">
        <f t="shared" ref="W16" si="26">SUM(W9:W15)</f>
        <v>0</v>
      </c>
      <c r="X16" s="208">
        <f t="shared" ref="X16" si="27">SUM(X9:X15)</f>
        <v>0</v>
      </c>
      <c r="Z16" s="206"/>
      <c r="AA16" s="207" t="s">
        <v>109</v>
      </c>
      <c r="AB16" s="208">
        <f t="shared" ref="AB16:AD16" si="28">SUM(AB9:AB15)</f>
        <v>1</v>
      </c>
      <c r="AC16" s="208">
        <f t="shared" si="28"/>
        <v>1</v>
      </c>
      <c r="AD16" s="208">
        <f t="shared" si="28"/>
        <v>1</v>
      </c>
      <c r="AE16" s="208">
        <f t="shared" ref="AE16" si="29">SUM(AE9:AE15)</f>
        <v>0</v>
      </c>
      <c r="AF16" s="208">
        <f t="shared" ref="AF16" si="30">SUM(AF9:AF15)</f>
        <v>0</v>
      </c>
      <c r="AH16" s="206"/>
      <c r="AI16" s="207" t="s">
        <v>109</v>
      </c>
      <c r="AJ16" s="208">
        <f t="shared" ref="AJ16:AL16" si="31">SUM(AJ9:AJ15)</f>
        <v>2</v>
      </c>
      <c r="AK16" s="208">
        <f t="shared" si="31"/>
        <v>4</v>
      </c>
      <c r="AL16" s="208">
        <f t="shared" si="31"/>
        <v>3</v>
      </c>
      <c r="AM16" s="208">
        <f t="shared" ref="AM16" si="32">SUM(AM9:AM15)</f>
        <v>1</v>
      </c>
      <c r="AN16" s="208">
        <f t="shared" ref="AN16" si="33">SUM(AN9:AN15)</f>
        <v>-1</v>
      </c>
      <c r="AP16" s="206"/>
      <c r="AQ16" s="207" t="s">
        <v>109</v>
      </c>
      <c r="AR16" s="208">
        <f t="shared" ref="AR16:AT16" si="34">SUM(AR9:AR15)</f>
        <v>4</v>
      </c>
      <c r="AS16" s="208">
        <f t="shared" si="34"/>
        <v>4</v>
      </c>
      <c r="AT16" s="208">
        <f t="shared" si="34"/>
        <v>3</v>
      </c>
      <c r="AU16" s="208">
        <f t="shared" ref="AU16" si="35">SUM(AU9:AU15)</f>
        <v>-1</v>
      </c>
      <c r="AV16" s="208">
        <f t="shared" ref="AV16" si="36">SUM(AV9:AV15)</f>
        <v>-1</v>
      </c>
      <c r="AX16" s="206"/>
      <c r="AY16" s="207" t="s">
        <v>109</v>
      </c>
      <c r="AZ16" s="208">
        <f t="shared" ref="AZ16" si="37">SUM(AZ9:AZ15)</f>
        <v>5</v>
      </c>
      <c r="BA16" s="208">
        <f t="shared" ref="BA16:BB16" si="38">SUM(BA9:BA15)</f>
        <v>5</v>
      </c>
      <c r="BB16" s="208">
        <f t="shared" si="38"/>
        <v>5</v>
      </c>
      <c r="BC16" s="208">
        <f t="shared" ref="BC16" si="39">SUM(BC9:BC15)</f>
        <v>0</v>
      </c>
      <c r="BD16" s="208">
        <f t="shared" ref="BD16" si="40">SUM(BD9:BD15)</f>
        <v>0</v>
      </c>
      <c r="BF16" s="206"/>
      <c r="BG16" s="207" t="s">
        <v>109</v>
      </c>
      <c r="BH16" s="208">
        <f t="shared" ref="BH16:BJ16" si="41">SUM(BH9:BH15)</f>
        <v>9</v>
      </c>
      <c r="BI16" s="208">
        <f t="shared" si="41"/>
        <v>10</v>
      </c>
      <c r="BJ16" s="208">
        <f t="shared" si="41"/>
        <v>10</v>
      </c>
      <c r="BK16" s="208">
        <f t="shared" ref="BK16" si="42">SUM(BK9:BK15)</f>
        <v>1</v>
      </c>
      <c r="BL16" s="208">
        <f t="shared" ref="BL16" si="43">SUM(BL9:BL15)</f>
        <v>0</v>
      </c>
      <c r="BN16" s="206"/>
      <c r="BO16" s="207" t="s">
        <v>109</v>
      </c>
      <c r="BP16" s="208">
        <f t="shared" ref="BP16:BR16" si="44">SUM(BP9:BP15)</f>
        <v>3</v>
      </c>
      <c r="BQ16" s="208">
        <f t="shared" si="44"/>
        <v>2</v>
      </c>
      <c r="BR16" s="208">
        <f t="shared" si="44"/>
        <v>2</v>
      </c>
      <c r="BS16" s="208">
        <f t="shared" ref="BS16" si="45">SUM(BS9:BS15)</f>
        <v>-1</v>
      </c>
      <c r="BT16" s="208">
        <f t="shared" ref="BT16" si="46">SUM(BT9:BT15)</f>
        <v>0</v>
      </c>
    </row>
    <row r="17" spans="2:72">
      <c r="B17" s="199">
        <v>2</v>
      </c>
      <c r="C17" s="200" t="s">
        <v>88</v>
      </c>
      <c r="D17" s="201"/>
      <c r="E17" s="201"/>
      <c r="F17" s="201"/>
      <c r="G17" s="201"/>
      <c r="H17" s="201"/>
      <c r="J17" s="199">
        <v>2</v>
      </c>
      <c r="K17" s="200" t="s">
        <v>88</v>
      </c>
      <c r="L17" s="201"/>
      <c r="M17" s="201"/>
      <c r="N17" s="201"/>
      <c r="O17" s="201"/>
      <c r="P17" s="201"/>
      <c r="R17" s="199">
        <v>2</v>
      </c>
      <c r="S17" s="200" t="s">
        <v>88</v>
      </c>
      <c r="T17" s="201"/>
      <c r="U17" s="201"/>
      <c r="V17" s="201"/>
      <c r="W17" s="201"/>
      <c r="X17" s="201"/>
      <c r="Z17" s="199">
        <v>2</v>
      </c>
      <c r="AA17" s="200" t="s">
        <v>88</v>
      </c>
      <c r="AB17" s="201"/>
      <c r="AC17" s="201"/>
      <c r="AD17" s="201"/>
      <c r="AE17" s="201"/>
      <c r="AF17" s="201"/>
      <c r="AH17" s="199">
        <v>2</v>
      </c>
      <c r="AI17" s="200" t="s">
        <v>88</v>
      </c>
      <c r="AJ17" s="201"/>
      <c r="AK17" s="201"/>
      <c r="AL17" s="201"/>
      <c r="AM17" s="201"/>
      <c r="AN17" s="201"/>
      <c r="AP17" s="199">
        <v>2</v>
      </c>
      <c r="AQ17" s="200" t="s">
        <v>88</v>
      </c>
      <c r="AR17" s="201"/>
      <c r="AS17" s="201"/>
      <c r="AT17" s="201"/>
      <c r="AU17" s="201"/>
      <c r="AV17" s="201"/>
      <c r="AX17" s="199">
        <v>2</v>
      </c>
      <c r="AY17" s="200" t="s">
        <v>88</v>
      </c>
      <c r="AZ17" s="201"/>
      <c r="BA17" s="201"/>
      <c r="BB17" s="201"/>
      <c r="BC17" s="201"/>
      <c r="BD17" s="201"/>
      <c r="BF17" s="199">
        <v>2</v>
      </c>
      <c r="BG17" s="200" t="s">
        <v>88</v>
      </c>
      <c r="BH17" s="201"/>
      <c r="BI17" s="201"/>
      <c r="BJ17" s="201"/>
      <c r="BK17" s="201"/>
      <c r="BL17" s="201"/>
      <c r="BN17" s="199">
        <v>2</v>
      </c>
      <c r="BO17" s="200" t="s">
        <v>88</v>
      </c>
      <c r="BP17" s="201"/>
      <c r="BQ17" s="201"/>
      <c r="BR17" s="201"/>
      <c r="BS17" s="201"/>
      <c r="BT17" s="201"/>
    </row>
    <row r="18" spans="2:72">
      <c r="B18" s="202"/>
      <c r="C18" s="203"/>
      <c r="D18" s="204"/>
      <c r="E18" s="204"/>
      <c r="F18" s="204"/>
      <c r="G18" s="204"/>
      <c r="H18" s="204"/>
      <c r="J18" s="202"/>
      <c r="K18" s="203"/>
      <c r="L18" s="204"/>
      <c r="M18" s="204"/>
      <c r="N18" s="204"/>
      <c r="O18" s="204"/>
      <c r="P18" s="204"/>
      <c r="R18" s="202"/>
      <c r="S18" s="203"/>
      <c r="T18" s="204"/>
      <c r="U18" s="204"/>
      <c r="V18" s="204"/>
      <c r="W18" s="204"/>
      <c r="X18" s="204"/>
      <c r="Z18" s="202"/>
      <c r="AA18" s="203"/>
      <c r="AB18" s="204"/>
      <c r="AC18" s="204"/>
      <c r="AD18" s="204"/>
      <c r="AE18" s="204"/>
      <c r="AF18" s="204"/>
      <c r="AH18" s="202"/>
      <c r="AI18" s="203"/>
      <c r="AJ18" s="204"/>
      <c r="AK18" s="204"/>
      <c r="AL18" s="204"/>
      <c r="AM18" s="204"/>
      <c r="AN18" s="204"/>
      <c r="AP18" s="202"/>
      <c r="AQ18" s="203"/>
      <c r="AR18" s="204"/>
      <c r="AS18" s="204"/>
      <c r="AT18" s="204"/>
      <c r="AU18" s="204"/>
      <c r="AV18" s="204"/>
      <c r="AX18" s="202"/>
      <c r="AY18" s="203"/>
      <c r="AZ18" s="204"/>
      <c r="BA18" s="204"/>
      <c r="BB18" s="204"/>
      <c r="BC18" s="204"/>
      <c r="BD18" s="204"/>
      <c r="BF18" s="202"/>
      <c r="BG18" s="203"/>
      <c r="BH18" s="204"/>
      <c r="BI18" s="204"/>
      <c r="BJ18" s="204"/>
      <c r="BK18" s="204"/>
      <c r="BL18" s="204"/>
      <c r="BN18" s="202"/>
      <c r="BO18" s="203"/>
      <c r="BP18" s="204"/>
      <c r="BQ18" s="204"/>
      <c r="BR18" s="204"/>
      <c r="BS18" s="204"/>
      <c r="BT18" s="204"/>
    </row>
    <row r="19" spans="2:72">
      <c r="B19" s="202"/>
      <c r="C19" s="203" t="s">
        <v>112</v>
      </c>
      <c r="D19" s="204">
        <f>L19+T19+AB19+AJ19+AR19+AZ19+BH19+BP19</f>
        <v>0</v>
      </c>
      <c r="E19" s="204">
        <f t="shared" ref="E19:E24" si="47">M19+U19+AC19+AK19+AS19+BA19+BI19+BQ19</f>
        <v>0</v>
      </c>
      <c r="F19" s="204">
        <f t="shared" ref="F19:F24" si="48">N19+V19+AD19+AL19+AT19+BB19+BJ19+BR19</f>
        <v>0</v>
      </c>
      <c r="G19" s="204">
        <f>F19-D19</f>
        <v>0</v>
      </c>
      <c r="H19" s="204">
        <f>F19-E19</f>
        <v>0</v>
      </c>
      <c r="J19" s="202"/>
      <c r="K19" s="203" t="s">
        <v>112</v>
      </c>
      <c r="L19" s="204">
        <v>0</v>
      </c>
      <c r="M19" s="204">
        <v>0</v>
      </c>
      <c r="N19" s="204">
        <v>0</v>
      </c>
      <c r="O19" s="204">
        <f>N19-L19</f>
        <v>0</v>
      </c>
      <c r="P19" s="204">
        <f>N19-M19</f>
        <v>0</v>
      </c>
      <c r="R19" s="202"/>
      <c r="S19" s="203" t="s">
        <v>112</v>
      </c>
      <c r="T19" s="204">
        <v>0</v>
      </c>
      <c r="U19" s="204">
        <v>0</v>
      </c>
      <c r="V19" s="204">
        <v>0</v>
      </c>
      <c r="W19" s="204">
        <f>V19-T19</f>
        <v>0</v>
      </c>
      <c r="X19" s="204">
        <f>V19-U19</f>
        <v>0</v>
      </c>
      <c r="Z19" s="202"/>
      <c r="AA19" s="203" t="s">
        <v>112</v>
      </c>
      <c r="AB19" s="204">
        <v>0</v>
      </c>
      <c r="AC19" s="204">
        <v>0</v>
      </c>
      <c r="AD19" s="204">
        <v>0</v>
      </c>
      <c r="AE19" s="204">
        <f>AD19-AB19</f>
        <v>0</v>
      </c>
      <c r="AF19" s="204">
        <f>AD19-AC19</f>
        <v>0</v>
      </c>
      <c r="AH19" s="202"/>
      <c r="AI19" s="203" t="s">
        <v>112</v>
      </c>
      <c r="AJ19" s="204">
        <v>0</v>
      </c>
      <c r="AK19" s="204">
        <v>0</v>
      </c>
      <c r="AL19" s="204">
        <v>0</v>
      </c>
      <c r="AM19" s="204">
        <f>AL19-AJ19</f>
        <v>0</v>
      </c>
      <c r="AN19" s="204">
        <f>AL19-AK19</f>
        <v>0</v>
      </c>
      <c r="AP19" s="202"/>
      <c r="AQ19" s="203" t="s">
        <v>112</v>
      </c>
      <c r="AR19" s="204">
        <v>0</v>
      </c>
      <c r="AS19" s="204">
        <v>0</v>
      </c>
      <c r="AT19" s="204">
        <v>0</v>
      </c>
      <c r="AU19" s="204">
        <f>AT19-AR19</f>
        <v>0</v>
      </c>
      <c r="AV19" s="204">
        <f>AT19-AS19</f>
        <v>0</v>
      </c>
      <c r="AX19" s="202"/>
      <c r="AY19" s="203" t="s">
        <v>112</v>
      </c>
      <c r="AZ19" s="204">
        <v>0</v>
      </c>
      <c r="BA19" s="204">
        <v>0</v>
      </c>
      <c r="BB19" s="204">
        <v>0</v>
      </c>
      <c r="BC19" s="204">
        <f>BB19-AZ19</f>
        <v>0</v>
      </c>
      <c r="BD19" s="204">
        <f>BB19-BA19</f>
        <v>0</v>
      </c>
      <c r="BF19" s="202"/>
      <c r="BG19" s="203" t="s">
        <v>112</v>
      </c>
      <c r="BH19" s="204">
        <v>0</v>
      </c>
      <c r="BI19" s="204">
        <v>0</v>
      </c>
      <c r="BJ19" s="204">
        <v>0</v>
      </c>
      <c r="BK19" s="204">
        <f>BJ19-BH19</f>
        <v>0</v>
      </c>
      <c r="BL19" s="204">
        <f>BJ19-BI19</f>
        <v>0</v>
      </c>
      <c r="BN19" s="202"/>
      <c r="BO19" s="203" t="s">
        <v>112</v>
      </c>
      <c r="BP19" s="204">
        <v>0</v>
      </c>
      <c r="BQ19" s="204">
        <v>0</v>
      </c>
      <c r="BR19" s="204">
        <v>0</v>
      </c>
      <c r="BS19" s="204">
        <f>BR19-BP19</f>
        <v>0</v>
      </c>
      <c r="BT19" s="204">
        <f>BR19-BQ19</f>
        <v>0</v>
      </c>
    </row>
    <row r="20" spans="2:72">
      <c r="B20" s="202"/>
      <c r="C20" s="203" t="s">
        <v>113</v>
      </c>
      <c r="D20" s="204">
        <f t="shared" ref="D20:D24" si="49">L20+T20+AB20+AJ20+AR20+AZ20+BH20+BP20</f>
        <v>0</v>
      </c>
      <c r="E20" s="204">
        <f t="shared" si="47"/>
        <v>0</v>
      </c>
      <c r="F20" s="204">
        <f t="shared" si="48"/>
        <v>0</v>
      </c>
      <c r="G20" s="204">
        <f t="shared" ref="G20:G24" si="50">F20-D20</f>
        <v>0</v>
      </c>
      <c r="H20" s="204">
        <f t="shared" ref="H20:H24" si="51">F20-E20</f>
        <v>0</v>
      </c>
      <c r="J20" s="202"/>
      <c r="K20" s="203" t="s">
        <v>113</v>
      </c>
      <c r="L20" s="204">
        <v>0</v>
      </c>
      <c r="M20" s="204">
        <v>0</v>
      </c>
      <c r="N20" s="204">
        <v>0</v>
      </c>
      <c r="O20" s="204">
        <f t="shared" ref="O20:O24" si="52">N20-L20</f>
        <v>0</v>
      </c>
      <c r="P20" s="204">
        <f t="shared" ref="P20:P24" si="53">N20-M20</f>
        <v>0</v>
      </c>
      <c r="R20" s="202"/>
      <c r="S20" s="203" t="s">
        <v>113</v>
      </c>
      <c r="T20" s="204">
        <v>0</v>
      </c>
      <c r="U20" s="204">
        <v>0</v>
      </c>
      <c r="V20" s="204">
        <v>0</v>
      </c>
      <c r="W20" s="204">
        <f t="shared" ref="W20:W24" si="54">V20-T20</f>
        <v>0</v>
      </c>
      <c r="X20" s="204">
        <f t="shared" ref="X20:X24" si="55">V20-U20</f>
        <v>0</v>
      </c>
      <c r="Z20" s="202"/>
      <c r="AA20" s="203" t="s">
        <v>113</v>
      </c>
      <c r="AB20" s="204">
        <v>0</v>
      </c>
      <c r="AC20" s="204">
        <v>0</v>
      </c>
      <c r="AD20" s="204">
        <v>0</v>
      </c>
      <c r="AE20" s="204">
        <f t="shared" ref="AE20:AE24" si="56">AD20-AB20</f>
        <v>0</v>
      </c>
      <c r="AF20" s="204">
        <f t="shared" ref="AF20:AF24" si="57">AD20-AC20</f>
        <v>0</v>
      </c>
      <c r="AH20" s="202"/>
      <c r="AI20" s="203" t="s">
        <v>113</v>
      </c>
      <c r="AJ20" s="204">
        <v>0</v>
      </c>
      <c r="AK20" s="204">
        <v>0</v>
      </c>
      <c r="AL20" s="204">
        <v>0</v>
      </c>
      <c r="AM20" s="204">
        <f t="shared" ref="AM20:AM24" si="58">AL20-AJ20</f>
        <v>0</v>
      </c>
      <c r="AN20" s="204">
        <f t="shared" ref="AN20:AN24" si="59">AL20-AK20</f>
        <v>0</v>
      </c>
      <c r="AP20" s="202"/>
      <c r="AQ20" s="203" t="s">
        <v>113</v>
      </c>
      <c r="AR20" s="204">
        <v>0</v>
      </c>
      <c r="AS20" s="204">
        <v>0</v>
      </c>
      <c r="AT20" s="204">
        <v>0</v>
      </c>
      <c r="AU20" s="204">
        <f t="shared" ref="AU20:AU24" si="60">AT20-AR20</f>
        <v>0</v>
      </c>
      <c r="AV20" s="204">
        <f t="shared" ref="AV20:AV24" si="61">AT20-AS20</f>
        <v>0</v>
      </c>
      <c r="AX20" s="202"/>
      <c r="AY20" s="203" t="s">
        <v>113</v>
      </c>
      <c r="AZ20" s="204">
        <v>0</v>
      </c>
      <c r="BA20" s="204">
        <v>0</v>
      </c>
      <c r="BB20" s="204">
        <v>0</v>
      </c>
      <c r="BC20" s="204">
        <f t="shared" ref="BC20:BC24" si="62">BB20-AZ20</f>
        <v>0</v>
      </c>
      <c r="BD20" s="204">
        <f t="shared" ref="BD20:BD24" si="63">BB20-BA20</f>
        <v>0</v>
      </c>
      <c r="BF20" s="202"/>
      <c r="BG20" s="203" t="s">
        <v>113</v>
      </c>
      <c r="BH20" s="204">
        <v>0</v>
      </c>
      <c r="BI20" s="204">
        <v>0</v>
      </c>
      <c r="BJ20" s="204">
        <v>0</v>
      </c>
      <c r="BK20" s="204">
        <f t="shared" ref="BK20:BK24" si="64">BJ20-BH20</f>
        <v>0</v>
      </c>
      <c r="BL20" s="204">
        <f t="shared" ref="BL20:BL24" si="65">BJ20-BI20</f>
        <v>0</v>
      </c>
      <c r="BN20" s="202"/>
      <c r="BO20" s="203" t="s">
        <v>113</v>
      </c>
      <c r="BP20" s="204">
        <v>0</v>
      </c>
      <c r="BQ20" s="204">
        <v>0</v>
      </c>
      <c r="BR20" s="204">
        <v>0</v>
      </c>
      <c r="BS20" s="204">
        <f t="shared" ref="BS20:BS24" si="66">BR20-BP20</f>
        <v>0</v>
      </c>
      <c r="BT20" s="204">
        <f t="shared" ref="BT20:BT24" si="67">BR20-BQ20</f>
        <v>0</v>
      </c>
    </row>
    <row r="21" spans="2:72">
      <c r="B21" s="202"/>
      <c r="C21" s="203" t="s">
        <v>114</v>
      </c>
      <c r="D21" s="204">
        <f t="shared" si="49"/>
        <v>0</v>
      </c>
      <c r="E21" s="204">
        <f t="shared" si="47"/>
        <v>0</v>
      </c>
      <c r="F21" s="204">
        <f t="shared" si="48"/>
        <v>0</v>
      </c>
      <c r="G21" s="204">
        <f t="shared" si="50"/>
        <v>0</v>
      </c>
      <c r="H21" s="204">
        <f t="shared" si="51"/>
        <v>0</v>
      </c>
      <c r="J21" s="202"/>
      <c r="K21" s="203" t="s">
        <v>114</v>
      </c>
      <c r="L21" s="204">
        <v>0</v>
      </c>
      <c r="M21" s="204">
        <v>0</v>
      </c>
      <c r="N21" s="204">
        <v>0</v>
      </c>
      <c r="O21" s="204">
        <f t="shared" si="52"/>
        <v>0</v>
      </c>
      <c r="P21" s="204">
        <f t="shared" si="53"/>
        <v>0</v>
      </c>
      <c r="R21" s="202"/>
      <c r="S21" s="203" t="s">
        <v>114</v>
      </c>
      <c r="T21" s="204">
        <v>0</v>
      </c>
      <c r="U21" s="204">
        <v>0</v>
      </c>
      <c r="V21" s="204">
        <v>0</v>
      </c>
      <c r="W21" s="204">
        <f t="shared" si="54"/>
        <v>0</v>
      </c>
      <c r="X21" s="204">
        <f t="shared" si="55"/>
        <v>0</v>
      </c>
      <c r="Z21" s="202"/>
      <c r="AA21" s="203" t="s">
        <v>114</v>
      </c>
      <c r="AB21" s="204">
        <v>0</v>
      </c>
      <c r="AC21" s="204">
        <v>0</v>
      </c>
      <c r="AD21" s="204"/>
      <c r="AE21" s="204">
        <f t="shared" si="56"/>
        <v>0</v>
      </c>
      <c r="AF21" s="204">
        <f t="shared" si="57"/>
        <v>0</v>
      </c>
      <c r="AH21" s="202"/>
      <c r="AI21" s="203" t="s">
        <v>114</v>
      </c>
      <c r="AJ21" s="204">
        <v>0</v>
      </c>
      <c r="AK21" s="204">
        <v>0</v>
      </c>
      <c r="AL21" s="204">
        <v>0</v>
      </c>
      <c r="AM21" s="204">
        <f t="shared" si="58"/>
        <v>0</v>
      </c>
      <c r="AN21" s="204">
        <f t="shared" si="59"/>
        <v>0</v>
      </c>
      <c r="AP21" s="202"/>
      <c r="AQ21" s="203" t="s">
        <v>114</v>
      </c>
      <c r="AR21" s="204">
        <v>0</v>
      </c>
      <c r="AS21" s="204">
        <v>0</v>
      </c>
      <c r="AT21" s="204">
        <v>0</v>
      </c>
      <c r="AU21" s="204">
        <f t="shared" si="60"/>
        <v>0</v>
      </c>
      <c r="AV21" s="204">
        <f t="shared" si="61"/>
        <v>0</v>
      </c>
      <c r="AX21" s="202"/>
      <c r="AY21" s="203" t="s">
        <v>114</v>
      </c>
      <c r="AZ21" s="204">
        <v>0</v>
      </c>
      <c r="BA21" s="204">
        <v>0</v>
      </c>
      <c r="BB21" s="204">
        <v>0</v>
      </c>
      <c r="BC21" s="204">
        <f t="shared" si="62"/>
        <v>0</v>
      </c>
      <c r="BD21" s="204">
        <f t="shared" si="63"/>
        <v>0</v>
      </c>
      <c r="BF21" s="202"/>
      <c r="BG21" s="203" t="s">
        <v>114</v>
      </c>
      <c r="BH21" s="204">
        <v>0</v>
      </c>
      <c r="BI21" s="204">
        <v>0</v>
      </c>
      <c r="BJ21" s="204">
        <v>0</v>
      </c>
      <c r="BK21" s="204">
        <f t="shared" si="64"/>
        <v>0</v>
      </c>
      <c r="BL21" s="204">
        <f t="shared" si="65"/>
        <v>0</v>
      </c>
      <c r="BN21" s="202"/>
      <c r="BO21" s="203" t="s">
        <v>114</v>
      </c>
      <c r="BP21" s="204">
        <v>0</v>
      </c>
      <c r="BQ21" s="204">
        <v>0</v>
      </c>
      <c r="BR21" s="204">
        <v>0</v>
      </c>
      <c r="BS21" s="204">
        <f t="shared" si="66"/>
        <v>0</v>
      </c>
      <c r="BT21" s="204">
        <f t="shared" si="67"/>
        <v>0</v>
      </c>
    </row>
    <row r="22" spans="2:72">
      <c r="B22" s="202"/>
      <c r="C22" s="203" t="s">
        <v>115</v>
      </c>
      <c r="D22" s="204">
        <f t="shared" si="49"/>
        <v>4</v>
      </c>
      <c r="E22" s="204">
        <f t="shared" si="47"/>
        <v>5</v>
      </c>
      <c r="F22" s="204">
        <f t="shared" si="48"/>
        <v>5</v>
      </c>
      <c r="G22" s="204">
        <f t="shared" si="50"/>
        <v>1</v>
      </c>
      <c r="H22" s="204">
        <f t="shared" si="51"/>
        <v>0</v>
      </c>
      <c r="J22" s="202"/>
      <c r="K22" s="203" t="s">
        <v>115</v>
      </c>
      <c r="L22" s="204">
        <v>0</v>
      </c>
      <c r="M22" s="204">
        <v>1</v>
      </c>
      <c r="N22" s="204">
        <v>1</v>
      </c>
      <c r="O22" s="204">
        <f t="shared" si="52"/>
        <v>1</v>
      </c>
      <c r="P22" s="204">
        <f t="shared" si="53"/>
        <v>0</v>
      </c>
      <c r="R22" s="202"/>
      <c r="S22" s="203" t="s">
        <v>115</v>
      </c>
      <c r="T22" s="204">
        <v>0</v>
      </c>
      <c r="U22" s="204">
        <v>0</v>
      </c>
      <c r="V22" s="204">
        <v>0</v>
      </c>
      <c r="W22" s="204">
        <f t="shared" si="54"/>
        <v>0</v>
      </c>
      <c r="X22" s="204">
        <f t="shared" si="55"/>
        <v>0</v>
      </c>
      <c r="Z22" s="202"/>
      <c r="AA22" s="203" t="s">
        <v>115</v>
      </c>
      <c r="AB22" s="204">
        <v>1</v>
      </c>
      <c r="AC22" s="204">
        <v>1</v>
      </c>
      <c r="AD22" s="204">
        <v>1</v>
      </c>
      <c r="AE22" s="204">
        <f t="shared" si="56"/>
        <v>0</v>
      </c>
      <c r="AF22" s="204">
        <f t="shared" si="57"/>
        <v>0</v>
      </c>
      <c r="AH22" s="202"/>
      <c r="AI22" s="203" t="s">
        <v>115</v>
      </c>
      <c r="AJ22" s="204">
        <v>0</v>
      </c>
      <c r="AK22" s="204">
        <v>0</v>
      </c>
      <c r="AL22" s="204">
        <v>0</v>
      </c>
      <c r="AM22" s="204">
        <f t="shared" si="58"/>
        <v>0</v>
      </c>
      <c r="AN22" s="204">
        <f t="shared" si="59"/>
        <v>0</v>
      </c>
      <c r="AP22" s="202"/>
      <c r="AQ22" s="203" t="s">
        <v>115</v>
      </c>
      <c r="AR22" s="204">
        <v>0</v>
      </c>
      <c r="AS22" s="204">
        <v>0</v>
      </c>
      <c r="AT22" s="204">
        <v>0</v>
      </c>
      <c r="AU22" s="204">
        <f t="shared" si="60"/>
        <v>0</v>
      </c>
      <c r="AV22" s="204">
        <f t="shared" si="61"/>
        <v>0</v>
      </c>
      <c r="AX22" s="202"/>
      <c r="AY22" s="203" t="s">
        <v>115</v>
      </c>
      <c r="AZ22" s="204">
        <v>0</v>
      </c>
      <c r="BA22" s="204">
        <v>0</v>
      </c>
      <c r="BB22" s="204">
        <v>0</v>
      </c>
      <c r="BC22" s="204">
        <f t="shared" si="62"/>
        <v>0</v>
      </c>
      <c r="BD22" s="204">
        <f t="shared" si="63"/>
        <v>0</v>
      </c>
      <c r="BF22" s="202"/>
      <c r="BG22" s="203" t="s">
        <v>115</v>
      </c>
      <c r="BH22" s="204">
        <v>3</v>
      </c>
      <c r="BI22" s="204">
        <v>3</v>
      </c>
      <c r="BJ22" s="204">
        <v>3</v>
      </c>
      <c r="BK22" s="204">
        <f t="shared" si="64"/>
        <v>0</v>
      </c>
      <c r="BL22" s="204">
        <f t="shared" si="65"/>
        <v>0</v>
      </c>
      <c r="BN22" s="202"/>
      <c r="BO22" s="203" t="s">
        <v>115</v>
      </c>
      <c r="BP22" s="204">
        <v>0</v>
      </c>
      <c r="BQ22" s="204">
        <v>0</v>
      </c>
      <c r="BR22" s="204">
        <v>0</v>
      </c>
      <c r="BS22" s="204">
        <f t="shared" si="66"/>
        <v>0</v>
      </c>
      <c r="BT22" s="204">
        <f t="shared" si="67"/>
        <v>0</v>
      </c>
    </row>
    <row r="23" spans="2:72">
      <c r="B23" s="202"/>
      <c r="C23" s="203" t="s">
        <v>116</v>
      </c>
      <c r="D23" s="204">
        <f t="shared" si="49"/>
        <v>1</v>
      </c>
      <c r="E23" s="204">
        <f t="shared" si="47"/>
        <v>5</v>
      </c>
      <c r="F23" s="204">
        <f t="shared" si="48"/>
        <v>5</v>
      </c>
      <c r="G23" s="204">
        <f t="shared" si="50"/>
        <v>4</v>
      </c>
      <c r="H23" s="204">
        <f t="shared" si="51"/>
        <v>0</v>
      </c>
      <c r="J23" s="202"/>
      <c r="K23" s="203" t="s">
        <v>116</v>
      </c>
      <c r="L23" s="204">
        <v>0</v>
      </c>
      <c r="M23" s="204">
        <v>4</v>
      </c>
      <c r="N23" s="204">
        <v>4</v>
      </c>
      <c r="O23" s="204">
        <f t="shared" si="52"/>
        <v>4</v>
      </c>
      <c r="P23" s="204">
        <f t="shared" si="53"/>
        <v>0</v>
      </c>
      <c r="R23" s="202"/>
      <c r="S23" s="203" t="s">
        <v>116</v>
      </c>
      <c r="T23" s="204">
        <v>1</v>
      </c>
      <c r="U23" s="204">
        <v>1</v>
      </c>
      <c r="V23" s="204">
        <v>1</v>
      </c>
      <c r="W23" s="204">
        <f t="shared" si="54"/>
        <v>0</v>
      </c>
      <c r="X23" s="204">
        <f t="shared" si="55"/>
        <v>0</v>
      </c>
      <c r="Z23" s="202"/>
      <c r="AA23" s="203" t="s">
        <v>116</v>
      </c>
      <c r="AB23" s="204"/>
      <c r="AC23" s="204"/>
      <c r="AD23" s="204"/>
      <c r="AE23" s="204">
        <f t="shared" si="56"/>
        <v>0</v>
      </c>
      <c r="AF23" s="204">
        <f t="shared" si="57"/>
        <v>0</v>
      </c>
      <c r="AH23" s="202"/>
      <c r="AI23" s="203" t="s">
        <v>116</v>
      </c>
      <c r="AJ23" s="204">
        <v>0</v>
      </c>
      <c r="AK23" s="204">
        <v>0</v>
      </c>
      <c r="AL23" s="204">
        <v>0</v>
      </c>
      <c r="AM23" s="204">
        <f t="shared" si="58"/>
        <v>0</v>
      </c>
      <c r="AN23" s="204">
        <f t="shared" si="59"/>
        <v>0</v>
      </c>
      <c r="AP23" s="202"/>
      <c r="AQ23" s="203" t="s">
        <v>116</v>
      </c>
      <c r="AR23" s="204">
        <v>0</v>
      </c>
      <c r="AS23" s="204">
        <v>0</v>
      </c>
      <c r="AT23" s="204">
        <v>0</v>
      </c>
      <c r="AU23" s="204">
        <f t="shared" si="60"/>
        <v>0</v>
      </c>
      <c r="AV23" s="204">
        <f t="shared" si="61"/>
        <v>0</v>
      </c>
      <c r="AX23" s="202"/>
      <c r="AY23" s="203" t="s">
        <v>116</v>
      </c>
      <c r="AZ23" s="204">
        <v>0</v>
      </c>
      <c r="BA23" s="204">
        <v>0</v>
      </c>
      <c r="BB23" s="204">
        <v>0</v>
      </c>
      <c r="BC23" s="204">
        <f t="shared" si="62"/>
        <v>0</v>
      </c>
      <c r="BD23" s="204">
        <f t="shared" si="63"/>
        <v>0</v>
      </c>
      <c r="BF23" s="202"/>
      <c r="BG23" s="203" t="s">
        <v>116</v>
      </c>
      <c r="BH23" s="204">
        <v>0</v>
      </c>
      <c r="BI23" s="204">
        <v>0</v>
      </c>
      <c r="BJ23" s="204">
        <v>0</v>
      </c>
      <c r="BK23" s="204">
        <f t="shared" si="64"/>
        <v>0</v>
      </c>
      <c r="BL23" s="204">
        <f t="shared" si="65"/>
        <v>0</v>
      </c>
      <c r="BN23" s="202"/>
      <c r="BO23" s="203" t="s">
        <v>116</v>
      </c>
      <c r="BP23" s="204">
        <v>0</v>
      </c>
      <c r="BQ23" s="204">
        <v>0</v>
      </c>
      <c r="BR23" s="204">
        <v>0</v>
      </c>
      <c r="BS23" s="204">
        <f t="shared" si="66"/>
        <v>0</v>
      </c>
      <c r="BT23" s="204">
        <f t="shared" si="67"/>
        <v>0</v>
      </c>
    </row>
    <row r="24" spans="2:72">
      <c r="B24" s="202"/>
      <c r="C24" s="203" t="s">
        <v>117</v>
      </c>
      <c r="D24" s="204">
        <f t="shared" si="49"/>
        <v>2</v>
      </c>
      <c r="E24" s="204">
        <f t="shared" si="47"/>
        <v>3</v>
      </c>
      <c r="F24" s="204">
        <f t="shared" si="48"/>
        <v>3</v>
      </c>
      <c r="G24" s="204">
        <f t="shared" si="50"/>
        <v>1</v>
      </c>
      <c r="H24" s="204">
        <f t="shared" si="51"/>
        <v>0</v>
      </c>
      <c r="J24" s="202"/>
      <c r="K24" s="203" t="s">
        <v>117</v>
      </c>
      <c r="L24" s="204">
        <v>0</v>
      </c>
      <c r="M24" s="204">
        <v>0</v>
      </c>
      <c r="N24" s="204">
        <v>0</v>
      </c>
      <c r="O24" s="204">
        <f t="shared" si="52"/>
        <v>0</v>
      </c>
      <c r="P24" s="204">
        <f t="shared" si="53"/>
        <v>0</v>
      </c>
      <c r="R24" s="202"/>
      <c r="S24" s="203" t="s">
        <v>117</v>
      </c>
      <c r="T24" s="204">
        <v>1</v>
      </c>
      <c r="U24" s="204">
        <v>1</v>
      </c>
      <c r="V24" s="204">
        <v>1</v>
      </c>
      <c r="W24" s="204">
        <f t="shared" si="54"/>
        <v>0</v>
      </c>
      <c r="X24" s="204">
        <f t="shared" si="55"/>
        <v>0</v>
      </c>
      <c r="Z24" s="202"/>
      <c r="AA24" s="203" t="s">
        <v>117</v>
      </c>
      <c r="AB24" s="204">
        <v>1</v>
      </c>
      <c r="AC24" s="204">
        <v>1</v>
      </c>
      <c r="AD24" s="204">
        <v>1</v>
      </c>
      <c r="AE24" s="204">
        <f t="shared" si="56"/>
        <v>0</v>
      </c>
      <c r="AF24" s="204">
        <f t="shared" si="57"/>
        <v>0</v>
      </c>
      <c r="AH24" s="202"/>
      <c r="AI24" s="203" t="s">
        <v>117</v>
      </c>
      <c r="AJ24" s="204">
        <v>0</v>
      </c>
      <c r="AK24" s="204">
        <v>0</v>
      </c>
      <c r="AL24" s="204">
        <v>0</v>
      </c>
      <c r="AM24" s="204">
        <f t="shared" si="58"/>
        <v>0</v>
      </c>
      <c r="AN24" s="204">
        <f t="shared" si="59"/>
        <v>0</v>
      </c>
      <c r="AP24" s="202"/>
      <c r="AQ24" s="203" t="s">
        <v>117</v>
      </c>
      <c r="AR24" s="204">
        <v>0</v>
      </c>
      <c r="AS24" s="204">
        <v>0</v>
      </c>
      <c r="AT24" s="204">
        <v>0</v>
      </c>
      <c r="AU24" s="204">
        <f t="shared" si="60"/>
        <v>0</v>
      </c>
      <c r="AV24" s="204">
        <f t="shared" si="61"/>
        <v>0</v>
      </c>
      <c r="AX24" s="202"/>
      <c r="AY24" s="203" t="s">
        <v>117</v>
      </c>
      <c r="AZ24" s="204">
        <v>0</v>
      </c>
      <c r="BA24" s="204">
        <v>0</v>
      </c>
      <c r="BB24" s="204">
        <v>0</v>
      </c>
      <c r="BC24" s="204">
        <f t="shared" si="62"/>
        <v>0</v>
      </c>
      <c r="BD24" s="204">
        <f t="shared" si="63"/>
        <v>0</v>
      </c>
      <c r="BF24" s="202"/>
      <c r="BG24" s="203" t="s">
        <v>117</v>
      </c>
      <c r="BH24" s="204">
        <v>0</v>
      </c>
      <c r="BI24" s="204">
        <v>0</v>
      </c>
      <c r="BJ24" s="204">
        <v>0</v>
      </c>
      <c r="BK24" s="204">
        <f t="shared" si="64"/>
        <v>0</v>
      </c>
      <c r="BL24" s="204">
        <f t="shared" si="65"/>
        <v>0</v>
      </c>
      <c r="BN24" s="202"/>
      <c r="BO24" s="203" t="s">
        <v>117</v>
      </c>
      <c r="BP24" s="204">
        <v>0</v>
      </c>
      <c r="BQ24" s="204">
        <v>1</v>
      </c>
      <c r="BR24" s="204">
        <v>1</v>
      </c>
      <c r="BS24" s="204">
        <f t="shared" si="66"/>
        <v>1</v>
      </c>
      <c r="BT24" s="204">
        <f t="shared" si="67"/>
        <v>0</v>
      </c>
    </row>
    <row r="25" spans="2:72">
      <c r="B25" s="202"/>
      <c r="C25" s="205"/>
      <c r="D25" s="205"/>
      <c r="E25" s="203"/>
      <c r="F25" s="203"/>
      <c r="G25" s="203"/>
      <c r="H25" s="203"/>
      <c r="J25" s="202"/>
      <c r="K25" s="205"/>
      <c r="L25" s="205"/>
      <c r="M25" s="203"/>
      <c r="N25" s="203"/>
      <c r="O25" s="203"/>
      <c r="P25" s="203"/>
      <c r="R25" s="202"/>
      <c r="S25" s="205"/>
      <c r="T25" s="205"/>
      <c r="U25" s="203"/>
      <c r="V25" s="203"/>
      <c r="W25" s="203"/>
      <c r="X25" s="203"/>
      <c r="Z25" s="202"/>
      <c r="AA25" s="205"/>
      <c r="AB25" s="205"/>
      <c r="AC25" s="203"/>
      <c r="AD25" s="203"/>
      <c r="AE25" s="203"/>
      <c r="AF25" s="203"/>
      <c r="AH25" s="202"/>
      <c r="AI25" s="205"/>
      <c r="AJ25" s="205"/>
      <c r="AK25" s="203"/>
      <c r="AL25" s="203"/>
      <c r="AM25" s="203"/>
      <c r="AN25" s="203"/>
      <c r="AP25" s="202"/>
      <c r="AQ25" s="205"/>
      <c r="AR25" s="205"/>
      <c r="AS25" s="203"/>
      <c r="AT25" s="203"/>
      <c r="AU25" s="203"/>
      <c r="AV25" s="203"/>
      <c r="AX25" s="202"/>
      <c r="AY25" s="205"/>
      <c r="AZ25" s="205"/>
      <c r="BA25" s="203"/>
      <c r="BB25" s="203"/>
      <c r="BC25" s="203"/>
      <c r="BD25" s="203"/>
      <c r="BF25" s="202"/>
      <c r="BG25" s="205"/>
      <c r="BH25" s="205"/>
      <c r="BI25" s="203"/>
      <c r="BJ25" s="203"/>
      <c r="BK25" s="203"/>
      <c r="BL25" s="203"/>
      <c r="BN25" s="202"/>
      <c r="BO25" s="205"/>
      <c r="BP25" s="205"/>
      <c r="BQ25" s="203"/>
      <c r="BR25" s="203"/>
      <c r="BS25" s="203"/>
      <c r="BT25" s="203"/>
    </row>
    <row r="26" spans="2:72">
      <c r="B26" s="206"/>
      <c r="C26" s="207" t="s">
        <v>109</v>
      </c>
      <c r="D26" s="208">
        <f t="shared" ref="D26" si="68">SUM(D19:D25)</f>
        <v>7</v>
      </c>
      <c r="E26" s="208">
        <f>SUM(E19:E25)</f>
        <v>13</v>
      </c>
      <c r="F26" s="208">
        <f>SUM(F19:F25)</f>
        <v>13</v>
      </c>
      <c r="G26" s="208">
        <f t="shared" ref="G26" si="69">SUM(G19:G25)</f>
        <v>6</v>
      </c>
      <c r="H26" s="208">
        <f t="shared" ref="H26" si="70">SUM(H19:H25)</f>
        <v>0</v>
      </c>
      <c r="J26" s="206"/>
      <c r="K26" s="207" t="s">
        <v>109</v>
      </c>
      <c r="L26" s="208">
        <f t="shared" ref="L26:N26" si="71">SUM(L19:L25)</f>
        <v>0</v>
      </c>
      <c r="M26" s="208">
        <f t="shared" si="71"/>
        <v>5</v>
      </c>
      <c r="N26" s="208">
        <f t="shared" si="71"/>
        <v>5</v>
      </c>
      <c r="O26" s="208">
        <f t="shared" ref="O26" si="72">SUM(O19:O25)</f>
        <v>5</v>
      </c>
      <c r="P26" s="208">
        <f t="shared" ref="P26" si="73">SUM(P19:P25)</f>
        <v>0</v>
      </c>
      <c r="R26" s="206"/>
      <c r="S26" s="207" t="s">
        <v>109</v>
      </c>
      <c r="T26" s="208">
        <v>2</v>
      </c>
      <c r="U26" s="208">
        <v>2</v>
      </c>
      <c r="V26" s="208">
        <v>2</v>
      </c>
      <c r="W26" s="208">
        <f t="shared" ref="W26" si="74">SUM(W19:W25)</f>
        <v>0</v>
      </c>
      <c r="X26" s="208">
        <f t="shared" ref="X26" si="75">SUM(X19:X25)</f>
        <v>0</v>
      </c>
      <c r="Z26" s="206"/>
      <c r="AA26" s="207" t="s">
        <v>109</v>
      </c>
      <c r="AB26" s="208">
        <f t="shared" ref="AB26:AD26" si="76">SUM(AB19:AB25)</f>
        <v>2</v>
      </c>
      <c r="AC26" s="208">
        <f t="shared" si="76"/>
        <v>2</v>
      </c>
      <c r="AD26" s="208">
        <f t="shared" si="76"/>
        <v>2</v>
      </c>
      <c r="AE26" s="208">
        <f t="shared" ref="AE26" si="77">SUM(AE19:AE25)</f>
        <v>0</v>
      </c>
      <c r="AF26" s="208">
        <f t="shared" ref="AF26" si="78">SUM(AF19:AF25)</f>
        <v>0</v>
      </c>
      <c r="AH26" s="206"/>
      <c r="AI26" s="207" t="s">
        <v>109</v>
      </c>
      <c r="AJ26" s="208">
        <f t="shared" ref="AJ26:AL26" si="79">SUM(AJ19:AJ25)</f>
        <v>0</v>
      </c>
      <c r="AK26" s="208">
        <f t="shared" si="79"/>
        <v>0</v>
      </c>
      <c r="AL26" s="208">
        <f t="shared" si="79"/>
        <v>0</v>
      </c>
      <c r="AM26" s="208">
        <f t="shared" ref="AM26" si="80">SUM(AM19:AM25)</f>
        <v>0</v>
      </c>
      <c r="AN26" s="208">
        <f t="shared" ref="AN26" si="81">SUM(AN19:AN25)</f>
        <v>0</v>
      </c>
      <c r="AP26" s="206"/>
      <c r="AQ26" s="207" t="s">
        <v>109</v>
      </c>
      <c r="AR26" s="208">
        <f t="shared" ref="AR26:AT26" si="82">SUM(AR19:AR25)</f>
        <v>0</v>
      </c>
      <c r="AS26" s="208">
        <f t="shared" si="82"/>
        <v>0</v>
      </c>
      <c r="AT26" s="208">
        <f t="shared" si="82"/>
        <v>0</v>
      </c>
      <c r="AU26" s="208">
        <f t="shared" ref="AU26" si="83">SUM(AU19:AU25)</f>
        <v>0</v>
      </c>
      <c r="AV26" s="208">
        <f t="shared" ref="AV26" si="84">SUM(AV19:AV25)</f>
        <v>0</v>
      </c>
      <c r="AX26" s="206"/>
      <c r="AY26" s="207" t="s">
        <v>109</v>
      </c>
      <c r="AZ26" s="208">
        <f t="shared" ref="AZ26" si="85">SUM(AZ19:AZ25)</f>
        <v>0</v>
      </c>
      <c r="BA26" s="208">
        <f t="shared" ref="BA26:BB26" si="86">SUM(BA19:BA25)</f>
        <v>0</v>
      </c>
      <c r="BB26" s="208">
        <f t="shared" si="86"/>
        <v>0</v>
      </c>
      <c r="BC26" s="208">
        <f t="shared" ref="BC26" si="87">SUM(BC19:BC25)</f>
        <v>0</v>
      </c>
      <c r="BD26" s="208">
        <f t="shared" ref="BD26" si="88">SUM(BD19:BD25)</f>
        <v>0</v>
      </c>
      <c r="BF26" s="206"/>
      <c r="BG26" s="207" t="s">
        <v>109</v>
      </c>
      <c r="BH26" s="208">
        <f t="shared" ref="BH26:BJ26" si="89">SUM(BH19:BH25)</f>
        <v>3</v>
      </c>
      <c r="BI26" s="208">
        <f t="shared" si="89"/>
        <v>3</v>
      </c>
      <c r="BJ26" s="208">
        <f t="shared" si="89"/>
        <v>3</v>
      </c>
      <c r="BK26" s="208">
        <f t="shared" ref="BK26" si="90">SUM(BK19:BK25)</f>
        <v>0</v>
      </c>
      <c r="BL26" s="208">
        <f t="shared" ref="BL26" si="91">SUM(BL19:BL25)</f>
        <v>0</v>
      </c>
      <c r="BN26" s="206"/>
      <c r="BO26" s="207" t="s">
        <v>109</v>
      </c>
      <c r="BP26" s="208">
        <f t="shared" ref="BP26:BR26" si="92">SUM(BP19:BP25)</f>
        <v>0</v>
      </c>
      <c r="BQ26" s="208">
        <f t="shared" si="92"/>
        <v>1</v>
      </c>
      <c r="BR26" s="208">
        <f t="shared" si="92"/>
        <v>1</v>
      </c>
      <c r="BS26" s="208">
        <f t="shared" ref="BS26" si="93">SUM(BS19:BS25)</f>
        <v>1</v>
      </c>
      <c r="BT26" s="208">
        <f t="shared" ref="BT26" si="94">SUM(BT19:BT25)</f>
        <v>0</v>
      </c>
    </row>
    <row r="27" spans="2:72">
      <c r="B27" s="199">
        <v>3</v>
      </c>
      <c r="C27" s="200" t="s">
        <v>89</v>
      </c>
      <c r="D27" s="201"/>
      <c r="E27" s="201"/>
      <c r="F27" s="201"/>
      <c r="G27" s="201"/>
      <c r="H27" s="201"/>
      <c r="J27" s="199">
        <v>3</v>
      </c>
      <c r="K27" s="200" t="s">
        <v>89</v>
      </c>
      <c r="L27" s="201"/>
      <c r="M27" s="201"/>
      <c r="N27" s="201"/>
      <c r="O27" s="201"/>
      <c r="P27" s="201"/>
      <c r="R27" s="199">
        <v>3</v>
      </c>
      <c r="S27" s="200" t="s">
        <v>89</v>
      </c>
      <c r="T27" s="201"/>
      <c r="U27" s="201"/>
      <c r="V27" s="201"/>
      <c r="W27" s="201"/>
      <c r="X27" s="201"/>
      <c r="Z27" s="199">
        <v>3</v>
      </c>
      <c r="AA27" s="200" t="s">
        <v>89</v>
      </c>
      <c r="AB27" s="201"/>
      <c r="AC27" s="201"/>
      <c r="AD27" s="201"/>
      <c r="AE27" s="201"/>
      <c r="AF27" s="201"/>
      <c r="AH27" s="199">
        <v>3</v>
      </c>
      <c r="AI27" s="200" t="s">
        <v>89</v>
      </c>
      <c r="AJ27" s="201"/>
      <c r="AK27" s="201"/>
      <c r="AL27" s="201"/>
      <c r="AM27" s="201"/>
      <c r="AN27" s="201"/>
      <c r="AP27" s="199">
        <v>3</v>
      </c>
      <c r="AQ27" s="200" t="s">
        <v>89</v>
      </c>
      <c r="AR27" s="201"/>
      <c r="AS27" s="201"/>
      <c r="AT27" s="201"/>
      <c r="AU27" s="201"/>
      <c r="AV27" s="201"/>
      <c r="AX27" s="199">
        <v>3</v>
      </c>
      <c r="AY27" s="200" t="s">
        <v>89</v>
      </c>
      <c r="AZ27" s="201"/>
      <c r="BA27" s="201"/>
      <c r="BB27" s="201"/>
      <c r="BC27" s="201"/>
      <c r="BD27" s="201"/>
      <c r="BF27" s="199">
        <v>3</v>
      </c>
      <c r="BG27" s="200" t="s">
        <v>89</v>
      </c>
      <c r="BH27" s="201"/>
      <c r="BI27" s="201"/>
      <c r="BJ27" s="201"/>
      <c r="BK27" s="201"/>
      <c r="BL27" s="201"/>
      <c r="BN27" s="199">
        <v>3</v>
      </c>
      <c r="BO27" s="200" t="s">
        <v>89</v>
      </c>
      <c r="BP27" s="201"/>
      <c r="BQ27" s="201"/>
      <c r="BR27" s="201"/>
      <c r="BS27" s="201"/>
      <c r="BT27" s="201"/>
    </row>
    <row r="28" spans="2:72">
      <c r="B28" s="202"/>
      <c r="C28" s="203"/>
      <c r="D28" s="204"/>
      <c r="E28" s="204"/>
      <c r="F28" s="204"/>
      <c r="G28" s="204"/>
      <c r="H28" s="204"/>
      <c r="J28" s="202"/>
      <c r="K28" s="203"/>
      <c r="L28" s="204"/>
      <c r="M28" s="204"/>
      <c r="N28" s="204"/>
      <c r="O28" s="204"/>
      <c r="P28" s="204"/>
      <c r="R28" s="202"/>
      <c r="S28" s="203"/>
      <c r="T28" s="204"/>
      <c r="U28" s="204"/>
      <c r="V28" s="204"/>
      <c r="W28" s="204"/>
      <c r="X28" s="204"/>
      <c r="Z28" s="202"/>
      <c r="AA28" s="203"/>
      <c r="AB28" s="204"/>
      <c r="AC28" s="204"/>
      <c r="AD28" s="204"/>
      <c r="AE28" s="204"/>
      <c r="AF28" s="204"/>
      <c r="AH28" s="202"/>
      <c r="AI28" s="203"/>
      <c r="AJ28" s="204"/>
      <c r="AK28" s="204"/>
      <c r="AL28" s="204"/>
      <c r="AM28" s="204"/>
      <c r="AN28" s="204"/>
      <c r="AP28" s="202"/>
      <c r="AQ28" s="203"/>
      <c r="AR28" s="204"/>
      <c r="AS28" s="204"/>
      <c r="AT28" s="204"/>
      <c r="AU28" s="204"/>
      <c r="AV28" s="204"/>
      <c r="AX28" s="202"/>
      <c r="AY28" s="203"/>
      <c r="AZ28" s="204"/>
      <c r="BA28" s="204"/>
      <c r="BB28" s="204"/>
      <c r="BC28" s="204"/>
      <c r="BD28" s="204"/>
      <c r="BF28" s="202"/>
      <c r="BG28" s="203"/>
      <c r="BH28" s="204"/>
      <c r="BI28" s="204"/>
      <c r="BJ28" s="204"/>
      <c r="BK28" s="204"/>
      <c r="BL28" s="204"/>
      <c r="BN28" s="202"/>
      <c r="BO28" s="203"/>
      <c r="BP28" s="204"/>
      <c r="BQ28" s="204"/>
      <c r="BR28" s="204"/>
      <c r="BS28" s="204"/>
      <c r="BT28" s="204"/>
    </row>
    <row r="29" spans="2:72">
      <c r="B29" s="202"/>
      <c r="C29" s="203" t="s">
        <v>112</v>
      </c>
      <c r="D29" s="204">
        <f>L29+T29+AB29+AJ29+AR29+AZ29+BH29+BP29</f>
        <v>9</v>
      </c>
      <c r="E29" s="204">
        <f t="shared" ref="E29:E34" si="95">M29+U29+AC29+AK29+AS29+BA29+BI29+BQ29</f>
        <v>15</v>
      </c>
      <c r="F29" s="204">
        <f t="shared" ref="F29:F34" si="96">N29+V29+AD29+AL29+AT29+BB29+BJ29+BR29</f>
        <v>9</v>
      </c>
      <c r="G29" s="204">
        <f>F29-D29</f>
        <v>0</v>
      </c>
      <c r="H29" s="204">
        <f>F29-E29</f>
        <v>-6</v>
      </c>
      <c r="J29" s="202"/>
      <c r="K29" s="203" t="s">
        <v>112</v>
      </c>
      <c r="L29" s="204">
        <v>0</v>
      </c>
      <c r="M29" s="204">
        <v>3</v>
      </c>
      <c r="N29" s="204">
        <v>3</v>
      </c>
      <c r="O29" s="204">
        <f>N29-L29</f>
        <v>3</v>
      </c>
      <c r="P29" s="204">
        <f>N29-M29</f>
        <v>0</v>
      </c>
      <c r="R29" s="202"/>
      <c r="S29" s="203" t="s">
        <v>112</v>
      </c>
      <c r="T29" s="204">
        <v>0</v>
      </c>
      <c r="U29" s="204">
        <v>0</v>
      </c>
      <c r="V29" s="204">
        <v>0</v>
      </c>
      <c r="W29" s="204">
        <f>V29-T29</f>
        <v>0</v>
      </c>
      <c r="X29" s="204">
        <f>V29-U29</f>
        <v>0</v>
      </c>
      <c r="Z29" s="202"/>
      <c r="AA29" s="203" t="s">
        <v>112</v>
      </c>
      <c r="AB29" s="204">
        <v>0</v>
      </c>
      <c r="AC29" s="204">
        <v>0</v>
      </c>
      <c r="AD29" s="204">
        <v>0</v>
      </c>
      <c r="AE29" s="204">
        <f>AD29-AB29</f>
        <v>0</v>
      </c>
      <c r="AF29" s="204">
        <f>AD29-AC29</f>
        <v>0</v>
      </c>
      <c r="AH29" s="202"/>
      <c r="AI29" s="203" t="s">
        <v>112</v>
      </c>
      <c r="AJ29" s="204">
        <v>4</v>
      </c>
      <c r="AK29" s="204">
        <v>6</v>
      </c>
      <c r="AL29" s="204">
        <v>2</v>
      </c>
      <c r="AM29" s="204">
        <f>AL29-AJ29</f>
        <v>-2</v>
      </c>
      <c r="AN29" s="204">
        <f>AL29-AK29</f>
        <v>-4</v>
      </c>
      <c r="AP29" s="202"/>
      <c r="AQ29" s="203" t="s">
        <v>112</v>
      </c>
      <c r="AR29" s="204">
        <v>2</v>
      </c>
      <c r="AS29" s="204">
        <v>3</v>
      </c>
      <c r="AT29" s="204">
        <v>3</v>
      </c>
      <c r="AU29" s="204">
        <f>AT29-AR29</f>
        <v>1</v>
      </c>
      <c r="AV29" s="204">
        <f>AT29-AS29</f>
        <v>0</v>
      </c>
      <c r="AX29" s="202"/>
      <c r="AY29" s="203" t="s">
        <v>112</v>
      </c>
      <c r="AZ29" s="204">
        <v>3</v>
      </c>
      <c r="BA29" s="204">
        <v>3</v>
      </c>
      <c r="BB29" s="204">
        <v>0</v>
      </c>
      <c r="BC29" s="204">
        <f>BB29-AZ29</f>
        <v>-3</v>
      </c>
      <c r="BD29" s="204">
        <f>BB29-BA29</f>
        <v>-3</v>
      </c>
      <c r="BF29" s="202"/>
      <c r="BG29" s="203" t="s">
        <v>112</v>
      </c>
      <c r="BH29" s="204">
        <v>0</v>
      </c>
      <c r="BI29" s="204">
        <v>0</v>
      </c>
      <c r="BJ29" s="204">
        <v>1</v>
      </c>
      <c r="BK29" s="204">
        <f>BJ29-BH29</f>
        <v>1</v>
      </c>
      <c r="BL29" s="204">
        <f>BJ29-BI29</f>
        <v>1</v>
      </c>
      <c r="BN29" s="202"/>
      <c r="BO29" s="203" t="s">
        <v>112</v>
      </c>
      <c r="BP29" s="204">
        <v>0</v>
      </c>
      <c r="BQ29" s="204">
        <v>0</v>
      </c>
      <c r="BR29" s="204">
        <v>0</v>
      </c>
      <c r="BS29" s="204">
        <f>BR29-BP29</f>
        <v>0</v>
      </c>
      <c r="BT29" s="204">
        <f>BR29-BQ29</f>
        <v>0</v>
      </c>
    </row>
    <row r="30" spans="2:72">
      <c r="B30" s="202"/>
      <c r="C30" s="203" t="s">
        <v>113</v>
      </c>
      <c r="D30" s="204">
        <f t="shared" ref="D30:D34" si="97">L30+T30+AB30+AJ30+AR30+AZ30+BH30+BP30</f>
        <v>213</v>
      </c>
      <c r="E30" s="204">
        <f t="shared" si="95"/>
        <v>339</v>
      </c>
      <c r="F30" s="204">
        <f t="shared" si="96"/>
        <v>306</v>
      </c>
      <c r="G30" s="204">
        <f t="shared" ref="G30:G34" si="98">F30-D30</f>
        <v>93</v>
      </c>
      <c r="H30" s="204">
        <f t="shared" ref="H30:H34" si="99">F30-E30</f>
        <v>-33</v>
      </c>
      <c r="J30" s="202"/>
      <c r="K30" s="203" t="s">
        <v>113</v>
      </c>
      <c r="L30" s="204">
        <v>0</v>
      </c>
      <c r="M30" s="204">
        <v>117</v>
      </c>
      <c r="N30" s="204">
        <v>117</v>
      </c>
      <c r="O30" s="204">
        <f t="shared" ref="O30:O34" si="100">N30-L30</f>
        <v>117</v>
      </c>
      <c r="P30" s="204">
        <f t="shared" ref="P30:P34" si="101">N30-M30</f>
        <v>0</v>
      </c>
      <c r="R30" s="202"/>
      <c r="S30" s="203" t="s">
        <v>113</v>
      </c>
      <c r="T30" s="204">
        <v>8</v>
      </c>
      <c r="U30" s="204">
        <v>7</v>
      </c>
      <c r="V30" s="204">
        <v>7</v>
      </c>
      <c r="W30" s="204">
        <f t="shared" ref="W30:W34" si="102">V30-T30</f>
        <v>-1</v>
      </c>
      <c r="X30" s="204">
        <f t="shared" ref="X30:X34" si="103">V30-U30</f>
        <v>0</v>
      </c>
      <c r="Z30" s="202"/>
      <c r="AA30" s="203" t="s">
        <v>113</v>
      </c>
      <c r="AB30" s="204">
        <v>0</v>
      </c>
      <c r="AC30" s="204">
        <v>0</v>
      </c>
      <c r="AD30" s="204">
        <v>0</v>
      </c>
      <c r="AE30" s="204">
        <f t="shared" ref="AE30:AE34" si="104">AD30-AB30</f>
        <v>0</v>
      </c>
      <c r="AF30" s="204">
        <f t="shared" ref="AF30:AF34" si="105">AD30-AC30</f>
        <v>0</v>
      </c>
      <c r="AH30" s="202"/>
      <c r="AI30" s="203" t="s">
        <v>113</v>
      </c>
      <c r="AJ30" s="204">
        <v>185</v>
      </c>
      <c r="AK30" s="204">
        <v>191</v>
      </c>
      <c r="AL30" s="204">
        <v>155</v>
      </c>
      <c r="AM30" s="204">
        <f t="shared" ref="AM30:AM34" si="106">AL30-AJ30</f>
        <v>-30</v>
      </c>
      <c r="AN30" s="204">
        <f t="shared" ref="AN30:AN34" si="107">AL30-AK30</f>
        <v>-36</v>
      </c>
      <c r="AP30" s="202"/>
      <c r="AQ30" s="203" t="s">
        <v>113</v>
      </c>
      <c r="AR30" s="204">
        <v>6</v>
      </c>
      <c r="AS30" s="204">
        <v>6</v>
      </c>
      <c r="AT30" s="204">
        <v>6</v>
      </c>
      <c r="AU30" s="204">
        <f t="shared" ref="AU30:AU34" si="108">AT30-AR30</f>
        <v>0</v>
      </c>
      <c r="AV30" s="204">
        <f t="shared" ref="AV30:AV34" si="109">AT30-AS30</f>
        <v>0</v>
      </c>
      <c r="AX30" s="202"/>
      <c r="AY30" s="203" t="s">
        <v>113</v>
      </c>
      <c r="AZ30" s="204">
        <v>12</v>
      </c>
      <c r="BA30" s="204">
        <v>10</v>
      </c>
      <c r="BB30" s="204">
        <f>8+6</f>
        <v>14</v>
      </c>
      <c r="BC30" s="204">
        <f t="shared" ref="BC30:BC34" si="110">BB30-AZ30</f>
        <v>2</v>
      </c>
      <c r="BD30" s="204">
        <f t="shared" ref="BD30:BD34" si="111">BB30-BA30</f>
        <v>4</v>
      </c>
      <c r="BF30" s="202"/>
      <c r="BG30" s="203" t="s">
        <v>113</v>
      </c>
      <c r="BH30" s="204">
        <v>0</v>
      </c>
      <c r="BI30" s="204">
        <v>0</v>
      </c>
      <c r="BJ30" s="204">
        <v>5</v>
      </c>
      <c r="BK30" s="204">
        <f t="shared" ref="BK30:BK34" si="112">BJ30-BH30</f>
        <v>5</v>
      </c>
      <c r="BL30" s="204">
        <f t="shared" ref="BL30:BL34" si="113">BJ30-BI30</f>
        <v>5</v>
      </c>
      <c r="BN30" s="202"/>
      <c r="BO30" s="203" t="s">
        <v>113</v>
      </c>
      <c r="BP30" s="204">
        <v>2</v>
      </c>
      <c r="BQ30" s="204">
        <v>8</v>
      </c>
      <c r="BR30" s="204">
        <v>2</v>
      </c>
      <c r="BS30" s="204">
        <f t="shared" ref="BS30:BS34" si="114">BR30-BP30</f>
        <v>0</v>
      </c>
      <c r="BT30" s="204">
        <f t="shared" ref="BT30:BT34" si="115">BR30-BQ30</f>
        <v>-6</v>
      </c>
    </row>
    <row r="31" spans="2:72">
      <c r="B31" s="202"/>
      <c r="C31" s="203" t="s">
        <v>114</v>
      </c>
      <c r="D31" s="204">
        <f t="shared" si="97"/>
        <v>184</v>
      </c>
      <c r="E31" s="204">
        <f t="shared" si="95"/>
        <v>243</v>
      </c>
      <c r="F31" s="204">
        <f t="shared" si="96"/>
        <v>239</v>
      </c>
      <c r="G31" s="204">
        <f t="shared" si="98"/>
        <v>55</v>
      </c>
      <c r="H31" s="204">
        <f t="shared" si="99"/>
        <v>-4</v>
      </c>
      <c r="J31" s="202"/>
      <c r="K31" s="203" t="s">
        <v>114</v>
      </c>
      <c r="L31" s="204">
        <v>0</v>
      </c>
      <c r="M31" s="204">
        <v>64</v>
      </c>
      <c r="N31" s="204">
        <v>64</v>
      </c>
      <c r="O31" s="204">
        <f t="shared" si="100"/>
        <v>64</v>
      </c>
      <c r="P31" s="204">
        <f t="shared" si="101"/>
        <v>0</v>
      </c>
      <c r="R31" s="202"/>
      <c r="S31" s="203" t="s">
        <v>114</v>
      </c>
      <c r="T31" s="204">
        <v>0</v>
      </c>
      <c r="U31" s="204">
        <v>0</v>
      </c>
      <c r="V31" s="204">
        <v>0</v>
      </c>
      <c r="W31" s="204">
        <f t="shared" si="102"/>
        <v>0</v>
      </c>
      <c r="X31" s="204">
        <f t="shared" si="103"/>
        <v>0</v>
      </c>
      <c r="Z31" s="202"/>
      <c r="AA31" s="203" t="s">
        <v>114</v>
      </c>
      <c r="AB31" s="204">
        <v>0</v>
      </c>
      <c r="AC31" s="204">
        <v>0</v>
      </c>
      <c r="AD31" s="204">
        <v>0</v>
      </c>
      <c r="AE31" s="204">
        <f t="shared" si="104"/>
        <v>0</v>
      </c>
      <c r="AF31" s="204">
        <f t="shared" si="105"/>
        <v>0</v>
      </c>
      <c r="AH31" s="202"/>
      <c r="AI31" s="203" t="s">
        <v>114</v>
      </c>
      <c r="AJ31" s="204">
        <v>141</v>
      </c>
      <c r="AK31" s="204">
        <v>142</v>
      </c>
      <c r="AL31" s="204">
        <v>139</v>
      </c>
      <c r="AM31" s="204">
        <f t="shared" si="106"/>
        <v>-2</v>
      </c>
      <c r="AN31" s="204">
        <f t="shared" si="107"/>
        <v>-3</v>
      </c>
      <c r="AP31" s="202"/>
      <c r="AQ31" s="203" t="s">
        <v>114</v>
      </c>
      <c r="AR31" s="204">
        <v>4</v>
      </c>
      <c r="AS31" s="204">
        <v>8</v>
      </c>
      <c r="AT31" s="204">
        <v>8</v>
      </c>
      <c r="AU31" s="204">
        <f t="shared" si="108"/>
        <v>4</v>
      </c>
      <c r="AV31" s="204">
        <f t="shared" si="109"/>
        <v>0</v>
      </c>
      <c r="AX31" s="202"/>
      <c r="AY31" s="203" t="s">
        <v>114</v>
      </c>
      <c r="AZ31" s="204">
        <v>22</v>
      </c>
      <c r="BA31" s="204">
        <v>13</v>
      </c>
      <c r="BB31" s="204">
        <f>17+1</f>
        <v>18</v>
      </c>
      <c r="BC31" s="204">
        <f t="shared" si="110"/>
        <v>-4</v>
      </c>
      <c r="BD31" s="204">
        <f t="shared" si="111"/>
        <v>5</v>
      </c>
      <c r="BF31" s="202"/>
      <c r="BG31" s="203" t="s">
        <v>114</v>
      </c>
      <c r="BH31" s="204">
        <v>11</v>
      </c>
      <c r="BI31" s="204">
        <v>11</v>
      </c>
      <c r="BJ31" s="204">
        <v>5</v>
      </c>
      <c r="BK31" s="204">
        <f t="shared" si="112"/>
        <v>-6</v>
      </c>
      <c r="BL31" s="204">
        <f t="shared" si="113"/>
        <v>-6</v>
      </c>
      <c r="BN31" s="202"/>
      <c r="BO31" s="203" t="s">
        <v>114</v>
      </c>
      <c r="BP31" s="204">
        <v>6</v>
      </c>
      <c r="BQ31" s="204">
        <v>5</v>
      </c>
      <c r="BR31" s="204">
        <v>5</v>
      </c>
      <c r="BS31" s="204">
        <f t="shared" si="114"/>
        <v>-1</v>
      </c>
      <c r="BT31" s="204">
        <f t="shared" si="115"/>
        <v>0</v>
      </c>
    </row>
    <row r="32" spans="2:72">
      <c r="B32" s="202"/>
      <c r="C32" s="203" t="s">
        <v>115</v>
      </c>
      <c r="D32" s="204">
        <f t="shared" si="97"/>
        <v>138</v>
      </c>
      <c r="E32" s="204">
        <f t="shared" si="95"/>
        <v>177</v>
      </c>
      <c r="F32" s="204">
        <f t="shared" si="96"/>
        <v>175</v>
      </c>
      <c r="G32" s="204">
        <f t="shared" si="98"/>
        <v>37</v>
      </c>
      <c r="H32" s="204">
        <f t="shared" si="99"/>
        <v>-2</v>
      </c>
      <c r="J32" s="202"/>
      <c r="K32" s="203" t="s">
        <v>115</v>
      </c>
      <c r="L32" s="204">
        <v>0</v>
      </c>
      <c r="M32" s="204">
        <v>26</v>
      </c>
      <c r="N32" s="204">
        <v>25</v>
      </c>
      <c r="O32" s="204">
        <f t="shared" si="100"/>
        <v>25</v>
      </c>
      <c r="P32" s="204">
        <f t="shared" si="101"/>
        <v>-1</v>
      </c>
      <c r="R32" s="202"/>
      <c r="S32" s="203" t="s">
        <v>115</v>
      </c>
      <c r="T32" s="204">
        <v>3</v>
      </c>
      <c r="U32" s="204">
        <v>3</v>
      </c>
      <c r="V32" s="204">
        <v>3</v>
      </c>
      <c r="W32" s="204">
        <f t="shared" si="102"/>
        <v>0</v>
      </c>
      <c r="X32" s="204">
        <f t="shared" si="103"/>
        <v>0</v>
      </c>
      <c r="Z32" s="202"/>
      <c r="AA32" s="203" t="s">
        <v>115</v>
      </c>
      <c r="AB32" s="204">
        <v>6</v>
      </c>
      <c r="AC32" s="204">
        <v>6</v>
      </c>
      <c r="AD32" s="204">
        <v>5</v>
      </c>
      <c r="AE32" s="204">
        <f t="shared" si="104"/>
        <v>-1</v>
      </c>
      <c r="AF32" s="204">
        <f t="shared" si="105"/>
        <v>-1</v>
      </c>
      <c r="AH32" s="202"/>
      <c r="AI32" s="203" t="s">
        <v>115</v>
      </c>
      <c r="AJ32" s="204">
        <f>91-AJ12</f>
        <v>90</v>
      </c>
      <c r="AK32" s="204">
        <f>97-AK12</f>
        <v>94</v>
      </c>
      <c r="AL32" s="204">
        <v>98</v>
      </c>
      <c r="AM32" s="204">
        <f t="shared" si="106"/>
        <v>8</v>
      </c>
      <c r="AN32" s="204">
        <f t="shared" si="107"/>
        <v>4</v>
      </c>
      <c r="AP32" s="202"/>
      <c r="AQ32" s="203" t="s">
        <v>115</v>
      </c>
      <c r="AR32" s="204">
        <v>34</v>
      </c>
      <c r="AS32" s="204">
        <v>36</v>
      </c>
      <c r="AT32" s="204">
        <v>36</v>
      </c>
      <c r="AU32" s="204">
        <f t="shared" si="108"/>
        <v>2</v>
      </c>
      <c r="AV32" s="204">
        <f t="shared" si="109"/>
        <v>0</v>
      </c>
      <c r="AX32" s="202"/>
      <c r="AY32" s="203" t="s">
        <v>115</v>
      </c>
      <c r="AZ32" s="204">
        <v>4</v>
      </c>
      <c r="BA32" s="204">
        <v>10</v>
      </c>
      <c r="BB32" s="204">
        <f>5</f>
        <v>5</v>
      </c>
      <c r="BC32" s="204">
        <f t="shared" si="110"/>
        <v>1</v>
      </c>
      <c r="BD32" s="204">
        <f t="shared" si="111"/>
        <v>-5</v>
      </c>
      <c r="BF32" s="202"/>
      <c r="BG32" s="203" t="s">
        <v>115</v>
      </c>
      <c r="BH32" s="204">
        <v>0</v>
      </c>
      <c r="BI32" s="204">
        <v>0</v>
      </c>
      <c r="BJ32" s="204">
        <v>2</v>
      </c>
      <c r="BK32" s="204">
        <f t="shared" si="112"/>
        <v>2</v>
      </c>
      <c r="BL32" s="204">
        <f t="shared" si="113"/>
        <v>2</v>
      </c>
      <c r="BN32" s="202"/>
      <c r="BO32" s="203" t="s">
        <v>115</v>
      </c>
      <c r="BP32" s="204">
        <v>1</v>
      </c>
      <c r="BQ32" s="204">
        <v>2</v>
      </c>
      <c r="BR32" s="204">
        <v>1</v>
      </c>
      <c r="BS32" s="204">
        <f t="shared" si="114"/>
        <v>0</v>
      </c>
      <c r="BT32" s="204">
        <f t="shared" si="115"/>
        <v>-1</v>
      </c>
    </row>
    <row r="33" spans="2:72">
      <c r="B33" s="202"/>
      <c r="C33" s="203" t="s">
        <v>116</v>
      </c>
      <c r="D33" s="204">
        <f t="shared" si="97"/>
        <v>106</v>
      </c>
      <c r="E33" s="204">
        <f t="shared" si="95"/>
        <v>114</v>
      </c>
      <c r="F33" s="204">
        <f t="shared" si="96"/>
        <v>112</v>
      </c>
      <c r="G33" s="204">
        <f t="shared" si="98"/>
        <v>6</v>
      </c>
      <c r="H33" s="204">
        <f t="shared" si="99"/>
        <v>-2</v>
      </c>
      <c r="J33" s="202"/>
      <c r="K33" s="203" t="s">
        <v>116</v>
      </c>
      <c r="L33" s="204">
        <v>0</v>
      </c>
      <c r="M33" s="204">
        <v>16</v>
      </c>
      <c r="N33" s="204">
        <v>16</v>
      </c>
      <c r="O33" s="204">
        <f t="shared" si="100"/>
        <v>16</v>
      </c>
      <c r="P33" s="204">
        <f t="shared" si="101"/>
        <v>0</v>
      </c>
      <c r="R33" s="202"/>
      <c r="S33" s="203" t="s">
        <v>116</v>
      </c>
      <c r="T33" s="204">
        <v>1</v>
      </c>
      <c r="U33" s="204">
        <v>3</v>
      </c>
      <c r="V33" s="204">
        <v>3</v>
      </c>
      <c r="W33" s="204">
        <f t="shared" si="102"/>
        <v>2</v>
      </c>
      <c r="X33" s="204">
        <f t="shared" si="103"/>
        <v>0</v>
      </c>
      <c r="Z33" s="202"/>
      <c r="AA33" s="203" t="s">
        <v>116</v>
      </c>
      <c r="AB33" s="204">
        <v>0</v>
      </c>
      <c r="AC33" s="204">
        <v>0</v>
      </c>
      <c r="AD33" s="204">
        <v>0</v>
      </c>
      <c r="AE33" s="204">
        <f t="shared" si="104"/>
        <v>0</v>
      </c>
      <c r="AF33" s="204">
        <f t="shared" si="105"/>
        <v>0</v>
      </c>
      <c r="AH33" s="202"/>
      <c r="AI33" s="203" t="s">
        <v>116</v>
      </c>
      <c r="AJ33" s="204">
        <f>49-AJ13</f>
        <v>48</v>
      </c>
      <c r="AK33" s="204">
        <f>50-AK13</f>
        <v>49</v>
      </c>
      <c r="AL33" s="204">
        <v>55</v>
      </c>
      <c r="AM33" s="204">
        <f t="shared" si="106"/>
        <v>7</v>
      </c>
      <c r="AN33" s="204">
        <f t="shared" si="107"/>
        <v>6</v>
      </c>
      <c r="AP33" s="202"/>
      <c r="AQ33" s="203" t="s">
        <v>116</v>
      </c>
      <c r="AR33" s="204">
        <v>54</v>
      </c>
      <c r="AS33" s="204">
        <v>41</v>
      </c>
      <c r="AT33" s="204">
        <v>34</v>
      </c>
      <c r="AU33" s="204">
        <f t="shared" si="108"/>
        <v>-20</v>
      </c>
      <c r="AV33" s="204">
        <f t="shared" si="109"/>
        <v>-7</v>
      </c>
      <c r="AX33" s="202"/>
      <c r="AY33" s="203" t="s">
        <v>116</v>
      </c>
      <c r="AZ33" s="204">
        <v>1</v>
      </c>
      <c r="BA33" s="204">
        <v>3</v>
      </c>
      <c r="BB33" s="204">
        <v>1</v>
      </c>
      <c r="BC33" s="204">
        <f t="shared" si="110"/>
        <v>0</v>
      </c>
      <c r="BD33" s="204">
        <f t="shared" si="111"/>
        <v>-2</v>
      </c>
      <c r="BF33" s="202"/>
      <c r="BG33" s="203" t="s">
        <v>116</v>
      </c>
      <c r="BH33" s="204">
        <v>0</v>
      </c>
      <c r="BI33" s="204">
        <v>0</v>
      </c>
      <c r="BJ33" s="204">
        <v>1</v>
      </c>
      <c r="BK33" s="204">
        <f t="shared" si="112"/>
        <v>1</v>
      </c>
      <c r="BL33" s="204">
        <f t="shared" si="113"/>
        <v>1</v>
      </c>
      <c r="BN33" s="202"/>
      <c r="BO33" s="203" t="s">
        <v>116</v>
      </c>
      <c r="BP33" s="204">
        <v>2</v>
      </c>
      <c r="BQ33" s="204">
        <v>2</v>
      </c>
      <c r="BR33" s="204">
        <v>2</v>
      </c>
      <c r="BS33" s="204">
        <f t="shared" si="114"/>
        <v>0</v>
      </c>
      <c r="BT33" s="204">
        <f t="shared" si="115"/>
        <v>0</v>
      </c>
    </row>
    <row r="34" spans="2:72">
      <c r="B34" s="202"/>
      <c r="C34" s="203" t="s">
        <v>117</v>
      </c>
      <c r="D34" s="204">
        <f t="shared" si="97"/>
        <v>6</v>
      </c>
      <c r="E34" s="204">
        <f t="shared" si="95"/>
        <v>2</v>
      </c>
      <c r="F34" s="204">
        <f t="shared" si="96"/>
        <v>10</v>
      </c>
      <c r="G34" s="204">
        <f t="shared" si="98"/>
        <v>4</v>
      </c>
      <c r="H34" s="204">
        <f t="shared" si="99"/>
        <v>8</v>
      </c>
      <c r="J34" s="202"/>
      <c r="K34" s="203" t="s">
        <v>117</v>
      </c>
      <c r="L34" s="204">
        <v>0</v>
      </c>
      <c r="M34" s="204">
        <v>0</v>
      </c>
      <c r="N34" s="204">
        <v>0</v>
      </c>
      <c r="O34" s="204">
        <f t="shared" si="100"/>
        <v>0</v>
      </c>
      <c r="P34" s="204">
        <f t="shared" si="101"/>
        <v>0</v>
      </c>
      <c r="R34" s="202"/>
      <c r="S34" s="203" t="s">
        <v>117</v>
      </c>
      <c r="T34" s="204">
        <v>0</v>
      </c>
      <c r="U34" s="204">
        <v>0</v>
      </c>
      <c r="V34" s="204">
        <v>0</v>
      </c>
      <c r="W34" s="204">
        <f t="shared" si="102"/>
        <v>0</v>
      </c>
      <c r="X34" s="204">
        <f t="shared" si="103"/>
        <v>0</v>
      </c>
      <c r="Z34" s="202"/>
      <c r="AA34" s="203" t="s">
        <v>117</v>
      </c>
      <c r="AB34" s="204">
        <v>1</v>
      </c>
      <c r="AC34" s="204">
        <v>1</v>
      </c>
      <c r="AD34" s="204">
        <v>1</v>
      </c>
      <c r="AE34" s="204">
        <f t="shared" si="104"/>
        <v>0</v>
      </c>
      <c r="AF34" s="204">
        <f t="shared" si="105"/>
        <v>0</v>
      </c>
      <c r="AH34" s="202"/>
      <c r="AI34" s="203" t="s">
        <v>117</v>
      </c>
      <c r="AJ34" s="204">
        <v>5</v>
      </c>
      <c r="AK34" s="204">
        <v>0</v>
      </c>
      <c r="AL34" s="204">
        <v>9</v>
      </c>
      <c r="AM34" s="204">
        <f t="shared" si="106"/>
        <v>4</v>
      </c>
      <c r="AN34" s="204">
        <f t="shared" si="107"/>
        <v>9</v>
      </c>
      <c r="AP34" s="202"/>
      <c r="AQ34" s="203" t="s">
        <v>117</v>
      </c>
      <c r="AR34" s="204">
        <v>0</v>
      </c>
      <c r="AS34" s="204">
        <v>0</v>
      </c>
      <c r="AT34" s="204">
        <v>0</v>
      </c>
      <c r="AU34" s="204">
        <f t="shared" si="108"/>
        <v>0</v>
      </c>
      <c r="AV34" s="204">
        <f t="shared" si="109"/>
        <v>0</v>
      </c>
      <c r="AX34" s="202"/>
      <c r="AY34" s="203" t="s">
        <v>117</v>
      </c>
      <c r="AZ34" s="204">
        <v>0</v>
      </c>
      <c r="BA34" s="204">
        <v>1</v>
      </c>
      <c r="BB34" s="204">
        <v>0</v>
      </c>
      <c r="BC34" s="204">
        <f t="shared" si="110"/>
        <v>0</v>
      </c>
      <c r="BD34" s="204">
        <f t="shared" si="111"/>
        <v>-1</v>
      </c>
      <c r="BF34" s="202"/>
      <c r="BG34" s="203" t="s">
        <v>117</v>
      </c>
      <c r="BH34" s="204">
        <v>0</v>
      </c>
      <c r="BI34" s="204">
        <v>0</v>
      </c>
      <c r="BJ34" s="204">
        <v>0</v>
      </c>
      <c r="BK34" s="204">
        <f t="shared" si="112"/>
        <v>0</v>
      </c>
      <c r="BL34" s="204">
        <f t="shared" si="113"/>
        <v>0</v>
      </c>
      <c r="BN34" s="202"/>
      <c r="BO34" s="203" t="s">
        <v>117</v>
      </c>
      <c r="BP34" s="204">
        <v>0</v>
      </c>
      <c r="BQ34" s="204">
        <v>0</v>
      </c>
      <c r="BR34" s="204">
        <v>0</v>
      </c>
      <c r="BS34" s="204">
        <f t="shared" si="114"/>
        <v>0</v>
      </c>
      <c r="BT34" s="204">
        <f t="shared" si="115"/>
        <v>0</v>
      </c>
    </row>
    <row r="35" spans="2:72">
      <c r="B35" s="202"/>
      <c r="C35" s="205"/>
      <c r="D35" s="205"/>
      <c r="E35" s="203"/>
      <c r="F35" s="203"/>
      <c r="G35" s="203"/>
      <c r="H35" s="203"/>
      <c r="J35" s="202"/>
      <c r="K35" s="205"/>
      <c r="L35" s="205"/>
      <c r="M35" s="203"/>
      <c r="N35" s="203"/>
      <c r="O35" s="203"/>
      <c r="P35" s="203"/>
      <c r="R35" s="202"/>
      <c r="S35" s="205"/>
      <c r="T35" s="205"/>
      <c r="U35" s="203"/>
      <c r="V35" s="203"/>
      <c r="W35" s="203"/>
      <c r="X35" s="203"/>
      <c r="Z35" s="202"/>
      <c r="AA35" s="205"/>
      <c r="AB35" s="205"/>
      <c r="AC35" s="203"/>
      <c r="AD35" s="203"/>
      <c r="AE35" s="203"/>
      <c r="AF35" s="203"/>
      <c r="AH35" s="202"/>
      <c r="AI35" s="205"/>
      <c r="AJ35" s="205"/>
      <c r="AK35" s="203"/>
      <c r="AL35" s="203"/>
      <c r="AM35" s="203"/>
      <c r="AN35" s="203"/>
      <c r="AP35" s="202"/>
      <c r="AQ35" s="205"/>
      <c r="AR35" s="205"/>
      <c r="AS35" s="203"/>
      <c r="AT35" s="203"/>
      <c r="AU35" s="203"/>
      <c r="AV35" s="203"/>
      <c r="AX35" s="202"/>
      <c r="AY35" s="205"/>
      <c r="AZ35" s="205"/>
      <c r="BA35" s="203"/>
      <c r="BB35" s="203"/>
      <c r="BC35" s="203"/>
      <c r="BD35" s="203"/>
      <c r="BF35" s="202"/>
      <c r="BG35" s="205"/>
      <c r="BH35" s="205"/>
      <c r="BI35" s="203"/>
      <c r="BJ35" s="203"/>
      <c r="BK35" s="203"/>
      <c r="BL35" s="203"/>
      <c r="BN35" s="202"/>
      <c r="BO35" s="205"/>
      <c r="BP35" s="205"/>
      <c r="BQ35" s="203"/>
      <c r="BR35" s="203"/>
      <c r="BS35" s="203"/>
      <c r="BT35" s="203"/>
    </row>
    <row r="36" spans="2:72">
      <c r="B36" s="206"/>
      <c r="C36" s="207" t="s">
        <v>109</v>
      </c>
      <c r="D36" s="208">
        <f t="shared" ref="D36" si="116">SUM(D29:D35)</f>
        <v>656</v>
      </c>
      <c r="E36" s="208">
        <f>SUM(E29:E35)</f>
        <v>890</v>
      </c>
      <c r="F36" s="208">
        <f>SUM(F29:F35)</f>
        <v>851</v>
      </c>
      <c r="G36" s="208">
        <f t="shared" ref="G36" si="117">SUM(G29:G35)</f>
        <v>195</v>
      </c>
      <c r="H36" s="208">
        <f t="shared" ref="H36" si="118">SUM(H29:H35)</f>
        <v>-39</v>
      </c>
      <c r="J36" s="206"/>
      <c r="K36" s="207" t="s">
        <v>109</v>
      </c>
      <c r="L36" s="208">
        <f t="shared" ref="L36:N36" si="119">SUM(L29:L35)</f>
        <v>0</v>
      </c>
      <c r="M36" s="208">
        <f t="shared" si="119"/>
        <v>226</v>
      </c>
      <c r="N36" s="208">
        <f t="shared" si="119"/>
        <v>225</v>
      </c>
      <c r="O36" s="208">
        <f t="shared" ref="O36" si="120">SUM(O29:O35)</f>
        <v>225</v>
      </c>
      <c r="P36" s="208">
        <f t="shared" ref="P36" si="121">SUM(P29:P35)</f>
        <v>-1</v>
      </c>
      <c r="R36" s="206"/>
      <c r="S36" s="207" t="s">
        <v>109</v>
      </c>
      <c r="T36" s="208">
        <v>12</v>
      </c>
      <c r="U36" s="208">
        <v>13</v>
      </c>
      <c r="V36" s="208">
        <v>13</v>
      </c>
      <c r="W36" s="208">
        <f t="shared" ref="W36" si="122">SUM(W29:W35)</f>
        <v>1</v>
      </c>
      <c r="X36" s="208">
        <f t="shared" ref="X36" si="123">SUM(X29:X35)</f>
        <v>0</v>
      </c>
      <c r="Z36" s="206"/>
      <c r="AA36" s="207" t="s">
        <v>109</v>
      </c>
      <c r="AB36" s="208">
        <f t="shared" ref="AB36:AD36" si="124">SUM(AB29:AB35)</f>
        <v>7</v>
      </c>
      <c r="AC36" s="208">
        <f t="shared" si="124"/>
        <v>7</v>
      </c>
      <c r="AD36" s="208">
        <f t="shared" si="124"/>
        <v>6</v>
      </c>
      <c r="AE36" s="208">
        <f t="shared" ref="AE36" si="125">SUM(AE29:AE35)</f>
        <v>-1</v>
      </c>
      <c r="AF36" s="208">
        <f t="shared" ref="AF36" si="126">SUM(AF29:AF35)</f>
        <v>-1</v>
      </c>
      <c r="AH36" s="206"/>
      <c r="AI36" s="207" t="s">
        <v>109</v>
      </c>
      <c r="AJ36" s="208">
        <f t="shared" ref="AJ36:AL36" si="127">SUM(AJ29:AJ35)</f>
        <v>473</v>
      </c>
      <c r="AK36" s="208">
        <f t="shared" si="127"/>
        <v>482</v>
      </c>
      <c r="AL36" s="208">
        <f t="shared" si="127"/>
        <v>458</v>
      </c>
      <c r="AM36" s="208">
        <f t="shared" ref="AM36" si="128">SUM(AM29:AM35)</f>
        <v>-15</v>
      </c>
      <c r="AN36" s="208">
        <f t="shared" ref="AN36" si="129">SUM(AN29:AN35)</f>
        <v>-24</v>
      </c>
      <c r="AP36" s="206"/>
      <c r="AQ36" s="207" t="s">
        <v>109</v>
      </c>
      <c r="AR36" s="208">
        <f t="shared" ref="AR36:AT36" si="130">SUM(AR29:AR35)</f>
        <v>100</v>
      </c>
      <c r="AS36" s="208">
        <f t="shared" si="130"/>
        <v>94</v>
      </c>
      <c r="AT36" s="208">
        <f t="shared" si="130"/>
        <v>87</v>
      </c>
      <c r="AU36" s="208">
        <f t="shared" ref="AU36" si="131">SUM(AU29:AU35)</f>
        <v>-13</v>
      </c>
      <c r="AV36" s="208">
        <f t="shared" ref="AV36" si="132">SUM(AV29:AV35)</f>
        <v>-7</v>
      </c>
      <c r="AX36" s="206"/>
      <c r="AY36" s="207" t="s">
        <v>109</v>
      </c>
      <c r="AZ36" s="208">
        <f t="shared" ref="AZ36" si="133">SUM(AZ29:AZ35)</f>
        <v>42</v>
      </c>
      <c r="BA36" s="208">
        <f t="shared" ref="BA36:BB36" si="134">SUM(BA29:BA35)</f>
        <v>40</v>
      </c>
      <c r="BB36" s="208">
        <f t="shared" si="134"/>
        <v>38</v>
      </c>
      <c r="BC36" s="208">
        <f t="shared" ref="BC36" si="135">SUM(BC29:BC35)</f>
        <v>-4</v>
      </c>
      <c r="BD36" s="208">
        <f t="shared" ref="BD36" si="136">SUM(BD29:BD35)</f>
        <v>-2</v>
      </c>
      <c r="BF36" s="206"/>
      <c r="BG36" s="207" t="s">
        <v>109</v>
      </c>
      <c r="BH36" s="208">
        <f t="shared" ref="BH36:BJ36" si="137">SUM(BH29:BH35)</f>
        <v>11</v>
      </c>
      <c r="BI36" s="208">
        <f t="shared" si="137"/>
        <v>11</v>
      </c>
      <c r="BJ36" s="208">
        <f t="shared" si="137"/>
        <v>14</v>
      </c>
      <c r="BK36" s="208">
        <f t="shared" ref="BK36" si="138">SUM(BK29:BK35)</f>
        <v>3</v>
      </c>
      <c r="BL36" s="208">
        <f t="shared" ref="BL36" si="139">SUM(BL29:BL35)</f>
        <v>3</v>
      </c>
      <c r="BN36" s="206"/>
      <c r="BO36" s="207" t="s">
        <v>109</v>
      </c>
      <c r="BP36" s="208">
        <f t="shared" ref="BP36:BR36" si="140">SUM(BP29:BP35)</f>
        <v>11</v>
      </c>
      <c r="BQ36" s="208">
        <f t="shared" si="140"/>
        <v>17</v>
      </c>
      <c r="BR36" s="208">
        <f t="shared" si="140"/>
        <v>10</v>
      </c>
      <c r="BS36" s="208">
        <f t="shared" ref="BS36" si="141">SUM(BS29:BS35)</f>
        <v>-1</v>
      </c>
      <c r="BT36" s="208">
        <f t="shared" ref="BT36" si="142">SUM(BT29:BT35)</f>
        <v>-7</v>
      </c>
    </row>
    <row r="37" spans="2:72">
      <c r="B37" s="199">
        <v>4</v>
      </c>
      <c r="C37" s="200" t="s">
        <v>90</v>
      </c>
      <c r="D37" s="201"/>
      <c r="E37" s="201"/>
      <c r="F37" s="201"/>
      <c r="G37" s="201"/>
      <c r="H37" s="201"/>
      <c r="J37" s="199">
        <v>4</v>
      </c>
      <c r="K37" s="200" t="s">
        <v>90</v>
      </c>
      <c r="L37" s="201"/>
      <c r="M37" s="201"/>
      <c r="N37" s="201"/>
      <c r="O37" s="201"/>
      <c r="P37" s="201"/>
      <c r="R37" s="199">
        <v>4</v>
      </c>
      <c r="S37" s="200" t="s">
        <v>90</v>
      </c>
      <c r="T37" s="201"/>
      <c r="U37" s="201"/>
      <c r="V37" s="201"/>
      <c r="W37" s="201"/>
      <c r="X37" s="201"/>
      <c r="Z37" s="199">
        <v>4</v>
      </c>
      <c r="AA37" s="200" t="s">
        <v>90</v>
      </c>
      <c r="AB37" s="201"/>
      <c r="AC37" s="201"/>
      <c r="AD37" s="201"/>
      <c r="AE37" s="201"/>
      <c r="AF37" s="201"/>
      <c r="AH37" s="199">
        <v>4</v>
      </c>
      <c r="AI37" s="200" t="s">
        <v>90</v>
      </c>
      <c r="AJ37" s="201"/>
      <c r="AK37" s="201"/>
      <c r="AL37" s="201"/>
      <c r="AM37" s="201"/>
      <c r="AN37" s="201"/>
      <c r="AP37" s="199">
        <v>4</v>
      </c>
      <c r="AQ37" s="200" t="s">
        <v>90</v>
      </c>
      <c r="AR37" s="201"/>
      <c r="AS37" s="201"/>
      <c r="AT37" s="201"/>
      <c r="AU37" s="201"/>
      <c r="AV37" s="201"/>
      <c r="AX37" s="199">
        <v>4</v>
      </c>
      <c r="AY37" s="200" t="s">
        <v>90</v>
      </c>
      <c r="AZ37" s="201"/>
      <c r="BA37" s="201"/>
      <c r="BB37" s="201"/>
      <c r="BC37" s="201"/>
      <c r="BD37" s="201"/>
      <c r="BF37" s="199">
        <v>4</v>
      </c>
      <c r="BG37" s="200" t="s">
        <v>90</v>
      </c>
      <c r="BH37" s="201"/>
      <c r="BI37" s="201"/>
      <c r="BJ37" s="201"/>
      <c r="BK37" s="201"/>
      <c r="BL37" s="201"/>
      <c r="BN37" s="199">
        <v>4</v>
      </c>
      <c r="BO37" s="200" t="s">
        <v>90</v>
      </c>
      <c r="BP37" s="201"/>
      <c r="BQ37" s="201"/>
      <c r="BR37" s="201"/>
      <c r="BS37" s="201"/>
      <c r="BT37" s="201"/>
    </row>
    <row r="38" spans="2:72">
      <c r="B38" s="202"/>
      <c r="C38" s="203"/>
      <c r="D38" s="204"/>
      <c r="E38" s="204"/>
      <c r="F38" s="204"/>
      <c r="G38" s="204"/>
      <c r="H38" s="204"/>
      <c r="J38" s="202"/>
      <c r="K38" s="203"/>
      <c r="L38" s="204"/>
      <c r="M38" s="204"/>
      <c r="N38" s="204"/>
      <c r="O38" s="204"/>
      <c r="P38" s="204"/>
      <c r="R38" s="202"/>
      <c r="S38" s="203"/>
      <c r="T38" s="204"/>
      <c r="U38" s="204"/>
      <c r="V38" s="204"/>
      <c r="W38" s="204"/>
      <c r="X38" s="204"/>
      <c r="Z38" s="202"/>
      <c r="AA38" s="203"/>
      <c r="AB38" s="204"/>
      <c r="AC38" s="204"/>
      <c r="AD38" s="204"/>
      <c r="AE38" s="204"/>
      <c r="AF38" s="204"/>
      <c r="AH38" s="202"/>
      <c r="AI38" s="203"/>
      <c r="AJ38" s="204"/>
      <c r="AK38" s="204"/>
      <c r="AL38" s="204"/>
      <c r="AM38" s="204"/>
      <c r="AN38" s="204"/>
      <c r="AP38" s="202"/>
      <c r="AQ38" s="203"/>
      <c r="AR38" s="204"/>
      <c r="AS38" s="204"/>
      <c r="AT38" s="204"/>
      <c r="AU38" s="204"/>
      <c r="AV38" s="204"/>
      <c r="AX38" s="202"/>
      <c r="AY38" s="203"/>
      <c r="AZ38" s="204"/>
      <c r="BA38" s="204"/>
      <c r="BB38" s="204"/>
      <c r="BC38" s="204"/>
      <c r="BD38" s="204"/>
      <c r="BF38" s="202"/>
      <c r="BG38" s="203"/>
      <c r="BH38" s="204"/>
      <c r="BI38" s="204"/>
      <c r="BJ38" s="204"/>
      <c r="BK38" s="204"/>
      <c r="BL38" s="204"/>
      <c r="BN38" s="202"/>
      <c r="BO38" s="203"/>
      <c r="BP38" s="204"/>
      <c r="BQ38" s="204"/>
      <c r="BR38" s="204"/>
      <c r="BS38" s="204"/>
      <c r="BT38" s="204"/>
    </row>
    <row r="39" spans="2:72">
      <c r="B39" s="202"/>
      <c r="C39" s="203" t="s">
        <v>112</v>
      </c>
      <c r="D39" s="204">
        <f>L39+T39+AB39+AJ39+AR39+AZ39+BH39+BP39</f>
        <v>135</v>
      </c>
      <c r="E39" s="204">
        <f t="shared" ref="E39:E44" si="143">M39+U39+AC39+AK39+AS39+BA39+BI39+BQ39</f>
        <v>397</v>
      </c>
      <c r="F39" s="204">
        <f t="shared" ref="F39:F44" si="144">N39+V39+AD39+AL39+AT39+BB39+BJ39+BR39</f>
        <v>207</v>
      </c>
      <c r="G39" s="204">
        <f>F39-D39</f>
        <v>72</v>
      </c>
      <c r="H39" s="204">
        <f>F39-E39</f>
        <v>-190</v>
      </c>
      <c r="J39" s="202"/>
      <c r="K39" s="203" t="s">
        <v>112</v>
      </c>
      <c r="L39" s="204">
        <v>0</v>
      </c>
      <c r="M39" s="204">
        <v>0</v>
      </c>
      <c r="N39" s="204">
        <v>0</v>
      </c>
      <c r="O39" s="204">
        <f>N39-L39</f>
        <v>0</v>
      </c>
      <c r="P39" s="204">
        <f>N39-M39</f>
        <v>0</v>
      </c>
      <c r="R39" s="202"/>
      <c r="S39" s="203" t="s">
        <v>112</v>
      </c>
      <c r="T39" s="204">
        <v>0</v>
      </c>
      <c r="U39" s="204">
        <v>0</v>
      </c>
      <c r="V39" s="204">
        <v>0</v>
      </c>
      <c r="W39" s="204">
        <f>V39-T39</f>
        <v>0</v>
      </c>
      <c r="X39" s="204">
        <f>V39-U39</f>
        <v>0</v>
      </c>
      <c r="Z39" s="202"/>
      <c r="AA39" s="203" t="s">
        <v>112</v>
      </c>
      <c r="AB39" s="204">
        <f>13+2</f>
        <v>15</v>
      </c>
      <c r="AC39" s="204">
        <f>13+2</f>
        <v>15</v>
      </c>
      <c r="AD39" s="204">
        <v>13</v>
      </c>
      <c r="AE39" s="204">
        <f>AD39-AB39</f>
        <v>-2</v>
      </c>
      <c r="AF39" s="204">
        <f>AD39-AC39</f>
        <v>-2</v>
      </c>
      <c r="AH39" s="202"/>
      <c r="AI39" s="203" t="s">
        <v>112</v>
      </c>
      <c r="AJ39" s="204">
        <v>0</v>
      </c>
      <c r="AK39" s="204">
        <v>0</v>
      </c>
      <c r="AL39" s="204">
        <v>0</v>
      </c>
      <c r="AM39" s="204">
        <f>AL39-AJ39</f>
        <v>0</v>
      </c>
      <c r="AN39" s="204">
        <f>AL39-AK39</f>
        <v>0</v>
      </c>
      <c r="AP39" s="202"/>
      <c r="AQ39" s="203" t="s">
        <v>112</v>
      </c>
      <c r="AR39" s="204">
        <v>24</v>
      </c>
      <c r="AS39" s="204">
        <v>40</v>
      </c>
      <c r="AT39" s="204">
        <v>24</v>
      </c>
      <c r="AU39" s="204">
        <f>AT39-AR39</f>
        <v>0</v>
      </c>
      <c r="AV39" s="204">
        <f>AT39-AS39</f>
        <v>-16</v>
      </c>
      <c r="AX39" s="202"/>
      <c r="AY39" s="203" t="s">
        <v>112</v>
      </c>
      <c r="AZ39" s="204">
        <v>7</v>
      </c>
      <c r="BA39" s="204">
        <v>132</v>
      </c>
      <c r="BB39" s="204">
        <f>1+7</f>
        <v>8</v>
      </c>
      <c r="BC39" s="204">
        <f>BB39-AZ39</f>
        <v>1</v>
      </c>
      <c r="BD39" s="204">
        <f>BB39-BA39</f>
        <v>-124</v>
      </c>
      <c r="BF39" s="202"/>
      <c r="BG39" s="203" t="s">
        <v>112</v>
      </c>
      <c r="BH39" s="204">
        <v>88</v>
      </c>
      <c r="BI39" s="204">
        <v>209</v>
      </c>
      <c r="BJ39" s="204">
        <v>161</v>
      </c>
      <c r="BK39" s="204">
        <f>BJ39-BH39</f>
        <v>73</v>
      </c>
      <c r="BL39" s="204">
        <f>BJ39-BI39</f>
        <v>-48</v>
      </c>
      <c r="BN39" s="202"/>
      <c r="BO39" s="203" t="s">
        <v>112</v>
      </c>
      <c r="BP39" s="204">
        <v>1</v>
      </c>
      <c r="BQ39" s="204">
        <v>1</v>
      </c>
      <c r="BR39" s="204">
        <v>1</v>
      </c>
      <c r="BS39" s="204">
        <f>BR39-BP39</f>
        <v>0</v>
      </c>
      <c r="BT39" s="204">
        <f>BR39-BQ39</f>
        <v>0</v>
      </c>
    </row>
    <row r="40" spans="2:72">
      <c r="B40" s="202"/>
      <c r="C40" s="203" t="s">
        <v>113</v>
      </c>
      <c r="D40" s="204">
        <f t="shared" ref="D40:D44" si="145">L40+T40+AB40+AJ40+AR40+AZ40+BH40+BP40</f>
        <v>415</v>
      </c>
      <c r="E40" s="204">
        <f t="shared" si="143"/>
        <v>419</v>
      </c>
      <c r="F40" s="204">
        <f t="shared" si="144"/>
        <v>478</v>
      </c>
      <c r="G40" s="204">
        <f t="shared" ref="G40:G44" si="146">F40-D40</f>
        <v>63</v>
      </c>
      <c r="H40" s="204">
        <f t="shared" ref="H40:H44" si="147">F40-E40</f>
        <v>59</v>
      </c>
      <c r="J40" s="202"/>
      <c r="K40" s="203" t="s">
        <v>113</v>
      </c>
      <c r="L40" s="204">
        <v>0</v>
      </c>
      <c r="M40" s="204">
        <v>2</v>
      </c>
      <c r="N40" s="204">
        <v>2</v>
      </c>
      <c r="O40" s="204">
        <f t="shared" ref="O40:O44" si="148">N40-L40</f>
        <v>2</v>
      </c>
      <c r="P40" s="204">
        <f t="shared" ref="P40:P44" si="149">N40-M40</f>
        <v>0</v>
      </c>
      <c r="R40" s="202"/>
      <c r="S40" s="203" t="s">
        <v>113</v>
      </c>
      <c r="T40" s="204">
        <v>12</v>
      </c>
      <c r="U40" s="204">
        <v>10</v>
      </c>
      <c r="V40" s="204">
        <v>10</v>
      </c>
      <c r="W40" s="204">
        <f t="shared" ref="W40:W44" si="150">V40-T40</f>
        <v>-2</v>
      </c>
      <c r="X40" s="204">
        <f t="shared" ref="X40:X44" si="151">V40-U40</f>
        <v>0</v>
      </c>
      <c r="Z40" s="202"/>
      <c r="AA40" s="203" t="s">
        <v>113</v>
      </c>
      <c r="AB40" s="204">
        <f>56+1</f>
        <v>57</v>
      </c>
      <c r="AC40" s="204">
        <f>56+5</f>
        <v>61</v>
      </c>
      <c r="AD40" s="204">
        <v>56</v>
      </c>
      <c r="AE40" s="204">
        <f t="shared" ref="AE40:AE44" si="152">AD40-AB40</f>
        <v>-1</v>
      </c>
      <c r="AF40" s="204">
        <f t="shared" ref="AF40:AF44" si="153">AD40-AC40</f>
        <v>-5</v>
      </c>
      <c r="AH40" s="202"/>
      <c r="AI40" s="203" t="s">
        <v>113</v>
      </c>
      <c r="AJ40" s="204">
        <v>0</v>
      </c>
      <c r="AK40" s="204">
        <v>0</v>
      </c>
      <c r="AL40" s="204">
        <v>0</v>
      </c>
      <c r="AM40" s="204">
        <f t="shared" ref="AM40:AM44" si="154">AL40-AJ40</f>
        <v>0</v>
      </c>
      <c r="AN40" s="204">
        <f t="shared" ref="AN40:AN44" si="155">AL40-AK40</f>
        <v>0</v>
      </c>
      <c r="AP40" s="202"/>
      <c r="AQ40" s="203" t="s">
        <v>113</v>
      </c>
      <c r="AR40" s="204">
        <v>43</v>
      </c>
      <c r="AS40" s="204">
        <v>59</v>
      </c>
      <c r="AT40" s="204">
        <v>43</v>
      </c>
      <c r="AU40" s="204">
        <f t="shared" ref="AU40:AU44" si="156">AT40-AR40</f>
        <v>0</v>
      </c>
      <c r="AV40" s="204">
        <f t="shared" ref="AV40:AV44" si="157">AT40-AS40</f>
        <v>-16</v>
      </c>
      <c r="AX40" s="202"/>
      <c r="AY40" s="203" t="s">
        <v>113</v>
      </c>
      <c r="AZ40" s="204">
        <v>176</v>
      </c>
      <c r="BA40" s="204">
        <v>79</v>
      </c>
      <c r="BB40" s="204">
        <f>168+1+1+2+15</f>
        <v>187</v>
      </c>
      <c r="BC40" s="204">
        <f t="shared" ref="BC40:BC44" si="158">BB40-AZ40</f>
        <v>11</v>
      </c>
      <c r="BD40" s="204">
        <f t="shared" ref="BD40:BD44" si="159">BB40-BA40</f>
        <v>108</v>
      </c>
      <c r="BF40" s="202"/>
      <c r="BG40" s="203" t="s">
        <v>113</v>
      </c>
      <c r="BH40" s="204">
        <v>98</v>
      </c>
      <c r="BI40" s="204">
        <v>179</v>
      </c>
      <c r="BJ40" s="204">
        <v>151</v>
      </c>
      <c r="BK40" s="204">
        <f t="shared" ref="BK40:BK44" si="160">BJ40-BH40</f>
        <v>53</v>
      </c>
      <c r="BL40" s="204">
        <f t="shared" ref="BL40:BL44" si="161">BJ40-BI40</f>
        <v>-28</v>
      </c>
      <c r="BN40" s="202"/>
      <c r="BO40" s="203" t="s">
        <v>113</v>
      </c>
      <c r="BP40" s="204">
        <v>29</v>
      </c>
      <c r="BQ40" s="204">
        <v>29</v>
      </c>
      <c r="BR40" s="204">
        <v>29</v>
      </c>
      <c r="BS40" s="204">
        <f t="shared" ref="BS40:BS44" si="162">BR40-BP40</f>
        <v>0</v>
      </c>
      <c r="BT40" s="204">
        <f t="shared" ref="BT40:BT44" si="163">BR40-BQ40</f>
        <v>0</v>
      </c>
    </row>
    <row r="41" spans="2:72">
      <c r="B41" s="202"/>
      <c r="C41" s="203" t="s">
        <v>114</v>
      </c>
      <c r="D41" s="204">
        <f t="shared" si="145"/>
        <v>286</v>
      </c>
      <c r="E41" s="204">
        <f t="shared" si="143"/>
        <v>298</v>
      </c>
      <c r="F41" s="204">
        <f t="shared" si="144"/>
        <v>299</v>
      </c>
      <c r="G41" s="204">
        <f t="shared" si="146"/>
        <v>13</v>
      </c>
      <c r="H41" s="204">
        <f t="shared" si="147"/>
        <v>1</v>
      </c>
      <c r="J41" s="202"/>
      <c r="K41" s="203" t="s">
        <v>114</v>
      </c>
      <c r="L41" s="204">
        <v>0</v>
      </c>
      <c r="M41" s="204">
        <v>4</v>
      </c>
      <c r="N41" s="204">
        <v>4</v>
      </c>
      <c r="O41" s="204">
        <f t="shared" si="148"/>
        <v>4</v>
      </c>
      <c r="P41" s="204">
        <f t="shared" si="149"/>
        <v>0</v>
      </c>
      <c r="R41" s="202"/>
      <c r="S41" s="203" t="s">
        <v>114</v>
      </c>
      <c r="T41" s="204">
        <v>1</v>
      </c>
      <c r="U41" s="204">
        <v>1</v>
      </c>
      <c r="V41" s="204">
        <v>1</v>
      </c>
      <c r="W41" s="204">
        <f t="shared" si="150"/>
        <v>0</v>
      </c>
      <c r="X41" s="204">
        <f t="shared" si="151"/>
        <v>0</v>
      </c>
      <c r="Z41" s="202"/>
      <c r="AA41" s="203" t="s">
        <v>114</v>
      </c>
      <c r="AB41" s="204">
        <v>9</v>
      </c>
      <c r="AC41" s="204">
        <v>9</v>
      </c>
      <c r="AD41" s="204">
        <v>9</v>
      </c>
      <c r="AE41" s="204">
        <f t="shared" si="152"/>
        <v>0</v>
      </c>
      <c r="AF41" s="204">
        <f t="shared" si="153"/>
        <v>0</v>
      </c>
      <c r="AH41" s="202"/>
      <c r="AI41" s="203" t="s">
        <v>114</v>
      </c>
      <c r="AJ41" s="204">
        <v>0</v>
      </c>
      <c r="AK41" s="204">
        <v>0</v>
      </c>
      <c r="AL41" s="204">
        <v>0</v>
      </c>
      <c r="AM41" s="204">
        <f t="shared" si="154"/>
        <v>0</v>
      </c>
      <c r="AN41" s="204">
        <f t="shared" si="155"/>
        <v>0</v>
      </c>
      <c r="AP41" s="202"/>
      <c r="AQ41" s="203" t="s">
        <v>114</v>
      </c>
      <c r="AR41" s="204">
        <v>61</v>
      </c>
      <c r="AS41" s="204">
        <v>80</v>
      </c>
      <c r="AT41" s="204">
        <v>61</v>
      </c>
      <c r="AU41" s="204">
        <f t="shared" si="156"/>
        <v>0</v>
      </c>
      <c r="AV41" s="204">
        <f t="shared" si="157"/>
        <v>-19</v>
      </c>
      <c r="AX41" s="202"/>
      <c r="AY41" s="203" t="s">
        <v>114</v>
      </c>
      <c r="AZ41" s="204">
        <v>62</v>
      </c>
      <c r="BA41" s="204">
        <v>39</v>
      </c>
      <c r="BB41" s="204">
        <f>53+1+2</f>
        <v>56</v>
      </c>
      <c r="BC41" s="204">
        <f t="shared" si="158"/>
        <v>-6</v>
      </c>
      <c r="BD41" s="204">
        <f t="shared" si="159"/>
        <v>17</v>
      </c>
      <c r="BF41" s="202"/>
      <c r="BG41" s="203" t="s">
        <v>114</v>
      </c>
      <c r="BH41" s="204">
        <v>116</v>
      </c>
      <c r="BI41" s="204">
        <v>128</v>
      </c>
      <c r="BJ41" s="204">
        <v>132</v>
      </c>
      <c r="BK41" s="204">
        <f t="shared" si="160"/>
        <v>16</v>
      </c>
      <c r="BL41" s="204">
        <f t="shared" si="161"/>
        <v>4</v>
      </c>
      <c r="BN41" s="202"/>
      <c r="BO41" s="203" t="s">
        <v>114</v>
      </c>
      <c r="BP41" s="204">
        <v>37</v>
      </c>
      <c r="BQ41" s="204">
        <v>37</v>
      </c>
      <c r="BR41" s="204">
        <v>36</v>
      </c>
      <c r="BS41" s="204">
        <f t="shared" si="162"/>
        <v>-1</v>
      </c>
      <c r="BT41" s="204">
        <f t="shared" si="163"/>
        <v>-1</v>
      </c>
    </row>
    <row r="42" spans="2:72">
      <c r="B42" s="202"/>
      <c r="C42" s="203" t="s">
        <v>115</v>
      </c>
      <c r="D42" s="204">
        <f t="shared" si="145"/>
        <v>192</v>
      </c>
      <c r="E42" s="204">
        <f t="shared" si="143"/>
        <v>211</v>
      </c>
      <c r="F42" s="204">
        <f t="shared" si="144"/>
        <v>224</v>
      </c>
      <c r="G42" s="204">
        <f t="shared" si="146"/>
        <v>32</v>
      </c>
      <c r="H42" s="204">
        <f t="shared" si="147"/>
        <v>13</v>
      </c>
      <c r="J42" s="202"/>
      <c r="K42" s="203" t="s">
        <v>115</v>
      </c>
      <c r="L42" s="204">
        <v>0</v>
      </c>
      <c r="M42" s="204">
        <v>2</v>
      </c>
      <c r="N42" s="204">
        <v>2</v>
      </c>
      <c r="O42" s="204">
        <f t="shared" si="148"/>
        <v>2</v>
      </c>
      <c r="P42" s="204">
        <f t="shared" si="149"/>
        <v>0</v>
      </c>
      <c r="R42" s="202"/>
      <c r="S42" s="203" t="s">
        <v>115</v>
      </c>
      <c r="T42" s="204">
        <v>0</v>
      </c>
      <c r="U42" s="204">
        <v>0</v>
      </c>
      <c r="V42" s="204">
        <v>0</v>
      </c>
      <c r="W42" s="204">
        <f t="shared" si="150"/>
        <v>0</v>
      </c>
      <c r="X42" s="204">
        <f t="shared" si="151"/>
        <v>0</v>
      </c>
      <c r="Z42" s="202"/>
      <c r="AA42" s="203" t="s">
        <v>115</v>
      </c>
      <c r="AB42" s="204">
        <v>0</v>
      </c>
      <c r="AC42" s="204">
        <v>0</v>
      </c>
      <c r="AD42" s="204">
        <v>0</v>
      </c>
      <c r="AE42" s="204">
        <f t="shared" si="152"/>
        <v>0</v>
      </c>
      <c r="AF42" s="204">
        <f t="shared" si="153"/>
        <v>0</v>
      </c>
      <c r="AH42" s="202"/>
      <c r="AI42" s="203" t="s">
        <v>115</v>
      </c>
      <c r="AJ42" s="204">
        <v>0</v>
      </c>
      <c r="AK42" s="204">
        <v>0</v>
      </c>
      <c r="AL42" s="204">
        <v>0</v>
      </c>
      <c r="AM42" s="204">
        <f t="shared" si="154"/>
        <v>0</v>
      </c>
      <c r="AN42" s="204">
        <f t="shared" si="155"/>
        <v>0</v>
      </c>
      <c r="AP42" s="202"/>
      <c r="AQ42" s="203" t="s">
        <v>115</v>
      </c>
      <c r="AR42" s="204">
        <v>115</v>
      </c>
      <c r="AS42" s="204">
        <v>117</v>
      </c>
      <c r="AT42" s="204">
        <v>114</v>
      </c>
      <c r="AU42" s="204">
        <f t="shared" si="156"/>
        <v>-1</v>
      </c>
      <c r="AV42" s="204">
        <f t="shared" si="157"/>
        <v>-3</v>
      </c>
      <c r="AX42" s="202"/>
      <c r="AY42" s="203" t="s">
        <v>115</v>
      </c>
      <c r="AZ42" s="204">
        <v>6</v>
      </c>
      <c r="BA42" s="204">
        <v>18</v>
      </c>
      <c r="BB42" s="204">
        <f>5</f>
        <v>5</v>
      </c>
      <c r="BC42" s="204">
        <f t="shared" si="158"/>
        <v>-1</v>
      </c>
      <c r="BD42" s="204">
        <f t="shared" si="159"/>
        <v>-13</v>
      </c>
      <c r="BF42" s="202"/>
      <c r="BG42" s="203" t="s">
        <v>115</v>
      </c>
      <c r="BH42" s="204">
        <v>64</v>
      </c>
      <c r="BI42" s="204">
        <v>67</v>
      </c>
      <c r="BJ42" s="204">
        <v>96</v>
      </c>
      <c r="BK42" s="204">
        <f t="shared" si="160"/>
        <v>32</v>
      </c>
      <c r="BL42" s="204">
        <f t="shared" si="161"/>
        <v>29</v>
      </c>
      <c r="BN42" s="202"/>
      <c r="BO42" s="203" t="s">
        <v>115</v>
      </c>
      <c r="BP42" s="204">
        <v>7</v>
      </c>
      <c r="BQ42" s="204">
        <v>7</v>
      </c>
      <c r="BR42" s="204">
        <v>7</v>
      </c>
      <c r="BS42" s="204">
        <f t="shared" si="162"/>
        <v>0</v>
      </c>
      <c r="BT42" s="204">
        <f t="shared" si="163"/>
        <v>0</v>
      </c>
    </row>
    <row r="43" spans="2:72">
      <c r="B43" s="202"/>
      <c r="C43" s="203" t="s">
        <v>116</v>
      </c>
      <c r="D43" s="204">
        <f t="shared" si="145"/>
        <v>122</v>
      </c>
      <c r="E43" s="204">
        <f t="shared" si="143"/>
        <v>114</v>
      </c>
      <c r="F43" s="204">
        <f t="shared" si="144"/>
        <v>129</v>
      </c>
      <c r="G43" s="204">
        <f t="shared" si="146"/>
        <v>7</v>
      </c>
      <c r="H43" s="204">
        <f t="shared" si="147"/>
        <v>15</v>
      </c>
      <c r="J43" s="202"/>
      <c r="K43" s="203" t="s">
        <v>116</v>
      </c>
      <c r="L43" s="204">
        <v>0</v>
      </c>
      <c r="M43" s="204">
        <v>0</v>
      </c>
      <c r="N43" s="204">
        <v>0</v>
      </c>
      <c r="O43" s="204">
        <f t="shared" si="148"/>
        <v>0</v>
      </c>
      <c r="P43" s="204">
        <f t="shared" si="149"/>
        <v>0</v>
      </c>
      <c r="R43" s="202"/>
      <c r="S43" s="203" t="s">
        <v>116</v>
      </c>
      <c r="T43" s="204">
        <v>0</v>
      </c>
      <c r="U43" s="204">
        <v>0</v>
      </c>
      <c r="V43" s="204">
        <v>0</v>
      </c>
      <c r="W43" s="204">
        <f t="shared" si="150"/>
        <v>0</v>
      </c>
      <c r="X43" s="204">
        <f t="shared" si="151"/>
        <v>0</v>
      </c>
      <c r="Z43" s="202"/>
      <c r="AA43" s="203" t="s">
        <v>116</v>
      </c>
      <c r="AB43" s="204">
        <v>0</v>
      </c>
      <c r="AC43" s="204">
        <v>0</v>
      </c>
      <c r="AD43" s="204">
        <v>0</v>
      </c>
      <c r="AE43" s="204">
        <f t="shared" si="152"/>
        <v>0</v>
      </c>
      <c r="AF43" s="204">
        <f t="shared" si="153"/>
        <v>0</v>
      </c>
      <c r="AH43" s="202"/>
      <c r="AI43" s="203" t="s">
        <v>116</v>
      </c>
      <c r="AJ43" s="204">
        <v>0</v>
      </c>
      <c r="AK43" s="204">
        <v>0</v>
      </c>
      <c r="AL43" s="204">
        <v>0</v>
      </c>
      <c r="AM43" s="204">
        <f t="shared" si="154"/>
        <v>0</v>
      </c>
      <c r="AN43" s="204">
        <f t="shared" si="155"/>
        <v>0</v>
      </c>
      <c r="AP43" s="202"/>
      <c r="AQ43" s="203" t="s">
        <v>116</v>
      </c>
      <c r="AR43" s="204">
        <v>85</v>
      </c>
      <c r="AS43" s="204">
        <v>75</v>
      </c>
      <c r="AT43" s="204">
        <v>84</v>
      </c>
      <c r="AU43" s="204">
        <f t="shared" si="156"/>
        <v>-1</v>
      </c>
      <c r="AV43" s="204">
        <f t="shared" si="157"/>
        <v>9</v>
      </c>
      <c r="AX43" s="202"/>
      <c r="AY43" s="203" t="s">
        <v>116</v>
      </c>
      <c r="AZ43" s="204">
        <v>1</v>
      </c>
      <c r="BA43" s="204">
        <v>3</v>
      </c>
      <c r="BB43" s="204">
        <v>0</v>
      </c>
      <c r="BC43" s="204">
        <f t="shared" si="158"/>
        <v>-1</v>
      </c>
      <c r="BD43" s="204">
        <f t="shared" si="159"/>
        <v>-3</v>
      </c>
      <c r="BF43" s="202"/>
      <c r="BG43" s="203" t="s">
        <v>116</v>
      </c>
      <c r="BH43" s="204">
        <v>35</v>
      </c>
      <c r="BI43" s="204">
        <v>35</v>
      </c>
      <c r="BJ43" s="204">
        <v>44</v>
      </c>
      <c r="BK43" s="204">
        <f t="shared" si="160"/>
        <v>9</v>
      </c>
      <c r="BL43" s="204">
        <f t="shared" si="161"/>
        <v>9</v>
      </c>
      <c r="BN43" s="202"/>
      <c r="BO43" s="203" t="s">
        <v>116</v>
      </c>
      <c r="BP43" s="204">
        <v>1</v>
      </c>
      <c r="BQ43" s="204">
        <v>1</v>
      </c>
      <c r="BR43" s="204">
        <v>1</v>
      </c>
      <c r="BS43" s="204">
        <f t="shared" si="162"/>
        <v>0</v>
      </c>
      <c r="BT43" s="204">
        <f t="shared" si="163"/>
        <v>0</v>
      </c>
    </row>
    <row r="44" spans="2:72">
      <c r="B44" s="202"/>
      <c r="C44" s="203" t="s">
        <v>117</v>
      </c>
      <c r="D44" s="204">
        <f t="shared" si="145"/>
        <v>29</v>
      </c>
      <c r="E44" s="204">
        <f t="shared" si="143"/>
        <v>26</v>
      </c>
      <c r="F44" s="204">
        <f t="shared" si="144"/>
        <v>41</v>
      </c>
      <c r="G44" s="204">
        <f t="shared" si="146"/>
        <v>12</v>
      </c>
      <c r="H44" s="204">
        <f t="shared" si="147"/>
        <v>15</v>
      </c>
      <c r="J44" s="202"/>
      <c r="K44" s="203" t="s">
        <v>117</v>
      </c>
      <c r="L44" s="204">
        <v>0</v>
      </c>
      <c r="M44" s="204">
        <v>0</v>
      </c>
      <c r="N44" s="204">
        <v>0</v>
      </c>
      <c r="O44" s="204">
        <f t="shared" si="148"/>
        <v>0</v>
      </c>
      <c r="P44" s="204">
        <f t="shared" si="149"/>
        <v>0</v>
      </c>
      <c r="R44" s="202"/>
      <c r="S44" s="203" t="s">
        <v>117</v>
      </c>
      <c r="T44" s="204">
        <v>0</v>
      </c>
      <c r="U44" s="204">
        <v>0</v>
      </c>
      <c r="V44" s="204">
        <v>0</v>
      </c>
      <c r="W44" s="204">
        <f t="shared" si="150"/>
        <v>0</v>
      </c>
      <c r="X44" s="204">
        <f t="shared" si="151"/>
        <v>0</v>
      </c>
      <c r="Z44" s="202"/>
      <c r="AA44" s="203" t="s">
        <v>117</v>
      </c>
      <c r="AB44" s="204">
        <v>0</v>
      </c>
      <c r="AC44" s="204">
        <v>0</v>
      </c>
      <c r="AD44" s="204">
        <v>0</v>
      </c>
      <c r="AE44" s="204">
        <f t="shared" si="152"/>
        <v>0</v>
      </c>
      <c r="AF44" s="204">
        <f t="shared" si="153"/>
        <v>0</v>
      </c>
      <c r="AH44" s="202"/>
      <c r="AI44" s="203" t="s">
        <v>117</v>
      </c>
      <c r="AJ44" s="204">
        <v>0</v>
      </c>
      <c r="AK44" s="204">
        <v>0</v>
      </c>
      <c r="AL44" s="204">
        <v>0</v>
      </c>
      <c r="AM44" s="204">
        <f t="shared" si="154"/>
        <v>0</v>
      </c>
      <c r="AN44" s="204">
        <f t="shared" si="155"/>
        <v>0</v>
      </c>
      <c r="AP44" s="202"/>
      <c r="AQ44" s="203" t="s">
        <v>117</v>
      </c>
      <c r="AR44" s="204">
        <v>0</v>
      </c>
      <c r="AS44" s="204">
        <v>0</v>
      </c>
      <c r="AT44" s="204">
        <v>0</v>
      </c>
      <c r="AU44" s="204">
        <f t="shared" si="156"/>
        <v>0</v>
      </c>
      <c r="AV44" s="204">
        <f t="shared" si="157"/>
        <v>0</v>
      </c>
      <c r="AX44" s="202"/>
      <c r="AY44" s="203" t="s">
        <v>117</v>
      </c>
      <c r="AZ44" s="204">
        <v>0</v>
      </c>
      <c r="BA44" s="204">
        <v>0</v>
      </c>
      <c r="BB44" s="204">
        <v>0</v>
      </c>
      <c r="BC44" s="204">
        <f t="shared" si="158"/>
        <v>0</v>
      </c>
      <c r="BD44" s="204">
        <f t="shared" si="159"/>
        <v>0</v>
      </c>
      <c r="BF44" s="202"/>
      <c r="BG44" s="203" t="s">
        <v>117</v>
      </c>
      <c r="BH44" s="204">
        <v>29</v>
      </c>
      <c r="BI44" s="204">
        <v>26</v>
      </c>
      <c r="BJ44" s="204">
        <v>41</v>
      </c>
      <c r="BK44" s="204">
        <f t="shared" si="160"/>
        <v>12</v>
      </c>
      <c r="BL44" s="204">
        <f t="shared" si="161"/>
        <v>15</v>
      </c>
      <c r="BN44" s="202"/>
      <c r="BO44" s="203" t="s">
        <v>117</v>
      </c>
      <c r="BP44" s="204">
        <v>0</v>
      </c>
      <c r="BQ44" s="204">
        <v>0</v>
      </c>
      <c r="BR44" s="204">
        <v>0</v>
      </c>
      <c r="BS44" s="204">
        <f t="shared" si="162"/>
        <v>0</v>
      </c>
      <c r="BT44" s="204">
        <f t="shared" si="163"/>
        <v>0</v>
      </c>
    </row>
    <row r="45" spans="2:72">
      <c r="B45" s="202"/>
      <c r="C45" s="205"/>
      <c r="D45" s="205"/>
      <c r="E45" s="203"/>
      <c r="F45" s="203"/>
      <c r="G45" s="203"/>
      <c r="H45" s="203"/>
      <c r="J45" s="202"/>
      <c r="K45" s="205"/>
      <c r="L45" s="205"/>
      <c r="M45" s="203"/>
      <c r="N45" s="203"/>
      <c r="O45" s="203"/>
      <c r="P45" s="203"/>
      <c r="R45" s="202"/>
      <c r="S45" s="205"/>
      <c r="T45" s="205"/>
      <c r="U45" s="203"/>
      <c r="V45" s="203"/>
      <c r="W45" s="203"/>
      <c r="X45" s="203"/>
      <c r="Z45" s="202"/>
      <c r="AA45" s="205"/>
      <c r="AB45" s="205"/>
      <c r="AC45" s="203"/>
      <c r="AD45" s="203"/>
      <c r="AE45" s="203"/>
      <c r="AF45" s="203"/>
      <c r="AH45" s="202"/>
      <c r="AI45" s="205"/>
      <c r="AJ45" s="205"/>
      <c r="AK45" s="203"/>
      <c r="AL45" s="203"/>
      <c r="AM45" s="203"/>
      <c r="AN45" s="203"/>
      <c r="AP45" s="202"/>
      <c r="AQ45" s="205"/>
      <c r="AR45" s="205"/>
      <c r="AS45" s="203"/>
      <c r="AT45" s="203"/>
      <c r="AU45" s="203"/>
      <c r="AV45" s="203"/>
      <c r="AX45" s="202"/>
      <c r="AY45" s="205"/>
      <c r="AZ45" s="205"/>
      <c r="BA45" s="203"/>
      <c r="BB45" s="203"/>
      <c r="BC45" s="203"/>
      <c r="BD45" s="203"/>
      <c r="BF45" s="202"/>
      <c r="BG45" s="205"/>
      <c r="BH45" s="205"/>
      <c r="BI45" s="203"/>
      <c r="BJ45" s="203"/>
      <c r="BK45" s="203"/>
      <c r="BL45" s="203"/>
      <c r="BN45" s="202"/>
      <c r="BO45" s="205"/>
      <c r="BP45" s="205"/>
      <c r="BQ45" s="203"/>
      <c r="BR45" s="203"/>
      <c r="BS45" s="203"/>
      <c r="BT45" s="203"/>
    </row>
    <row r="46" spans="2:72">
      <c r="B46" s="206"/>
      <c r="C46" s="207" t="s">
        <v>109</v>
      </c>
      <c r="D46" s="208">
        <f t="shared" ref="D46" si="164">SUM(D39:D45)</f>
        <v>1179</v>
      </c>
      <c r="E46" s="208">
        <f>SUM(E39:E45)</f>
        <v>1465</v>
      </c>
      <c r="F46" s="208">
        <f>SUM(F39:F45)</f>
        <v>1378</v>
      </c>
      <c r="G46" s="208">
        <f t="shared" ref="G46" si="165">SUM(G39:G45)</f>
        <v>199</v>
      </c>
      <c r="H46" s="208">
        <f t="shared" ref="H46" si="166">SUM(H39:H45)</f>
        <v>-87</v>
      </c>
      <c r="J46" s="206"/>
      <c r="K46" s="207" t="s">
        <v>109</v>
      </c>
      <c r="L46" s="208">
        <f t="shared" ref="L46:N46" si="167">SUM(L39:L45)</f>
        <v>0</v>
      </c>
      <c r="M46" s="208">
        <f t="shared" si="167"/>
        <v>8</v>
      </c>
      <c r="N46" s="208">
        <f t="shared" si="167"/>
        <v>8</v>
      </c>
      <c r="O46" s="208">
        <f t="shared" ref="O46" si="168">SUM(O39:O45)</f>
        <v>8</v>
      </c>
      <c r="P46" s="208">
        <f t="shared" ref="P46" si="169">SUM(P39:P45)</f>
        <v>0</v>
      </c>
      <c r="R46" s="206"/>
      <c r="S46" s="207" t="s">
        <v>109</v>
      </c>
      <c r="T46" s="208">
        <v>13</v>
      </c>
      <c r="U46" s="208">
        <v>11</v>
      </c>
      <c r="V46" s="208">
        <v>11</v>
      </c>
      <c r="W46" s="208">
        <f t="shared" ref="W46" si="170">SUM(W39:W45)</f>
        <v>-2</v>
      </c>
      <c r="X46" s="208">
        <f t="shared" ref="X46" si="171">SUM(X39:X45)</f>
        <v>0</v>
      </c>
      <c r="Z46" s="206"/>
      <c r="AA46" s="207" t="s">
        <v>109</v>
      </c>
      <c r="AB46" s="208">
        <f t="shared" ref="AB46:AD46" si="172">SUM(AB39:AB45)</f>
        <v>81</v>
      </c>
      <c r="AC46" s="208">
        <f t="shared" si="172"/>
        <v>85</v>
      </c>
      <c r="AD46" s="208">
        <f t="shared" si="172"/>
        <v>78</v>
      </c>
      <c r="AE46" s="208">
        <f t="shared" ref="AE46" si="173">SUM(AE39:AE45)</f>
        <v>-3</v>
      </c>
      <c r="AF46" s="208">
        <f t="shared" ref="AF46" si="174">SUM(AF39:AF45)</f>
        <v>-7</v>
      </c>
      <c r="AH46" s="206"/>
      <c r="AI46" s="207" t="s">
        <v>109</v>
      </c>
      <c r="AJ46" s="208">
        <f t="shared" ref="AJ46:AL46" si="175">SUM(AJ39:AJ45)</f>
        <v>0</v>
      </c>
      <c r="AK46" s="208">
        <f t="shared" si="175"/>
        <v>0</v>
      </c>
      <c r="AL46" s="208">
        <f t="shared" si="175"/>
        <v>0</v>
      </c>
      <c r="AM46" s="208">
        <f t="shared" ref="AM46" si="176">SUM(AM39:AM45)</f>
        <v>0</v>
      </c>
      <c r="AN46" s="208">
        <f t="shared" ref="AN46" si="177">SUM(AN39:AN45)</f>
        <v>0</v>
      </c>
      <c r="AP46" s="206"/>
      <c r="AQ46" s="207" t="s">
        <v>109</v>
      </c>
      <c r="AR46" s="208">
        <f t="shared" ref="AR46:AT46" si="178">SUM(AR39:AR45)</f>
        <v>328</v>
      </c>
      <c r="AS46" s="208">
        <f t="shared" si="178"/>
        <v>371</v>
      </c>
      <c r="AT46" s="208">
        <f t="shared" si="178"/>
        <v>326</v>
      </c>
      <c r="AU46" s="208">
        <f t="shared" ref="AU46" si="179">SUM(AU39:AU45)</f>
        <v>-2</v>
      </c>
      <c r="AV46" s="208">
        <f t="shared" ref="AV46" si="180">SUM(AV39:AV45)</f>
        <v>-45</v>
      </c>
      <c r="AX46" s="206"/>
      <c r="AY46" s="207" t="s">
        <v>109</v>
      </c>
      <c r="AZ46" s="208">
        <f t="shared" ref="AZ46" si="181">SUM(AZ39:AZ45)</f>
        <v>252</v>
      </c>
      <c r="BA46" s="208">
        <f t="shared" ref="BA46" si="182">SUM(BA39:BA45)</f>
        <v>271</v>
      </c>
      <c r="BB46" s="208">
        <f t="shared" ref="BB46" si="183">SUM(BB39:BB45)</f>
        <v>256</v>
      </c>
      <c r="BC46" s="208">
        <f t="shared" ref="BC46" si="184">SUM(BC39:BC45)</f>
        <v>4</v>
      </c>
      <c r="BD46" s="208">
        <f t="shared" ref="BD46" si="185">SUM(BD39:BD45)</f>
        <v>-15</v>
      </c>
      <c r="BF46" s="206"/>
      <c r="BG46" s="207" t="s">
        <v>109</v>
      </c>
      <c r="BH46" s="208">
        <f t="shared" ref="BH46:BJ46" si="186">SUM(BH39:BH45)</f>
        <v>430</v>
      </c>
      <c r="BI46" s="208">
        <f t="shared" si="186"/>
        <v>644</v>
      </c>
      <c r="BJ46" s="208">
        <f t="shared" si="186"/>
        <v>625</v>
      </c>
      <c r="BK46" s="208">
        <f t="shared" ref="BK46" si="187">SUM(BK39:BK45)</f>
        <v>195</v>
      </c>
      <c r="BL46" s="208">
        <f t="shared" ref="BL46" si="188">SUM(BL39:BL45)</f>
        <v>-19</v>
      </c>
      <c r="BN46" s="206"/>
      <c r="BO46" s="207" t="s">
        <v>109</v>
      </c>
      <c r="BP46" s="208">
        <f t="shared" ref="BP46:BR46" si="189">SUM(BP39:BP45)</f>
        <v>75</v>
      </c>
      <c r="BQ46" s="208">
        <f t="shared" si="189"/>
        <v>75</v>
      </c>
      <c r="BR46" s="208">
        <f t="shared" si="189"/>
        <v>74</v>
      </c>
      <c r="BS46" s="208">
        <f t="shared" ref="BS46" si="190">SUM(BS39:BS45)</f>
        <v>-1</v>
      </c>
      <c r="BT46" s="208">
        <f t="shared" ref="BT46" si="191">SUM(BT39:BT45)</f>
        <v>-1</v>
      </c>
    </row>
    <row r="47" spans="2:72">
      <c r="B47" s="199">
        <v>5</v>
      </c>
      <c r="C47" s="200" t="s">
        <v>91</v>
      </c>
      <c r="D47" s="201"/>
      <c r="E47" s="201"/>
      <c r="F47" s="201"/>
      <c r="G47" s="201"/>
      <c r="H47" s="201"/>
      <c r="J47" s="199">
        <v>5</v>
      </c>
      <c r="K47" s="200" t="s">
        <v>91</v>
      </c>
      <c r="L47" s="201"/>
      <c r="M47" s="201"/>
      <c r="N47" s="201"/>
      <c r="O47" s="201"/>
      <c r="P47" s="201"/>
      <c r="R47" s="199">
        <v>5</v>
      </c>
      <c r="S47" s="200" t="s">
        <v>91</v>
      </c>
      <c r="T47" s="201"/>
      <c r="U47" s="201"/>
      <c r="V47" s="201"/>
      <c r="W47" s="201"/>
      <c r="X47" s="201"/>
      <c r="Z47" s="199">
        <v>5</v>
      </c>
      <c r="AA47" s="200" t="s">
        <v>91</v>
      </c>
      <c r="AB47" s="201"/>
      <c r="AC47" s="201"/>
      <c r="AD47" s="201"/>
      <c r="AE47" s="201"/>
      <c r="AF47" s="201"/>
      <c r="AH47" s="199">
        <v>5</v>
      </c>
      <c r="AI47" s="200" t="s">
        <v>91</v>
      </c>
      <c r="AJ47" s="201"/>
      <c r="AK47" s="201"/>
      <c r="AL47" s="201"/>
      <c r="AM47" s="201"/>
      <c r="AN47" s="201"/>
      <c r="AP47" s="199">
        <v>5</v>
      </c>
      <c r="AQ47" s="200" t="s">
        <v>91</v>
      </c>
      <c r="AR47" s="201"/>
      <c r="AS47" s="201"/>
      <c r="AT47" s="201"/>
      <c r="AU47" s="201"/>
      <c r="AV47" s="201"/>
      <c r="AX47" s="199">
        <v>5</v>
      </c>
      <c r="AY47" s="200" t="s">
        <v>91</v>
      </c>
      <c r="AZ47" s="201"/>
      <c r="BA47" s="201"/>
      <c r="BB47" s="201"/>
      <c r="BC47" s="201"/>
      <c r="BD47" s="201"/>
      <c r="BF47" s="199">
        <v>5</v>
      </c>
      <c r="BG47" s="200" t="s">
        <v>91</v>
      </c>
      <c r="BH47" s="201"/>
      <c r="BI47" s="201"/>
      <c r="BJ47" s="201"/>
      <c r="BK47" s="201"/>
      <c r="BL47" s="201"/>
      <c r="BN47" s="199">
        <v>5</v>
      </c>
      <c r="BO47" s="200" t="s">
        <v>91</v>
      </c>
      <c r="BP47" s="201"/>
      <c r="BQ47" s="201"/>
      <c r="BR47" s="201"/>
      <c r="BS47" s="201"/>
      <c r="BT47" s="201"/>
    </row>
    <row r="48" spans="2:72">
      <c r="B48" s="202"/>
      <c r="C48" s="203"/>
      <c r="D48" s="204"/>
      <c r="E48" s="204"/>
      <c r="F48" s="204"/>
      <c r="G48" s="204"/>
      <c r="H48" s="204"/>
      <c r="J48" s="202"/>
      <c r="K48" s="203"/>
      <c r="L48" s="204"/>
      <c r="M48" s="204"/>
      <c r="N48" s="204"/>
      <c r="O48" s="204"/>
      <c r="P48" s="204"/>
      <c r="R48" s="202"/>
      <c r="S48" s="203"/>
      <c r="T48" s="204"/>
      <c r="U48" s="204"/>
      <c r="V48" s="204"/>
      <c r="W48" s="204"/>
      <c r="X48" s="204"/>
      <c r="Z48" s="202"/>
      <c r="AA48" s="203"/>
      <c r="AB48" s="204"/>
      <c r="AC48" s="204"/>
      <c r="AD48" s="204"/>
      <c r="AE48" s="204"/>
      <c r="AF48" s="204"/>
      <c r="AH48" s="202"/>
      <c r="AI48" s="203"/>
      <c r="AJ48" s="204"/>
      <c r="AK48" s="204"/>
      <c r="AL48" s="204"/>
      <c r="AM48" s="204"/>
      <c r="AN48" s="204"/>
      <c r="AP48" s="202"/>
      <c r="AQ48" s="203"/>
      <c r="AR48" s="204"/>
      <c r="AS48" s="204"/>
      <c r="AT48" s="204"/>
      <c r="AU48" s="204"/>
      <c r="AV48" s="204"/>
      <c r="AX48" s="202"/>
      <c r="AY48" s="203"/>
      <c r="AZ48" s="204"/>
      <c r="BA48" s="204"/>
      <c r="BB48" s="204"/>
      <c r="BC48" s="204"/>
      <c r="BD48" s="204"/>
      <c r="BF48" s="202"/>
      <c r="BG48" s="203"/>
      <c r="BH48" s="204"/>
      <c r="BI48" s="204"/>
      <c r="BJ48" s="204"/>
      <c r="BK48" s="204"/>
      <c r="BL48" s="204"/>
      <c r="BN48" s="202"/>
      <c r="BO48" s="203"/>
      <c r="BP48" s="204"/>
      <c r="BQ48" s="204"/>
      <c r="BR48" s="204"/>
      <c r="BS48" s="204"/>
      <c r="BT48" s="204"/>
    </row>
    <row r="49" spans="2:72">
      <c r="B49" s="202"/>
      <c r="C49" s="203" t="s">
        <v>112</v>
      </c>
      <c r="D49" s="204">
        <f>L49+T49+AB49+AJ49+AR49+AZ49+BH49+BP49</f>
        <v>10</v>
      </c>
      <c r="E49" s="204">
        <f t="shared" ref="E49:E54" si="192">M49+U49+AC49+AK49+AS49+BA49+BI49+BQ49</f>
        <v>15</v>
      </c>
      <c r="F49" s="204">
        <f t="shared" ref="F49:F54" si="193">N49+V49+AD49+AL49+AT49+BB49+BJ49+BR49</f>
        <v>13</v>
      </c>
      <c r="G49" s="204">
        <f>F49-D49</f>
        <v>3</v>
      </c>
      <c r="H49" s="204">
        <f>F49-E49</f>
        <v>-2</v>
      </c>
      <c r="J49" s="202"/>
      <c r="K49" s="203" t="s">
        <v>112</v>
      </c>
      <c r="L49" s="204">
        <v>0</v>
      </c>
      <c r="M49" s="204">
        <v>3</v>
      </c>
      <c r="N49" s="204">
        <v>3</v>
      </c>
      <c r="O49" s="204">
        <f>N49-L49</f>
        <v>3</v>
      </c>
      <c r="P49" s="204">
        <f>N49-M49</f>
        <v>0</v>
      </c>
      <c r="R49" s="202"/>
      <c r="S49" s="203" t="s">
        <v>112</v>
      </c>
      <c r="T49" s="204">
        <v>7</v>
      </c>
      <c r="U49" s="204">
        <v>6</v>
      </c>
      <c r="V49" s="204">
        <v>6</v>
      </c>
      <c r="W49" s="204">
        <f>V49-T49</f>
        <v>-1</v>
      </c>
      <c r="X49" s="204">
        <f>V49-U49</f>
        <v>0</v>
      </c>
      <c r="Z49" s="202"/>
      <c r="AA49" s="203" t="s">
        <v>112</v>
      </c>
      <c r="AB49" s="204">
        <v>2</v>
      </c>
      <c r="AC49" s="204">
        <v>6</v>
      </c>
      <c r="AD49" s="204">
        <v>1</v>
      </c>
      <c r="AE49" s="204">
        <f>AD49-AB49</f>
        <v>-1</v>
      </c>
      <c r="AF49" s="204">
        <f>AD49-AC49</f>
        <v>-5</v>
      </c>
      <c r="AH49" s="202"/>
      <c r="AI49" s="203" t="s">
        <v>112</v>
      </c>
      <c r="AJ49" s="204">
        <v>0</v>
      </c>
      <c r="AK49" s="204">
        <v>0</v>
      </c>
      <c r="AL49" s="204">
        <v>0</v>
      </c>
      <c r="AM49" s="204">
        <f>AL49-AJ49</f>
        <v>0</v>
      </c>
      <c r="AN49" s="204">
        <f>AL49-AK49</f>
        <v>0</v>
      </c>
      <c r="AP49" s="202"/>
      <c r="AQ49" s="203" t="s">
        <v>112</v>
      </c>
      <c r="AR49" s="204">
        <v>0</v>
      </c>
      <c r="AS49" s="204">
        <v>0</v>
      </c>
      <c r="AT49" s="204">
        <v>0</v>
      </c>
      <c r="AU49" s="204">
        <f>AT49-AR49</f>
        <v>0</v>
      </c>
      <c r="AV49" s="204">
        <f>AT49-AS49</f>
        <v>0</v>
      </c>
      <c r="AX49" s="202"/>
      <c r="AY49" s="203" t="s">
        <v>112</v>
      </c>
      <c r="AZ49" s="204">
        <v>1</v>
      </c>
      <c r="BA49" s="204">
        <v>0</v>
      </c>
      <c r="BB49" s="204">
        <v>0</v>
      </c>
      <c r="BC49" s="204">
        <f>BB49-AZ49</f>
        <v>-1</v>
      </c>
      <c r="BD49" s="204">
        <f>BB49-BA49</f>
        <v>0</v>
      </c>
      <c r="BF49" s="202"/>
      <c r="BG49" s="203" t="s">
        <v>112</v>
      </c>
      <c r="BH49" s="204">
        <v>0</v>
      </c>
      <c r="BI49" s="204">
        <v>0</v>
      </c>
      <c r="BJ49" s="204">
        <v>3</v>
      </c>
      <c r="BK49" s="204">
        <f>BJ49-BH49</f>
        <v>3</v>
      </c>
      <c r="BL49" s="204">
        <f>BJ49-BI49</f>
        <v>3</v>
      </c>
      <c r="BN49" s="202"/>
      <c r="BO49" s="203" t="s">
        <v>112</v>
      </c>
      <c r="BP49" s="204">
        <v>0</v>
      </c>
      <c r="BQ49" s="204">
        <v>0</v>
      </c>
      <c r="BR49" s="204">
        <v>0</v>
      </c>
      <c r="BS49" s="204">
        <f>BR49-BP49</f>
        <v>0</v>
      </c>
      <c r="BT49" s="204">
        <f>BR49-BQ49</f>
        <v>0</v>
      </c>
    </row>
    <row r="50" spans="2:72">
      <c r="B50" s="202"/>
      <c r="C50" s="203" t="s">
        <v>113</v>
      </c>
      <c r="D50" s="204">
        <f t="shared" ref="D50:D54" si="194">L50+T50+AB50+AJ50+AR50+AZ50+BH50+BP50</f>
        <v>17</v>
      </c>
      <c r="E50" s="204">
        <f t="shared" si="192"/>
        <v>22</v>
      </c>
      <c r="F50" s="204">
        <f t="shared" si="193"/>
        <v>28</v>
      </c>
      <c r="G50" s="204">
        <f t="shared" ref="G50:G54" si="195">F50-D50</f>
        <v>11</v>
      </c>
      <c r="H50" s="204">
        <f t="shared" ref="H50:H54" si="196">F50-E50</f>
        <v>6</v>
      </c>
      <c r="J50" s="202"/>
      <c r="K50" s="203" t="s">
        <v>113</v>
      </c>
      <c r="L50" s="204">
        <v>0</v>
      </c>
      <c r="M50" s="204">
        <v>3</v>
      </c>
      <c r="N50" s="204">
        <v>3</v>
      </c>
      <c r="O50" s="204">
        <f t="shared" ref="O50:O54" si="197">N50-L50</f>
        <v>3</v>
      </c>
      <c r="P50" s="204">
        <f t="shared" ref="P50:P54" si="198">N50-M50</f>
        <v>0</v>
      </c>
      <c r="R50" s="202"/>
      <c r="S50" s="203" t="s">
        <v>113</v>
      </c>
      <c r="T50" s="204">
        <v>13</v>
      </c>
      <c r="U50" s="204">
        <v>12</v>
      </c>
      <c r="V50" s="204">
        <v>12</v>
      </c>
      <c r="W50" s="204">
        <f t="shared" ref="W50:W54" si="199">V50-T50</f>
        <v>-1</v>
      </c>
      <c r="X50" s="204">
        <f t="shared" ref="X50:X54" si="200">V50-U50</f>
        <v>0</v>
      </c>
      <c r="Z50" s="202"/>
      <c r="AA50" s="203" t="s">
        <v>113</v>
      </c>
      <c r="AB50" s="204">
        <v>0</v>
      </c>
      <c r="AC50" s="204">
        <v>7</v>
      </c>
      <c r="AD50" s="204">
        <v>0</v>
      </c>
      <c r="AE50" s="204">
        <f t="shared" ref="AE50:AE54" si="201">AD50-AB50</f>
        <v>0</v>
      </c>
      <c r="AF50" s="204">
        <f t="shared" ref="AF50:AF54" si="202">AD50-AC50</f>
        <v>-7</v>
      </c>
      <c r="AH50" s="202"/>
      <c r="AI50" s="203" t="s">
        <v>113</v>
      </c>
      <c r="AJ50" s="204">
        <v>0</v>
      </c>
      <c r="AK50" s="204">
        <v>0</v>
      </c>
      <c r="AL50" s="204">
        <v>0</v>
      </c>
      <c r="AM50" s="204">
        <f t="shared" ref="AM50:AM54" si="203">AL50-AJ50</f>
        <v>0</v>
      </c>
      <c r="AN50" s="204">
        <f t="shared" ref="AN50:AN54" si="204">AL50-AK50</f>
        <v>0</v>
      </c>
      <c r="AP50" s="202"/>
      <c r="AQ50" s="203" t="s">
        <v>113</v>
      </c>
      <c r="AR50" s="204">
        <v>0</v>
      </c>
      <c r="AS50" s="204">
        <v>0</v>
      </c>
      <c r="AT50" s="204">
        <v>10</v>
      </c>
      <c r="AU50" s="204">
        <f t="shared" ref="AU50:AU54" si="205">AT50-AR50</f>
        <v>10</v>
      </c>
      <c r="AV50" s="204">
        <f t="shared" ref="AV50:AV54" si="206">AT50-AS50</f>
        <v>10</v>
      </c>
      <c r="AX50" s="202"/>
      <c r="AY50" s="203" t="s">
        <v>113</v>
      </c>
      <c r="AZ50" s="204">
        <v>4</v>
      </c>
      <c r="BA50" s="204">
        <v>0</v>
      </c>
      <c r="BB50" s="204">
        <v>2</v>
      </c>
      <c r="BC50" s="204">
        <f t="shared" ref="BC50:BC54" si="207">BB50-AZ50</f>
        <v>-2</v>
      </c>
      <c r="BD50" s="204">
        <f t="shared" ref="BD50:BD54" si="208">BB50-BA50</f>
        <v>2</v>
      </c>
      <c r="BF50" s="202"/>
      <c r="BG50" s="203" t="s">
        <v>113</v>
      </c>
      <c r="BH50" s="204">
        <v>0</v>
      </c>
      <c r="BI50" s="204">
        <v>0</v>
      </c>
      <c r="BJ50" s="204">
        <v>1</v>
      </c>
      <c r="BK50" s="204">
        <f t="shared" ref="BK50:BK54" si="209">BJ50-BH50</f>
        <v>1</v>
      </c>
      <c r="BL50" s="204">
        <f t="shared" ref="BL50:BL54" si="210">BJ50-BI50</f>
        <v>1</v>
      </c>
      <c r="BN50" s="202"/>
      <c r="BO50" s="203" t="s">
        <v>113</v>
      </c>
      <c r="BP50" s="204">
        <v>0</v>
      </c>
      <c r="BQ50" s="204">
        <v>0</v>
      </c>
      <c r="BR50" s="204">
        <v>0</v>
      </c>
      <c r="BS50" s="204">
        <f t="shared" ref="BS50:BS54" si="211">BR50-BP50</f>
        <v>0</v>
      </c>
      <c r="BT50" s="204">
        <f t="shared" ref="BT50:BT54" si="212">BR50-BQ50</f>
        <v>0</v>
      </c>
    </row>
    <row r="51" spans="2:72">
      <c r="B51" s="202"/>
      <c r="C51" s="203" t="s">
        <v>114</v>
      </c>
      <c r="D51" s="204">
        <f t="shared" si="194"/>
        <v>2</v>
      </c>
      <c r="E51" s="204">
        <f t="shared" si="192"/>
        <v>0</v>
      </c>
      <c r="F51" s="204">
        <f t="shared" si="193"/>
        <v>1</v>
      </c>
      <c r="G51" s="204">
        <f t="shared" si="195"/>
        <v>-1</v>
      </c>
      <c r="H51" s="204">
        <f t="shared" si="196"/>
        <v>1</v>
      </c>
      <c r="J51" s="202"/>
      <c r="K51" s="203" t="s">
        <v>114</v>
      </c>
      <c r="L51" s="204">
        <v>0</v>
      </c>
      <c r="M51" s="204">
        <v>0</v>
      </c>
      <c r="N51" s="204">
        <v>0</v>
      </c>
      <c r="O51" s="204">
        <f t="shared" si="197"/>
        <v>0</v>
      </c>
      <c r="P51" s="204">
        <f t="shared" si="198"/>
        <v>0</v>
      </c>
      <c r="R51" s="202"/>
      <c r="S51" s="203" t="s">
        <v>114</v>
      </c>
      <c r="T51" s="204">
        <v>2</v>
      </c>
      <c r="U51" s="204"/>
      <c r="V51" s="204">
        <v>0</v>
      </c>
      <c r="W51" s="204">
        <f t="shared" si="199"/>
        <v>-2</v>
      </c>
      <c r="X51" s="204">
        <f t="shared" si="200"/>
        <v>0</v>
      </c>
      <c r="Z51" s="202"/>
      <c r="AA51" s="203" t="s">
        <v>114</v>
      </c>
      <c r="AB51" s="204">
        <v>0</v>
      </c>
      <c r="AC51" s="204"/>
      <c r="AD51" s="204">
        <v>0</v>
      </c>
      <c r="AE51" s="204">
        <f t="shared" si="201"/>
        <v>0</v>
      </c>
      <c r="AF51" s="204">
        <f t="shared" si="202"/>
        <v>0</v>
      </c>
      <c r="AH51" s="202"/>
      <c r="AI51" s="203" t="s">
        <v>114</v>
      </c>
      <c r="AJ51" s="204">
        <v>0</v>
      </c>
      <c r="AK51" s="204">
        <v>0</v>
      </c>
      <c r="AL51" s="204">
        <v>0</v>
      </c>
      <c r="AM51" s="204">
        <f t="shared" si="203"/>
        <v>0</v>
      </c>
      <c r="AN51" s="204">
        <f t="shared" si="204"/>
        <v>0</v>
      </c>
      <c r="AP51" s="202"/>
      <c r="AQ51" s="203" t="s">
        <v>114</v>
      </c>
      <c r="AR51" s="204">
        <v>0</v>
      </c>
      <c r="AS51" s="204">
        <v>0</v>
      </c>
      <c r="AT51" s="204">
        <v>0</v>
      </c>
      <c r="AU51" s="204">
        <f t="shared" si="205"/>
        <v>0</v>
      </c>
      <c r="AV51" s="204">
        <f t="shared" si="206"/>
        <v>0</v>
      </c>
      <c r="AX51" s="202"/>
      <c r="AY51" s="203" t="s">
        <v>114</v>
      </c>
      <c r="AZ51" s="204">
        <v>0</v>
      </c>
      <c r="BA51" s="204">
        <v>0</v>
      </c>
      <c r="BB51" s="204">
        <v>0</v>
      </c>
      <c r="BC51" s="204">
        <f t="shared" si="207"/>
        <v>0</v>
      </c>
      <c r="BD51" s="204">
        <f t="shared" si="208"/>
        <v>0</v>
      </c>
      <c r="BF51" s="202"/>
      <c r="BG51" s="203" t="s">
        <v>114</v>
      </c>
      <c r="BH51" s="204">
        <v>0</v>
      </c>
      <c r="BI51" s="204">
        <v>0</v>
      </c>
      <c r="BJ51" s="204">
        <v>1</v>
      </c>
      <c r="BK51" s="204">
        <f t="shared" si="209"/>
        <v>1</v>
      </c>
      <c r="BL51" s="204">
        <f t="shared" si="210"/>
        <v>1</v>
      </c>
      <c r="BN51" s="202"/>
      <c r="BO51" s="203" t="s">
        <v>114</v>
      </c>
      <c r="BP51" s="204">
        <v>0</v>
      </c>
      <c r="BQ51" s="204">
        <v>0</v>
      </c>
      <c r="BR51" s="204">
        <v>0</v>
      </c>
      <c r="BS51" s="204">
        <f t="shared" si="211"/>
        <v>0</v>
      </c>
      <c r="BT51" s="204">
        <f t="shared" si="212"/>
        <v>0</v>
      </c>
    </row>
    <row r="52" spans="2:72">
      <c r="B52" s="202"/>
      <c r="C52" s="203" t="s">
        <v>115</v>
      </c>
      <c r="D52" s="204">
        <f t="shared" si="194"/>
        <v>0</v>
      </c>
      <c r="E52" s="204">
        <f t="shared" si="192"/>
        <v>1</v>
      </c>
      <c r="F52" s="204">
        <f t="shared" si="193"/>
        <v>0</v>
      </c>
      <c r="G52" s="204">
        <f t="shared" si="195"/>
        <v>0</v>
      </c>
      <c r="H52" s="204">
        <f t="shared" si="196"/>
        <v>-1</v>
      </c>
      <c r="J52" s="202"/>
      <c r="K52" s="203" t="s">
        <v>115</v>
      </c>
      <c r="L52" s="204">
        <v>0</v>
      </c>
      <c r="M52" s="204">
        <v>0</v>
      </c>
      <c r="N52" s="204">
        <v>0</v>
      </c>
      <c r="O52" s="204">
        <f t="shared" si="197"/>
        <v>0</v>
      </c>
      <c r="P52" s="204">
        <f t="shared" si="198"/>
        <v>0</v>
      </c>
      <c r="R52" s="202"/>
      <c r="S52" s="203" t="s">
        <v>115</v>
      </c>
      <c r="T52" s="204">
        <v>0</v>
      </c>
      <c r="U52" s="204">
        <v>0</v>
      </c>
      <c r="V52" s="204">
        <v>0</v>
      </c>
      <c r="W52" s="204">
        <f t="shared" si="199"/>
        <v>0</v>
      </c>
      <c r="X52" s="204">
        <f t="shared" si="200"/>
        <v>0</v>
      </c>
      <c r="Z52" s="202"/>
      <c r="AA52" s="203" t="s">
        <v>115</v>
      </c>
      <c r="AB52" s="204">
        <v>0</v>
      </c>
      <c r="AC52" s="204"/>
      <c r="AD52" s="204">
        <v>0</v>
      </c>
      <c r="AE52" s="204">
        <f t="shared" si="201"/>
        <v>0</v>
      </c>
      <c r="AF52" s="204">
        <f t="shared" si="202"/>
        <v>0</v>
      </c>
      <c r="AH52" s="202"/>
      <c r="AI52" s="203" t="s">
        <v>115</v>
      </c>
      <c r="AJ52" s="204">
        <v>0</v>
      </c>
      <c r="AK52" s="204">
        <v>0</v>
      </c>
      <c r="AL52" s="204">
        <v>0</v>
      </c>
      <c r="AM52" s="204">
        <f t="shared" si="203"/>
        <v>0</v>
      </c>
      <c r="AN52" s="204">
        <f t="shared" si="204"/>
        <v>0</v>
      </c>
      <c r="AP52" s="202"/>
      <c r="AQ52" s="203" t="s">
        <v>115</v>
      </c>
      <c r="AR52" s="204">
        <v>0</v>
      </c>
      <c r="AS52" s="204">
        <v>0</v>
      </c>
      <c r="AT52" s="204">
        <v>0</v>
      </c>
      <c r="AU52" s="204">
        <f t="shared" si="205"/>
        <v>0</v>
      </c>
      <c r="AV52" s="204">
        <f t="shared" si="206"/>
        <v>0</v>
      </c>
      <c r="AX52" s="202"/>
      <c r="AY52" s="203" t="s">
        <v>115</v>
      </c>
      <c r="AZ52" s="204">
        <v>0</v>
      </c>
      <c r="BA52" s="204">
        <v>0</v>
      </c>
      <c r="BB52" s="204">
        <v>0</v>
      </c>
      <c r="BC52" s="204">
        <f t="shared" si="207"/>
        <v>0</v>
      </c>
      <c r="BD52" s="204">
        <f t="shared" si="208"/>
        <v>0</v>
      </c>
      <c r="BF52" s="202"/>
      <c r="BG52" s="203" t="s">
        <v>115</v>
      </c>
      <c r="BH52" s="204">
        <v>0</v>
      </c>
      <c r="BI52" s="204">
        <v>1</v>
      </c>
      <c r="BJ52" s="204">
        <v>0</v>
      </c>
      <c r="BK52" s="204">
        <f t="shared" si="209"/>
        <v>0</v>
      </c>
      <c r="BL52" s="204">
        <f t="shared" si="210"/>
        <v>-1</v>
      </c>
      <c r="BN52" s="202"/>
      <c r="BO52" s="203" t="s">
        <v>115</v>
      </c>
      <c r="BP52" s="204">
        <v>0</v>
      </c>
      <c r="BQ52" s="204">
        <v>0</v>
      </c>
      <c r="BR52" s="204">
        <v>0</v>
      </c>
      <c r="BS52" s="204">
        <f t="shared" si="211"/>
        <v>0</v>
      </c>
      <c r="BT52" s="204">
        <f t="shared" si="212"/>
        <v>0</v>
      </c>
    </row>
    <row r="53" spans="2:72">
      <c r="B53" s="202"/>
      <c r="C53" s="203" t="s">
        <v>116</v>
      </c>
      <c r="D53" s="204">
        <f t="shared" si="194"/>
        <v>1</v>
      </c>
      <c r="E53" s="204">
        <f t="shared" si="192"/>
        <v>1</v>
      </c>
      <c r="F53" s="204">
        <f t="shared" si="193"/>
        <v>1</v>
      </c>
      <c r="G53" s="204">
        <f t="shared" si="195"/>
        <v>0</v>
      </c>
      <c r="H53" s="204">
        <f t="shared" si="196"/>
        <v>0</v>
      </c>
      <c r="J53" s="202"/>
      <c r="K53" s="203" t="s">
        <v>116</v>
      </c>
      <c r="L53" s="204">
        <v>0</v>
      </c>
      <c r="M53" s="204">
        <v>0</v>
      </c>
      <c r="N53" s="204">
        <v>0</v>
      </c>
      <c r="O53" s="204">
        <f t="shared" si="197"/>
        <v>0</v>
      </c>
      <c r="P53" s="204">
        <f t="shared" si="198"/>
        <v>0</v>
      </c>
      <c r="R53" s="202"/>
      <c r="S53" s="203" t="s">
        <v>116</v>
      </c>
      <c r="T53" s="204">
        <v>0</v>
      </c>
      <c r="U53" s="204">
        <v>0</v>
      </c>
      <c r="V53" s="204">
        <v>0</v>
      </c>
      <c r="W53" s="204">
        <f t="shared" si="199"/>
        <v>0</v>
      </c>
      <c r="X53" s="204">
        <f t="shared" si="200"/>
        <v>0</v>
      </c>
      <c r="Z53" s="202"/>
      <c r="AA53" s="203" t="s">
        <v>116</v>
      </c>
      <c r="AB53" s="204">
        <v>0</v>
      </c>
      <c r="AC53" s="204"/>
      <c r="AD53" s="204">
        <v>0</v>
      </c>
      <c r="AE53" s="204">
        <f t="shared" si="201"/>
        <v>0</v>
      </c>
      <c r="AF53" s="204">
        <f t="shared" si="202"/>
        <v>0</v>
      </c>
      <c r="AH53" s="202"/>
      <c r="AI53" s="203" t="s">
        <v>116</v>
      </c>
      <c r="AJ53" s="204">
        <v>0</v>
      </c>
      <c r="AK53" s="204">
        <v>0</v>
      </c>
      <c r="AL53" s="204">
        <v>0</v>
      </c>
      <c r="AM53" s="204">
        <f t="shared" si="203"/>
        <v>0</v>
      </c>
      <c r="AN53" s="204">
        <f t="shared" si="204"/>
        <v>0</v>
      </c>
      <c r="AP53" s="202"/>
      <c r="AQ53" s="203" t="s">
        <v>116</v>
      </c>
      <c r="AR53" s="204">
        <v>0</v>
      </c>
      <c r="AS53" s="204">
        <v>0</v>
      </c>
      <c r="AT53" s="204">
        <v>0</v>
      </c>
      <c r="AU53" s="204">
        <f t="shared" si="205"/>
        <v>0</v>
      </c>
      <c r="AV53" s="204">
        <f t="shared" si="206"/>
        <v>0</v>
      </c>
      <c r="AX53" s="202"/>
      <c r="AY53" s="203" t="s">
        <v>116</v>
      </c>
      <c r="AZ53" s="204">
        <v>0</v>
      </c>
      <c r="BA53" s="204">
        <v>0</v>
      </c>
      <c r="BB53" s="204">
        <v>0</v>
      </c>
      <c r="BC53" s="204">
        <f t="shared" si="207"/>
        <v>0</v>
      </c>
      <c r="BD53" s="204">
        <f t="shared" si="208"/>
        <v>0</v>
      </c>
      <c r="BF53" s="202"/>
      <c r="BG53" s="203" t="s">
        <v>116</v>
      </c>
      <c r="BH53" s="204">
        <v>1</v>
      </c>
      <c r="BI53" s="204">
        <v>1</v>
      </c>
      <c r="BJ53" s="204">
        <v>1</v>
      </c>
      <c r="BK53" s="204">
        <f t="shared" si="209"/>
        <v>0</v>
      </c>
      <c r="BL53" s="204">
        <f t="shared" si="210"/>
        <v>0</v>
      </c>
      <c r="BN53" s="202"/>
      <c r="BO53" s="203" t="s">
        <v>116</v>
      </c>
      <c r="BP53" s="204">
        <v>0</v>
      </c>
      <c r="BQ53" s="204">
        <v>0</v>
      </c>
      <c r="BR53" s="204">
        <v>0</v>
      </c>
      <c r="BS53" s="204">
        <f t="shared" si="211"/>
        <v>0</v>
      </c>
      <c r="BT53" s="204">
        <f t="shared" si="212"/>
        <v>0</v>
      </c>
    </row>
    <row r="54" spans="2:72">
      <c r="B54" s="202"/>
      <c r="C54" s="203" t="s">
        <v>117</v>
      </c>
      <c r="D54" s="204">
        <f t="shared" si="194"/>
        <v>2</v>
      </c>
      <c r="E54" s="204">
        <f t="shared" si="192"/>
        <v>0</v>
      </c>
      <c r="F54" s="204">
        <f t="shared" si="193"/>
        <v>2</v>
      </c>
      <c r="G54" s="204">
        <f t="shared" si="195"/>
        <v>0</v>
      </c>
      <c r="H54" s="204">
        <f t="shared" si="196"/>
        <v>2</v>
      </c>
      <c r="J54" s="202"/>
      <c r="K54" s="203" t="s">
        <v>117</v>
      </c>
      <c r="L54" s="204">
        <v>0</v>
      </c>
      <c r="M54" s="204">
        <v>0</v>
      </c>
      <c r="N54" s="204">
        <v>0</v>
      </c>
      <c r="O54" s="204">
        <f t="shared" si="197"/>
        <v>0</v>
      </c>
      <c r="P54" s="204">
        <f t="shared" si="198"/>
        <v>0</v>
      </c>
      <c r="R54" s="202"/>
      <c r="S54" s="203" t="s">
        <v>117</v>
      </c>
      <c r="T54" s="204">
        <v>2</v>
      </c>
      <c r="U54" s="204"/>
      <c r="V54" s="204">
        <v>0</v>
      </c>
      <c r="W54" s="204">
        <f t="shared" si="199"/>
        <v>-2</v>
      </c>
      <c r="X54" s="204">
        <f t="shared" si="200"/>
        <v>0</v>
      </c>
      <c r="Z54" s="202"/>
      <c r="AA54" s="203" t="s">
        <v>117</v>
      </c>
      <c r="AB54" s="204">
        <v>0</v>
      </c>
      <c r="AC54" s="204"/>
      <c r="AD54" s="204"/>
      <c r="AE54" s="204">
        <f t="shared" si="201"/>
        <v>0</v>
      </c>
      <c r="AF54" s="204">
        <f t="shared" si="202"/>
        <v>0</v>
      </c>
      <c r="AH54" s="202"/>
      <c r="AI54" s="203" t="s">
        <v>117</v>
      </c>
      <c r="AJ54" s="204">
        <v>0</v>
      </c>
      <c r="AK54" s="204">
        <v>0</v>
      </c>
      <c r="AL54" s="204">
        <v>0</v>
      </c>
      <c r="AM54" s="204">
        <f t="shared" si="203"/>
        <v>0</v>
      </c>
      <c r="AN54" s="204">
        <f t="shared" si="204"/>
        <v>0</v>
      </c>
      <c r="AP54" s="202"/>
      <c r="AQ54" s="203" t="s">
        <v>117</v>
      </c>
      <c r="AR54" s="204">
        <v>0</v>
      </c>
      <c r="AS54" s="204">
        <v>0</v>
      </c>
      <c r="AT54" s="204">
        <v>0</v>
      </c>
      <c r="AU54" s="204">
        <f t="shared" si="205"/>
        <v>0</v>
      </c>
      <c r="AV54" s="204">
        <f t="shared" si="206"/>
        <v>0</v>
      </c>
      <c r="AX54" s="202"/>
      <c r="AY54" s="203" t="s">
        <v>117</v>
      </c>
      <c r="AZ54" s="204">
        <v>0</v>
      </c>
      <c r="BA54" s="204">
        <v>0</v>
      </c>
      <c r="BB54" s="204">
        <v>0</v>
      </c>
      <c r="BC54" s="204">
        <f t="shared" si="207"/>
        <v>0</v>
      </c>
      <c r="BD54" s="204">
        <f t="shared" si="208"/>
        <v>0</v>
      </c>
      <c r="BF54" s="202"/>
      <c r="BG54" s="203" t="s">
        <v>117</v>
      </c>
      <c r="BH54" s="204">
        <v>0</v>
      </c>
      <c r="BI54" s="204">
        <v>0</v>
      </c>
      <c r="BJ54" s="204">
        <v>2</v>
      </c>
      <c r="BK54" s="204">
        <f t="shared" si="209"/>
        <v>2</v>
      </c>
      <c r="BL54" s="204">
        <f t="shared" si="210"/>
        <v>2</v>
      </c>
      <c r="BN54" s="202"/>
      <c r="BO54" s="203" t="s">
        <v>117</v>
      </c>
      <c r="BP54" s="204">
        <v>0</v>
      </c>
      <c r="BQ54" s="204">
        <v>0</v>
      </c>
      <c r="BR54" s="204">
        <v>0</v>
      </c>
      <c r="BS54" s="204">
        <f t="shared" si="211"/>
        <v>0</v>
      </c>
      <c r="BT54" s="204">
        <f t="shared" si="212"/>
        <v>0</v>
      </c>
    </row>
    <row r="55" spans="2:72">
      <c r="B55" s="202"/>
      <c r="C55" s="205"/>
      <c r="D55" s="205"/>
      <c r="E55" s="203"/>
      <c r="F55" s="203"/>
      <c r="G55" s="203"/>
      <c r="H55" s="203"/>
      <c r="J55" s="202"/>
      <c r="K55" s="205"/>
      <c r="L55" s="205"/>
      <c r="M55" s="203"/>
      <c r="N55" s="203"/>
      <c r="O55" s="203"/>
      <c r="P55" s="203"/>
      <c r="R55" s="202"/>
      <c r="S55" s="205"/>
      <c r="T55" s="205"/>
      <c r="U55" s="203"/>
      <c r="V55" s="203"/>
      <c r="W55" s="203"/>
      <c r="X55" s="203"/>
      <c r="Z55" s="202"/>
      <c r="AA55" s="205"/>
      <c r="AB55" s="205"/>
      <c r="AC55" s="203"/>
      <c r="AD55" s="203"/>
      <c r="AE55" s="203"/>
      <c r="AF55" s="203"/>
      <c r="AH55" s="202"/>
      <c r="AI55" s="205"/>
      <c r="AJ55" s="205"/>
      <c r="AK55" s="203"/>
      <c r="AL55" s="203"/>
      <c r="AM55" s="203"/>
      <c r="AN55" s="203"/>
      <c r="AP55" s="202"/>
      <c r="AQ55" s="205"/>
      <c r="AR55" s="205"/>
      <c r="AS55" s="203"/>
      <c r="AT55" s="203"/>
      <c r="AU55" s="203"/>
      <c r="AV55" s="203"/>
      <c r="AX55" s="202"/>
      <c r="AY55" s="205"/>
      <c r="AZ55" s="205"/>
      <c r="BA55" s="203"/>
      <c r="BB55" s="203"/>
      <c r="BC55" s="203"/>
      <c r="BD55" s="203"/>
      <c r="BF55" s="202"/>
      <c r="BG55" s="205"/>
      <c r="BH55" s="205"/>
      <c r="BI55" s="203"/>
      <c r="BJ55" s="203"/>
      <c r="BK55" s="203"/>
      <c r="BL55" s="203"/>
      <c r="BN55" s="202"/>
      <c r="BO55" s="205"/>
      <c r="BP55" s="205"/>
      <c r="BQ55" s="203"/>
      <c r="BR55" s="203"/>
      <c r="BS55" s="203"/>
      <c r="BT55" s="203"/>
    </row>
    <row r="56" spans="2:72">
      <c r="B56" s="206"/>
      <c r="C56" s="207" t="s">
        <v>109</v>
      </c>
      <c r="D56" s="208">
        <f t="shared" ref="D56" si="213">SUM(D49:D55)</f>
        <v>32</v>
      </c>
      <c r="E56" s="208">
        <f>SUM(E49:E55)</f>
        <v>39</v>
      </c>
      <c r="F56" s="208">
        <f>SUM(F49:F55)</f>
        <v>45</v>
      </c>
      <c r="G56" s="208">
        <f t="shared" ref="G56" si="214">SUM(G49:G55)</f>
        <v>13</v>
      </c>
      <c r="H56" s="208">
        <f t="shared" ref="H56" si="215">SUM(H49:H55)</f>
        <v>6</v>
      </c>
      <c r="J56" s="206"/>
      <c r="K56" s="207" t="s">
        <v>109</v>
      </c>
      <c r="L56" s="208">
        <f t="shared" ref="L56:N56" si="216">SUM(L49:L55)</f>
        <v>0</v>
      </c>
      <c r="M56" s="208">
        <f t="shared" si="216"/>
        <v>6</v>
      </c>
      <c r="N56" s="208">
        <f t="shared" si="216"/>
        <v>6</v>
      </c>
      <c r="O56" s="208">
        <f t="shared" ref="O56" si="217">SUM(O49:O55)</f>
        <v>6</v>
      </c>
      <c r="P56" s="208">
        <f t="shared" ref="P56" si="218">SUM(P49:P55)</f>
        <v>0</v>
      </c>
      <c r="R56" s="206"/>
      <c r="S56" s="207" t="s">
        <v>109</v>
      </c>
      <c r="T56" s="208">
        <v>24</v>
      </c>
      <c r="U56" s="208">
        <v>18</v>
      </c>
      <c r="V56" s="208">
        <v>18</v>
      </c>
      <c r="W56" s="208">
        <f t="shared" ref="W56" si="219">SUM(W49:W55)</f>
        <v>-6</v>
      </c>
      <c r="X56" s="208">
        <f t="shared" ref="X56" si="220">SUM(X49:X55)</f>
        <v>0</v>
      </c>
      <c r="Z56" s="206"/>
      <c r="AA56" s="207" t="s">
        <v>109</v>
      </c>
      <c r="AB56" s="208">
        <f t="shared" ref="AB56:AD56" si="221">SUM(AB49:AB55)</f>
        <v>2</v>
      </c>
      <c r="AC56" s="208">
        <f t="shared" si="221"/>
        <v>13</v>
      </c>
      <c r="AD56" s="208">
        <f t="shared" si="221"/>
        <v>1</v>
      </c>
      <c r="AE56" s="208">
        <f t="shared" ref="AE56" si="222">SUM(AE49:AE55)</f>
        <v>-1</v>
      </c>
      <c r="AF56" s="208">
        <f t="shared" ref="AF56" si="223">SUM(AF49:AF55)</f>
        <v>-12</v>
      </c>
      <c r="AH56" s="206"/>
      <c r="AI56" s="207" t="s">
        <v>109</v>
      </c>
      <c r="AJ56" s="208">
        <f t="shared" ref="AJ56:AL56" si="224">SUM(AJ49:AJ55)</f>
        <v>0</v>
      </c>
      <c r="AK56" s="208">
        <f t="shared" si="224"/>
        <v>0</v>
      </c>
      <c r="AL56" s="208">
        <f t="shared" si="224"/>
        <v>0</v>
      </c>
      <c r="AM56" s="208">
        <f t="shared" ref="AM56" si="225">SUM(AM49:AM55)</f>
        <v>0</v>
      </c>
      <c r="AN56" s="208">
        <f t="shared" ref="AN56" si="226">SUM(AN49:AN55)</f>
        <v>0</v>
      </c>
      <c r="AP56" s="206"/>
      <c r="AQ56" s="207" t="s">
        <v>109</v>
      </c>
      <c r="AR56" s="208">
        <f t="shared" ref="AR56:AT56" si="227">SUM(AR49:AR55)</f>
        <v>0</v>
      </c>
      <c r="AS56" s="208">
        <f t="shared" si="227"/>
        <v>0</v>
      </c>
      <c r="AT56" s="208">
        <f t="shared" si="227"/>
        <v>10</v>
      </c>
      <c r="AU56" s="208">
        <f t="shared" ref="AU56" si="228">SUM(AU49:AU55)</f>
        <v>10</v>
      </c>
      <c r="AV56" s="208">
        <f t="shared" ref="AV56" si="229">SUM(AV49:AV55)</f>
        <v>10</v>
      </c>
      <c r="AX56" s="206"/>
      <c r="AY56" s="207" t="s">
        <v>109</v>
      </c>
      <c r="AZ56" s="208">
        <f t="shared" ref="AZ56" si="230">SUM(AZ49:AZ55)</f>
        <v>5</v>
      </c>
      <c r="BA56" s="208">
        <f t="shared" ref="BA56:BB56" si="231">SUM(BA49:BA55)</f>
        <v>0</v>
      </c>
      <c r="BB56" s="208">
        <f t="shared" si="231"/>
        <v>2</v>
      </c>
      <c r="BC56" s="208">
        <f t="shared" ref="BC56" si="232">SUM(BC49:BC55)</f>
        <v>-3</v>
      </c>
      <c r="BD56" s="208">
        <f t="shared" ref="BD56" si="233">SUM(BD49:BD55)</f>
        <v>2</v>
      </c>
      <c r="BF56" s="206"/>
      <c r="BG56" s="207" t="s">
        <v>109</v>
      </c>
      <c r="BH56" s="208">
        <f t="shared" ref="BH56:BJ56" si="234">SUM(BH49:BH55)</f>
        <v>1</v>
      </c>
      <c r="BI56" s="208">
        <f t="shared" si="234"/>
        <v>2</v>
      </c>
      <c r="BJ56" s="208">
        <f t="shared" si="234"/>
        <v>8</v>
      </c>
      <c r="BK56" s="208">
        <f t="shared" ref="BK56" si="235">SUM(BK49:BK55)</f>
        <v>7</v>
      </c>
      <c r="BL56" s="208">
        <f t="shared" ref="BL56" si="236">SUM(BL49:BL55)</f>
        <v>6</v>
      </c>
      <c r="BN56" s="206"/>
      <c r="BO56" s="207" t="s">
        <v>109</v>
      </c>
      <c r="BP56" s="208">
        <f t="shared" ref="BP56:BR56" si="237">SUM(BP49:BP55)</f>
        <v>0</v>
      </c>
      <c r="BQ56" s="208">
        <f t="shared" si="237"/>
        <v>0</v>
      </c>
      <c r="BR56" s="208">
        <f t="shared" si="237"/>
        <v>0</v>
      </c>
      <c r="BS56" s="208">
        <f t="shared" ref="BS56" si="238">SUM(BS49:BS55)</f>
        <v>0</v>
      </c>
      <c r="BT56" s="208">
        <f t="shared" ref="BT56" si="239">SUM(BT49:BT55)</f>
        <v>0</v>
      </c>
    </row>
    <row r="57" spans="2:72">
      <c r="B57" s="199">
        <v>6</v>
      </c>
      <c r="C57" s="200" t="s">
        <v>92</v>
      </c>
      <c r="D57" s="201"/>
      <c r="E57" s="201"/>
      <c r="F57" s="201"/>
      <c r="G57" s="201"/>
      <c r="H57" s="201"/>
      <c r="J57" s="199">
        <v>6</v>
      </c>
      <c r="K57" s="200" t="s">
        <v>92</v>
      </c>
      <c r="L57" s="201"/>
      <c r="M57" s="201"/>
      <c r="N57" s="201"/>
      <c r="O57" s="201"/>
      <c r="P57" s="201"/>
      <c r="R57" s="199">
        <v>6</v>
      </c>
      <c r="S57" s="200" t="s">
        <v>92</v>
      </c>
      <c r="T57" s="201"/>
      <c r="U57" s="201"/>
      <c r="V57" s="201"/>
      <c r="W57" s="201"/>
      <c r="X57" s="201"/>
      <c r="Z57" s="199">
        <v>6</v>
      </c>
      <c r="AA57" s="200" t="s">
        <v>92</v>
      </c>
      <c r="AB57" s="201"/>
      <c r="AC57" s="201"/>
      <c r="AD57" s="201"/>
      <c r="AE57" s="201"/>
      <c r="AF57" s="201"/>
      <c r="AH57" s="199">
        <v>6</v>
      </c>
      <c r="AI57" s="200" t="s">
        <v>92</v>
      </c>
      <c r="AJ57" s="201"/>
      <c r="AK57" s="201"/>
      <c r="AL57" s="201"/>
      <c r="AM57" s="201"/>
      <c r="AN57" s="201"/>
      <c r="AP57" s="199">
        <v>6</v>
      </c>
      <c r="AQ57" s="200" t="s">
        <v>92</v>
      </c>
      <c r="AR57" s="201"/>
      <c r="AS57" s="201"/>
      <c r="AT57" s="201"/>
      <c r="AU57" s="201"/>
      <c r="AV57" s="201"/>
      <c r="AX57" s="199">
        <v>6</v>
      </c>
      <c r="AY57" s="200" t="s">
        <v>92</v>
      </c>
      <c r="AZ57" s="201"/>
      <c r="BA57" s="201"/>
      <c r="BB57" s="201"/>
      <c r="BC57" s="201"/>
      <c r="BD57" s="201"/>
      <c r="BF57" s="199">
        <v>6</v>
      </c>
      <c r="BG57" s="200" t="s">
        <v>92</v>
      </c>
      <c r="BH57" s="201"/>
      <c r="BI57" s="201"/>
      <c r="BJ57" s="201"/>
      <c r="BK57" s="201"/>
      <c r="BL57" s="201"/>
      <c r="BN57" s="199">
        <v>6</v>
      </c>
      <c r="BO57" s="200" t="s">
        <v>92</v>
      </c>
      <c r="BP57" s="201"/>
      <c r="BQ57" s="201"/>
      <c r="BR57" s="201"/>
      <c r="BS57" s="201"/>
      <c r="BT57" s="201"/>
    </row>
    <row r="58" spans="2:72">
      <c r="B58" s="202"/>
      <c r="C58" s="203"/>
      <c r="D58" s="204"/>
      <c r="E58" s="204"/>
      <c r="F58" s="204"/>
      <c r="G58" s="204"/>
      <c r="H58" s="204"/>
      <c r="J58" s="202"/>
      <c r="K58" s="203"/>
      <c r="L58" s="204"/>
      <c r="M58" s="204"/>
      <c r="N58" s="204"/>
      <c r="O58" s="204"/>
      <c r="P58" s="204"/>
      <c r="R58" s="202"/>
      <c r="S58" s="203"/>
      <c r="T58" s="204"/>
      <c r="U58" s="204"/>
      <c r="V58" s="204"/>
      <c r="W58" s="204"/>
      <c r="X58" s="204"/>
      <c r="Z58" s="202"/>
      <c r="AA58" s="203"/>
      <c r="AB58" s="204"/>
      <c r="AC58" s="204"/>
      <c r="AD58" s="204"/>
      <c r="AE58" s="204"/>
      <c r="AF58" s="204"/>
      <c r="AH58" s="202"/>
      <c r="AI58" s="203"/>
      <c r="AJ58" s="204"/>
      <c r="AK58" s="204"/>
      <c r="AL58" s="204"/>
      <c r="AM58" s="204"/>
      <c r="AN58" s="204"/>
      <c r="AP58" s="202"/>
      <c r="AQ58" s="203"/>
      <c r="AR58" s="204"/>
      <c r="AS58" s="204"/>
      <c r="AT58" s="204"/>
      <c r="AU58" s="204"/>
      <c r="AV58" s="204"/>
      <c r="AX58" s="202"/>
      <c r="AY58" s="203"/>
      <c r="AZ58" s="204"/>
      <c r="BA58" s="204"/>
      <c r="BB58" s="204"/>
      <c r="BC58" s="204"/>
      <c r="BD58" s="204"/>
      <c r="BF58" s="202"/>
      <c r="BG58" s="203"/>
      <c r="BH58" s="204"/>
      <c r="BI58" s="204"/>
      <c r="BJ58" s="204"/>
      <c r="BK58" s="204"/>
      <c r="BL58" s="204"/>
      <c r="BN58" s="202"/>
      <c r="BO58" s="203"/>
      <c r="BP58" s="204"/>
      <c r="BQ58" s="204"/>
      <c r="BR58" s="204"/>
      <c r="BS58" s="204"/>
      <c r="BT58" s="204"/>
    </row>
    <row r="59" spans="2:72">
      <c r="B59" s="202"/>
      <c r="C59" s="203" t="s">
        <v>112</v>
      </c>
      <c r="D59" s="204">
        <f>L59+T59+AB59+AJ59+AR59+AZ59+BH59+BP59</f>
        <v>840</v>
      </c>
      <c r="E59" s="204">
        <f t="shared" ref="E59:E64" si="240">M59+U59+AC59+AK59+AS59+BA59+BI59+BQ59</f>
        <v>954</v>
      </c>
      <c r="F59" s="204">
        <f t="shared" ref="F59:F64" si="241">N59+V59+AD59+AL59+AT59+BB59+BJ59+BR59</f>
        <v>439</v>
      </c>
      <c r="G59" s="204">
        <f>F59-D59</f>
        <v>-401</v>
      </c>
      <c r="H59" s="204">
        <f>F59-E59</f>
        <v>-515</v>
      </c>
      <c r="J59" s="202"/>
      <c r="K59" s="203" t="s">
        <v>112</v>
      </c>
      <c r="L59" s="204">
        <v>0</v>
      </c>
      <c r="M59" s="204">
        <v>2</v>
      </c>
      <c r="N59" s="204">
        <v>2</v>
      </c>
      <c r="O59" s="204">
        <f>N59-L59</f>
        <v>2</v>
      </c>
      <c r="P59" s="204">
        <f>N59-M59</f>
        <v>0</v>
      </c>
      <c r="R59" s="202"/>
      <c r="S59" s="203" t="s">
        <v>112</v>
      </c>
      <c r="T59" s="204">
        <v>0</v>
      </c>
      <c r="U59" s="204">
        <v>19</v>
      </c>
      <c r="V59" s="204">
        <v>19</v>
      </c>
      <c r="W59" s="204">
        <f>V59-T59</f>
        <v>19</v>
      </c>
      <c r="X59" s="204">
        <f>V59-U59</f>
        <v>0</v>
      </c>
      <c r="Z59" s="202"/>
      <c r="AA59" s="203" t="s">
        <v>112</v>
      </c>
      <c r="AB59" s="204">
        <v>0</v>
      </c>
      <c r="AC59" s="204">
        <v>0</v>
      </c>
      <c r="AD59" s="204">
        <v>0</v>
      </c>
      <c r="AE59" s="204">
        <f>AD59-AB59</f>
        <v>0</v>
      </c>
      <c r="AF59" s="204">
        <f>AD59-AC59</f>
        <v>0</v>
      </c>
      <c r="AH59" s="202"/>
      <c r="AI59" s="203" t="s">
        <v>112</v>
      </c>
      <c r="AJ59" s="204">
        <v>76</v>
      </c>
      <c r="AK59" s="204">
        <v>92</v>
      </c>
      <c r="AL59" s="204">
        <v>54</v>
      </c>
      <c r="AM59" s="204">
        <f>AL59-AJ59</f>
        <v>-22</v>
      </c>
      <c r="AN59" s="204">
        <f>AL59-AK59</f>
        <v>-38</v>
      </c>
      <c r="AP59" s="202"/>
      <c r="AQ59" s="203" t="s">
        <v>112</v>
      </c>
      <c r="AR59" s="204">
        <v>261</v>
      </c>
      <c r="AS59" s="204">
        <v>145</v>
      </c>
      <c r="AT59" s="204">
        <v>145</v>
      </c>
      <c r="AU59" s="204">
        <f>AT59-AR59</f>
        <v>-116</v>
      </c>
      <c r="AV59" s="204">
        <f>AT59-AS59</f>
        <v>0</v>
      </c>
      <c r="AX59" s="202"/>
      <c r="AY59" s="203" t="s">
        <v>112</v>
      </c>
      <c r="AZ59" s="204">
        <v>41</v>
      </c>
      <c r="BA59" s="204">
        <v>11</v>
      </c>
      <c r="BB59" s="204">
        <f>12+6+11</f>
        <v>29</v>
      </c>
      <c r="BC59" s="204">
        <f>BB59-AZ59</f>
        <v>-12</v>
      </c>
      <c r="BD59" s="204">
        <f>BB59-BA59</f>
        <v>18</v>
      </c>
      <c r="BF59" s="202"/>
      <c r="BG59" s="203" t="s">
        <v>112</v>
      </c>
      <c r="BH59" s="204">
        <v>430</v>
      </c>
      <c r="BI59" s="204">
        <v>653</v>
      </c>
      <c r="BJ59" s="204">
        <v>157</v>
      </c>
      <c r="BK59" s="204">
        <f>BJ59-BH59</f>
        <v>-273</v>
      </c>
      <c r="BL59" s="204">
        <f>BJ59-BI59</f>
        <v>-496</v>
      </c>
      <c r="BN59" s="202"/>
      <c r="BO59" s="203" t="s">
        <v>112</v>
      </c>
      <c r="BP59" s="204">
        <v>32</v>
      </c>
      <c r="BQ59" s="204">
        <v>32</v>
      </c>
      <c r="BR59" s="204">
        <v>33</v>
      </c>
      <c r="BS59" s="204">
        <f>BR59-BP59</f>
        <v>1</v>
      </c>
      <c r="BT59" s="204">
        <f>BR59-BQ59</f>
        <v>1</v>
      </c>
    </row>
    <row r="60" spans="2:72">
      <c r="B60" s="202"/>
      <c r="C60" s="203" t="s">
        <v>113</v>
      </c>
      <c r="D60" s="204">
        <f t="shared" ref="D60:D64" si="242">L60+T60+AB60+AJ60+AR60+AZ60+BH60+BP60</f>
        <v>1373</v>
      </c>
      <c r="E60" s="204">
        <f t="shared" si="240"/>
        <v>1792</v>
      </c>
      <c r="F60" s="204">
        <f t="shared" si="241"/>
        <v>1626</v>
      </c>
      <c r="G60" s="204">
        <f t="shared" ref="G60:G64" si="243">F60-D60</f>
        <v>253</v>
      </c>
      <c r="H60" s="204">
        <f t="shared" ref="H60:H64" si="244">F60-E60</f>
        <v>-166</v>
      </c>
      <c r="J60" s="202"/>
      <c r="K60" s="203" t="s">
        <v>113</v>
      </c>
      <c r="L60" s="204">
        <v>0</v>
      </c>
      <c r="M60" s="204">
        <f>25+5+3</f>
        <v>33</v>
      </c>
      <c r="N60" s="204">
        <f>25+5+3+29-46</f>
        <v>16</v>
      </c>
      <c r="O60" s="204">
        <f t="shared" ref="O60:O64" si="245">N60-L60</f>
        <v>16</v>
      </c>
      <c r="P60" s="204">
        <f t="shared" ref="P60:P64" si="246">N60-M60</f>
        <v>-17</v>
      </c>
      <c r="R60" s="202"/>
      <c r="S60" s="203" t="s">
        <v>113</v>
      </c>
      <c r="T60" s="204">
        <v>0</v>
      </c>
      <c r="U60" s="204">
        <v>46</v>
      </c>
      <c r="V60" s="204">
        <v>31</v>
      </c>
      <c r="W60" s="204">
        <f t="shared" ref="W60:W64" si="247">V60-T60</f>
        <v>31</v>
      </c>
      <c r="X60" s="204">
        <f t="shared" ref="X60:X64" si="248">V60-U60</f>
        <v>-15</v>
      </c>
      <c r="Z60" s="202"/>
      <c r="AA60" s="203" t="s">
        <v>113</v>
      </c>
      <c r="AB60" s="204">
        <f>2+1+1</f>
        <v>4</v>
      </c>
      <c r="AC60" s="204">
        <f>2+1</f>
        <v>3</v>
      </c>
      <c r="AD60" s="204">
        <v>2</v>
      </c>
      <c r="AE60" s="204">
        <f t="shared" ref="AE60:AE64" si="249">AD60-AB60</f>
        <v>-2</v>
      </c>
      <c r="AF60" s="204">
        <f t="shared" ref="AF60:AF64" si="250">AD60-AC60</f>
        <v>-1</v>
      </c>
      <c r="AH60" s="202"/>
      <c r="AI60" s="203" t="s">
        <v>113</v>
      </c>
      <c r="AJ60" s="204">
        <v>759</v>
      </c>
      <c r="AK60" s="204">
        <v>773</v>
      </c>
      <c r="AL60" s="204">
        <v>697</v>
      </c>
      <c r="AM60" s="204">
        <f t="shared" ref="AM60:AM64" si="251">AL60-AJ60</f>
        <v>-62</v>
      </c>
      <c r="AN60" s="204">
        <f t="shared" ref="AN60:AN64" si="252">AL60-AK60</f>
        <v>-76</v>
      </c>
      <c r="AP60" s="202"/>
      <c r="AQ60" s="203" t="s">
        <v>113</v>
      </c>
      <c r="AR60" s="204">
        <v>150</v>
      </c>
      <c r="AS60" s="204">
        <v>149</v>
      </c>
      <c r="AT60" s="204">
        <v>149</v>
      </c>
      <c r="AU60" s="204">
        <f t="shared" ref="AU60:AU64" si="253">AT60-AR60</f>
        <v>-1</v>
      </c>
      <c r="AV60" s="204">
        <f t="shared" ref="AV60:AV64" si="254">AT60-AS60</f>
        <v>0</v>
      </c>
      <c r="AX60" s="202"/>
      <c r="AY60" s="203" t="s">
        <v>113</v>
      </c>
      <c r="AZ60" s="204">
        <v>161</v>
      </c>
      <c r="BA60" s="204">
        <v>414</v>
      </c>
      <c r="BB60" s="204">
        <f>108+41+32</f>
        <v>181</v>
      </c>
      <c r="BC60" s="204">
        <f t="shared" ref="BC60:BC64" si="255">BB60-AZ60</f>
        <v>20</v>
      </c>
      <c r="BD60" s="204">
        <f t="shared" ref="BD60:BD64" si="256">BB60-BA60</f>
        <v>-233</v>
      </c>
      <c r="BF60" s="202"/>
      <c r="BG60" s="203" t="s">
        <v>113</v>
      </c>
      <c r="BH60" s="204">
        <v>206</v>
      </c>
      <c r="BI60" s="204">
        <v>269</v>
      </c>
      <c r="BJ60" s="204">
        <v>461</v>
      </c>
      <c r="BK60" s="204">
        <f t="shared" ref="BK60:BK64" si="257">BJ60-BH60</f>
        <v>255</v>
      </c>
      <c r="BL60" s="204">
        <f t="shared" ref="BL60:BL64" si="258">BJ60-BI60</f>
        <v>192</v>
      </c>
      <c r="BN60" s="202"/>
      <c r="BO60" s="203" t="s">
        <v>113</v>
      </c>
      <c r="BP60" s="204">
        <v>93</v>
      </c>
      <c r="BQ60" s="204">
        <v>105</v>
      </c>
      <c r="BR60" s="204">
        <v>89</v>
      </c>
      <c r="BS60" s="204">
        <f t="shared" ref="BS60:BS64" si="259">BR60-BP60</f>
        <v>-4</v>
      </c>
      <c r="BT60" s="204">
        <f t="shared" ref="BT60:BT64" si="260">BR60-BQ60</f>
        <v>-16</v>
      </c>
    </row>
    <row r="61" spans="2:72">
      <c r="B61" s="202"/>
      <c r="C61" s="203" t="s">
        <v>114</v>
      </c>
      <c r="D61" s="204">
        <f t="shared" si="242"/>
        <v>869</v>
      </c>
      <c r="E61" s="204">
        <f t="shared" si="240"/>
        <v>802</v>
      </c>
      <c r="F61" s="204">
        <f t="shared" si="241"/>
        <v>1093</v>
      </c>
      <c r="G61" s="204">
        <f t="shared" si="243"/>
        <v>224</v>
      </c>
      <c r="H61" s="204">
        <f t="shared" si="244"/>
        <v>291</v>
      </c>
      <c r="J61" s="202"/>
      <c r="K61" s="203" t="s">
        <v>114</v>
      </c>
      <c r="L61" s="204">
        <v>0</v>
      </c>
      <c r="M61" s="204">
        <f>9+3</f>
        <v>12</v>
      </c>
      <c r="N61" s="204">
        <f>9+3</f>
        <v>12</v>
      </c>
      <c r="O61" s="204">
        <f t="shared" si="245"/>
        <v>12</v>
      </c>
      <c r="P61" s="204">
        <f t="shared" si="246"/>
        <v>0</v>
      </c>
      <c r="R61" s="202"/>
      <c r="S61" s="203" t="s">
        <v>114</v>
      </c>
      <c r="T61" s="204">
        <v>0</v>
      </c>
      <c r="U61" s="204">
        <v>31</v>
      </c>
      <c r="V61" s="204">
        <v>31</v>
      </c>
      <c r="W61" s="204">
        <f t="shared" si="247"/>
        <v>31</v>
      </c>
      <c r="X61" s="204">
        <f t="shared" si="248"/>
        <v>0</v>
      </c>
      <c r="Z61" s="202"/>
      <c r="AA61" s="203" t="s">
        <v>114</v>
      </c>
      <c r="AB61" s="204">
        <v>0</v>
      </c>
      <c r="AC61" s="204">
        <v>0</v>
      </c>
      <c r="AD61" s="204">
        <v>0</v>
      </c>
      <c r="AE61" s="204">
        <f t="shared" si="249"/>
        <v>0</v>
      </c>
      <c r="AF61" s="204">
        <f t="shared" si="250"/>
        <v>0</v>
      </c>
      <c r="AH61" s="202"/>
      <c r="AI61" s="203" t="s">
        <v>114</v>
      </c>
      <c r="AJ61" s="204">
        <v>456</v>
      </c>
      <c r="AK61" s="204">
        <v>433</v>
      </c>
      <c r="AL61" s="204">
        <v>518</v>
      </c>
      <c r="AM61" s="204">
        <f t="shared" si="251"/>
        <v>62</v>
      </c>
      <c r="AN61" s="204">
        <f t="shared" si="252"/>
        <v>85</v>
      </c>
      <c r="AP61" s="202"/>
      <c r="AQ61" s="203" t="s">
        <v>114</v>
      </c>
      <c r="AR61" s="204">
        <v>126</v>
      </c>
      <c r="AS61" s="204">
        <v>128</v>
      </c>
      <c r="AT61" s="204">
        <v>126</v>
      </c>
      <c r="AU61" s="204">
        <f t="shared" si="253"/>
        <v>0</v>
      </c>
      <c r="AV61" s="204">
        <f t="shared" si="254"/>
        <v>-2</v>
      </c>
      <c r="AX61" s="202"/>
      <c r="AY61" s="203" t="s">
        <v>114</v>
      </c>
      <c r="AZ61" s="204">
        <v>140</v>
      </c>
      <c r="BA61" s="204">
        <v>16</v>
      </c>
      <c r="BB61" s="204">
        <f>115+13+16</f>
        <v>144</v>
      </c>
      <c r="BC61" s="204">
        <f t="shared" si="255"/>
        <v>4</v>
      </c>
      <c r="BD61" s="204">
        <f t="shared" si="256"/>
        <v>128</v>
      </c>
      <c r="BF61" s="202"/>
      <c r="BG61" s="203" t="s">
        <v>114</v>
      </c>
      <c r="BH61" s="204">
        <v>114</v>
      </c>
      <c r="BI61" s="204">
        <v>147</v>
      </c>
      <c r="BJ61" s="204">
        <v>227</v>
      </c>
      <c r="BK61" s="204">
        <f t="shared" si="257"/>
        <v>113</v>
      </c>
      <c r="BL61" s="204">
        <f t="shared" si="258"/>
        <v>80</v>
      </c>
      <c r="BN61" s="202"/>
      <c r="BO61" s="203" t="s">
        <v>114</v>
      </c>
      <c r="BP61" s="204">
        <v>33</v>
      </c>
      <c r="BQ61" s="204">
        <v>35</v>
      </c>
      <c r="BR61" s="204">
        <v>35</v>
      </c>
      <c r="BS61" s="204">
        <f t="shared" si="259"/>
        <v>2</v>
      </c>
      <c r="BT61" s="204">
        <f t="shared" si="260"/>
        <v>0</v>
      </c>
    </row>
    <row r="62" spans="2:72">
      <c r="B62" s="202"/>
      <c r="C62" s="203" t="s">
        <v>115</v>
      </c>
      <c r="D62" s="204">
        <f t="shared" si="242"/>
        <v>295</v>
      </c>
      <c r="E62" s="204">
        <f t="shared" si="240"/>
        <v>324</v>
      </c>
      <c r="F62" s="204">
        <f t="shared" si="241"/>
        <v>251</v>
      </c>
      <c r="G62" s="204">
        <f t="shared" si="243"/>
        <v>-44</v>
      </c>
      <c r="H62" s="204">
        <f t="shared" si="244"/>
        <v>-73</v>
      </c>
      <c r="J62" s="202"/>
      <c r="K62" s="203" t="s">
        <v>115</v>
      </c>
      <c r="L62" s="204">
        <v>0</v>
      </c>
      <c r="M62" s="204">
        <v>3</v>
      </c>
      <c r="N62" s="204">
        <v>3</v>
      </c>
      <c r="O62" s="204">
        <f t="shared" si="245"/>
        <v>3</v>
      </c>
      <c r="P62" s="204">
        <f t="shared" si="246"/>
        <v>0</v>
      </c>
      <c r="R62" s="202"/>
      <c r="S62" s="203" t="s">
        <v>115</v>
      </c>
      <c r="T62" s="204">
        <v>0</v>
      </c>
      <c r="U62" s="204">
        <v>0</v>
      </c>
      <c r="V62" s="204">
        <v>0</v>
      </c>
      <c r="W62" s="204">
        <f t="shared" si="247"/>
        <v>0</v>
      </c>
      <c r="X62" s="204">
        <f t="shared" si="248"/>
        <v>0</v>
      </c>
      <c r="Z62" s="202"/>
      <c r="AA62" s="203" t="s">
        <v>115</v>
      </c>
      <c r="AB62" s="204">
        <v>0</v>
      </c>
      <c r="AC62" s="204">
        <v>0</v>
      </c>
      <c r="AD62" s="204">
        <v>0</v>
      </c>
      <c r="AE62" s="204">
        <f t="shared" si="249"/>
        <v>0</v>
      </c>
      <c r="AF62" s="204">
        <f t="shared" si="250"/>
        <v>0</v>
      </c>
      <c r="AH62" s="202"/>
      <c r="AI62" s="203" t="s">
        <v>115</v>
      </c>
      <c r="AJ62" s="204">
        <v>87</v>
      </c>
      <c r="AK62" s="204">
        <v>90</v>
      </c>
      <c r="AL62" s="204">
        <v>82</v>
      </c>
      <c r="AM62" s="204">
        <f t="shared" si="251"/>
        <v>-5</v>
      </c>
      <c r="AN62" s="204">
        <f t="shared" si="252"/>
        <v>-8</v>
      </c>
      <c r="AP62" s="202"/>
      <c r="AQ62" s="203" t="s">
        <v>115</v>
      </c>
      <c r="AR62" s="204">
        <v>124</v>
      </c>
      <c r="AS62" s="204">
        <v>124</v>
      </c>
      <c r="AT62" s="204">
        <v>124</v>
      </c>
      <c r="AU62" s="204">
        <f t="shared" si="253"/>
        <v>0</v>
      </c>
      <c r="AV62" s="204">
        <f t="shared" si="254"/>
        <v>0</v>
      </c>
      <c r="AX62" s="202"/>
      <c r="AY62" s="203" t="s">
        <v>115</v>
      </c>
      <c r="AZ62" s="204">
        <v>4</v>
      </c>
      <c r="BA62" s="204">
        <v>2</v>
      </c>
      <c r="BB62" s="204">
        <f>5+2</f>
        <v>7</v>
      </c>
      <c r="BC62" s="204">
        <f t="shared" si="255"/>
        <v>3</v>
      </c>
      <c r="BD62" s="204">
        <f t="shared" si="256"/>
        <v>5</v>
      </c>
      <c r="BF62" s="202"/>
      <c r="BG62" s="203" t="s">
        <v>115</v>
      </c>
      <c r="BH62" s="204">
        <v>75</v>
      </c>
      <c r="BI62" s="204">
        <v>98</v>
      </c>
      <c r="BJ62" s="204">
        <v>28</v>
      </c>
      <c r="BK62" s="204">
        <f t="shared" si="257"/>
        <v>-47</v>
      </c>
      <c r="BL62" s="204">
        <f t="shared" si="258"/>
        <v>-70</v>
      </c>
      <c r="BN62" s="202"/>
      <c r="BO62" s="203" t="s">
        <v>115</v>
      </c>
      <c r="BP62" s="204">
        <v>5</v>
      </c>
      <c r="BQ62" s="204">
        <v>7</v>
      </c>
      <c r="BR62" s="204">
        <v>7</v>
      </c>
      <c r="BS62" s="204">
        <f t="shared" si="259"/>
        <v>2</v>
      </c>
      <c r="BT62" s="204">
        <f t="shared" si="260"/>
        <v>0</v>
      </c>
    </row>
    <row r="63" spans="2:72">
      <c r="B63" s="202"/>
      <c r="C63" s="203" t="s">
        <v>116</v>
      </c>
      <c r="D63" s="204">
        <f t="shared" si="242"/>
        <v>116</v>
      </c>
      <c r="E63" s="204">
        <f t="shared" si="240"/>
        <v>131</v>
      </c>
      <c r="F63" s="204">
        <f t="shared" si="241"/>
        <v>125</v>
      </c>
      <c r="G63" s="204">
        <f t="shared" si="243"/>
        <v>9</v>
      </c>
      <c r="H63" s="204">
        <f t="shared" si="244"/>
        <v>-6</v>
      </c>
      <c r="J63" s="202"/>
      <c r="K63" s="203" t="s">
        <v>116</v>
      </c>
      <c r="L63" s="204">
        <v>0</v>
      </c>
      <c r="M63" s="204">
        <v>0</v>
      </c>
      <c r="N63" s="204">
        <v>0</v>
      </c>
      <c r="O63" s="204">
        <f t="shared" si="245"/>
        <v>0</v>
      </c>
      <c r="P63" s="204">
        <f t="shared" si="246"/>
        <v>0</v>
      </c>
      <c r="R63" s="202"/>
      <c r="S63" s="203" t="s">
        <v>116</v>
      </c>
      <c r="T63" s="204">
        <v>0</v>
      </c>
      <c r="U63" s="204">
        <v>0</v>
      </c>
      <c r="V63" s="204">
        <v>0</v>
      </c>
      <c r="W63" s="204">
        <f t="shared" si="247"/>
        <v>0</v>
      </c>
      <c r="X63" s="204">
        <f t="shared" si="248"/>
        <v>0</v>
      </c>
      <c r="Z63" s="202"/>
      <c r="AA63" s="203" t="s">
        <v>116</v>
      </c>
      <c r="AB63" s="204">
        <v>3</v>
      </c>
      <c r="AC63" s="204">
        <v>3</v>
      </c>
      <c r="AD63" s="204">
        <v>3</v>
      </c>
      <c r="AE63" s="204">
        <f t="shared" si="249"/>
        <v>0</v>
      </c>
      <c r="AF63" s="204">
        <f t="shared" si="250"/>
        <v>0</v>
      </c>
      <c r="AH63" s="202"/>
      <c r="AI63" s="203" t="s">
        <v>116</v>
      </c>
      <c r="AJ63" s="204">
        <v>42</v>
      </c>
      <c r="AK63" s="204">
        <v>37</v>
      </c>
      <c r="AL63" s="204">
        <v>63</v>
      </c>
      <c r="AM63" s="204">
        <f t="shared" si="251"/>
        <v>21</v>
      </c>
      <c r="AN63" s="204">
        <f t="shared" si="252"/>
        <v>26</v>
      </c>
      <c r="AP63" s="202"/>
      <c r="AQ63" s="203" t="s">
        <v>116</v>
      </c>
      <c r="AR63" s="204">
        <v>47</v>
      </c>
      <c r="AS63" s="204">
        <v>47</v>
      </c>
      <c r="AT63" s="204">
        <v>47</v>
      </c>
      <c r="AU63" s="204">
        <f t="shared" si="253"/>
        <v>0</v>
      </c>
      <c r="AV63" s="204">
        <f t="shared" si="254"/>
        <v>0</v>
      </c>
      <c r="AX63" s="202"/>
      <c r="AY63" s="203" t="s">
        <v>116</v>
      </c>
      <c r="AZ63" s="204">
        <v>2</v>
      </c>
      <c r="BA63" s="204">
        <v>2</v>
      </c>
      <c r="BB63" s="204">
        <v>0</v>
      </c>
      <c r="BC63" s="204">
        <f t="shared" si="255"/>
        <v>-2</v>
      </c>
      <c r="BD63" s="204">
        <f t="shared" si="256"/>
        <v>-2</v>
      </c>
      <c r="BF63" s="202"/>
      <c r="BG63" s="203" t="s">
        <v>116</v>
      </c>
      <c r="BH63" s="204">
        <v>21</v>
      </c>
      <c r="BI63" s="204">
        <v>41</v>
      </c>
      <c r="BJ63" s="204">
        <v>11</v>
      </c>
      <c r="BK63" s="204">
        <f t="shared" si="257"/>
        <v>-10</v>
      </c>
      <c r="BL63" s="204">
        <f t="shared" si="258"/>
        <v>-30</v>
      </c>
      <c r="BN63" s="202"/>
      <c r="BO63" s="203" t="s">
        <v>116</v>
      </c>
      <c r="BP63" s="204">
        <v>1</v>
      </c>
      <c r="BQ63" s="204">
        <v>1</v>
      </c>
      <c r="BR63" s="204">
        <v>1</v>
      </c>
      <c r="BS63" s="204">
        <f t="shared" si="259"/>
        <v>0</v>
      </c>
      <c r="BT63" s="204">
        <f t="shared" si="260"/>
        <v>0</v>
      </c>
    </row>
    <row r="64" spans="2:72">
      <c r="B64" s="202"/>
      <c r="C64" s="203" t="s">
        <v>117</v>
      </c>
      <c r="D64" s="204">
        <f t="shared" si="242"/>
        <v>23</v>
      </c>
      <c r="E64" s="204">
        <f t="shared" si="240"/>
        <v>27</v>
      </c>
      <c r="F64" s="204">
        <f t="shared" si="241"/>
        <v>10</v>
      </c>
      <c r="G64" s="204">
        <f t="shared" si="243"/>
        <v>-13</v>
      </c>
      <c r="H64" s="204">
        <f t="shared" si="244"/>
        <v>-17</v>
      </c>
      <c r="J64" s="202"/>
      <c r="K64" s="203" t="s">
        <v>117</v>
      </c>
      <c r="L64" s="204">
        <v>0</v>
      </c>
      <c r="M64" s="204">
        <v>0</v>
      </c>
      <c r="N64" s="204">
        <v>0</v>
      </c>
      <c r="O64" s="204">
        <f t="shared" si="245"/>
        <v>0</v>
      </c>
      <c r="P64" s="204">
        <f t="shared" si="246"/>
        <v>0</v>
      </c>
      <c r="R64" s="202"/>
      <c r="S64" s="203" t="s">
        <v>117</v>
      </c>
      <c r="T64" s="204">
        <v>0</v>
      </c>
      <c r="U64" s="204">
        <v>2</v>
      </c>
      <c r="V64" s="204">
        <v>2</v>
      </c>
      <c r="W64" s="204">
        <f t="shared" si="247"/>
        <v>2</v>
      </c>
      <c r="X64" s="204">
        <f t="shared" si="248"/>
        <v>0</v>
      </c>
      <c r="Z64" s="202"/>
      <c r="AA64" s="203" t="s">
        <v>117</v>
      </c>
      <c r="AB64" s="204">
        <v>1</v>
      </c>
      <c r="AC64" s="204">
        <v>1</v>
      </c>
      <c r="AD64" s="204">
        <v>1</v>
      </c>
      <c r="AE64" s="204">
        <f t="shared" si="249"/>
        <v>0</v>
      </c>
      <c r="AF64" s="204">
        <f t="shared" si="250"/>
        <v>0</v>
      </c>
      <c r="AH64" s="202"/>
      <c r="AI64" s="203" t="s">
        <v>117</v>
      </c>
      <c r="AJ64" s="204">
        <v>7</v>
      </c>
      <c r="AK64" s="204">
        <v>7</v>
      </c>
      <c r="AL64" s="204">
        <v>7</v>
      </c>
      <c r="AM64" s="204">
        <f t="shared" si="251"/>
        <v>0</v>
      </c>
      <c r="AN64" s="204">
        <f t="shared" si="252"/>
        <v>0</v>
      </c>
      <c r="AP64" s="202"/>
      <c r="AQ64" s="203" t="s">
        <v>117</v>
      </c>
      <c r="AR64" s="204">
        <v>0</v>
      </c>
      <c r="AS64" s="204">
        <v>0</v>
      </c>
      <c r="AT64" s="204">
        <v>0</v>
      </c>
      <c r="AU64" s="204">
        <f t="shared" si="253"/>
        <v>0</v>
      </c>
      <c r="AV64" s="204">
        <f t="shared" si="254"/>
        <v>0</v>
      </c>
      <c r="AX64" s="202"/>
      <c r="AY64" s="203" t="s">
        <v>117</v>
      </c>
      <c r="AZ64" s="204"/>
      <c r="BA64" s="204">
        <v>0</v>
      </c>
      <c r="BB64" s="204">
        <v>0</v>
      </c>
      <c r="BC64" s="204">
        <f t="shared" si="255"/>
        <v>0</v>
      </c>
      <c r="BD64" s="204">
        <f t="shared" si="256"/>
        <v>0</v>
      </c>
      <c r="BF64" s="202"/>
      <c r="BG64" s="203" t="s">
        <v>117</v>
      </c>
      <c r="BH64" s="204">
        <v>15</v>
      </c>
      <c r="BI64" s="204">
        <v>17</v>
      </c>
      <c r="BJ64" s="204">
        <v>0</v>
      </c>
      <c r="BK64" s="204">
        <f t="shared" si="257"/>
        <v>-15</v>
      </c>
      <c r="BL64" s="204">
        <f t="shared" si="258"/>
        <v>-17</v>
      </c>
      <c r="BN64" s="202"/>
      <c r="BO64" s="203" t="s">
        <v>117</v>
      </c>
      <c r="BP64" s="204">
        <v>0</v>
      </c>
      <c r="BQ64" s="204">
        <v>0</v>
      </c>
      <c r="BR64" s="204">
        <v>0</v>
      </c>
      <c r="BS64" s="204">
        <f t="shared" si="259"/>
        <v>0</v>
      </c>
      <c r="BT64" s="204">
        <f t="shared" si="260"/>
        <v>0</v>
      </c>
    </row>
    <row r="65" spans="2:72">
      <c r="B65" s="202"/>
      <c r="C65" s="205"/>
      <c r="D65" s="205"/>
      <c r="E65" s="203"/>
      <c r="F65" s="203"/>
      <c r="G65" s="203"/>
      <c r="H65" s="203"/>
      <c r="J65" s="202"/>
      <c r="K65" s="205"/>
      <c r="L65" s="205"/>
      <c r="M65" s="203"/>
      <c r="N65" s="203"/>
      <c r="O65" s="203"/>
      <c r="P65" s="203"/>
      <c r="R65" s="202"/>
      <c r="S65" s="205"/>
      <c r="T65" s="205"/>
      <c r="U65" s="203"/>
      <c r="V65" s="203"/>
      <c r="W65" s="203"/>
      <c r="X65" s="203"/>
      <c r="Z65" s="202"/>
      <c r="AA65" s="205"/>
      <c r="AB65" s="205"/>
      <c r="AC65" s="203"/>
      <c r="AD65" s="203"/>
      <c r="AE65" s="203"/>
      <c r="AF65" s="203"/>
      <c r="AH65" s="202"/>
      <c r="AI65" s="205"/>
      <c r="AJ65" s="205"/>
      <c r="AK65" s="203"/>
      <c r="AL65" s="203"/>
      <c r="AM65" s="203"/>
      <c r="AN65" s="203"/>
      <c r="AP65" s="202"/>
      <c r="AQ65" s="205"/>
      <c r="AR65" s="205"/>
      <c r="AS65" s="203"/>
      <c r="AT65" s="203"/>
      <c r="AU65" s="203"/>
      <c r="AV65" s="203"/>
      <c r="AX65" s="202"/>
      <c r="AY65" s="205"/>
      <c r="AZ65" s="205"/>
      <c r="BA65" s="203"/>
      <c r="BB65" s="203"/>
      <c r="BC65" s="203"/>
      <c r="BD65" s="203"/>
      <c r="BF65" s="202"/>
      <c r="BG65" s="205"/>
      <c r="BH65" s="205"/>
      <c r="BI65" s="203"/>
      <c r="BJ65" s="203"/>
      <c r="BK65" s="203"/>
      <c r="BL65" s="203"/>
      <c r="BN65" s="202"/>
      <c r="BO65" s="205"/>
      <c r="BP65" s="205"/>
      <c r="BQ65" s="203"/>
      <c r="BR65" s="203"/>
      <c r="BS65" s="203"/>
      <c r="BT65" s="203"/>
    </row>
    <row r="66" spans="2:72">
      <c r="B66" s="206"/>
      <c r="C66" s="207" t="s">
        <v>109</v>
      </c>
      <c r="D66" s="208">
        <f t="shared" ref="D66" si="261">SUM(D59:D65)</f>
        <v>3516</v>
      </c>
      <c r="E66" s="208">
        <f>SUM(E59:E65)</f>
        <v>4030</v>
      </c>
      <c r="F66" s="208">
        <f>SUM(F59:F65)</f>
        <v>3544</v>
      </c>
      <c r="G66" s="208">
        <f t="shared" ref="G66" si="262">SUM(G59:G65)</f>
        <v>28</v>
      </c>
      <c r="H66" s="208">
        <f t="shared" ref="H66" si="263">SUM(H59:H65)</f>
        <v>-486</v>
      </c>
      <c r="J66" s="206"/>
      <c r="K66" s="207" t="s">
        <v>109</v>
      </c>
      <c r="L66" s="208">
        <f t="shared" ref="L66:N66" si="264">SUM(L59:L65)</f>
        <v>0</v>
      </c>
      <c r="M66" s="208">
        <f t="shared" si="264"/>
        <v>50</v>
      </c>
      <c r="N66" s="208">
        <f t="shared" si="264"/>
        <v>33</v>
      </c>
      <c r="O66" s="208">
        <f t="shared" ref="O66" si="265">SUM(O59:O65)</f>
        <v>33</v>
      </c>
      <c r="P66" s="208">
        <f t="shared" ref="P66" si="266">SUM(P59:P65)</f>
        <v>-17</v>
      </c>
      <c r="R66" s="206"/>
      <c r="S66" s="207" t="s">
        <v>109</v>
      </c>
      <c r="T66" s="208">
        <v>0</v>
      </c>
      <c r="U66" s="208">
        <v>98</v>
      </c>
      <c r="V66" s="208">
        <v>83</v>
      </c>
      <c r="W66" s="208">
        <f t="shared" ref="W66" si="267">SUM(W59:W65)</f>
        <v>83</v>
      </c>
      <c r="X66" s="208">
        <f t="shared" ref="X66" si="268">SUM(X59:X65)</f>
        <v>-15</v>
      </c>
      <c r="Z66" s="206"/>
      <c r="AA66" s="207" t="s">
        <v>109</v>
      </c>
      <c r="AB66" s="208">
        <f t="shared" ref="AB66:AD66" si="269">SUM(AB59:AB65)</f>
        <v>8</v>
      </c>
      <c r="AC66" s="208">
        <f t="shared" si="269"/>
        <v>7</v>
      </c>
      <c r="AD66" s="208">
        <f t="shared" si="269"/>
        <v>6</v>
      </c>
      <c r="AE66" s="208">
        <f t="shared" ref="AE66" si="270">SUM(AE59:AE65)</f>
        <v>-2</v>
      </c>
      <c r="AF66" s="208">
        <f t="shared" ref="AF66" si="271">SUM(AF59:AF65)</f>
        <v>-1</v>
      </c>
      <c r="AH66" s="206"/>
      <c r="AI66" s="207" t="s">
        <v>109</v>
      </c>
      <c r="AJ66" s="208">
        <f t="shared" ref="AJ66:AL66" si="272">SUM(AJ59:AJ65)</f>
        <v>1427</v>
      </c>
      <c r="AK66" s="208">
        <f t="shared" si="272"/>
        <v>1432</v>
      </c>
      <c r="AL66" s="208">
        <f t="shared" si="272"/>
        <v>1421</v>
      </c>
      <c r="AM66" s="208">
        <f t="shared" ref="AM66" si="273">SUM(AM59:AM65)</f>
        <v>-6</v>
      </c>
      <c r="AN66" s="208">
        <f t="shared" ref="AN66" si="274">SUM(AN59:AN65)</f>
        <v>-11</v>
      </c>
      <c r="AP66" s="206"/>
      <c r="AQ66" s="207" t="s">
        <v>109</v>
      </c>
      <c r="AR66" s="208">
        <f t="shared" ref="AR66:AT66" si="275">SUM(AR59:AR65)</f>
        <v>708</v>
      </c>
      <c r="AS66" s="208">
        <f t="shared" si="275"/>
        <v>593</v>
      </c>
      <c r="AT66" s="208">
        <f t="shared" si="275"/>
        <v>591</v>
      </c>
      <c r="AU66" s="208">
        <f t="shared" ref="AU66" si="276">SUM(AU59:AU65)</f>
        <v>-117</v>
      </c>
      <c r="AV66" s="208">
        <f t="shared" ref="AV66" si="277">SUM(AV59:AV65)</f>
        <v>-2</v>
      </c>
      <c r="AX66" s="206"/>
      <c r="AY66" s="207" t="s">
        <v>109</v>
      </c>
      <c r="AZ66" s="208">
        <f t="shared" ref="AZ66" si="278">SUM(AZ59:AZ65)</f>
        <v>348</v>
      </c>
      <c r="BA66" s="208">
        <f t="shared" ref="BA66:BB66" si="279">SUM(BA59:BA65)</f>
        <v>445</v>
      </c>
      <c r="BB66" s="208">
        <f t="shared" si="279"/>
        <v>361</v>
      </c>
      <c r="BC66" s="208">
        <f t="shared" ref="BC66" si="280">SUM(BC59:BC65)</f>
        <v>13</v>
      </c>
      <c r="BD66" s="208">
        <f t="shared" ref="BD66" si="281">SUM(BD59:BD65)</f>
        <v>-84</v>
      </c>
      <c r="BF66" s="206"/>
      <c r="BG66" s="207" t="s">
        <v>109</v>
      </c>
      <c r="BH66" s="208">
        <f t="shared" ref="BH66:BJ66" si="282">SUM(BH59:BH65)</f>
        <v>861</v>
      </c>
      <c r="BI66" s="208">
        <f t="shared" si="282"/>
        <v>1225</v>
      </c>
      <c r="BJ66" s="208">
        <f t="shared" si="282"/>
        <v>884</v>
      </c>
      <c r="BK66" s="208">
        <f t="shared" ref="BK66" si="283">SUM(BK59:BK65)</f>
        <v>23</v>
      </c>
      <c r="BL66" s="208">
        <f t="shared" ref="BL66" si="284">SUM(BL59:BL65)</f>
        <v>-341</v>
      </c>
      <c r="BN66" s="206"/>
      <c r="BO66" s="207" t="s">
        <v>109</v>
      </c>
      <c r="BP66" s="208">
        <f t="shared" ref="BP66:BR66" si="285">SUM(BP59:BP65)</f>
        <v>164</v>
      </c>
      <c r="BQ66" s="208">
        <f t="shared" si="285"/>
        <v>180</v>
      </c>
      <c r="BR66" s="208">
        <f t="shared" si="285"/>
        <v>165</v>
      </c>
      <c r="BS66" s="208">
        <f t="shared" ref="BS66" si="286">SUM(BS59:BS65)</f>
        <v>1</v>
      </c>
      <c r="BT66" s="208">
        <f t="shared" ref="BT66" si="287">SUM(BT59:BT65)</f>
        <v>-15</v>
      </c>
    </row>
    <row r="67" spans="2:72">
      <c r="B67" s="199">
        <v>7</v>
      </c>
      <c r="C67" s="200" t="s">
        <v>80</v>
      </c>
      <c r="D67" s="201"/>
      <c r="E67" s="201"/>
      <c r="F67" s="201"/>
      <c r="G67" s="201"/>
      <c r="H67" s="201"/>
      <c r="J67" s="199">
        <v>7</v>
      </c>
      <c r="K67" s="200" t="s">
        <v>80</v>
      </c>
      <c r="L67" s="201"/>
      <c r="M67" s="201"/>
      <c r="N67" s="201"/>
      <c r="O67" s="201"/>
      <c r="P67" s="201"/>
      <c r="R67" s="199">
        <v>7</v>
      </c>
      <c r="S67" s="200" t="s">
        <v>80</v>
      </c>
      <c r="T67" s="201"/>
      <c r="U67" s="201"/>
      <c r="V67" s="201"/>
      <c r="W67" s="201"/>
      <c r="X67" s="201"/>
      <c r="Z67" s="199">
        <v>7</v>
      </c>
      <c r="AA67" s="200" t="s">
        <v>80</v>
      </c>
      <c r="AB67" s="201"/>
      <c r="AC67" s="201"/>
      <c r="AD67" s="201"/>
      <c r="AE67" s="201"/>
      <c r="AF67" s="201"/>
      <c r="AH67" s="199">
        <v>7</v>
      </c>
      <c r="AI67" s="200" t="s">
        <v>80</v>
      </c>
      <c r="AJ67" s="201"/>
      <c r="AK67" s="201"/>
      <c r="AL67" s="201"/>
      <c r="AM67" s="201"/>
      <c r="AN67" s="201"/>
      <c r="AP67" s="199">
        <v>7</v>
      </c>
      <c r="AQ67" s="200" t="s">
        <v>80</v>
      </c>
      <c r="AR67" s="201"/>
      <c r="AS67" s="201"/>
      <c r="AT67" s="201"/>
      <c r="AU67" s="201"/>
      <c r="AV67" s="201"/>
      <c r="AX67" s="199">
        <v>7</v>
      </c>
      <c r="AY67" s="200" t="s">
        <v>80</v>
      </c>
      <c r="AZ67" s="201"/>
      <c r="BA67" s="201"/>
      <c r="BB67" s="201"/>
      <c r="BC67" s="201"/>
      <c r="BD67" s="201"/>
      <c r="BF67" s="199">
        <v>7</v>
      </c>
      <c r="BG67" s="200" t="s">
        <v>80</v>
      </c>
      <c r="BH67" s="201"/>
      <c r="BI67" s="201"/>
      <c r="BJ67" s="201"/>
      <c r="BK67" s="201"/>
      <c r="BL67" s="201"/>
      <c r="BN67" s="199">
        <v>7</v>
      </c>
      <c r="BO67" s="200" t="s">
        <v>80</v>
      </c>
      <c r="BP67" s="201"/>
      <c r="BQ67" s="201"/>
      <c r="BR67" s="201"/>
      <c r="BS67" s="201"/>
      <c r="BT67" s="201"/>
    </row>
    <row r="68" spans="2:72">
      <c r="B68" s="202"/>
      <c r="C68" s="203"/>
      <c r="D68" s="204"/>
      <c r="E68" s="204"/>
      <c r="F68" s="204"/>
      <c r="G68" s="204"/>
      <c r="H68" s="204"/>
      <c r="J68" s="202"/>
      <c r="K68" s="203"/>
      <c r="L68" s="204"/>
      <c r="M68" s="204"/>
      <c r="N68" s="204"/>
      <c r="O68" s="204"/>
      <c r="P68" s="204"/>
      <c r="R68" s="202"/>
      <c r="S68" s="203"/>
      <c r="T68" s="204"/>
      <c r="U68" s="204"/>
      <c r="V68" s="204"/>
      <c r="W68" s="204"/>
      <c r="X68" s="204"/>
      <c r="Z68" s="202"/>
      <c r="AA68" s="203"/>
      <c r="AB68" s="204"/>
      <c r="AC68" s="204"/>
      <c r="AD68" s="204"/>
      <c r="AE68" s="204"/>
      <c r="AF68" s="204"/>
      <c r="AH68" s="202"/>
      <c r="AI68" s="203"/>
      <c r="AJ68" s="204"/>
      <c r="AK68" s="204"/>
      <c r="AL68" s="204"/>
      <c r="AM68" s="204"/>
      <c r="AN68" s="204"/>
      <c r="AP68" s="202"/>
      <c r="AQ68" s="203"/>
      <c r="AR68" s="204"/>
      <c r="AS68" s="204"/>
      <c r="AT68" s="204"/>
      <c r="AU68" s="204"/>
      <c r="AV68" s="204"/>
      <c r="AX68" s="202"/>
      <c r="AY68" s="203"/>
      <c r="AZ68" s="204"/>
      <c r="BA68" s="204"/>
      <c r="BB68" s="204"/>
      <c r="BC68" s="204"/>
      <c r="BD68" s="204"/>
      <c r="BF68" s="202"/>
      <c r="BG68" s="203"/>
      <c r="BH68" s="204"/>
      <c r="BI68" s="204"/>
      <c r="BJ68" s="204"/>
      <c r="BK68" s="204"/>
      <c r="BL68" s="204"/>
      <c r="BN68" s="202"/>
      <c r="BO68" s="203"/>
      <c r="BP68" s="204"/>
      <c r="BQ68" s="204"/>
      <c r="BR68" s="204"/>
      <c r="BS68" s="204"/>
      <c r="BT68" s="204"/>
    </row>
    <row r="69" spans="2:72">
      <c r="B69" s="202"/>
      <c r="C69" s="203" t="s">
        <v>112</v>
      </c>
      <c r="D69" s="204">
        <f>L69+T69+AB69+AJ69+AR69+AZ69+BH69+BP69</f>
        <v>60</v>
      </c>
      <c r="E69" s="204">
        <f t="shared" ref="E69:E74" si="288">M69+U69+AC69+AK69+AS69+BA69+BI69+BQ69</f>
        <v>6</v>
      </c>
      <c r="F69" s="204">
        <f t="shared" ref="F69:F74" si="289">N69+V69+AD69+AL69+AT69+BB69+BJ69+BR69</f>
        <v>1</v>
      </c>
      <c r="G69" s="204">
        <f>F69-D69</f>
        <v>-59</v>
      </c>
      <c r="H69" s="204">
        <f>F69-E69</f>
        <v>-5</v>
      </c>
      <c r="J69" s="202"/>
      <c r="K69" s="203" t="s">
        <v>112</v>
      </c>
      <c r="L69" s="204">
        <v>0</v>
      </c>
      <c r="M69" s="204">
        <v>0</v>
      </c>
      <c r="N69" s="204">
        <v>0</v>
      </c>
      <c r="O69" s="204">
        <f>N69-L69</f>
        <v>0</v>
      </c>
      <c r="P69" s="204">
        <f>N69-M69</f>
        <v>0</v>
      </c>
      <c r="R69" s="202"/>
      <c r="S69" s="203" t="s">
        <v>112</v>
      </c>
      <c r="T69" s="204">
        <v>0</v>
      </c>
      <c r="U69" s="204">
        <v>0</v>
      </c>
      <c r="V69" s="204">
        <v>0</v>
      </c>
      <c r="W69" s="204">
        <f>V69-T69</f>
        <v>0</v>
      </c>
      <c r="X69" s="204">
        <f>V69-U69</f>
        <v>0</v>
      </c>
      <c r="Z69" s="202"/>
      <c r="AA69" s="203" t="s">
        <v>112</v>
      </c>
      <c r="AB69" s="204">
        <v>0</v>
      </c>
      <c r="AC69" s="204">
        <v>0</v>
      </c>
      <c r="AD69" s="204">
        <v>0</v>
      </c>
      <c r="AE69" s="204">
        <f>AD69-AB69</f>
        <v>0</v>
      </c>
      <c r="AF69" s="204">
        <f>AD69-AC69</f>
        <v>0</v>
      </c>
      <c r="AH69" s="202"/>
      <c r="AI69" s="203" t="s">
        <v>112</v>
      </c>
      <c r="AJ69" s="204">
        <v>0</v>
      </c>
      <c r="AK69" s="204">
        <v>0</v>
      </c>
      <c r="AL69" s="204">
        <v>0</v>
      </c>
      <c r="AM69" s="204">
        <f>AL69-AJ69</f>
        <v>0</v>
      </c>
      <c r="AN69" s="204">
        <f>AL69-AK69</f>
        <v>0</v>
      </c>
      <c r="AP69" s="202"/>
      <c r="AQ69" s="203" t="s">
        <v>112</v>
      </c>
      <c r="AR69" s="204">
        <v>0</v>
      </c>
      <c r="AS69" s="204">
        <v>0</v>
      </c>
      <c r="AT69" s="204">
        <v>0</v>
      </c>
      <c r="AU69" s="204">
        <f>AT69-AR69</f>
        <v>0</v>
      </c>
      <c r="AV69" s="204">
        <f>AT69-AS69</f>
        <v>0</v>
      </c>
      <c r="AX69" s="202"/>
      <c r="AY69" s="203" t="s">
        <v>112</v>
      </c>
      <c r="AZ69" s="204">
        <v>0</v>
      </c>
      <c r="BA69" s="204">
        <v>0</v>
      </c>
      <c r="BB69" s="204">
        <v>0</v>
      </c>
      <c r="BC69" s="204">
        <f>BB69-AZ69</f>
        <v>0</v>
      </c>
      <c r="BD69" s="204">
        <f>BB69-BA69</f>
        <v>0</v>
      </c>
      <c r="BF69" s="202"/>
      <c r="BG69" s="203" t="s">
        <v>112</v>
      </c>
      <c r="BH69" s="204">
        <v>60</v>
      </c>
      <c r="BI69" s="204">
        <v>6</v>
      </c>
      <c r="BJ69" s="204">
        <v>1</v>
      </c>
      <c r="BK69" s="204">
        <f>BJ69-BH69</f>
        <v>-59</v>
      </c>
      <c r="BL69" s="204">
        <f>BJ69-BI69</f>
        <v>-5</v>
      </c>
      <c r="BN69" s="202"/>
      <c r="BO69" s="203" t="s">
        <v>112</v>
      </c>
      <c r="BP69" s="204">
        <v>0</v>
      </c>
      <c r="BQ69" s="204">
        <v>0</v>
      </c>
      <c r="BR69" s="204">
        <v>0</v>
      </c>
      <c r="BS69" s="204">
        <f>BR69-BP69</f>
        <v>0</v>
      </c>
      <c r="BT69" s="204">
        <f>BR69-BQ69</f>
        <v>0</v>
      </c>
    </row>
    <row r="70" spans="2:72">
      <c r="B70" s="202"/>
      <c r="C70" s="203" t="s">
        <v>113</v>
      </c>
      <c r="D70" s="204">
        <f t="shared" ref="D70:D74" si="290">L70+T70+AB70+AJ70+AR70+AZ70+BH70+BP70</f>
        <v>43</v>
      </c>
      <c r="E70" s="204">
        <f t="shared" si="288"/>
        <v>2</v>
      </c>
      <c r="F70" s="204">
        <f t="shared" si="289"/>
        <v>5</v>
      </c>
      <c r="G70" s="204">
        <f t="shared" ref="G70:G74" si="291">F70-D70</f>
        <v>-38</v>
      </c>
      <c r="H70" s="204">
        <f t="shared" ref="H70:H74" si="292">F70-E70</f>
        <v>3</v>
      </c>
      <c r="J70" s="202"/>
      <c r="K70" s="203" t="s">
        <v>113</v>
      </c>
      <c r="L70" s="204">
        <v>0</v>
      </c>
      <c r="M70" s="204">
        <v>0</v>
      </c>
      <c r="N70" s="204">
        <v>0</v>
      </c>
      <c r="O70" s="204">
        <f t="shared" ref="O70:O74" si="293">N70-L70</f>
        <v>0</v>
      </c>
      <c r="P70" s="204">
        <f t="shared" ref="P70:P74" si="294">N70-M70</f>
        <v>0</v>
      </c>
      <c r="R70" s="202"/>
      <c r="S70" s="203" t="s">
        <v>113</v>
      </c>
      <c r="T70" s="204">
        <v>0</v>
      </c>
      <c r="U70" s="204">
        <v>0</v>
      </c>
      <c r="V70" s="204">
        <v>0</v>
      </c>
      <c r="W70" s="204">
        <f t="shared" ref="W70:W74" si="295">V70-T70</f>
        <v>0</v>
      </c>
      <c r="X70" s="204">
        <f t="shared" ref="X70:X74" si="296">V70-U70</f>
        <v>0</v>
      </c>
      <c r="Z70" s="202"/>
      <c r="AA70" s="203" t="s">
        <v>113</v>
      </c>
      <c r="AB70" s="204">
        <v>0</v>
      </c>
      <c r="AC70" s="204">
        <v>0</v>
      </c>
      <c r="AD70" s="204">
        <v>0</v>
      </c>
      <c r="AE70" s="204">
        <f t="shared" ref="AE70:AE74" si="297">AD70-AB70</f>
        <v>0</v>
      </c>
      <c r="AF70" s="204">
        <f t="shared" ref="AF70:AF74" si="298">AD70-AC70</f>
        <v>0</v>
      </c>
      <c r="AH70" s="202"/>
      <c r="AI70" s="203" t="s">
        <v>113</v>
      </c>
      <c r="AJ70" s="204">
        <v>0</v>
      </c>
      <c r="AK70" s="204">
        <v>0</v>
      </c>
      <c r="AL70" s="204">
        <v>0</v>
      </c>
      <c r="AM70" s="204">
        <f t="shared" ref="AM70:AM74" si="299">AL70-AJ70</f>
        <v>0</v>
      </c>
      <c r="AN70" s="204">
        <f t="shared" ref="AN70:AN74" si="300">AL70-AK70</f>
        <v>0</v>
      </c>
      <c r="AP70" s="202"/>
      <c r="AQ70" s="203" t="s">
        <v>113</v>
      </c>
      <c r="AR70" s="204">
        <v>0</v>
      </c>
      <c r="AS70" s="204">
        <v>0</v>
      </c>
      <c r="AT70" s="204">
        <v>0</v>
      </c>
      <c r="AU70" s="204">
        <f t="shared" ref="AU70:AU74" si="301">AT70-AR70</f>
        <v>0</v>
      </c>
      <c r="AV70" s="204">
        <f t="shared" ref="AV70:AV74" si="302">AT70-AS70</f>
        <v>0</v>
      </c>
      <c r="AX70" s="202"/>
      <c r="AY70" s="203" t="s">
        <v>113</v>
      </c>
      <c r="AZ70" s="204">
        <v>0</v>
      </c>
      <c r="BA70" s="204"/>
      <c r="BB70" s="204">
        <v>3</v>
      </c>
      <c r="BC70" s="204">
        <f t="shared" ref="BC70:BC74" si="303">BB70-AZ70</f>
        <v>3</v>
      </c>
      <c r="BD70" s="204">
        <f t="shared" ref="BD70:BD74" si="304">BB70-BA70</f>
        <v>3</v>
      </c>
      <c r="BF70" s="202"/>
      <c r="BG70" s="203" t="s">
        <v>113</v>
      </c>
      <c r="BH70" s="204">
        <v>43</v>
      </c>
      <c r="BI70" s="204">
        <v>2</v>
      </c>
      <c r="BJ70" s="204">
        <v>2</v>
      </c>
      <c r="BK70" s="204">
        <f t="shared" ref="BK70:BK74" si="305">BJ70-BH70</f>
        <v>-41</v>
      </c>
      <c r="BL70" s="204">
        <f t="shared" ref="BL70:BL74" si="306">BJ70-BI70</f>
        <v>0</v>
      </c>
      <c r="BN70" s="202"/>
      <c r="BO70" s="203" t="s">
        <v>113</v>
      </c>
      <c r="BP70" s="204">
        <v>0</v>
      </c>
      <c r="BQ70" s="204">
        <v>0</v>
      </c>
      <c r="BR70" s="204">
        <v>0</v>
      </c>
      <c r="BS70" s="204">
        <f t="shared" ref="BS70:BS74" si="307">BR70-BP70</f>
        <v>0</v>
      </c>
      <c r="BT70" s="204">
        <f t="shared" ref="BT70:BT74" si="308">BR70-BQ70</f>
        <v>0</v>
      </c>
    </row>
    <row r="71" spans="2:72">
      <c r="B71" s="202"/>
      <c r="C71" s="203" t="s">
        <v>114</v>
      </c>
      <c r="D71" s="204">
        <f t="shared" si="290"/>
        <v>21</v>
      </c>
      <c r="E71" s="204">
        <f t="shared" si="288"/>
        <v>0</v>
      </c>
      <c r="F71" s="204">
        <f t="shared" si="289"/>
        <v>0</v>
      </c>
      <c r="G71" s="204">
        <f t="shared" si="291"/>
        <v>-21</v>
      </c>
      <c r="H71" s="204">
        <f t="shared" si="292"/>
        <v>0</v>
      </c>
      <c r="J71" s="202"/>
      <c r="K71" s="203" t="s">
        <v>114</v>
      </c>
      <c r="L71" s="204">
        <v>0</v>
      </c>
      <c r="M71" s="204">
        <v>0</v>
      </c>
      <c r="N71" s="204">
        <v>0</v>
      </c>
      <c r="O71" s="204">
        <f t="shared" si="293"/>
        <v>0</v>
      </c>
      <c r="P71" s="204">
        <f t="shared" si="294"/>
        <v>0</v>
      </c>
      <c r="R71" s="202"/>
      <c r="S71" s="203" t="s">
        <v>114</v>
      </c>
      <c r="T71" s="204">
        <v>0</v>
      </c>
      <c r="U71" s="204">
        <v>0</v>
      </c>
      <c r="V71" s="204">
        <v>0</v>
      </c>
      <c r="W71" s="204">
        <f t="shared" si="295"/>
        <v>0</v>
      </c>
      <c r="X71" s="204">
        <f t="shared" si="296"/>
        <v>0</v>
      </c>
      <c r="Z71" s="202"/>
      <c r="AA71" s="203" t="s">
        <v>114</v>
      </c>
      <c r="AB71" s="204">
        <v>0</v>
      </c>
      <c r="AC71" s="204">
        <v>0</v>
      </c>
      <c r="AD71" s="204">
        <v>0</v>
      </c>
      <c r="AE71" s="204">
        <f t="shared" si="297"/>
        <v>0</v>
      </c>
      <c r="AF71" s="204">
        <f t="shared" si="298"/>
        <v>0</v>
      </c>
      <c r="AH71" s="202"/>
      <c r="AI71" s="203" t="s">
        <v>114</v>
      </c>
      <c r="AJ71" s="204">
        <v>0</v>
      </c>
      <c r="AK71" s="204">
        <v>0</v>
      </c>
      <c r="AL71" s="204">
        <v>0</v>
      </c>
      <c r="AM71" s="204">
        <f t="shared" si="299"/>
        <v>0</v>
      </c>
      <c r="AN71" s="204">
        <f t="shared" si="300"/>
        <v>0</v>
      </c>
      <c r="AP71" s="202"/>
      <c r="AQ71" s="203" t="s">
        <v>114</v>
      </c>
      <c r="AR71" s="204">
        <v>0</v>
      </c>
      <c r="AS71" s="204">
        <v>0</v>
      </c>
      <c r="AT71" s="204">
        <v>0</v>
      </c>
      <c r="AU71" s="204">
        <f t="shared" si="301"/>
        <v>0</v>
      </c>
      <c r="AV71" s="204">
        <f t="shared" si="302"/>
        <v>0</v>
      </c>
      <c r="AX71" s="202"/>
      <c r="AY71" s="203" t="s">
        <v>114</v>
      </c>
      <c r="AZ71" s="204">
        <v>0</v>
      </c>
      <c r="BA71" s="204">
        <v>0</v>
      </c>
      <c r="BB71" s="204">
        <v>0</v>
      </c>
      <c r="BC71" s="204">
        <f t="shared" si="303"/>
        <v>0</v>
      </c>
      <c r="BD71" s="204">
        <f t="shared" si="304"/>
        <v>0</v>
      </c>
      <c r="BF71" s="202"/>
      <c r="BG71" s="203" t="s">
        <v>114</v>
      </c>
      <c r="BH71" s="204">
        <v>21</v>
      </c>
      <c r="BI71" s="204">
        <v>0</v>
      </c>
      <c r="BJ71" s="204">
        <v>0</v>
      </c>
      <c r="BK71" s="204">
        <f t="shared" si="305"/>
        <v>-21</v>
      </c>
      <c r="BL71" s="204">
        <f t="shared" si="306"/>
        <v>0</v>
      </c>
      <c r="BN71" s="202"/>
      <c r="BO71" s="203" t="s">
        <v>114</v>
      </c>
      <c r="BP71" s="204">
        <v>0</v>
      </c>
      <c r="BQ71" s="204">
        <v>0</v>
      </c>
      <c r="BR71" s="204">
        <v>0</v>
      </c>
      <c r="BS71" s="204">
        <f t="shared" si="307"/>
        <v>0</v>
      </c>
      <c r="BT71" s="204">
        <f t="shared" si="308"/>
        <v>0</v>
      </c>
    </row>
    <row r="72" spans="2:72">
      <c r="B72" s="202"/>
      <c r="C72" s="203" t="s">
        <v>115</v>
      </c>
      <c r="D72" s="204">
        <f t="shared" si="290"/>
        <v>14</v>
      </c>
      <c r="E72" s="204">
        <f t="shared" si="288"/>
        <v>0</v>
      </c>
      <c r="F72" s="204">
        <f t="shared" si="289"/>
        <v>0</v>
      </c>
      <c r="G72" s="204">
        <f t="shared" si="291"/>
        <v>-14</v>
      </c>
      <c r="H72" s="204">
        <f t="shared" si="292"/>
        <v>0</v>
      </c>
      <c r="J72" s="202"/>
      <c r="K72" s="203" t="s">
        <v>115</v>
      </c>
      <c r="L72" s="204">
        <v>0</v>
      </c>
      <c r="M72" s="204">
        <v>0</v>
      </c>
      <c r="N72" s="204">
        <v>0</v>
      </c>
      <c r="O72" s="204">
        <f t="shared" si="293"/>
        <v>0</v>
      </c>
      <c r="P72" s="204">
        <f t="shared" si="294"/>
        <v>0</v>
      </c>
      <c r="R72" s="202"/>
      <c r="S72" s="203" t="s">
        <v>115</v>
      </c>
      <c r="T72" s="204">
        <v>0</v>
      </c>
      <c r="U72" s="204">
        <v>0</v>
      </c>
      <c r="V72" s="204">
        <v>0</v>
      </c>
      <c r="W72" s="204">
        <f t="shared" si="295"/>
        <v>0</v>
      </c>
      <c r="X72" s="204">
        <f t="shared" si="296"/>
        <v>0</v>
      </c>
      <c r="Z72" s="202"/>
      <c r="AA72" s="203" t="s">
        <v>115</v>
      </c>
      <c r="AB72" s="204">
        <v>0</v>
      </c>
      <c r="AC72" s="204">
        <v>0</v>
      </c>
      <c r="AD72" s="204">
        <v>0</v>
      </c>
      <c r="AE72" s="204">
        <f t="shared" si="297"/>
        <v>0</v>
      </c>
      <c r="AF72" s="204">
        <f t="shared" si="298"/>
        <v>0</v>
      </c>
      <c r="AH72" s="202"/>
      <c r="AI72" s="203" t="s">
        <v>115</v>
      </c>
      <c r="AJ72" s="204">
        <v>0</v>
      </c>
      <c r="AK72" s="204">
        <v>0</v>
      </c>
      <c r="AL72" s="204">
        <v>0</v>
      </c>
      <c r="AM72" s="204">
        <f t="shared" si="299"/>
        <v>0</v>
      </c>
      <c r="AN72" s="204">
        <f t="shared" si="300"/>
        <v>0</v>
      </c>
      <c r="AP72" s="202"/>
      <c r="AQ72" s="203" t="s">
        <v>115</v>
      </c>
      <c r="AR72" s="204">
        <v>0</v>
      </c>
      <c r="AS72" s="204">
        <v>0</v>
      </c>
      <c r="AT72" s="204">
        <v>0</v>
      </c>
      <c r="AU72" s="204">
        <f t="shared" si="301"/>
        <v>0</v>
      </c>
      <c r="AV72" s="204">
        <f t="shared" si="302"/>
        <v>0</v>
      </c>
      <c r="AX72" s="202"/>
      <c r="AY72" s="203" t="s">
        <v>115</v>
      </c>
      <c r="AZ72" s="204">
        <v>0</v>
      </c>
      <c r="BA72" s="204">
        <v>0</v>
      </c>
      <c r="BB72" s="204">
        <v>0</v>
      </c>
      <c r="BC72" s="204">
        <f t="shared" si="303"/>
        <v>0</v>
      </c>
      <c r="BD72" s="204">
        <f t="shared" si="304"/>
        <v>0</v>
      </c>
      <c r="BF72" s="202"/>
      <c r="BG72" s="203" t="s">
        <v>115</v>
      </c>
      <c r="BH72" s="204">
        <v>14</v>
      </c>
      <c r="BI72" s="204">
        <v>0</v>
      </c>
      <c r="BJ72" s="204">
        <v>0</v>
      </c>
      <c r="BK72" s="204">
        <f t="shared" si="305"/>
        <v>-14</v>
      </c>
      <c r="BL72" s="204">
        <f t="shared" si="306"/>
        <v>0</v>
      </c>
      <c r="BN72" s="202"/>
      <c r="BO72" s="203" t="s">
        <v>115</v>
      </c>
      <c r="BP72" s="204">
        <v>0</v>
      </c>
      <c r="BQ72" s="204">
        <v>0</v>
      </c>
      <c r="BR72" s="204">
        <v>0</v>
      </c>
      <c r="BS72" s="204">
        <f t="shared" si="307"/>
        <v>0</v>
      </c>
      <c r="BT72" s="204">
        <f t="shared" si="308"/>
        <v>0</v>
      </c>
    </row>
    <row r="73" spans="2:72">
      <c r="B73" s="202"/>
      <c r="C73" s="203" t="s">
        <v>116</v>
      </c>
      <c r="D73" s="204">
        <f t="shared" si="290"/>
        <v>11</v>
      </c>
      <c r="E73" s="204">
        <f t="shared" si="288"/>
        <v>0</v>
      </c>
      <c r="F73" s="204">
        <f t="shared" si="289"/>
        <v>0</v>
      </c>
      <c r="G73" s="204">
        <f t="shared" si="291"/>
        <v>-11</v>
      </c>
      <c r="H73" s="204">
        <f t="shared" si="292"/>
        <v>0</v>
      </c>
      <c r="J73" s="202"/>
      <c r="K73" s="203" t="s">
        <v>116</v>
      </c>
      <c r="L73" s="204">
        <v>0</v>
      </c>
      <c r="M73" s="204">
        <v>0</v>
      </c>
      <c r="N73" s="204">
        <v>0</v>
      </c>
      <c r="O73" s="204">
        <f t="shared" si="293"/>
        <v>0</v>
      </c>
      <c r="P73" s="204">
        <f t="shared" si="294"/>
        <v>0</v>
      </c>
      <c r="R73" s="202"/>
      <c r="S73" s="203" t="s">
        <v>116</v>
      </c>
      <c r="T73" s="204">
        <v>0</v>
      </c>
      <c r="U73" s="204">
        <v>0</v>
      </c>
      <c r="V73" s="204">
        <v>0</v>
      </c>
      <c r="W73" s="204">
        <f t="shared" si="295"/>
        <v>0</v>
      </c>
      <c r="X73" s="204">
        <f t="shared" si="296"/>
        <v>0</v>
      </c>
      <c r="Z73" s="202"/>
      <c r="AA73" s="203" t="s">
        <v>116</v>
      </c>
      <c r="AB73" s="204">
        <v>0</v>
      </c>
      <c r="AC73" s="204">
        <v>0</v>
      </c>
      <c r="AD73" s="204">
        <v>0</v>
      </c>
      <c r="AE73" s="204">
        <f t="shared" si="297"/>
        <v>0</v>
      </c>
      <c r="AF73" s="204">
        <f t="shared" si="298"/>
        <v>0</v>
      </c>
      <c r="AH73" s="202"/>
      <c r="AI73" s="203" t="s">
        <v>116</v>
      </c>
      <c r="AJ73" s="204">
        <v>0</v>
      </c>
      <c r="AK73" s="204">
        <v>0</v>
      </c>
      <c r="AL73" s="204">
        <v>0</v>
      </c>
      <c r="AM73" s="204">
        <f t="shared" si="299"/>
        <v>0</v>
      </c>
      <c r="AN73" s="204">
        <f t="shared" si="300"/>
        <v>0</v>
      </c>
      <c r="AP73" s="202"/>
      <c r="AQ73" s="203" t="s">
        <v>116</v>
      </c>
      <c r="AR73" s="204">
        <v>0</v>
      </c>
      <c r="AS73" s="204">
        <v>0</v>
      </c>
      <c r="AT73" s="204">
        <v>0</v>
      </c>
      <c r="AU73" s="204">
        <f t="shared" si="301"/>
        <v>0</v>
      </c>
      <c r="AV73" s="204">
        <f t="shared" si="302"/>
        <v>0</v>
      </c>
      <c r="AX73" s="202"/>
      <c r="AY73" s="203" t="s">
        <v>116</v>
      </c>
      <c r="AZ73" s="204">
        <v>0</v>
      </c>
      <c r="BA73" s="204">
        <v>0</v>
      </c>
      <c r="BB73" s="204">
        <v>0</v>
      </c>
      <c r="BC73" s="204">
        <f t="shared" si="303"/>
        <v>0</v>
      </c>
      <c r="BD73" s="204">
        <f t="shared" si="304"/>
        <v>0</v>
      </c>
      <c r="BF73" s="202"/>
      <c r="BG73" s="203" t="s">
        <v>116</v>
      </c>
      <c r="BH73" s="204">
        <v>11</v>
      </c>
      <c r="BI73" s="204">
        <v>0</v>
      </c>
      <c r="BJ73" s="204">
        <v>0</v>
      </c>
      <c r="BK73" s="204">
        <f t="shared" si="305"/>
        <v>-11</v>
      </c>
      <c r="BL73" s="204">
        <f t="shared" si="306"/>
        <v>0</v>
      </c>
      <c r="BN73" s="202"/>
      <c r="BO73" s="203" t="s">
        <v>116</v>
      </c>
      <c r="BP73" s="204">
        <v>0</v>
      </c>
      <c r="BQ73" s="204">
        <v>0</v>
      </c>
      <c r="BR73" s="204">
        <v>0</v>
      </c>
      <c r="BS73" s="204">
        <f t="shared" si="307"/>
        <v>0</v>
      </c>
      <c r="BT73" s="204">
        <f t="shared" si="308"/>
        <v>0</v>
      </c>
    </row>
    <row r="74" spans="2:72">
      <c r="B74" s="202"/>
      <c r="C74" s="203" t="s">
        <v>117</v>
      </c>
      <c r="D74" s="204">
        <f t="shared" si="290"/>
        <v>1</v>
      </c>
      <c r="E74" s="204">
        <f t="shared" si="288"/>
        <v>0</v>
      </c>
      <c r="F74" s="204">
        <f t="shared" si="289"/>
        <v>0</v>
      </c>
      <c r="G74" s="204">
        <f t="shared" si="291"/>
        <v>-1</v>
      </c>
      <c r="H74" s="204">
        <f t="shared" si="292"/>
        <v>0</v>
      </c>
      <c r="J74" s="202"/>
      <c r="K74" s="203" t="s">
        <v>117</v>
      </c>
      <c r="L74" s="204">
        <v>0</v>
      </c>
      <c r="M74" s="204">
        <v>0</v>
      </c>
      <c r="N74" s="204">
        <v>0</v>
      </c>
      <c r="O74" s="204">
        <f t="shared" si="293"/>
        <v>0</v>
      </c>
      <c r="P74" s="204">
        <f t="shared" si="294"/>
        <v>0</v>
      </c>
      <c r="R74" s="202"/>
      <c r="S74" s="203" t="s">
        <v>117</v>
      </c>
      <c r="T74" s="204">
        <v>0</v>
      </c>
      <c r="U74" s="204">
        <v>0</v>
      </c>
      <c r="V74" s="204">
        <v>0</v>
      </c>
      <c r="W74" s="204">
        <f t="shared" si="295"/>
        <v>0</v>
      </c>
      <c r="X74" s="204">
        <f t="shared" si="296"/>
        <v>0</v>
      </c>
      <c r="Z74" s="202"/>
      <c r="AA74" s="203" t="s">
        <v>117</v>
      </c>
      <c r="AB74" s="204">
        <v>0</v>
      </c>
      <c r="AC74" s="204">
        <v>0</v>
      </c>
      <c r="AD74" s="204">
        <v>0</v>
      </c>
      <c r="AE74" s="204">
        <f t="shared" si="297"/>
        <v>0</v>
      </c>
      <c r="AF74" s="204">
        <f t="shared" si="298"/>
        <v>0</v>
      </c>
      <c r="AH74" s="202"/>
      <c r="AI74" s="203" t="s">
        <v>117</v>
      </c>
      <c r="AJ74" s="204">
        <v>0</v>
      </c>
      <c r="AK74" s="204">
        <v>0</v>
      </c>
      <c r="AL74" s="204">
        <v>0</v>
      </c>
      <c r="AM74" s="204">
        <f t="shared" si="299"/>
        <v>0</v>
      </c>
      <c r="AN74" s="204">
        <f t="shared" si="300"/>
        <v>0</v>
      </c>
      <c r="AP74" s="202"/>
      <c r="AQ74" s="203" t="s">
        <v>117</v>
      </c>
      <c r="AR74" s="204">
        <v>0</v>
      </c>
      <c r="AS74" s="204">
        <v>0</v>
      </c>
      <c r="AT74" s="204">
        <v>0</v>
      </c>
      <c r="AU74" s="204">
        <f t="shared" si="301"/>
        <v>0</v>
      </c>
      <c r="AV74" s="204">
        <f t="shared" si="302"/>
        <v>0</v>
      </c>
      <c r="AX74" s="202"/>
      <c r="AY74" s="203" t="s">
        <v>117</v>
      </c>
      <c r="AZ74" s="204">
        <v>0</v>
      </c>
      <c r="BA74" s="204">
        <v>0</v>
      </c>
      <c r="BB74" s="204">
        <v>0</v>
      </c>
      <c r="BC74" s="204">
        <f t="shared" si="303"/>
        <v>0</v>
      </c>
      <c r="BD74" s="204">
        <f t="shared" si="304"/>
        <v>0</v>
      </c>
      <c r="BF74" s="202"/>
      <c r="BG74" s="203" t="s">
        <v>117</v>
      </c>
      <c r="BH74" s="204">
        <v>1</v>
      </c>
      <c r="BI74" s="204">
        <v>0</v>
      </c>
      <c r="BJ74" s="204">
        <v>0</v>
      </c>
      <c r="BK74" s="204">
        <f t="shared" si="305"/>
        <v>-1</v>
      </c>
      <c r="BL74" s="204">
        <f t="shared" si="306"/>
        <v>0</v>
      </c>
      <c r="BN74" s="202"/>
      <c r="BO74" s="203" t="s">
        <v>117</v>
      </c>
      <c r="BP74" s="204">
        <v>0</v>
      </c>
      <c r="BQ74" s="204">
        <v>0</v>
      </c>
      <c r="BR74" s="204">
        <v>0</v>
      </c>
      <c r="BS74" s="204">
        <f t="shared" si="307"/>
        <v>0</v>
      </c>
      <c r="BT74" s="204">
        <f t="shared" si="308"/>
        <v>0</v>
      </c>
    </row>
    <row r="75" spans="2:72">
      <c r="B75" s="202"/>
      <c r="C75" s="205"/>
      <c r="D75" s="205"/>
      <c r="E75" s="203"/>
      <c r="F75" s="203"/>
      <c r="G75" s="203"/>
      <c r="H75" s="203"/>
      <c r="J75" s="202"/>
      <c r="K75" s="205"/>
      <c r="L75" s="205"/>
      <c r="M75" s="203"/>
      <c r="N75" s="203"/>
      <c r="O75" s="203"/>
      <c r="P75" s="203"/>
      <c r="R75" s="202"/>
      <c r="S75" s="205"/>
      <c r="T75" s="205"/>
      <c r="U75" s="203"/>
      <c r="V75" s="203"/>
      <c r="W75" s="203"/>
      <c r="X75" s="203"/>
      <c r="Z75" s="202"/>
      <c r="AA75" s="205"/>
      <c r="AB75" s="205"/>
      <c r="AC75" s="203"/>
      <c r="AD75" s="203"/>
      <c r="AE75" s="203"/>
      <c r="AF75" s="203"/>
      <c r="AH75" s="202"/>
      <c r="AI75" s="205"/>
      <c r="AJ75" s="205"/>
      <c r="AK75" s="203"/>
      <c r="AL75" s="203"/>
      <c r="AM75" s="203"/>
      <c r="AN75" s="203"/>
      <c r="AP75" s="202"/>
      <c r="AQ75" s="205"/>
      <c r="AR75" s="205"/>
      <c r="AS75" s="203"/>
      <c r="AT75" s="203"/>
      <c r="AU75" s="203"/>
      <c r="AV75" s="203"/>
      <c r="AX75" s="202"/>
      <c r="AY75" s="205"/>
      <c r="AZ75" s="205"/>
      <c r="BA75" s="203"/>
      <c r="BB75" s="203"/>
      <c r="BC75" s="203"/>
      <c r="BD75" s="203"/>
      <c r="BF75" s="202"/>
      <c r="BG75" s="205"/>
      <c r="BH75" s="205"/>
      <c r="BI75" s="203"/>
      <c r="BJ75" s="203"/>
      <c r="BK75" s="203"/>
      <c r="BL75" s="203"/>
      <c r="BN75" s="202"/>
      <c r="BO75" s="205"/>
      <c r="BP75" s="205"/>
      <c r="BQ75" s="203"/>
      <c r="BR75" s="203"/>
      <c r="BS75" s="203"/>
      <c r="BT75" s="203"/>
    </row>
    <row r="76" spans="2:72">
      <c r="B76" s="206"/>
      <c r="C76" s="207" t="s">
        <v>109</v>
      </c>
      <c r="D76" s="208">
        <f t="shared" ref="D76" si="309">SUM(D69:D75)</f>
        <v>150</v>
      </c>
      <c r="E76" s="208">
        <f>SUM(E69:E75)</f>
        <v>8</v>
      </c>
      <c r="F76" s="208">
        <f>SUM(F69:F75)</f>
        <v>6</v>
      </c>
      <c r="G76" s="208">
        <f t="shared" ref="G76" si="310">SUM(G69:G75)</f>
        <v>-144</v>
      </c>
      <c r="H76" s="208">
        <f t="shared" ref="H76" si="311">SUM(H69:H75)</f>
        <v>-2</v>
      </c>
      <c r="J76" s="206"/>
      <c r="K76" s="207" t="s">
        <v>109</v>
      </c>
      <c r="L76" s="208">
        <f t="shared" ref="L76:N76" si="312">SUM(L69:L75)</f>
        <v>0</v>
      </c>
      <c r="M76" s="208">
        <f t="shared" si="312"/>
        <v>0</v>
      </c>
      <c r="N76" s="208">
        <f t="shared" si="312"/>
        <v>0</v>
      </c>
      <c r="O76" s="208">
        <f t="shared" ref="O76" si="313">SUM(O69:O75)</f>
        <v>0</v>
      </c>
      <c r="P76" s="208">
        <f t="shared" ref="P76" si="314">SUM(P69:P75)</f>
        <v>0</v>
      </c>
      <c r="R76" s="206"/>
      <c r="S76" s="207" t="s">
        <v>109</v>
      </c>
      <c r="T76" s="208">
        <v>0</v>
      </c>
      <c r="U76" s="208">
        <v>0</v>
      </c>
      <c r="V76" s="208">
        <v>0</v>
      </c>
      <c r="W76" s="208">
        <f t="shared" ref="W76" si="315">SUM(W69:W75)</f>
        <v>0</v>
      </c>
      <c r="X76" s="208">
        <f t="shared" ref="X76" si="316">SUM(X69:X75)</f>
        <v>0</v>
      </c>
      <c r="Z76" s="206"/>
      <c r="AA76" s="207" t="s">
        <v>109</v>
      </c>
      <c r="AB76" s="208">
        <f t="shared" ref="AB76:AD76" si="317">SUM(AB69:AB75)</f>
        <v>0</v>
      </c>
      <c r="AC76" s="208">
        <f t="shared" si="317"/>
        <v>0</v>
      </c>
      <c r="AD76" s="208">
        <f t="shared" si="317"/>
        <v>0</v>
      </c>
      <c r="AE76" s="208">
        <f t="shared" ref="AE76" si="318">SUM(AE69:AE75)</f>
        <v>0</v>
      </c>
      <c r="AF76" s="208">
        <f t="shared" ref="AF76" si="319">SUM(AF69:AF75)</f>
        <v>0</v>
      </c>
      <c r="AH76" s="206"/>
      <c r="AI76" s="207" t="s">
        <v>109</v>
      </c>
      <c r="AJ76" s="208">
        <f t="shared" ref="AJ76:AL76" si="320">SUM(AJ69:AJ75)</f>
        <v>0</v>
      </c>
      <c r="AK76" s="208">
        <f t="shared" si="320"/>
        <v>0</v>
      </c>
      <c r="AL76" s="208">
        <f t="shared" si="320"/>
        <v>0</v>
      </c>
      <c r="AM76" s="208">
        <f t="shared" ref="AM76" si="321">SUM(AM69:AM75)</f>
        <v>0</v>
      </c>
      <c r="AN76" s="208">
        <f t="shared" ref="AN76" si="322">SUM(AN69:AN75)</f>
        <v>0</v>
      </c>
      <c r="AP76" s="206"/>
      <c r="AQ76" s="207" t="s">
        <v>109</v>
      </c>
      <c r="AR76" s="208">
        <f t="shared" ref="AR76:AT76" si="323">SUM(AR69:AR75)</f>
        <v>0</v>
      </c>
      <c r="AS76" s="208">
        <f t="shared" si="323"/>
        <v>0</v>
      </c>
      <c r="AT76" s="208">
        <f t="shared" si="323"/>
        <v>0</v>
      </c>
      <c r="AU76" s="208">
        <f t="shared" ref="AU76" si="324">SUM(AU69:AU75)</f>
        <v>0</v>
      </c>
      <c r="AV76" s="208">
        <f t="shared" ref="AV76" si="325">SUM(AV69:AV75)</f>
        <v>0</v>
      </c>
      <c r="AX76" s="206"/>
      <c r="AY76" s="207" t="s">
        <v>109</v>
      </c>
      <c r="AZ76" s="208">
        <f t="shared" ref="AZ76" si="326">SUM(AZ69:AZ75)</f>
        <v>0</v>
      </c>
      <c r="BA76" s="208">
        <f t="shared" ref="BA76:BB76" si="327">SUM(BA69:BA75)</f>
        <v>0</v>
      </c>
      <c r="BB76" s="208">
        <f t="shared" si="327"/>
        <v>3</v>
      </c>
      <c r="BC76" s="208">
        <f t="shared" ref="BC76" si="328">SUM(BC69:BC75)</f>
        <v>3</v>
      </c>
      <c r="BD76" s="208">
        <f t="shared" ref="BD76" si="329">SUM(BD69:BD75)</f>
        <v>3</v>
      </c>
      <c r="BF76" s="206"/>
      <c r="BG76" s="207" t="s">
        <v>109</v>
      </c>
      <c r="BH76" s="208">
        <f t="shared" ref="BH76:BJ76" si="330">SUM(BH69:BH75)</f>
        <v>150</v>
      </c>
      <c r="BI76" s="208">
        <f t="shared" si="330"/>
        <v>8</v>
      </c>
      <c r="BJ76" s="208">
        <f t="shared" si="330"/>
        <v>3</v>
      </c>
      <c r="BK76" s="208">
        <f t="shared" ref="BK76" si="331">SUM(BK69:BK75)</f>
        <v>-147</v>
      </c>
      <c r="BL76" s="208">
        <f t="shared" ref="BL76" si="332">SUM(BL69:BL75)</f>
        <v>-5</v>
      </c>
      <c r="BN76" s="206"/>
      <c r="BO76" s="207" t="s">
        <v>109</v>
      </c>
      <c r="BP76" s="208">
        <f t="shared" ref="BP76:BR76" si="333">SUM(BP69:BP75)</f>
        <v>0</v>
      </c>
      <c r="BQ76" s="208">
        <f t="shared" si="333"/>
        <v>0</v>
      </c>
      <c r="BR76" s="208">
        <f t="shared" si="333"/>
        <v>0</v>
      </c>
      <c r="BS76" s="208">
        <f t="shared" ref="BS76" si="334">SUM(BS69:BS75)</f>
        <v>0</v>
      </c>
      <c r="BT76" s="208">
        <f t="shared" ref="BT76" si="335">SUM(BT69:BT75)</f>
        <v>0</v>
      </c>
    </row>
    <row r="77" spans="2:72">
      <c r="B77" s="199">
        <v>8</v>
      </c>
      <c r="C77" s="200" t="s">
        <v>93</v>
      </c>
      <c r="D77" s="201"/>
      <c r="E77" s="201"/>
      <c r="F77" s="201"/>
      <c r="G77" s="201"/>
      <c r="H77" s="201"/>
      <c r="J77" s="199">
        <v>8</v>
      </c>
      <c r="K77" s="200" t="s">
        <v>93</v>
      </c>
      <c r="L77" s="201"/>
      <c r="M77" s="201"/>
      <c r="N77" s="201"/>
      <c r="O77" s="201"/>
      <c r="P77" s="201"/>
      <c r="R77" s="199">
        <v>8</v>
      </c>
      <c r="S77" s="200" t="s">
        <v>93</v>
      </c>
      <c r="T77" s="201"/>
      <c r="U77" s="201"/>
      <c r="V77" s="201"/>
      <c r="W77" s="201"/>
      <c r="X77" s="201"/>
      <c r="Z77" s="199">
        <v>8</v>
      </c>
      <c r="AA77" s="200" t="s">
        <v>93</v>
      </c>
      <c r="AB77" s="201"/>
      <c r="AC77" s="201"/>
      <c r="AD77" s="201"/>
      <c r="AE77" s="201"/>
      <c r="AF77" s="201"/>
      <c r="AH77" s="199">
        <v>8</v>
      </c>
      <c r="AI77" s="200" t="s">
        <v>93</v>
      </c>
      <c r="AJ77" s="201"/>
      <c r="AK77" s="201"/>
      <c r="AL77" s="201"/>
      <c r="AM77" s="201"/>
      <c r="AN77" s="201"/>
      <c r="AP77" s="199">
        <v>8</v>
      </c>
      <c r="AQ77" s="200" t="s">
        <v>93</v>
      </c>
      <c r="AR77" s="201"/>
      <c r="AS77" s="201"/>
      <c r="AT77" s="201"/>
      <c r="AU77" s="201"/>
      <c r="AV77" s="201"/>
      <c r="AX77" s="199">
        <v>8</v>
      </c>
      <c r="AY77" s="200" t="s">
        <v>93</v>
      </c>
      <c r="AZ77" s="201"/>
      <c r="BA77" s="201"/>
      <c r="BB77" s="201"/>
      <c r="BC77" s="201"/>
      <c r="BD77" s="201"/>
      <c r="BF77" s="199">
        <v>8</v>
      </c>
      <c r="BG77" s="200" t="s">
        <v>93</v>
      </c>
      <c r="BH77" s="201"/>
      <c r="BI77" s="201"/>
      <c r="BJ77" s="201"/>
      <c r="BK77" s="201"/>
      <c r="BL77" s="201"/>
      <c r="BN77" s="199">
        <v>8</v>
      </c>
      <c r="BO77" s="200" t="s">
        <v>93</v>
      </c>
      <c r="BP77" s="201"/>
      <c r="BQ77" s="201"/>
      <c r="BR77" s="201"/>
      <c r="BS77" s="201"/>
      <c r="BT77" s="201"/>
    </row>
    <row r="78" spans="2:72">
      <c r="B78" s="202"/>
      <c r="C78" s="203"/>
      <c r="D78" s="204"/>
      <c r="E78" s="204"/>
      <c r="F78" s="204"/>
      <c r="G78" s="204"/>
      <c r="H78" s="204"/>
      <c r="J78" s="202"/>
      <c r="K78" s="203"/>
      <c r="L78" s="204"/>
      <c r="M78" s="204"/>
      <c r="N78" s="204"/>
      <c r="O78" s="204"/>
      <c r="P78" s="204"/>
      <c r="R78" s="202"/>
      <c r="S78" s="203"/>
      <c r="T78" s="204"/>
      <c r="U78" s="204"/>
      <c r="V78" s="204"/>
      <c r="W78" s="204"/>
      <c r="X78" s="204"/>
      <c r="Z78" s="202"/>
      <c r="AA78" s="203"/>
      <c r="AB78" s="204"/>
      <c r="AC78" s="204"/>
      <c r="AD78" s="204"/>
      <c r="AE78" s="204"/>
      <c r="AF78" s="204"/>
      <c r="AH78" s="202"/>
      <c r="AI78" s="203"/>
      <c r="AJ78" s="204"/>
      <c r="AK78" s="204"/>
      <c r="AL78" s="204"/>
      <c r="AM78" s="204"/>
      <c r="AN78" s="204"/>
      <c r="AP78" s="202"/>
      <c r="AQ78" s="203"/>
      <c r="AR78" s="204"/>
      <c r="AS78" s="204"/>
      <c r="AT78" s="204"/>
      <c r="AU78" s="204"/>
      <c r="AV78" s="204"/>
      <c r="AX78" s="202"/>
      <c r="AY78" s="203"/>
      <c r="AZ78" s="204"/>
      <c r="BA78" s="204"/>
      <c r="BB78" s="204"/>
      <c r="BC78" s="204"/>
      <c r="BD78" s="204"/>
      <c r="BF78" s="202"/>
      <c r="BG78" s="203"/>
      <c r="BH78" s="204"/>
      <c r="BI78" s="204"/>
      <c r="BJ78" s="204"/>
      <c r="BK78" s="204"/>
      <c r="BL78" s="204"/>
      <c r="BN78" s="202"/>
      <c r="BO78" s="203"/>
      <c r="BP78" s="204"/>
      <c r="BQ78" s="204"/>
      <c r="BR78" s="204"/>
      <c r="BS78" s="204"/>
      <c r="BT78" s="204"/>
    </row>
    <row r="79" spans="2:72">
      <c r="B79" s="202"/>
      <c r="C79" s="203" t="s">
        <v>112</v>
      </c>
      <c r="D79" s="204">
        <f>L79+T79+AB79+AJ79+AR79+AZ79+BH79+BP79</f>
        <v>0</v>
      </c>
      <c r="E79" s="204">
        <f t="shared" ref="E79:E84" si="336">M79+U79+AC79+AK79+AS79+BA79+BI79+BQ79</f>
        <v>0</v>
      </c>
      <c r="F79" s="204">
        <f t="shared" ref="F79:F84" si="337">N79+V79+AD79+AL79+AT79+BB79+BJ79+BR79</f>
        <v>0</v>
      </c>
      <c r="G79" s="204">
        <f>F79-D79</f>
        <v>0</v>
      </c>
      <c r="H79" s="204">
        <f>F79-E79</f>
        <v>0</v>
      </c>
      <c r="J79" s="202"/>
      <c r="K79" s="203" t="s">
        <v>112</v>
      </c>
      <c r="L79" s="204">
        <v>0</v>
      </c>
      <c r="M79" s="204">
        <v>0</v>
      </c>
      <c r="N79" s="204">
        <v>0</v>
      </c>
      <c r="O79" s="204">
        <f>N79-L79</f>
        <v>0</v>
      </c>
      <c r="P79" s="204">
        <f>N79-M79</f>
        <v>0</v>
      </c>
      <c r="R79" s="202"/>
      <c r="S79" s="203" t="s">
        <v>112</v>
      </c>
      <c r="T79" s="204">
        <v>0</v>
      </c>
      <c r="U79" s="204">
        <v>0</v>
      </c>
      <c r="V79" s="204">
        <v>0</v>
      </c>
      <c r="W79" s="204">
        <f>V79-T79</f>
        <v>0</v>
      </c>
      <c r="X79" s="204">
        <f>V79-U79</f>
        <v>0</v>
      </c>
      <c r="Z79" s="202"/>
      <c r="AA79" s="203" t="s">
        <v>112</v>
      </c>
      <c r="AB79" s="204">
        <v>0</v>
      </c>
      <c r="AC79" s="204">
        <v>0</v>
      </c>
      <c r="AD79" s="204">
        <v>0</v>
      </c>
      <c r="AE79" s="204">
        <f>AD79-AB79</f>
        <v>0</v>
      </c>
      <c r="AF79" s="204">
        <f>AD79-AC79</f>
        <v>0</v>
      </c>
      <c r="AH79" s="202"/>
      <c r="AI79" s="203" t="s">
        <v>112</v>
      </c>
      <c r="AJ79" s="204">
        <v>0</v>
      </c>
      <c r="AK79" s="204">
        <v>0</v>
      </c>
      <c r="AL79" s="204">
        <v>0</v>
      </c>
      <c r="AM79" s="204">
        <f>AL79-AJ79</f>
        <v>0</v>
      </c>
      <c r="AN79" s="204">
        <f>AL79-AK79</f>
        <v>0</v>
      </c>
      <c r="AP79" s="202"/>
      <c r="AQ79" s="203" t="s">
        <v>112</v>
      </c>
      <c r="AR79" s="204">
        <v>0</v>
      </c>
      <c r="AS79" s="204">
        <v>0</v>
      </c>
      <c r="AT79" s="204">
        <v>0</v>
      </c>
      <c r="AU79" s="204">
        <f>AT79-AR79</f>
        <v>0</v>
      </c>
      <c r="AV79" s="204">
        <f>AT79-AS79</f>
        <v>0</v>
      </c>
      <c r="AX79" s="202"/>
      <c r="AY79" s="203" t="s">
        <v>112</v>
      </c>
      <c r="AZ79" s="204">
        <v>0</v>
      </c>
      <c r="BA79" s="204">
        <v>0</v>
      </c>
      <c r="BB79" s="204">
        <v>0</v>
      </c>
      <c r="BC79" s="204">
        <f>BB79-AZ79</f>
        <v>0</v>
      </c>
      <c r="BD79" s="204">
        <f>BB79-BA79</f>
        <v>0</v>
      </c>
      <c r="BF79" s="202"/>
      <c r="BG79" s="203" t="s">
        <v>112</v>
      </c>
      <c r="BH79" s="204">
        <v>0</v>
      </c>
      <c r="BI79" s="204">
        <v>0</v>
      </c>
      <c r="BJ79" s="204">
        <v>0</v>
      </c>
      <c r="BK79" s="204">
        <f>BJ79-BH79</f>
        <v>0</v>
      </c>
      <c r="BL79" s="204">
        <f>BJ79-BI79</f>
        <v>0</v>
      </c>
      <c r="BN79" s="202"/>
      <c r="BO79" s="203" t="s">
        <v>112</v>
      </c>
      <c r="BP79" s="204">
        <v>0</v>
      </c>
      <c r="BQ79" s="204">
        <v>0</v>
      </c>
      <c r="BR79" s="204">
        <v>0</v>
      </c>
      <c r="BS79" s="204">
        <f>BR79-BP79</f>
        <v>0</v>
      </c>
      <c r="BT79" s="204">
        <f>BR79-BQ79</f>
        <v>0</v>
      </c>
    </row>
    <row r="80" spans="2:72">
      <c r="B80" s="202"/>
      <c r="C80" s="203" t="s">
        <v>113</v>
      </c>
      <c r="D80" s="204">
        <f t="shared" ref="D80:D84" si="338">L80+T80+AB80+AJ80+AR80+AZ80+BH80+BP80</f>
        <v>0</v>
      </c>
      <c r="E80" s="204">
        <f t="shared" si="336"/>
        <v>0</v>
      </c>
      <c r="F80" s="204">
        <f t="shared" si="337"/>
        <v>0</v>
      </c>
      <c r="G80" s="204">
        <f t="shared" ref="G80:G84" si="339">F80-D80</f>
        <v>0</v>
      </c>
      <c r="H80" s="204">
        <f t="shared" ref="H80:H84" si="340">F80-E80</f>
        <v>0</v>
      </c>
      <c r="J80" s="202"/>
      <c r="K80" s="203" t="s">
        <v>113</v>
      </c>
      <c r="L80" s="204">
        <v>0</v>
      </c>
      <c r="M80" s="204">
        <v>0</v>
      </c>
      <c r="N80" s="204">
        <v>0</v>
      </c>
      <c r="O80" s="204">
        <f t="shared" ref="O80:O84" si="341">N80-L80</f>
        <v>0</v>
      </c>
      <c r="P80" s="204">
        <f t="shared" ref="P80:P84" si="342">N80-M80</f>
        <v>0</v>
      </c>
      <c r="R80" s="202"/>
      <c r="S80" s="203" t="s">
        <v>113</v>
      </c>
      <c r="T80" s="204">
        <v>0</v>
      </c>
      <c r="U80" s="204">
        <v>0</v>
      </c>
      <c r="V80" s="204">
        <v>0</v>
      </c>
      <c r="W80" s="204">
        <f t="shared" ref="W80:W84" si="343">V80-T80</f>
        <v>0</v>
      </c>
      <c r="X80" s="204">
        <f t="shared" ref="X80:X84" si="344">V80-U80</f>
        <v>0</v>
      </c>
      <c r="Z80" s="202"/>
      <c r="AA80" s="203" t="s">
        <v>113</v>
      </c>
      <c r="AB80" s="204">
        <v>0</v>
      </c>
      <c r="AC80" s="204">
        <v>0</v>
      </c>
      <c r="AD80" s="204">
        <v>0</v>
      </c>
      <c r="AE80" s="204">
        <f t="shared" ref="AE80:AE84" si="345">AD80-AB80</f>
        <v>0</v>
      </c>
      <c r="AF80" s="204">
        <f t="shared" ref="AF80:AF84" si="346">AD80-AC80</f>
        <v>0</v>
      </c>
      <c r="AH80" s="202"/>
      <c r="AI80" s="203" t="s">
        <v>113</v>
      </c>
      <c r="AJ80" s="204">
        <v>0</v>
      </c>
      <c r="AK80" s="204">
        <v>0</v>
      </c>
      <c r="AL80" s="204">
        <v>0</v>
      </c>
      <c r="AM80" s="204">
        <f t="shared" ref="AM80:AM84" si="347">AL80-AJ80</f>
        <v>0</v>
      </c>
      <c r="AN80" s="204">
        <f t="shared" ref="AN80:AN84" si="348">AL80-AK80</f>
        <v>0</v>
      </c>
      <c r="AP80" s="202"/>
      <c r="AQ80" s="203" t="s">
        <v>113</v>
      </c>
      <c r="AR80" s="204">
        <v>0</v>
      </c>
      <c r="AS80" s="204">
        <v>0</v>
      </c>
      <c r="AT80" s="204">
        <v>0</v>
      </c>
      <c r="AU80" s="204">
        <f t="shared" ref="AU80:AU84" si="349">AT80-AR80</f>
        <v>0</v>
      </c>
      <c r="AV80" s="204">
        <f t="shared" ref="AV80:AV84" si="350">AT80-AS80</f>
        <v>0</v>
      </c>
      <c r="AX80" s="202"/>
      <c r="AY80" s="203" t="s">
        <v>113</v>
      </c>
      <c r="AZ80" s="204">
        <v>0</v>
      </c>
      <c r="BA80" s="204">
        <v>0</v>
      </c>
      <c r="BB80" s="204">
        <v>0</v>
      </c>
      <c r="BC80" s="204">
        <f t="shared" ref="BC80:BC84" si="351">BB80-AZ80</f>
        <v>0</v>
      </c>
      <c r="BD80" s="204">
        <f t="shared" ref="BD80:BD84" si="352">BB80-BA80</f>
        <v>0</v>
      </c>
      <c r="BF80" s="202"/>
      <c r="BG80" s="203" t="s">
        <v>113</v>
      </c>
      <c r="BH80" s="204">
        <v>0</v>
      </c>
      <c r="BI80" s="204">
        <v>0</v>
      </c>
      <c r="BJ80" s="204">
        <v>0</v>
      </c>
      <c r="BK80" s="204">
        <f t="shared" ref="BK80:BK84" si="353">BJ80-BH80</f>
        <v>0</v>
      </c>
      <c r="BL80" s="204">
        <f t="shared" ref="BL80:BL84" si="354">BJ80-BI80</f>
        <v>0</v>
      </c>
      <c r="BN80" s="202"/>
      <c r="BO80" s="203" t="s">
        <v>113</v>
      </c>
      <c r="BP80" s="204">
        <v>0</v>
      </c>
      <c r="BQ80" s="204">
        <v>0</v>
      </c>
      <c r="BR80" s="204">
        <v>0</v>
      </c>
      <c r="BS80" s="204">
        <f t="shared" ref="BS80:BS84" si="355">BR80-BP80</f>
        <v>0</v>
      </c>
      <c r="BT80" s="204">
        <f t="shared" ref="BT80:BT84" si="356">BR80-BQ80</f>
        <v>0</v>
      </c>
    </row>
    <row r="81" spans="2:72">
      <c r="B81" s="202"/>
      <c r="C81" s="203" t="s">
        <v>114</v>
      </c>
      <c r="D81" s="204">
        <f t="shared" si="338"/>
        <v>0</v>
      </c>
      <c r="E81" s="204">
        <f t="shared" si="336"/>
        <v>0</v>
      </c>
      <c r="F81" s="204">
        <f t="shared" si="337"/>
        <v>0</v>
      </c>
      <c r="G81" s="204">
        <f t="shared" si="339"/>
        <v>0</v>
      </c>
      <c r="H81" s="204">
        <f t="shared" si="340"/>
        <v>0</v>
      </c>
      <c r="J81" s="202"/>
      <c r="K81" s="203" t="s">
        <v>114</v>
      </c>
      <c r="L81" s="204">
        <v>0</v>
      </c>
      <c r="M81" s="204">
        <v>0</v>
      </c>
      <c r="N81" s="204">
        <v>0</v>
      </c>
      <c r="O81" s="204">
        <f t="shared" si="341"/>
        <v>0</v>
      </c>
      <c r="P81" s="204">
        <f t="shared" si="342"/>
        <v>0</v>
      </c>
      <c r="R81" s="202"/>
      <c r="S81" s="203" t="s">
        <v>114</v>
      </c>
      <c r="T81" s="204">
        <v>0</v>
      </c>
      <c r="U81" s="204">
        <v>0</v>
      </c>
      <c r="V81" s="204">
        <v>0</v>
      </c>
      <c r="W81" s="204">
        <f t="shared" si="343"/>
        <v>0</v>
      </c>
      <c r="X81" s="204">
        <f t="shared" si="344"/>
        <v>0</v>
      </c>
      <c r="Z81" s="202"/>
      <c r="AA81" s="203" t="s">
        <v>114</v>
      </c>
      <c r="AB81" s="204">
        <v>0</v>
      </c>
      <c r="AC81" s="204">
        <v>0</v>
      </c>
      <c r="AD81" s="204">
        <v>0</v>
      </c>
      <c r="AE81" s="204">
        <f t="shared" si="345"/>
        <v>0</v>
      </c>
      <c r="AF81" s="204">
        <f t="shared" si="346"/>
        <v>0</v>
      </c>
      <c r="AH81" s="202"/>
      <c r="AI81" s="203" t="s">
        <v>114</v>
      </c>
      <c r="AJ81" s="204">
        <v>0</v>
      </c>
      <c r="AK81" s="204">
        <v>0</v>
      </c>
      <c r="AL81" s="204">
        <v>0</v>
      </c>
      <c r="AM81" s="204">
        <f t="shared" si="347"/>
        <v>0</v>
      </c>
      <c r="AN81" s="204">
        <f t="shared" si="348"/>
        <v>0</v>
      </c>
      <c r="AP81" s="202"/>
      <c r="AQ81" s="203" t="s">
        <v>114</v>
      </c>
      <c r="AR81" s="204">
        <v>0</v>
      </c>
      <c r="AS81" s="204">
        <v>0</v>
      </c>
      <c r="AT81" s="204">
        <v>0</v>
      </c>
      <c r="AU81" s="204">
        <f t="shared" si="349"/>
        <v>0</v>
      </c>
      <c r="AV81" s="204">
        <f t="shared" si="350"/>
        <v>0</v>
      </c>
      <c r="AX81" s="202"/>
      <c r="AY81" s="203" t="s">
        <v>114</v>
      </c>
      <c r="AZ81" s="204">
        <v>0</v>
      </c>
      <c r="BA81" s="204">
        <v>0</v>
      </c>
      <c r="BB81" s="204">
        <v>0</v>
      </c>
      <c r="BC81" s="204">
        <f t="shared" si="351"/>
        <v>0</v>
      </c>
      <c r="BD81" s="204">
        <f t="shared" si="352"/>
        <v>0</v>
      </c>
      <c r="BF81" s="202"/>
      <c r="BG81" s="203" t="s">
        <v>114</v>
      </c>
      <c r="BH81" s="204">
        <v>0</v>
      </c>
      <c r="BI81" s="204">
        <v>0</v>
      </c>
      <c r="BJ81" s="204">
        <v>0</v>
      </c>
      <c r="BK81" s="204">
        <f t="shared" si="353"/>
        <v>0</v>
      </c>
      <c r="BL81" s="204">
        <f t="shared" si="354"/>
        <v>0</v>
      </c>
      <c r="BN81" s="202"/>
      <c r="BO81" s="203" t="s">
        <v>114</v>
      </c>
      <c r="BP81" s="204">
        <v>0</v>
      </c>
      <c r="BQ81" s="204">
        <v>0</v>
      </c>
      <c r="BR81" s="204">
        <v>0</v>
      </c>
      <c r="BS81" s="204">
        <f t="shared" si="355"/>
        <v>0</v>
      </c>
      <c r="BT81" s="204">
        <f t="shared" si="356"/>
        <v>0</v>
      </c>
    </row>
    <row r="82" spans="2:72">
      <c r="B82" s="202"/>
      <c r="C82" s="203" t="s">
        <v>115</v>
      </c>
      <c r="D82" s="204">
        <f t="shared" si="338"/>
        <v>0</v>
      </c>
      <c r="E82" s="204">
        <f t="shared" si="336"/>
        <v>0</v>
      </c>
      <c r="F82" s="204">
        <f t="shared" si="337"/>
        <v>0</v>
      </c>
      <c r="G82" s="204">
        <f t="shared" si="339"/>
        <v>0</v>
      </c>
      <c r="H82" s="204">
        <f t="shared" si="340"/>
        <v>0</v>
      </c>
      <c r="J82" s="202"/>
      <c r="K82" s="203" t="s">
        <v>115</v>
      </c>
      <c r="L82" s="204">
        <v>0</v>
      </c>
      <c r="M82" s="204">
        <v>0</v>
      </c>
      <c r="N82" s="204">
        <v>0</v>
      </c>
      <c r="O82" s="204">
        <f t="shared" si="341"/>
        <v>0</v>
      </c>
      <c r="P82" s="204">
        <f t="shared" si="342"/>
        <v>0</v>
      </c>
      <c r="R82" s="202"/>
      <c r="S82" s="203" t="s">
        <v>115</v>
      </c>
      <c r="T82" s="204">
        <v>0</v>
      </c>
      <c r="U82" s="204">
        <v>0</v>
      </c>
      <c r="V82" s="204">
        <v>0</v>
      </c>
      <c r="W82" s="204">
        <f t="shared" si="343"/>
        <v>0</v>
      </c>
      <c r="X82" s="204">
        <f t="shared" si="344"/>
        <v>0</v>
      </c>
      <c r="Z82" s="202"/>
      <c r="AA82" s="203" t="s">
        <v>115</v>
      </c>
      <c r="AB82" s="204">
        <v>0</v>
      </c>
      <c r="AC82" s="204">
        <v>0</v>
      </c>
      <c r="AD82" s="204">
        <v>0</v>
      </c>
      <c r="AE82" s="204">
        <f t="shared" si="345"/>
        <v>0</v>
      </c>
      <c r="AF82" s="204">
        <f t="shared" si="346"/>
        <v>0</v>
      </c>
      <c r="AH82" s="202"/>
      <c r="AI82" s="203" t="s">
        <v>115</v>
      </c>
      <c r="AJ82" s="204">
        <v>0</v>
      </c>
      <c r="AK82" s="204">
        <v>0</v>
      </c>
      <c r="AL82" s="204">
        <v>0</v>
      </c>
      <c r="AM82" s="204">
        <f t="shared" si="347"/>
        <v>0</v>
      </c>
      <c r="AN82" s="204">
        <f t="shared" si="348"/>
        <v>0</v>
      </c>
      <c r="AP82" s="202"/>
      <c r="AQ82" s="203" t="s">
        <v>115</v>
      </c>
      <c r="AR82" s="204">
        <v>0</v>
      </c>
      <c r="AS82" s="204">
        <v>0</v>
      </c>
      <c r="AT82" s="204">
        <v>0</v>
      </c>
      <c r="AU82" s="204">
        <f t="shared" si="349"/>
        <v>0</v>
      </c>
      <c r="AV82" s="204">
        <f t="shared" si="350"/>
        <v>0</v>
      </c>
      <c r="AX82" s="202"/>
      <c r="AY82" s="203" t="s">
        <v>115</v>
      </c>
      <c r="AZ82" s="204">
        <v>0</v>
      </c>
      <c r="BA82" s="204">
        <v>0</v>
      </c>
      <c r="BB82" s="204">
        <v>0</v>
      </c>
      <c r="BC82" s="204">
        <f t="shared" si="351"/>
        <v>0</v>
      </c>
      <c r="BD82" s="204">
        <f t="shared" si="352"/>
        <v>0</v>
      </c>
      <c r="BF82" s="202"/>
      <c r="BG82" s="203" t="s">
        <v>115</v>
      </c>
      <c r="BH82" s="204">
        <v>0</v>
      </c>
      <c r="BI82" s="204">
        <v>0</v>
      </c>
      <c r="BJ82" s="204">
        <v>0</v>
      </c>
      <c r="BK82" s="204">
        <f t="shared" si="353"/>
        <v>0</v>
      </c>
      <c r="BL82" s="204">
        <f t="shared" si="354"/>
        <v>0</v>
      </c>
      <c r="BN82" s="202"/>
      <c r="BO82" s="203" t="s">
        <v>115</v>
      </c>
      <c r="BP82" s="204">
        <v>0</v>
      </c>
      <c r="BQ82" s="204">
        <v>0</v>
      </c>
      <c r="BR82" s="204">
        <v>0</v>
      </c>
      <c r="BS82" s="204">
        <f t="shared" si="355"/>
        <v>0</v>
      </c>
      <c r="BT82" s="204">
        <f t="shared" si="356"/>
        <v>0</v>
      </c>
    </row>
    <row r="83" spans="2:72">
      <c r="B83" s="202"/>
      <c r="C83" s="203" t="s">
        <v>116</v>
      </c>
      <c r="D83" s="204">
        <f t="shared" si="338"/>
        <v>0</v>
      </c>
      <c r="E83" s="204">
        <f t="shared" si="336"/>
        <v>0</v>
      </c>
      <c r="F83" s="204">
        <f t="shared" si="337"/>
        <v>0</v>
      </c>
      <c r="G83" s="204">
        <f t="shared" si="339"/>
        <v>0</v>
      </c>
      <c r="H83" s="204">
        <f t="shared" si="340"/>
        <v>0</v>
      </c>
      <c r="J83" s="202"/>
      <c r="K83" s="203" t="s">
        <v>116</v>
      </c>
      <c r="L83" s="204">
        <v>0</v>
      </c>
      <c r="M83" s="204">
        <v>0</v>
      </c>
      <c r="N83" s="204">
        <v>0</v>
      </c>
      <c r="O83" s="204">
        <f t="shared" si="341"/>
        <v>0</v>
      </c>
      <c r="P83" s="204">
        <f t="shared" si="342"/>
        <v>0</v>
      </c>
      <c r="R83" s="202"/>
      <c r="S83" s="203" t="s">
        <v>116</v>
      </c>
      <c r="T83" s="204">
        <v>0</v>
      </c>
      <c r="U83" s="204">
        <v>0</v>
      </c>
      <c r="V83" s="204">
        <v>0</v>
      </c>
      <c r="W83" s="204">
        <f t="shared" si="343"/>
        <v>0</v>
      </c>
      <c r="X83" s="204">
        <f t="shared" si="344"/>
        <v>0</v>
      </c>
      <c r="Z83" s="202"/>
      <c r="AA83" s="203" t="s">
        <v>116</v>
      </c>
      <c r="AB83" s="204">
        <v>0</v>
      </c>
      <c r="AC83" s="204">
        <v>0</v>
      </c>
      <c r="AD83" s="204">
        <v>0</v>
      </c>
      <c r="AE83" s="204">
        <f t="shared" si="345"/>
        <v>0</v>
      </c>
      <c r="AF83" s="204">
        <f t="shared" si="346"/>
        <v>0</v>
      </c>
      <c r="AH83" s="202"/>
      <c r="AI83" s="203" t="s">
        <v>116</v>
      </c>
      <c r="AJ83" s="204">
        <v>0</v>
      </c>
      <c r="AK83" s="204">
        <v>0</v>
      </c>
      <c r="AL83" s="204">
        <v>0</v>
      </c>
      <c r="AM83" s="204">
        <f t="shared" si="347"/>
        <v>0</v>
      </c>
      <c r="AN83" s="204">
        <f t="shared" si="348"/>
        <v>0</v>
      </c>
      <c r="AP83" s="202"/>
      <c r="AQ83" s="203" t="s">
        <v>116</v>
      </c>
      <c r="AR83" s="204">
        <v>0</v>
      </c>
      <c r="AS83" s="204">
        <v>0</v>
      </c>
      <c r="AT83" s="204">
        <v>0</v>
      </c>
      <c r="AU83" s="204">
        <f t="shared" si="349"/>
        <v>0</v>
      </c>
      <c r="AV83" s="204">
        <f t="shared" si="350"/>
        <v>0</v>
      </c>
      <c r="AX83" s="202"/>
      <c r="AY83" s="203" t="s">
        <v>116</v>
      </c>
      <c r="AZ83" s="204">
        <v>0</v>
      </c>
      <c r="BA83" s="204">
        <v>0</v>
      </c>
      <c r="BB83" s="204">
        <v>0</v>
      </c>
      <c r="BC83" s="204">
        <f t="shared" si="351"/>
        <v>0</v>
      </c>
      <c r="BD83" s="204">
        <f t="shared" si="352"/>
        <v>0</v>
      </c>
      <c r="BF83" s="202"/>
      <c r="BG83" s="203" t="s">
        <v>116</v>
      </c>
      <c r="BH83" s="204">
        <v>0</v>
      </c>
      <c r="BI83" s="204">
        <v>0</v>
      </c>
      <c r="BJ83" s="204">
        <v>0</v>
      </c>
      <c r="BK83" s="204">
        <f t="shared" si="353"/>
        <v>0</v>
      </c>
      <c r="BL83" s="204">
        <f t="shared" si="354"/>
        <v>0</v>
      </c>
      <c r="BN83" s="202"/>
      <c r="BO83" s="203" t="s">
        <v>116</v>
      </c>
      <c r="BP83" s="204">
        <v>0</v>
      </c>
      <c r="BQ83" s="204">
        <v>0</v>
      </c>
      <c r="BR83" s="204">
        <v>0</v>
      </c>
      <c r="BS83" s="204">
        <f t="shared" si="355"/>
        <v>0</v>
      </c>
      <c r="BT83" s="204">
        <f t="shared" si="356"/>
        <v>0</v>
      </c>
    </row>
    <row r="84" spans="2:72">
      <c r="B84" s="202"/>
      <c r="C84" s="203" t="s">
        <v>117</v>
      </c>
      <c r="D84" s="204">
        <f t="shared" si="338"/>
        <v>0</v>
      </c>
      <c r="E84" s="204">
        <f t="shared" si="336"/>
        <v>0</v>
      </c>
      <c r="F84" s="204">
        <f t="shared" si="337"/>
        <v>0</v>
      </c>
      <c r="G84" s="204">
        <f t="shared" si="339"/>
        <v>0</v>
      </c>
      <c r="H84" s="204">
        <f t="shared" si="340"/>
        <v>0</v>
      </c>
      <c r="J84" s="202"/>
      <c r="K84" s="203" t="s">
        <v>117</v>
      </c>
      <c r="L84" s="204">
        <v>0</v>
      </c>
      <c r="M84" s="204">
        <v>0</v>
      </c>
      <c r="N84" s="204">
        <v>0</v>
      </c>
      <c r="O84" s="204">
        <f t="shared" si="341"/>
        <v>0</v>
      </c>
      <c r="P84" s="204">
        <f t="shared" si="342"/>
        <v>0</v>
      </c>
      <c r="R84" s="202"/>
      <c r="S84" s="203" t="s">
        <v>117</v>
      </c>
      <c r="T84" s="204">
        <v>0</v>
      </c>
      <c r="U84" s="204">
        <v>0</v>
      </c>
      <c r="V84" s="204">
        <v>0</v>
      </c>
      <c r="W84" s="204">
        <f t="shared" si="343"/>
        <v>0</v>
      </c>
      <c r="X84" s="204">
        <f t="shared" si="344"/>
        <v>0</v>
      </c>
      <c r="Z84" s="202"/>
      <c r="AA84" s="203" t="s">
        <v>117</v>
      </c>
      <c r="AB84" s="204">
        <v>0</v>
      </c>
      <c r="AC84" s="204">
        <v>0</v>
      </c>
      <c r="AD84" s="204">
        <v>0</v>
      </c>
      <c r="AE84" s="204">
        <f t="shared" si="345"/>
        <v>0</v>
      </c>
      <c r="AF84" s="204">
        <f t="shared" si="346"/>
        <v>0</v>
      </c>
      <c r="AH84" s="202"/>
      <c r="AI84" s="203" t="s">
        <v>117</v>
      </c>
      <c r="AJ84" s="204">
        <v>0</v>
      </c>
      <c r="AK84" s="204">
        <v>0</v>
      </c>
      <c r="AL84" s="204">
        <v>0</v>
      </c>
      <c r="AM84" s="204">
        <f t="shared" si="347"/>
        <v>0</v>
      </c>
      <c r="AN84" s="204">
        <f t="shared" si="348"/>
        <v>0</v>
      </c>
      <c r="AP84" s="202"/>
      <c r="AQ84" s="203" t="s">
        <v>117</v>
      </c>
      <c r="AR84" s="204">
        <v>0</v>
      </c>
      <c r="AS84" s="204">
        <v>0</v>
      </c>
      <c r="AT84" s="204">
        <v>0</v>
      </c>
      <c r="AU84" s="204">
        <f t="shared" si="349"/>
        <v>0</v>
      </c>
      <c r="AV84" s="204">
        <f t="shared" si="350"/>
        <v>0</v>
      </c>
      <c r="AX84" s="202"/>
      <c r="AY84" s="203" t="s">
        <v>117</v>
      </c>
      <c r="AZ84" s="204">
        <v>0</v>
      </c>
      <c r="BA84" s="204">
        <v>0</v>
      </c>
      <c r="BB84" s="204">
        <v>0</v>
      </c>
      <c r="BC84" s="204">
        <f t="shared" si="351"/>
        <v>0</v>
      </c>
      <c r="BD84" s="204">
        <f t="shared" si="352"/>
        <v>0</v>
      </c>
      <c r="BF84" s="202"/>
      <c r="BG84" s="203" t="s">
        <v>117</v>
      </c>
      <c r="BH84" s="204">
        <v>0</v>
      </c>
      <c r="BI84" s="204">
        <v>0</v>
      </c>
      <c r="BJ84" s="204">
        <v>0</v>
      </c>
      <c r="BK84" s="204">
        <f t="shared" si="353"/>
        <v>0</v>
      </c>
      <c r="BL84" s="204">
        <f t="shared" si="354"/>
        <v>0</v>
      </c>
      <c r="BN84" s="202"/>
      <c r="BO84" s="203" t="s">
        <v>117</v>
      </c>
      <c r="BP84" s="204">
        <v>0</v>
      </c>
      <c r="BQ84" s="204">
        <v>0</v>
      </c>
      <c r="BR84" s="204">
        <v>0</v>
      </c>
      <c r="BS84" s="204">
        <f t="shared" si="355"/>
        <v>0</v>
      </c>
      <c r="BT84" s="204">
        <f t="shared" si="356"/>
        <v>0</v>
      </c>
    </row>
    <row r="85" spans="2:72">
      <c r="B85" s="202"/>
      <c r="C85" s="205"/>
      <c r="D85" s="205"/>
      <c r="E85" s="203"/>
      <c r="F85" s="203"/>
      <c r="G85" s="203"/>
      <c r="H85" s="203"/>
      <c r="J85" s="202"/>
      <c r="K85" s="205"/>
      <c r="L85" s="205"/>
      <c r="M85" s="203"/>
      <c r="N85" s="203"/>
      <c r="O85" s="203"/>
      <c r="P85" s="203"/>
      <c r="R85" s="202"/>
      <c r="S85" s="205"/>
      <c r="T85" s="205"/>
      <c r="U85" s="203"/>
      <c r="V85" s="203"/>
      <c r="W85" s="203"/>
      <c r="X85" s="203"/>
      <c r="Z85" s="202"/>
      <c r="AA85" s="205"/>
      <c r="AB85" s="205"/>
      <c r="AC85" s="203"/>
      <c r="AD85" s="203"/>
      <c r="AE85" s="203"/>
      <c r="AF85" s="203"/>
      <c r="AH85" s="202"/>
      <c r="AI85" s="205"/>
      <c r="AJ85" s="205"/>
      <c r="AK85" s="203"/>
      <c r="AL85" s="203"/>
      <c r="AM85" s="203"/>
      <c r="AN85" s="203"/>
      <c r="AP85" s="202"/>
      <c r="AQ85" s="205"/>
      <c r="AR85" s="205"/>
      <c r="AS85" s="203"/>
      <c r="AT85" s="203"/>
      <c r="AU85" s="203"/>
      <c r="AV85" s="203"/>
      <c r="AX85" s="202"/>
      <c r="AY85" s="205"/>
      <c r="AZ85" s="205"/>
      <c r="BA85" s="203"/>
      <c r="BB85" s="203"/>
      <c r="BC85" s="203"/>
      <c r="BD85" s="203"/>
      <c r="BF85" s="202"/>
      <c r="BG85" s="205"/>
      <c r="BH85" s="205"/>
      <c r="BI85" s="203"/>
      <c r="BJ85" s="203"/>
      <c r="BK85" s="203"/>
      <c r="BL85" s="203"/>
      <c r="BN85" s="202"/>
      <c r="BO85" s="205"/>
      <c r="BP85" s="205"/>
      <c r="BQ85" s="203"/>
      <c r="BR85" s="203"/>
      <c r="BS85" s="203"/>
      <c r="BT85" s="203"/>
    </row>
    <row r="86" spans="2:72">
      <c r="B86" s="206"/>
      <c r="C86" s="207" t="s">
        <v>109</v>
      </c>
      <c r="D86" s="208">
        <f t="shared" ref="D86" si="357">SUM(D79:D85)</f>
        <v>0</v>
      </c>
      <c r="E86" s="208">
        <f>SUM(E79:E85)</f>
        <v>0</v>
      </c>
      <c r="F86" s="208">
        <f>SUM(F79:F85)</f>
        <v>0</v>
      </c>
      <c r="G86" s="208">
        <f t="shared" ref="G86" si="358">SUM(G79:G85)</f>
        <v>0</v>
      </c>
      <c r="H86" s="208">
        <f t="shared" ref="H86" si="359">SUM(H79:H85)</f>
        <v>0</v>
      </c>
      <c r="J86" s="206"/>
      <c r="K86" s="207" t="s">
        <v>109</v>
      </c>
      <c r="L86" s="208">
        <f t="shared" ref="L86:N86" si="360">SUM(L79:L85)</f>
        <v>0</v>
      </c>
      <c r="M86" s="208">
        <f t="shared" si="360"/>
        <v>0</v>
      </c>
      <c r="N86" s="208">
        <f t="shared" si="360"/>
        <v>0</v>
      </c>
      <c r="O86" s="208">
        <f t="shared" ref="O86" si="361">SUM(O79:O85)</f>
        <v>0</v>
      </c>
      <c r="P86" s="208">
        <f t="shared" ref="P86" si="362">SUM(P79:P85)</f>
        <v>0</v>
      </c>
      <c r="R86" s="206"/>
      <c r="S86" s="207" t="s">
        <v>109</v>
      </c>
      <c r="T86" s="208">
        <v>0</v>
      </c>
      <c r="U86" s="208">
        <v>0</v>
      </c>
      <c r="V86" s="208">
        <v>0</v>
      </c>
      <c r="W86" s="208">
        <f t="shared" ref="W86" si="363">SUM(W79:W85)</f>
        <v>0</v>
      </c>
      <c r="X86" s="208">
        <f t="shared" ref="X86" si="364">SUM(X79:X85)</f>
        <v>0</v>
      </c>
      <c r="Z86" s="206"/>
      <c r="AA86" s="207" t="s">
        <v>109</v>
      </c>
      <c r="AB86" s="208">
        <f t="shared" ref="AB86:AD86" si="365">SUM(AB79:AB85)</f>
        <v>0</v>
      </c>
      <c r="AC86" s="208">
        <f t="shared" si="365"/>
        <v>0</v>
      </c>
      <c r="AD86" s="208">
        <f t="shared" si="365"/>
        <v>0</v>
      </c>
      <c r="AE86" s="208">
        <f t="shared" ref="AE86" si="366">SUM(AE79:AE85)</f>
        <v>0</v>
      </c>
      <c r="AF86" s="208">
        <f t="shared" ref="AF86" si="367">SUM(AF79:AF85)</f>
        <v>0</v>
      </c>
      <c r="AH86" s="206"/>
      <c r="AI86" s="207" t="s">
        <v>109</v>
      </c>
      <c r="AJ86" s="208">
        <f t="shared" ref="AJ86:AL86" si="368">SUM(AJ79:AJ85)</f>
        <v>0</v>
      </c>
      <c r="AK86" s="208">
        <f t="shared" si="368"/>
        <v>0</v>
      </c>
      <c r="AL86" s="208">
        <f t="shared" si="368"/>
        <v>0</v>
      </c>
      <c r="AM86" s="208">
        <f t="shared" ref="AM86" si="369">SUM(AM79:AM85)</f>
        <v>0</v>
      </c>
      <c r="AN86" s="208">
        <f t="shared" ref="AN86" si="370">SUM(AN79:AN85)</f>
        <v>0</v>
      </c>
      <c r="AP86" s="206"/>
      <c r="AQ86" s="207" t="s">
        <v>109</v>
      </c>
      <c r="AR86" s="208">
        <f t="shared" ref="AR86:AT86" si="371">SUM(AR79:AR85)</f>
        <v>0</v>
      </c>
      <c r="AS86" s="208">
        <f t="shared" si="371"/>
        <v>0</v>
      </c>
      <c r="AT86" s="208">
        <f t="shared" si="371"/>
        <v>0</v>
      </c>
      <c r="AU86" s="208">
        <f t="shared" ref="AU86" si="372">SUM(AU79:AU85)</f>
        <v>0</v>
      </c>
      <c r="AV86" s="208">
        <f t="shared" ref="AV86" si="373">SUM(AV79:AV85)</f>
        <v>0</v>
      </c>
      <c r="AX86" s="206"/>
      <c r="AY86" s="207" t="s">
        <v>109</v>
      </c>
      <c r="AZ86" s="208">
        <f t="shared" ref="AZ86" si="374">SUM(AZ79:AZ85)</f>
        <v>0</v>
      </c>
      <c r="BA86" s="208">
        <f t="shared" ref="BA86:BB86" si="375">SUM(BA79:BA85)</f>
        <v>0</v>
      </c>
      <c r="BB86" s="208">
        <f t="shared" si="375"/>
        <v>0</v>
      </c>
      <c r="BC86" s="208">
        <f t="shared" ref="BC86" si="376">SUM(BC79:BC85)</f>
        <v>0</v>
      </c>
      <c r="BD86" s="208">
        <f t="shared" ref="BD86" si="377">SUM(BD79:BD85)</f>
        <v>0</v>
      </c>
      <c r="BF86" s="206"/>
      <c r="BG86" s="207" t="s">
        <v>109</v>
      </c>
      <c r="BH86" s="208">
        <f t="shared" ref="BH86:BJ86" si="378">SUM(BH79:BH85)</f>
        <v>0</v>
      </c>
      <c r="BI86" s="208">
        <f t="shared" si="378"/>
        <v>0</v>
      </c>
      <c r="BJ86" s="208">
        <f t="shared" si="378"/>
        <v>0</v>
      </c>
      <c r="BK86" s="208">
        <f t="shared" ref="BK86" si="379">SUM(BK79:BK85)</f>
        <v>0</v>
      </c>
      <c r="BL86" s="208">
        <f t="shared" ref="BL86" si="380">SUM(BL79:BL85)</f>
        <v>0</v>
      </c>
      <c r="BN86" s="206"/>
      <c r="BO86" s="207" t="s">
        <v>109</v>
      </c>
      <c r="BP86" s="208">
        <f t="shared" ref="BP86:BR86" si="381">SUM(BP79:BP85)</f>
        <v>0</v>
      </c>
      <c r="BQ86" s="208">
        <f t="shared" si="381"/>
        <v>0</v>
      </c>
      <c r="BR86" s="208">
        <f t="shared" si="381"/>
        <v>0</v>
      </c>
      <c r="BS86" s="208">
        <f t="shared" ref="BS86" si="382">SUM(BS79:BS85)</f>
        <v>0</v>
      </c>
      <c r="BT86" s="208">
        <f t="shared" ref="BT86" si="383">SUM(BT79:BT85)</f>
        <v>0</v>
      </c>
    </row>
    <row r="87" spans="2:72">
      <c r="B87" s="199"/>
      <c r="C87" s="200" t="s">
        <v>78</v>
      </c>
      <c r="D87" s="201"/>
      <c r="E87" s="201"/>
      <c r="F87" s="201"/>
      <c r="G87" s="201"/>
      <c r="H87" s="201"/>
      <c r="J87" s="199"/>
      <c r="K87" s="200" t="s">
        <v>78</v>
      </c>
      <c r="L87" s="201"/>
      <c r="M87" s="201"/>
      <c r="N87" s="201"/>
      <c r="O87" s="201"/>
      <c r="P87" s="201"/>
      <c r="R87" s="199"/>
      <c r="S87" s="200" t="s">
        <v>78</v>
      </c>
      <c r="T87" s="201"/>
      <c r="U87" s="201"/>
      <c r="V87" s="201"/>
      <c r="W87" s="201"/>
      <c r="X87" s="201"/>
      <c r="Z87" s="199"/>
      <c r="AA87" s="200" t="s">
        <v>78</v>
      </c>
      <c r="AB87" s="201"/>
      <c r="AC87" s="201"/>
      <c r="AD87" s="201"/>
      <c r="AE87" s="201"/>
      <c r="AF87" s="201"/>
      <c r="AH87" s="199"/>
      <c r="AI87" s="200" t="s">
        <v>78</v>
      </c>
      <c r="AJ87" s="201"/>
      <c r="AK87" s="201"/>
      <c r="AL87" s="201"/>
      <c r="AM87" s="201"/>
      <c r="AN87" s="201"/>
      <c r="AP87" s="199"/>
      <c r="AQ87" s="200" t="s">
        <v>78</v>
      </c>
      <c r="AR87" s="201"/>
      <c r="AS87" s="201"/>
      <c r="AT87" s="201"/>
      <c r="AU87" s="201"/>
      <c r="AV87" s="201"/>
      <c r="AX87" s="199"/>
      <c r="AY87" s="200" t="s">
        <v>78</v>
      </c>
      <c r="AZ87" s="201"/>
      <c r="BA87" s="201"/>
      <c r="BB87" s="201"/>
      <c r="BC87" s="201"/>
      <c r="BD87" s="201"/>
      <c r="BF87" s="199"/>
      <c r="BG87" s="200" t="s">
        <v>78</v>
      </c>
      <c r="BH87" s="201"/>
      <c r="BI87" s="201"/>
      <c r="BJ87" s="201"/>
      <c r="BK87" s="201"/>
      <c r="BL87" s="201"/>
      <c r="BN87" s="199"/>
      <c r="BO87" s="200" t="s">
        <v>78</v>
      </c>
      <c r="BP87" s="201"/>
      <c r="BQ87" s="201"/>
      <c r="BR87" s="201"/>
      <c r="BS87" s="201"/>
      <c r="BT87" s="201"/>
    </row>
    <row r="88" spans="2:72">
      <c r="B88" s="202"/>
      <c r="C88" s="203"/>
      <c r="D88" s="204"/>
      <c r="E88" s="204"/>
      <c r="F88" s="204"/>
      <c r="G88" s="204"/>
      <c r="H88" s="204"/>
      <c r="J88" s="202"/>
      <c r="K88" s="203"/>
      <c r="L88" s="204"/>
      <c r="M88" s="204"/>
      <c r="N88" s="204"/>
      <c r="O88" s="204"/>
      <c r="P88" s="204"/>
      <c r="R88" s="202"/>
      <c r="S88" s="203"/>
      <c r="T88" s="204"/>
      <c r="U88" s="204"/>
      <c r="V88" s="204"/>
      <c r="W88" s="204"/>
      <c r="X88" s="204"/>
      <c r="Z88" s="202"/>
      <c r="AA88" s="203"/>
      <c r="AB88" s="204"/>
      <c r="AC88" s="204"/>
      <c r="AD88" s="204"/>
      <c r="AE88" s="204"/>
      <c r="AF88" s="204"/>
      <c r="AH88" s="202"/>
      <c r="AI88" s="203"/>
      <c r="AJ88" s="204"/>
      <c r="AK88" s="204"/>
      <c r="AL88" s="204"/>
      <c r="AM88" s="204"/>
      <c r="AN88" s="204"/>
      <c r="AP88" s="202"/>
      <c r="AQ88" s="203"/>
      <c r="AR88" s="204"/>
      <c r="AS88" s="204"/>
      <c r="AT88" s="204"/>
      <c r="AU88" s="204"/>
      <c r="AV88" s="204"/>
      <c r="AX88" s="202"/>
      <c r="AY88" s="203"/>
      <c r="AZ88" s="204"/>
      <c r="BA88" s="204"/>
      <c r="BB88" s="204"/>
      <c r="BC88" s="204"/>
      <c r="BD88" s="204"/>
      <c r="BF88" s="202"/>
      <c r="BG88" s="203"/>
      <c r="BH88" s="204"/>
      <c r="BI88" s="204"/>
      <c r="BJ88" s="204"/>
      <c r="BK88" s="204"/>
      <c r="BL88" s="204"/>
      <c r="BN88" s="202"/>
      <c r="BO88" s="203"/>
      <c r="BP88" s="204"/>
      <c r="BQ88" s="204"/>
      <c r="BR88" s="204"/>
      <c r="BS88" s="204"/>
      <c r="BT88" s="204"/>
    </row>
    <row r="89" spans="2:72">
      <c r="B89" s="202"/>
      <c r="C89" s="203" t="s">
        <v>112</v>
      </c>
      <c r="D89" s="204">
        <f t="shared" ref="D89:E94" si="384">D9+D19+D29+D39+D49+D59+D69+D79</f>
        <v>1054</v>
      </c>
      <c r="E89" s="204">
        <f t="shared" si="384"/>
        <v>1387</v>
      </c>
      <c r="F89" s="204">
        <f t="shared" ref="F89" si="385">F9+F19+F29+F39+F49+F59+F69+F79</f>
        <v>669</v>
      </c>
      <c r="G89" s="204">
        <f>F89-D89</f>
        <v>-385</v>
      </c>
      <c r="H89" s="204">
        <f>F89-E89</f>
        <v>-718</v>
      </c>
      <c r="J89" s="202"/>
      <c r="K89" s="203" t="s">
        <v>112</v>
      </c>
      <c r="L89" s="204">
        <f t="shared" ref="L89:N94" si="386">L9+L19+L29+L39+L49+L59+L69+L79</f>
        <v>0</v>
      </c>
      <c r="M89" s="204">
        <f t="shared" si="386"/>
        <v>8</v>
      </c>
      <c r="N89" s="204">
        <f t="shared" si="386"/>
        <v>8</v>
      </c>
      <c r="O89" s="204">
        <f>N89-L89</f>
        <v>8</v>
      </c>
      <c r="P89" s="204">
        <f>N89-M89</f>
        <v>0</v>
      </c>
      <c r="R89" s="202"/>
      <c r="S89" s="203" t="s">
        <v>112</v>
      </c>
      <c r="T89" s="204">
        <f t="shared" ref="T89:V89" si="387">T9+T19+T29+T39+T49+T59+T69+T79</f>
        <v>7</v>
      </c>
      <c r="U89" s="204">
        <f t="shared" si="387"/>
        <v>25</v>
      </c>
      <c r="V89" s="204">
        <f t="shared" si="387"/>
        <v>25</v>
      </c>
      <c r="W89" s="204">
        <f>V89-T89</f>
        <v>18</v>
      </c>
      <c r="X89" s="204">
        <f>V89-U89</f>
        <v>0</v>
      </c>
      <c r="Z89" s="202"/>
      <c r="AA89" s="203" t="s">
        <v>112</v>
      </c>
      <c r="AB89" s="204">
        <f t="shared" ref="AB89:AD89" si="388">AB9+AB19+AB29+AB39+AB49+AB59+AB69+AB79</f>
        <v>17</v>
      </c>
      <c r="AC89" s="204">
        <f t="shared" si="388"/>
        <v>21</v>
      </c>
      <c r="AD89" s="204">
        <f t="shared" si="388"/>
        <v>14</v>
      </c>
      <c r="AE89" s="204">
        <f>AD89-AB89</f>
        <v>-3</v>
      </c>
      <c r="AF89" s="204">
        <f>AD89-AC89</f>
        <v>-7</v>
      </c>
      <c r="AH89" s="202"/>
      <c r="AI89" s="203" t="s">
        <v>112</v>
      </c>
      <c r="AJ89" s="204">
        <f t="shared" ref="AJ89:AL94" si="389">AJ9+AJ19+AJ29+AJ39+AJ49+AJ59+AJ69+AJ79</f>
        <v>80</v>
      </c>
      <c r="AK89" s="204">
        <f t="shared" si="389"/>
        <v>98</v>
      </c>
      <c r="AL89" s="204">
        <f t="shared" si="389"/>
        <v>56</v>
      </c>
      <c r="AM89" s="204">
        <f>AL89-AJ89</f>
        <v>-24</v>
      </c>
      <c r="AN89" s="204">
        <f>AL89-AK89</f>
        <v>-42</v>
      </c>
      <c r="AP89" s="202"/>
      <c r="AQ89" s="203" t="s">
        <v>112</v>
      </c>
      <c r="AR89" s="204">
        <f t="shared" ref="AR89:AT94" si="390">AR9+AR19+AR29+AR39+AR49+AR59+AR69+AR79</f>
        <v>287</v>
      </c>
      <c r="AS89" s="204">
        <f t="shared" si="390"/>
        <v>188</v>
      </c>
      <c r="AT89" s="204">
        <f t="shared" si="390"/>
        <v>172</v>
      </c>
      <c r="AU89" s="204">
        <f>AT89-AR89</f>
        <v>-115</v>
      </c>
      <c r="AV89" s="204">
        <f>AT89-AS89</f>
        <v>-16</v>
      </c>
      <c r="AX89" s="202"/>
      <c r="AY89" s="203" t="s">
        <v>112</v>
      </c>
      <c r="AZ89" s="204">
        <f t="shared" ref="AZ89:BB89" si="391">AZ9+AZ19+AZ29+AZ39+AZ49+AZ59+AZ69+AZ79</f>
        <v>52</v>
      </c>
      <c r="BA89" s="204">
        <f t="shared" si="391"/>
        <v>146</v>
      </c>
      <c r="BB89" s="204">
        <f t="shared" si="391"/>
        <v>37</v>
      </c>
      <c r="BC89" s="204">
        <f>BB89-AZ89</f>
        <v>-15</v>
      </c>
      <c r="BD89" s="204">
        <f>BB89-BA89</f>
        <v>-109</v>
      </c>
      <c r="BF89" s="202"/>
      <c r="BG89" s="203" t="s">
        <v>112</v>
      </c>
      <c r="BH89" s="204">
        <f t="shared" ref="BH89:BJ94" si="392">BH9+BH19+BH29+BH39+BH49+BH59+BH69+BH79</f>
        <v>578</v>
      </c>
      <c r="BI89" s="204">
        <f t="shared" si="392"/>
        <v>868</v>
      </c>
      <c r="BJ89" s="204">
        <f t="shared" si="392"/>
        <v>323</v>
      </c>
      <c r="BK89" s="204">
        <f>BJ89-BH89</f>
        <v>-255</v>
      </c>
      <c r="BL89" s="204">
        <f>BJ89-BI89</f>
        <v>-545</v>
      </c>
      <c r="BN89" s="202"/>
      <c r="BO89" s="203" t="s">
        <v>112</v>
      </c>
      <c r="BP89" s="204">
        <f t="shared" ref="BP89:BR89" si="393">BP9+BP19+BP29+BP39+BP49+BP59+BP69+BP79</f>
        <v>33</v>
      </c>
      <c r="BQ89" s="204">
        <f t="shared" si="393"/>
        <v>33</v>
      </c>
      <c r="BR89" s="204">
        <f t="shared" si="393"/>
        <v>34</v>
      </c>
      <c r="BS89" s="204">
        <f>BR89-BP89</f>
        <v>1</v>
      </c>
      <c r="BT89" s="204">
        <f>BR89-BQ89</f>
        <v>1</v>
      </c>
    </row>
    <row r="90" spans="2:72">
      <c r="B90" s="202"/>
      <c r="C90" s="203" t="s">
        <v>113</v>
      </c>
      <c r="D90" s="204">
        <f t="shared" si="384"/>
        <v>2061</v>
      </c>
      <c r="E90" s="204">
        <f t="shared" si="384"/>
        <v>2574</v>
      </c>
      <c r="F90" s="204">
        <f t="shared" ref="F90" si="394">F10+F20+F30+F40+F50+F60+F70+F80</f>
        <v>2443</v>
      </c>
      <c r="G90" s="204">
        <f t="shared" ref="G90:G94" si="395">F90-D90</f>
        <v>382</v>
      </c>
      <c r="H90" s="204">
        <f t="shared" ref="H90:H94" si="396">F90-E90</f>
        <v>-131</v>
      </c>
      <c r="J90" s="202"/>
      <c r="K90" s="203" t="s">
        <v>113</v>
      </c>
      <c r="L90" s="204">
        <f t="shared" ref="L90:M90" si="397">L10+L20+L30+L40+L50+L60+L70+L80</f>
        <v>0</v>
      </c>
      <c r="M90" s="204">
        <f t="shared" si="397"/>
        <v>155</v>
      </c>
      <c r="N90" s="204">
        <f t="shared" si="386"/>
        <v>138</v>
      </c>
      <c r="O90" s="204">
        <f t="shared" ref="O90:O94" si="398">N90-L90</f>
        <v>138</v>
      </c>
      <c r="P90" s="204">
        <f t="shared" ref="P90:P94" si="399">N90-M90</f>
        <v>-17</v>
      </c>
      <c r="R90" s="202"/>
      <c r="S90" s="203" t="s">
        <v>113</v>
      </c>
      <c r="T90" s="204">
        <f t="shared" ref="T90:V90" si="400">T10+T20+T30+T40+T50+T60+T70+T80</f>
        <v>33</v>
      </c>
      <c r="U90" s="204">
        <f t="shared" si="400"/>
        <v>75</v>
      </c>
      <c r="V90" s="204">
        <f t="shared" si="400"/>
        <v>60</v>
      </c>
      <c r="W90" s="204">
        <f t="shared" ref="W90:W94" si="401">V90-T90</f>
        <v>27</v>
      </c>
      <c r="X90" s="204">
        <f t="shared" ref="X90:X94" si="402">V90-U90</f>
        <v>-15</v>
      </c>
      <c r="Z90" s="202"/>
      <c r="AA90" s="203" t="s">
        <v>113</v>
      </c>
      <c r="AB90" s="204">
        <f t="shared" ref="AB90:AD90" si="403">AB10+AB20+AB30+AB40+AB50+AB60+AB70+AB80</f>
        <v>61</v>
      </c>
      <c r="AC90" s="204">
        <f t="shared" si="403"/>
        <v>71</v>
      </c>
      <c r="AD90" s="204">
        <f t="shared" si="403"/>
        <v>58</v>
      </c>
      <c r="AE90" s="204">
        <f t="shared" ref="AE90:AE94" si="404">AD90-AB90</f>
        <v>-3</v>
      </c>
      <c r="AF90" s="204">
        <f t="shared" ref="AF90:AF94" si="405">AD90-AC90</f>
        <v>-13</v>
      </c>
      <c r="AH90" s="202"/>
      <c r="AI90" s="203" t="s">
        <v>113</v>
      </c>
      <c r="AJ90" s="204">
        <f t="shared" ref="AJ90:AK90" si="406">AJ10+AJ20+AJ30+AJ40+AJ50+AJ60+AJ70+AJ80</f>
        <v>944</v>
      </c>
      <c r="AK90" s="204">
        <f t="shared" si="406"/>
        <v>964</v>
      </c>
      <c r="AL90" s="204">
        <f t="shared" si="389"/>
        <v>852</v>
      </c>
      <c r="AM90" s="204">
        <f t="shared" ref="AM90:AM94" si="407">AL90-AJ90</f>
        <v>-92</v>
      </c>
      <c r="AN90" s="204">
        <f t="shared" ref="AN90:AN94" si="408">AL90-AK90</f>
        <v>-112</v>
      </c>
      <c r="AP90" s="202"/>
      <c r="AQ90" s="203" t="s">
        <v>113</v>
      </c>
      <c r="AR90" s="204">
        <f t="shared" si="390"/>
        <v>199</v>
      </c>
      <c r="AS90" s="204">
        <f t="shared" si="390"/>
        <v>214</v>
      </c>
      <c r="AT90" s="204">
        <f t="shared" si="390"/>
        <v>208</v>
      </c>
      <c r="AU90" s="204">
        <f t="shared" ref="AU90:AU94" si="409">AT90-AR90</f>
        <v>9</v>
      </c>
      <c r="AV90" s="204">
        <f t="shared" ref="AV90:AV94" si="410">AT90-AS90</f>
        <v>-6</v>
      </c>
      <c r="AX90" s="202"/>
      <c r="AY90" s="203" t="s">
        <v>113</v>
      </c>
      <c r="AZ90" s="204">
        <f t="shared" ref="AZ90:BB90" si="411">AZ10+AZ20+AZ30+AZ40+AZ50+AZ60+AZ70+AZ80</f>
        <v>353</v>
      </c>
      <c r="BA90" s="204">
        <f t="shared" si="411"/>
        <v>503</v>
      </c>
      <c r="BB90" s="204">
        <f t="shared" si="411"/>
        <v>387</v>
      </c>
      <c r="BC90" s="204">
        <f t="shared" ref="BC90:BC94" si="412">BB90-AZ90</f>
        <v>34</v>
      </c>
      <c r="BD90" s="204">
        <f t="shared" ref="BD90:BD94" si="413">BB90-BA90</f>
        <v>-116</v>
      </c>
      <c r="BF90" s="202"/>
      <c r="BG90" s="203" t="s">
        <v>113</v>
      </c>
      <c r="BH90" s="204">
        <f t="shared" si="392"/>
        <v>347</v>
      </c>
      <c r="BI90" s="204">
        <f t="shared" si="392"/>
        <v>450</v>
      </c>
      <c r="BJ90" s="204">
        <f t="shared" si="392"/>
        <v>620</v>
      </c>
      <c r="BK90" s="204">
        <f t="shared" ref="BK90:BK94" si="414">BJ90-BH90</f>
        <v>273</v>
      </c>
      <c r="BL90" s="204">
        <f t="shared" ref="BL90:BL94" si="415">BJ90-BI90</f>
        <v>170</v>
      </c>
      <c r="BN90" s="202"/>
      <c r="BO90" s="203" t="s">
        <v>113</v>
      </c>
      <c r="BP90" s="204">
        <f t="shared" ref="BP90:BR90" si="416">BP10+BP20+BP30+BP40+BP50+BP60+BP70+BP80</f>
        <v>124</v>
      </c>
      <c r="BQ90" s="204">
        <f t="shared" si="416"/>
        <v>142</v>
      </c>
      <c r="BR90" s="204">
        <f t="shared" si="416"/>
        <v>120</v>
      </c>
      <c r="BS90" s="204">
        <f t="shared" ref="BS90:BS94" si="417">BR90-BP90</f>
        <v>-4</v>
      </c>
      <c r="BT90" s="204">
        <f t="shared" ref="BT90:BT94" si="418">BR90-BQ90</f>
        <v>-22</v>
      </c>
    </row>
    <row r="91" spans="2:72">
      <c r="B91" s="202"/>
      <c r="C91" s="203" t="s">
        <v>114</v>
      </c>
      <c r="D91" s="204">
        <f t="shared" si="384"/>
        <v>1364</v>
      </c>
      <c r="E91" s="204">
        <f t="shared" si="384"/>
        <v>1343</v>
      </c>
      <c r="F91" s="204">
        <f t="shared" ref="F91" si="419">F11+F21+F31+F41+F51+F61+F71+F81</f>
        <v>1635</v>
      </c>
      <c r="G91" s="204">
        <f t="shared" si="395"/>
        <v>271</v>
      </c>
      <c r="H91" s="204">
        <f t="shared" si="396"/>
        <v>292</v>
      </c>
      <c r="J91" s="202"/>
      <c r="K91" s="203" t="s">
        <v>114</v>
      </c>
      <c r="L91" s="204">
        <f t="shared" ref="L91:M91" si="420">L11+L21+L31+L41+L51+L61+L71+L81</f>
        <v>0</v>
      </c>
      <c r="M91" s="204">
        <f t="shared" si="420"/>
        <v>80</v>
      </c>
      <c r="N91" s="204">
        <f t="shared" si="386"/>
        <v>80</v>
      </c>
      <c r="O91" s="204">
        <f t="shared" si="398"/>
        <v>80</v>
      </c>
      <c r="P91" s="204">
        <f t="shared" si="399"/>
        <v>0</v>
      </c>
      <c r="R91" s="202"/>
      <c r="S91" s="203" t="s">
        <v>114</v>
      </c>
      <c r="T91" s="204">
        <f t="shared" ref="T91:V91" si="421">T11+T21+T31+T41+T51+T61+T71+T81</f>
        <v>3</v>
      </c>
      <c r="U91" s="204">
        <f t="shared" si="421"/>
        <v>32</v>
      </c>
      <c r="V91" s="204">
        <f t="shared" si="421"/>
        <v>32</v>
      </c>
      <c r="W91" s="204">
        <f t="shared" si="401"/>
        <v>29</v>
      </c>
      <c r="X91" s="204">
        <f t="shared" si="402"/>
        <v>0</v>
      </c>
      <c r="Z91" s="202"/>
      <c r="AA91" s="203" t="s">
        <v>114</v>
      </c>
      <c r="AB91" s="204">
        <f t="shared" ref="AB91:AD91" si="422">AB11+AB21+AB31+AB41+AB51+AB61+AB71+AB81</f>
        <v>9</v>
      </c>
      <c r="AC91" s="204">
        <f t="shared" si="422"/>
        <v>9</v>
      </c>
      <c r="AD91" s="204">
        <f t="shared" si="422"/>
        <v>9</v>
      </c>
      <c r="AE91" s="204">
        <f t="shared" si="404"/>
        <v>0</v>
      </c>
      <c r="AF91" s="204">
        <f t="shared" si="405"/>
        <v>0</v>
      </c>
      <c r="AH91" s="202"/>
      <c r="AI91" s="203" t="s">
        <v>114</v>
      </c>
      <c r="AJ91" s="204">
        <f t="shared" ref="AJ91:AK91" si="423">AJ11+AJ21+AJ31+AJ41+AJ51+AJ61+AJ71+AJ81</f>
        <v>597</v>
      </c>
      <c r="AK91" s="204">
        <f t="shared" si="423"/>
        <v>575</v>
      </c>
      <c r="AL91" s="204">
        <f t="shared" si="389"/>
        <v>657</v>
      </c>
      <c r="AM91" s="204">
        <f t="shared" si="407"/>
        <v>60</v>
      </c>
      <c r="AN91" s="204">
        <f t="shared" si="408"/>
        <v>82</v>
      </c>
      <c r="AP91" s="202"/>
      <c r="AQ91" s="203" t="s">
        <v>114</v>
      </c>
      <c r="AR91" s="204">
        <f t="shared" si="390"/>
        <v>191</v>
      </c>
      <c r="AS91" s="204">
        <f t="shared" si="390"/>
        <v>216</v>
      </c>
      <c r="AT91" s="204">
        <f t="shared" si="390"/>
        <v>195</v>
      </c>
      <c r="AU91" s="204">
        <f t="shared" si="409"/>
        <v>4</v>
      </c>
      <c r="AV91" s="204">
        <f t="shared" si="410"/>
        <v>-21</v>
      </c>
      <c r="AX91" s="202"/>
      <c r="AY91" s="203" t="s">
        <v>114</v>
      </c>
      <c r="AZ91" s="204">
        <f t="shared" ref="AZ91:BB91" si="424">AZ11+AZ21+AZ31+AZ41+AZ51+AZ61+AZ71+AZ81</f>
        <v>226</v>
      </c>
      <c r="BA91" s="204">
        <f t="shared" si="424"/>
        <v>68</v>
      </c>
      <c r="BB91" s="204">
        <f t="shared" si="424"/>
        <v>220</v>
      </c>
      <c r="BC91" s="204">
        <f t="shared" si="412"/>
        <v>-6</v>
      </c>
      <c r="BD91" s="204">
        <f t="shared" si="413"/>
        <v>152</v>
      </c>
      <c r="BF91" s="202"/>
      <c r="BG91" s="203" t="s">
        <v>114</v>
      </c>
      <c r="BH91" s="204">
        <f t="shared" si="392"/>
        <v>262</v>
      </c>
      <c r="BI91" s="204">
        <f t="shared" si="392"/>
        <v>286</v>
      </c>
      <c r="BJ91" s="204">
        <f t="shared" si="392"/>
        <v>365</v>
      </c>
      <c r="BK91" s="204">
        <f t="shared" si="414"/>
        <v>103</v>
      </c>
      <c r="BL91" s="204">
        <f t="shared" si="415"/>
        <v>79</v>
      </c>
      <c r="BN91" s="202"/>
      <c r="BO91" s="203" t="s">
        <v>114</v>
      </c>
      <c r="BP91" s="204">
        <f t="shared" ref="BP91:BR91" si="425">BP11+BP21+BP31+BP41+BP51+BP61+BP71+BP81</f>
        <v>76</v>
      </c>
      <c r="BQ91" s="204">
        <f t="shared" si="425"/>
        <v>77</v>
      </c>
      <c r="BR91" s="204">
        <f t="shared" si="425"/>
        <v>77</v>
      </c>
      <c r="BS91" s="204">
        <f t="shared" si="417"/>
        <v>1</v>
      </c>
      <c r="BT91" s="204">
        <f t="shared" si="418"/>
        <v>0</v>
      </c>
    </row>
    <row r="92" spans="2:72">
      <c r="B92" s="202"/>
      <c r="C92" s="203" t="s">
        <v>115</v>
      </c>
      <c r="D92" s="204">
        <f t="shared" si="384"/>
        <v>657</v>
      </c>
      <c r="E92" s="204">
        <f t="shared" si="384"/>
        <v>740</v>
      </c>
      <c r="F92" s="204">
        <f t="shared" ref="F92" si="426">F12+F22+F32+F42+F52+F62+F72+F82</f>
        <v>668</v>
      </c>
      <c r="G92" s="204">
        <f t="shared" si="395"/>
        <v>11</v>
      </c>
      <c r="H92" s="204">
        <f t="shared" si="396"/>
        <v>-72</v>
      </c>
      <c r="J92" s="202"/>
      <c r="K92" s="203" t="s">
        <v>115</v>
      </c>
      <c r="L92" s="204">
        <f t="shared" ref="L92:M92" si="427">L12+L22+L32+L42+L52+L62+L72+L82</f>
        <v>0</v>
      </c>
      <c r="M92" s="204">
        <f t="shared" si="427"/>
        <v>33</v>
      </c>
      <c r="N92" s="204">
        <f t="shared" si="386"/>
        <v>32</v>
      </c>
      <c r="O92" s="204">
        <f t="shared" si="398"/>
        <v>32</v>
      </c>
      <c r="P92" s="204">
        <f t="shared" si="399"/>
        <v>-1</v>
      </c>
      <c r="R92" s="202"/>
      <c r="S92" s="203" t="s">
        <v>115</v>
      </c>
      <c r="T92" s="204">
        <f t="shared" ref="T92:V92" si="428">T12+T22+T32+T42+T52+T62+T72+T82</f>
        <v>4</v>
      </c>
      <c r="U92" s="204">
        <f t="shared" si="428"/>
        <v>4</v>
      </c>
      <c r="V92" s="204">
        <f t="shared" si="428"/>
        <v>4</v>
      </c>
      <c r="W92" s="204">
        <f t="shared" si="401"/>
        <v>0</v>
      </c>
      <c r="X92" s="204">
        <f t="shared" si="402"/>
        <v>0</v>
      </c>
      <c r="Z92" s="202"/>
      <c r="AA92" s="203" t="s">
        <v>115</v>
      </c>
      <c r="AB92" s="204">
        <f t="shared" ref="AB92:AD92" si="429">AB12+AB22+AB32+AB42+AB52+AB62+AB72+AB82</f>
        <v>7</v>
      </c>
      <c r="AC92" s="204">
        <f t="shared" si="429"/>
        <v>7</v>
      </c>
      <c r="AD92" s="204">
        <f t="shared" si="429"/>
        <v>6</v>
      </c>
      <c r="AE92" s="204">
        <f t="shared" si="404"/>
        <v>-1</v>
      </c>
      <c r="AF92" s="204">
        <f t="shared" si="405"/>
        <v>-1</v>
      </c>
      <c r="AH92" s="202"/>
      <c r="AI92" s="203" t="s">
        <v>115</v>
      </c>
      <c r="AJ92" s="204">
        <f t="shared" ref="AJ92:AK92" si="430">AJ12+AJ22+AJ32+AJ42+AJ52+AJ62+AJ72+AJ82</f>
        <v>178</v>
      </c>
      <c r="AK92" s="204">
        <f t="shared" si="430"/>
        <v>187</v>
      </c>
      <c r="AL92" s="204">
        <f t="shared" si="389"/>
        <v>181</v>
      </c>
      <c r="AM92" s="204">
        <f t="shared" si="407"/>
        <v>3</v>
      </c>
      <c r="AN92" s="204">
        <f t="shared" si="408"/>
        <v>-6</v>
      </c>
      <c r="AP92" s="202"/>
      <c r="AQ92" s="203" t="s">
        <v>115</v>
      </c>
      <c r="AR92" s="204">
        <f t="shared" si="390"/>
        <v>275</v>
      </c>
      <c r="AS92" s="204">
        <f t="shared" si="390"/>
        <v>279</v>
      </c>
      <c r="AT92" s="204">
        <f t="shared" si="390"/>
        <v>275</v>
      </c>
      <c r="AU92" s="204">
        <f t="shared" si="409"/>
        <v>0</v>
      </c>
      <c r="AV92" s="204">
        <f t="shared" si="410"/>
        <v>-4</v>
      </c>
      <c r="AX92" s="202"/>
      <c r="AY92" s="203" t="s">
        <v>115</v>
      </c>
      <c r="AZ92" s="204">
        <f t="shared" ref="AZ92:BB92" si="431">AZ12+AZ22+AZ32+AZ42+AZ52+AZ62+AZ72+AZ82</f>
        <v>17</v>
      </c>
      <c r="BA92" s="204">
        <f t="shared" si="431"/>
        <v>35</v>
      </c>
      <c r="BB92" s="204">
        <f t="shared" si="431"/>
        <v>20</v>
      </c>
      <c r="BC92" s="204">
        <f t="shared" si="412"/>
        <v>3</v>
      </c>
      <c r="BD92" s="204">
        <f t="shared" si="413"/>
        <v>-15</v>
      </c>
      <c r="BF92" s="202"/>
      <c r="BG92" s="203" t="s">
        <v>115</v>
      </c>
      <c r="BH92" s="204">
        <f t="shared" si="392"/>
        <v>163</v>
      </c>
      <c r="BI92" s="204">
        <f t="shared" si="392"/>
        <v>179</v>
      </c>
      <c r="BJ92" s="204">
        <f t="shared" si="392"/>
        <v>135</v>
      </c>
      <c r="BK92" s="204">
        <f t="shared" si="414"/>
        <v>-28</v>
      </c>
      <c r="BL92" s="204">
        <f t="shared" si="415"/>
        <v>-44</v>
      </c>
      <c r="BN92" s="202"/>
      <c r="BO92" s="203" t="s">
        <v>115</v>
      </c>
      <c r="BP92" s="204">
        <f t="shared" ref="BP92:BR92" si="432">BP12+BP22+BP32+BP42+BP52+BP62+BP72+BP82</f>
        <v>13</v>
      </c>
      <c r="BQ92" s="204">
        <f t="shared" si="432"/>
        <v>16</v>
      </c>
      <c r="BR92" s="204">
        <f t="shared" si="432"/>
        <v>15</v>
      </c>
      <c r="BS92" s="204">
        <f t="shared" si="417"/>
        <v>2</v>
      </c>
      <c r="BT92" s="204">
        <f t="shared" si="418"/>
        <v>-1</v>
      </c>
    </row>
    <row r="93" spans="2:72">
      <c r="B93" s="202"/>
      <c r="C93" s="203" t="s">
        <v>116</v>
      </c>
      <c r="D93" s="204">
        <f t="shared" si="384"/>
        <v>365</v>
      </c>
      <c r="E93" s="204">
        <f t="shared" si="384"/>
        <v>371</v>
      </c>
      <c r="F93" s="204">
        <f t="shared" ref="F93" si="433">F13+F23+F33+F43+F53+F63+F73+F83</f>
        <v>381</v>
      </c>
      <c r="G93" s="204">
        <f t="shared" si="395"/>
        <v>16</v>
      </c>
      <c r="H93" s="204">
        <f t="shared" si="396"/>
        <v>10</v>
      </c>
      <c r="J93" s="202"/>
      <c r="K93" s="203" t="s">
        <v>116</v>
      </c>
      <c r="L93" s="204">
        <f t="shared" ref="L93:M93" si="434">L13+L23+L33+L43+L53+L63+L73+L83</f>
        <v>0</v>
      </c>
      <c r="M93" s="204">
        <f t="shared" si="434"/>
        <v>20</v>
      </c>
      <c r="N93" s="204">
        <f t="shared" si="386"/>
        <v>20</v>
      </c>
      <c r="O93" s="204">
        <f t="shared" si="398"/>
        <v>20</v>
      </c>
      <c r="P93" s="204">
        <f t="shared" si="399"/>
        <v>0</v>
      </c>
      <c r="R93" s="202"/>
      <c r="S93" s="203" t="s">
        <v>116</v>
      </c>
      <c r="T93" s="204">
        <f t="shared" ref="T93:V93" si="435">T13+T23+T33+T43+T53+T63+T73+T83</f>
        <v>2</v>
      </c>
      <c r="U93" s="204">
        <f t="shared" si="435"/>
        <v>4</v>
      </c>
      <c r="V93" s="204">
        <f t="shared" si="435"/>
        <v>4</v>
      </c>
      <c r="W93" s="204">
        <f t="shared" si="401"/>
        <v>2</v>
      </c>
      <c r="X93" s="204">
        <f t="shared" si="402"/>
        <v>0</v>
      </c>
      <c r="Z93" s="202"/>
      <c r="AA93" s="203" t="s">
        <v>116</v>
      </c>
      <c r="AB93" s="204">
        <f t="shared" ref="AB93:AD93" si="436">AB13+AB23+AB33+AB43+AB53+AB63+AB73+AB83</f>
        <v>4</v>
      </c>
      <c r="AC93" s="204">
        <f t="shared" si="436"/>
        <v>4</v>
      </c>
      <c r="AD93" s="204">
        <f t="shared" si="436"/>
        <v>4</v>
      </c>
      <c r="AE93" s="204">
        <f t="shared" si="404"/>
        <v>0</v>
      </c>
      <c r="AF93" s="204">
        <f t="shared" si="405"/>
        <v>0</v>
      </c>
      <c r="AH93" s="202"/>
      <c r="AI93" s="203" t="s">
        <v>116</v>
      </c>
      <c r="AJ93" s="204">
        <f t="shared" ref="AJ93:AK93" si="437">AJ13+AJ23+AJ33+AJ43+AJ53+AJ63+AJ73+AJ83</f>
        <v>91</v>
      </c>
      <c r="AK93" s="204">
        <f t="shared" si="437"/>
        <v>87</v>
      </c>
      <c r="AL93" s="204">
        <f t="shared" si="389"/>
        <v>119</v>
      </c>
      <c r="AM93" s="204">
        <f t="shared" si="407"/>
        <v>28</v>
      </c>
      <c r="AN93" s="204">
        <f t="shared" si="408"/>
        <v>32</v>
      </c>
      <c r="AP93" s="202"/>
      <c r="AQ93" s="203" t="s">
        <v>116</v>
      </c>
      <c r="AR93" s="204">
        <f t="shared" si="390"/>
        <v>188</v>
      </c>
      <c r="AS93" s="204">
        <f t="shared" si="390"/>
        <v>165</v>
      </c>
      <c r="AT93" s="204">
        <f t="shared" si="390"/>
        <v>167</v>
      </c>
      <c r="AU93" s="204">
        <f t="shared" si="409"/>
        <v>-21</v>
      </c>
      <c r="AV93" s="204">
        <f t="shared" si="410"/>
        <v>2</v>
      </c>
      <c r="AX93" s="202"/>
      <c r="AY93" s="203" t="s">
        <v>116</v>
      </c>
      <c r="AZ93" s="204">
        <f t="shared" ref="AZ93:BB93" si="438">AZ13+AZ23+AZ33+AZ43+AZ53+AZ63+AZ73+AZ83</f>
        <v>4</v>
      </c>
      <c r="BA93" s="204">
        <f t="shared" si="438"/>
        <v>8</v>
      </c>
      <c r="BB93" s="204">
        <f t="shared" si="438"/>
        <v>1</v>
      </c>
      <c r="BC93" s="204">
        <f t="shared" si="412"/>
        <v>-3</v>
      </c>
      <c r="BD93" s="204">
        <f t="shared" si="413"/>
        <v>-7</v>
      </c>
      <c r="BF93" s="202"/>
      <c r="BG93" s="203" t="s">
        <v>116</v>
      </c>
      <c r="BH93" s="204">
        <f t="shared" si="392"/>
        <v>70</v>
      </c>
      <c r="BI93" s="204">
        <f t="shared" si="392"/>
        <v>77</v>
      </c>
      <c r="BJ93" s="204">
        <f t="shared" si="392"/>
        <v>61</v>
      </c>
      <c r="BK93" s="204">
        <f t="shared" si="414"/>
        <v>-9</v>
      </c>
      <c r="BL93" s="204">
        <f t="shared" si="415"/>
        <v>-16</v>
      </c>
      <c r="BN93" s="202"/>
      <c r="BO93" s="203" t="s">
        <v>116</v>
      </c>
      <c r="BP93" s="204">
        <f t="shared" ref="BP93:BR93" si="439">BP13+BP23+BP33+BP43+BP53+BP63+BP73+BP83</f>
        <v>6</v>
      </c>
      <c r="BQ93" s="204">
        <f t="shared" si="439"/>
        <v>6</v>
      </c>
      <c r="BR93" s="204">
        <f t="shared" si="439"/>
        <v>5</v>
      </c>
      <c r="BS93" s="204">
        <f t="shared" si="417"/>
        <v>-1</v>
      </c>
      <c r="BT93" s="204">
        <f t="shared" si="418"/>
        <v>-1</v>
      </c>
    </row>
    <row r="94" spans="2:72">
      <c r="B94" s="202"/>
      <c r="C94" s="203" t="s">
        <v>117</v>
      </c>
      <c r="D94" s="204">
        <f t="shared" si="384"/>
        <v>64</v>
      </c>
      <c r="E94" s="204">
        <f t="shared" si="384"/>
        <v>58</v>
      </c>
      <c r="F94" s="204">
        <f t="shared" ref="F94" si="440">F14+F24+F34+F44+F54+F64+F74+F84</f>
        <v>67</v>
      </c>
      <c r="G94" s="204">
        <f t="shared" si="395"/>
        <v>3</v>
      </c>
      <c r="H94" s="204">
        <f t="shared" si="396"/>
        <v>9</v>
      </c>
      <c r="J94" s="202"/>
      <c r="K94" s="203" t="s">
        <v>117</v>
      </c>
      <c r="L94" s="204">
        <f t="shared" ref="L94:M94" si="441">L14+L24+L34+L44+L54+L64+L74+L84</f>
        <v>0</v>
      </c>
      <c r="M94" s="204">
        <f t="shared" si="441"/>
        <v>0</v>
      </c>
      <c r="N94" s="204">
        <f t="shared" si="386"/>
        <v>0</v>
      </c>
      <c r="O94" s="204">
        <f t="shared" si="398"/>
        <v>0</v>
      </c>
      <c r="P94" s="204">
        <f t="shared" si="399"/>
        <v>0</v>
      </c>
      <c r="R94" s="202"/>
      <c r="S94" s="203" t="s">
        <v>117</v>
      </c>
      <c r="T94" s="204">
        <f t="shared" ref="T94:V94" si="442">T14+T24+T34+T44+T54+T64+T74+T84</f>
        <v>3</v>
      </c>
      <c r="U94" s="204">
        <f t="shared" si="442"/>
        <v>3</v>
      </c>
      <c r="V94" s="204">
        <f t="shared" si="442"/>
        <v>3</v>
      </c>
      <c r="W94" s="204">
        <f t="shared" si="401"/>
        <v>0</v>
      </c>
      <c r="X94" s="204">
        <f t="shared" si="402"/>
        <v>0</v>
      </c>
      <c r="Z94" s="202"/>
      <c r="AA94" s="203" t="s">
        <v>117</v>
      </c>
      <c r="AB94" s="204">
        <f t="shared" ref="AB94:AD94" si="443">AB14+AB24+AB34+AB44+AB54+AB64+AB74+AB84</f>
        <v>3</v>
      </c>
      <c r="AC94" s="204">
        <f t="shared" si="443"/>
        <v>3</v>
      </c>
      <c r="AD94" s="204">
        <f t="shared" si="443"/>
        <v>3</v>
      </c>
      <c r="AE94" s="204">
        <f t="shared" si="404"/>
        <v>0</v>
      </c>
      <c r="AF94" s="204">
        <f t="shared" si="405"/>
        <v>0</v>
      </c>
      <c r="AH94" s="202"/>
      <c r="AI94" s="203" t="s">
        <v>117</v>
      </c>
      <c r="AJ94" s="204">
        <f t="shared" ref="AJ94:AK94" si="444">AJ14+AJ24+AJ34+AJ44+AJ54+AJ64+AJ74+AJ84</f>
        <v>12</v>
      </c>
      <c r="AK94" s="204">
        <f t="shared" si="444"/>
        <v>7</v>
      </c>
      <c r="AL94" s="204">
        <f t="shared" si="389"/>
        <v>17</v>
      </c>
      <c r="AM94" s="204">
        <f t="shared" si="407"/>
        <v>5</v>
      </c>
      <c r="AN94" s="204">
        <f t="shared" si="408"/>
        <v>10</v>
      </c>
      <c r="AP94" s="202"/>
      <c r="AQ94" s="203" t="s">
        <v>117</v>
      </c>
      <c r="AR94" s="204">
        <f t="shared" si="390"/>
        <v>0</v>
      </c>
      <c r="AS94" s="204">
        <f t="shared" si="390"/>
        <v>0</v>
      </c>
      <c r="AT94" s="204">
        <f t="shared" si="390"/>
        <v>0</v>
      </c>
      <c r="AU94" s="204">
        <f t="shared" si="409"/>
        <v>0</v>
      </c>
      <c r="AV94" s="204">
        <f t="shared" si="410"/>
        <v>0</v>
      </c>
      <c r="AX94" s="202"/>
      <c r="AY94" s="203" t="s">
        <v>117</v>
      </c>
      <c r="AZ94" s="204">
        <f t="shared" ref="AZ94:BB94" si="445">AZ14+AZ24+AZ34+AZ44+AZ54+AZ64+AZ74+AZ84</f>
        <v>0</v>
      </c>
      <c r="BA94" s="204">
        <f t="shared" si="445"/>
        <v>1</v>
      </c>
      <c r="BB94" s="204">
        <f t="shared" si="445"/>
        <v>0</v>
      </c>
      <c r="BC94" s="204">
        <f t="shared" si="412"/>
        <v>0</v>
      </c>
      <c r="BD94" s="204">
        <f t="shared" si="413"/>
        <v>-1</v>
      </c>
      <c r="BF94" s="202"/>
      <c r="BG94" s="203" t="s">
        <v>117</v>
      </c>
      <c r="BH94" s="204">
        <f t="shared" si="392"/>
        <v>45</v>
      </c>
      <c r="BI94" s="204">
        <f t="shared" si="392"/>
        <v>43</v>
      </c>
      <c r="BJ94" s="204">
        <f t="shared" si="392"/>
        <v>43</v>
      </c>
      <c r="BK94" s="204">
        <f t="shared" si="414"/>
        <v>-2</v>
      </c>
      <c r="BL94" s="204">
        <f t="shared" si="415"/>
        <v>0</v>
      </c>
      <c r="BN94" s="202"/>
      <c r="BO94" s="203" t="s">
        <v>117</v>
      </c>
      <c r="BP94" s="204">
        <f t="shared" ref="BP94:BR94" si="446">BP14+BP24+BP34+BP44+BP54+BP64+BP74+BP84</f>
        <v>1</v>
      </c>
      <c r="BQ94" s="204">
        <f t="shared" si="446"/>
        <v>1</v>
      </c>
      <c r="BR94" s="204">
        <f t="shared" si="446"/>
        <v>1</v>
      </c>
      <c r="BS94" s="204">
        <f t="shared" si="417"/>
        <v>0</v>
      </c>
      <c r="BT94" s="204">
        <f t="shared" si="418"/>
        <v>0</v>
      </c>
    </row>
    <row r="95" spans="2:72">
      <c r="B95" s="202"/>
      <c r="C95" s="205"/>
      <c r="D95" s="205"/>
      <c r="E95" s="203"/>
      <c r="F95" s="203"/>
      <c r="G95" s="203"/>
      <c r="H95" s="203"/>
      <c r="J95" s="202"/>
      <c r="K95" s="205"/>
      <c r="L95" s="205"/>
      <c r="M95" s="203"/>
      <c r="N95" s="203"/>
      <c r="O95" s="203"/>
      <c r="P95" s="203"/>
      <c r="R95" s="202"/>
      <c r="S95" s="205"/>
      <c r="T95" s="205"/>
      <c r="U95" s="203"/>
      <c r="V95" s="203"/>
      <c r="W95" s="203"/>
      <c r="X95" s="203"/>
      <c r="Z95" s="202"/>
      <c r="AA95" s="205"/>
      <c r="AB95" s="205"/>
      <c r="AC95" s="203"/>
      <c r="AD95" s="203"/>
      <c r="AE95" s="203"/>
      <c r="AF95" s="203"/>
      <c r="AH95" s="202"/>
      <c r="AI95" s="205"/>
      <c r="AJ95" s="205"/>
      <c r="AK95" s="203"/>
      <c r="AL95" s="203"/>
      <c r="AM95" s="203"/>
      <c r="AN95" s="203"/>
      <c r="AP95" s="202"/>
      <c r="AQ95" s="205"/>
      <c r="AR95" s="205"/>
      <c r="AS95" s="203"/>
      <c r="AT95" s="203"/>
      <c r="AU95" s="203"/>
      <c r="AV95" s="203"/>
      <c r="AX95" s="202"/>
      <c r="AY95" s="205"/>
      <c r="AZ95" s="205"/>
      <c r="BA95" s="203"/>
      <c r="BB95" s="203"/>
      <c r="BC95" s="203"/>
      <c r="BD95" s="203"/>
      <c r="BF95" s="202"/>
      <c r="BG95" s="205"/>
      <c r="BH95" s="205"/>
      <c r="BI95" s="203"/>
      <c r="BJ95" s="203"/>
      <c r="BK95" s="203"/>
      <c r="BL95" s="203"/>
      <c r="BN95" s="202"/>
      <c r="BO95" s="205"/>
      <c r="BP95" s="205"/>
      <c r="BQ95" s="203"/>
      <c r="BR95" s="203"/>
      <c r="BS95" s="203"/>
      <c r="BT95" s="203"/>
    </row>
    <row r="96" spans="2:72">
      <c r="B96" s="209"/>
      <c r="C96" s="198" t="s">
        <v>109</v>
      </c>
      <c r="D96" s="210">
        <f t="shared" ref="D96:E96" si="447">SUM(D89:D95)</f>
        <v>5565</v>
      </c>
      <c r="E96" s="210">
        <f t="shared" si="447"/>
        <v>6473</v>
      </c>
      <c r="F96" s="210">
        <f t="shared" ref="F96:H96" si="448">SUM(F89:F95)</f>
        <v>5863</v>
      </c>
      <c r="G96" s="210">
        <f t="shared" si="448"/>
        <v>298</v>
      </c>
      <c r="H96" s="210">
        <f t="shared" si="448"/>
        <v>-610</v>
      </c>
      <c r="J96" s="209"/>
      <c r="K96" s="198" t="s">
        <v>109</v>
      </c>
      <c r="L96" s="210">
        <f t="shared" ref="L96:P96" si="449">SUM(L89:L95)</f>
        <v>0</v>
      </c>
      <c r="M96" s="210">
        <f t="shared" si="449"/>
        <v>296</v>
      </c>
      <c r="N96" s="210">
        <f t="shared" si="449"/>
        <v>278</v>
      </c>
      <c r="O96" s="210">
        <f t="shared" si="449"/>
        <v>278</v>
      </c>
      <c r="P96" s="210">
        <f t="shared" si="449"/>
        <v>-18</v>
      </c>
      <c r="R96" s="209"/>
      <c r="S96" s="198" t="s">
        <v>109</v>
      </c>
      <c r="T96" s="210">
        <f t="shared" ref="T96:X96" si="450">SUM(T89:T95)</f>
        <v>52</v>
      </c>
      <c r="U96" s="210">
        <f t="shared" si="450"/>
        <v>143</v>
      </c>
      <c r="V96" s="210">
        <f t="shared" si="450"/>
        <v>128</v>
      </c>
      <c r="W96" s="210">
        <f t="shared" si="450"/>
        <v>76</v>
      </c>
      <c r="X96" s="210">
        <f t="shared" si="450"/>
        <v>-15</v>
      </c>
      <c r="Z96" s="209"/>
      <c r="AA96" s="198" t="s">
        <v>109</v>
      </c>
      <c r="AB96" s="210">
        <f t="shared" ref="AB96:AF96" si="451">SUM(AB89:AB95)</f>
        <v>101</v>
      </c>
      <c r="AC96" s="210">
        <f t="shared" si="451"/>
        <v>115</v>
      </c>
      <c r="AD96" s="210">
        <f t="shared" si="451"/>
        <v>94</v>
      </c>
      <c r="AE96" s="210">
        <f t="shared" si="451"/>
        <v>-7</v>
      </c>
      <c r="AF96" s="210">
        <f t="shared" si="451"/>
        <v>-21</v>
      </c>
      <c r="AH96" s="209"/>
      <c r="AI96" s="198" t="s">
        <v>109</v>
      </c>
      <c r="AJ96" s="210">
        <f t="shared" ref="AJ96:AN96" si="452">SUM(AJ89:AJ95)</f>
        <v>1902</v>
      </c>
      <c r="AK96" s="210">
        <f t="shared" si="452"/>
        <v>1918</v>
      </c>
      <c r="AL96" s="210">
        <f t="shared" si="452"/>
        <v>1882</v>
      </c>
      <c r="AM96" s="210">
        <f t="shared" si="452"/>
        <v>-20</v>
      </c>
      <c r="AN96" s="210">
        <f t="shared" si="452"/>
        <v>-36</v>
      </c>
      <c r="AP96" s="209"/>
      <c r="AQ96" s="198" t="s">
        <v>109</v>
      </c>
      <c r="AR96" s="210">
        <f t="shared" ref="AR96:AT96" si="453">SUM(AR89:AR95)</f>
        <v>1140</v>
      </c>
      <c r="AS96" s="210">
        <f t="shared" si="453"/>
        <v>1062</v>
      </c>
      <c r="AT96" s="210">
        <f t="shared" si="453"/>
        <v>1017</v>
      </c>
      <c r="AU96" s="210">
        <f t="shared" ref="AU96:AV96" si="454">SUM(AU89:AU95)</f>
        <v>-123</v>
      </c>
      <c r="AV96" s="210">
        <f t="shared" si="454"/>
        <v>-45</v>
      </c>
      <c r="AX96" s="209"/>
      <c r="AY96" s="198" t="s">
        <v>109</v>
      </c>
      <c r="AZ96" s="210">
        <f t="shared" ref="AZ96:BD96" si="455">SUM(AZ89:AZ95)</f>
        <v>652</v>
      </c>
      <c r="BA96" s="210">
        <f t="shared" si="455"/>
        <v>761</v>
      </c>
      <c r="BB96" s="210">
        <f t="shared" si="455"/>
        <v>665</v>
      </c>
      <c r="BC96" s="210">
        <f t="shared" si="455"/>
        <v>13</v>
      </c>
      <c r="BD96" s="210">
        <f t="shared" si="455"/>
        <v>-96</v>
      </c>
      <c r="BF96" s="209"/>
      <c r="BG96" s="198" t="s">
        <v>109</v>
      </c>
      <c r="BH96" s="210">
        <f t="shared" ref="BH96:BJ96" si="456">SUM(BH89:BH95)</f>
        <v>1465</v>
      </c>
      <c r="BI96" s="210">
        <f t="shared" si="456"/>
        <v>1903</v>
      </c>
      <c r="BJ96" s="210">
        <f t="shared" si="456"/>
        <v>1547</v>
      </c>
      <c r="BK96" s="210">
        <f t="shared" ref="BK96:BL96" si="457">SUM(BK89:BK95)</f>
        <v>82</v>
      </c>
      <c r="BL96" s="210">
        <f t="shared" si="457"/>
        <v>-356</v>
      </c>
      <c r="BN96" s="209"/>
      <c r="BO96" s="198" t="s">
        <v>109</v>
      </c>
      <c r="BP96" s="210">
        <f t="shared" ref="BP96:BT96" si="458">SUM(BP89:BP95)</f>
        <v>253</v>
      </c>
      <c r="BQ96" s="210">
        <f t="shared" si="458"/>
        <v>275</v>
      </c>
      <c r="BR96" s="210">
        <f t="shared" si="458"/>
        <v>252</v>
      </c>
      <c r="BS96" s="210">
        <f t="shared" si="458"/>
        <v>-1</v>
      </c>
      <c r="BT96" s="210">
        <f t="shared" si="458"/>
        <v>-23</v>
      </c>
    </row>
    <row r="97" spans="2:72">
      <c r="B97" s="218"/>
      <c r="C97" s="219"/>
      <c r="J97" s="218"/>
      <c r="K97" s="219"/>
      <c r="R97" s="218"/>
      <c r="S97" s="219"/>
      <c r="Z97" s="218"/>
      <c r="AA97" s="219"/>
      <c r="AH97" s="218"/>
      <c r="AI97" s="219"/>
      <c r="AP97" s="218"/>
      <c r="AQ97" s="219"/>
      <c r="AX97" s="218"/>
      <c r="AY97" s="219"/>
      <c r="BF97" s="218"/>
      <c r="BG97" s="219"/>
      <c r="BN97" s="218"/>
      <c r="BO97" s="219"/>
    </row>
    <row r="98" spans="2:72" s="36" customFormat="1">
      <c r="B98" s="226"/>
      <c r="C98" s="228" t="str">
        <f>'1'!C170</f>
        <v>BOD Pelindo (Penugasan)</v>
      </c>
      <c r="D98" s="228">
        <f>'1'!D170</f>
        <v>25</v>
      </c>
      <c r="E98" s="228">
        <f>'1'!E170</f>
        <v>28</v>
      </c>
      <c r="F98" s="228">
        <f>'1'!F170</f>
        <v>26</v>
      </c>
      <c r="G98" s="229"/>
      <c r="H98" s="229"/>
      <c r="J98" s="226"/>
      <c r="K98" s="228" t="str">
        <f>'1'!K170</f>
        <v>BOD Pelindo (Penugasan)</v>
      </c>
      <c r="L98" s="228">
        <f>'1'!L170</f>
        <v>0</v>
      </c>
      <c r="M98" s="228">
        <f>'1'!M170</f>
        <v>1</v>
      </c>
      <c r="N98" s="228">
        <f>'1'!N170</f>
        <v>1</v>
      </c>
      <c r="O98" s="229"/>
      <c r="P98" s="229"/>
      <c r="R98" s="226"/>
      <c r="S98" s="228" t="str">
        <f>'1'!S170</f>
        <v>BOD Pelindo (Penugasan)</v>
      </c>
      <c r="T98" s="228">
        <f>'1'!T170</f>
        <v>1</v>
      </c>
      <c r="U98" s="228">
        <f>'1'!U170</f>
        <v>1</v>
      </c>
      <c r="V98" s="228">
        <f>'1'!V170</f>
        <v>1</v>
      </c>
      <c r="W98" s="229"/>
      <c r="X98" s="229"/>
      <c r="Z98" s="226"/>
      <c r="AA98" s="228" t="str">
        <f>'1'!AA170</f>
        <v>BOD Pelindo (Penugasan)</v>
      </c>
      <c r="AB98" s="228">
        <f>'1'!AB170</f>
        <v>1</v>
      </c>
      <c r="AC98" s="228">
        <f>'1'!AC170</f>
        <v>1</v>
      </c>
      <c r="AD98" s="228">
        <f>'1'!AD170</f>
        <v>1</v>
      </c>
      <c r="AE98" s="229"/>
      <c r="AF98" s="229"/>
      <c r="AH98" s="226"/>
      <c r="AI98" s="228" t="str">
        <f>'1'!AI170</f>
        <v>BOD Pelindo (Penugasan)</v>
      </c>
      <c r="AJ98" s="228">
        <f>'1'!AJ170</f>
        <v>2</v>
      </c>
      <c r="AK98" s="228">
        <f>'1'!AK170</f>
        <v>4</v>
      </c>
      <c r="AL98" s="228">
        <f>'1'!AL170</f>
        <v>3</v>
      </c>
      <c r="AM98" s="229"/>
      <c r="AN98" s="229"/>
      <c r="AP98" s="226"/>
      <c r="AQ98" s="228" t="str">
        <f>'1'!AQ170</f>
        <v>BOD Pelindo (Penugasan)</v>
      </c>
      <c r="AR98" s="228">
        <f>'1'!AR170</f>
        <v>4</v>
      </c>
      <c r="AS98" s="228">
        <f>'1'!AS170</f>
        <v>4</v>
      </c>
      <c r="AT98" s="228">
        <f>'1'!AT170</f>
        <v>3</v>
      </c>
      <c r="AU98" s="229"/>
      <c r="AV98" s="229"/>
      <c r="AX98" s="226"/>
      <c r="AY98" s="228" t="str">
        <f>'1'!AY170</f>
        <v>BOD Pelindo (Penugasan)</v>
      </c>
      <c r="AZ98" s="228">
        <f>'1'!AZ170</f>
        <v>5</v>
      </c>
      <c r="BA98" s="228">
        <f>'1'!BA170</f>
        <v>5</v>
      </c>
      <c r="BB98" s="228">
        <f>'1'!BB170</f>
        <v>5</v>
      </c>
      <c r="BC98" s="229"/>
      <c r="BD98" s="229"/>
      <c r="BF98" s="226"/>
      <c r="BG98" s="228" t="str">
        <f>'1'!BG170</f>
        <v>BOD Pelindo (Penugasan)</v>
      </c>
      <c r="BH98" s="228">
        <f>'1'!BH170</f>
        <v>9</v>
      </c>
      <c r="BI98" s="228">
        <f>'1'!BI170</f>
        <v>10</v>
      </c>
      <c r="BJ98" s="228">
        <f>'1'!BJ170</f>
        <v>10</v>
      </c>
      <c r="BK98" s="229"/>
      <c r="BL98" s="229"/>
      <c r="BN98" s="226"/>
      <c r="BO98" s="228" t="str">
        <f>'1'!BO170</f>
        <v>BOD Pelindo (Penugasan)</v>
      </c>
      <c r="BP98" s="228">
        <f>'1'!BP170</f>
        <v>3</v>
      </c>
      <c r="BQ98" s="228">
        <f>'1'!BQ170</f>
        <v>2</v>
      </c>
      <c r="BR98" s="228">
        <f>'1'!BR170</f>
        <v>2</v>
      </c>
      <c r="BS98" s="229"/>
      <c r="BT98" s="229"/>
    </row>
    <row r="99" spans="2:72" s="36" customFormat="1">
      <c r="B99" s="226"/>
      <c r="C99" s="228" t="str">
        <f>'1'!C171</f>
        <v>BOD Non Pelindo</v>
      </c>
      <c r="D99" s="228">
        <f>'1'!D171</f>
        <v>7</v>
      </c>
      <c r="E99" s="228">
        <f>'1'!E171</f>
        <v>13</v>
      </c>
      <c r="F99" s="228">
        <f>'1'!F171</f>
        <v>13</v>
      </c>
      <c r="G99" s="229"/>
      <c r="H99" s="229"/>
      <c r="J99" s="226"/>
      <c r="K99" s="228" t="str">
        <f>'1'!K171</f>
        <v>BOD Non Pelindo</v>
      </c>
      <c r="L99" s="228">
        <f>'1'!L171</f>
        <v>0</v>
      </c>
      <c r="M99" s="228">
        <f>'1'!M171</f>
        <v>5</v>
      </c>
      <c r="N99" s="228">
        <f>'1'!N171</f>
        <v>5</v>
      </c>
      <c r="O99" s="229"/>
      <c r="P99" s="229"/>
      <c r="R99" s="226"/>
      <c r="S99" s="228" t="str">
        <f>'1'!S171</f>
        <v>BOD Non Pelindo</v>
      </c>
      <c r="T99" s="228">
        <f>'1'!T171</f>
        <v>2</v>
      </c>
      <c r="U99" s="228">
        <f>'1'!U171</f>
        <v>2</v>
      </c>
      <c r="V99" s="228">
        <f>'1'!V171</f>
        <v>2</v>
      </c>
      <c r="W99" s="229"/>
      <c r="X99" s="229"/>
      <c r="Z99" s="226"/>
      <c r="AA99" s="228" t="str">
        <f>'1'!AA171</f>
        <v>BOD Non Pelindo</v>
      </c>
      <c r="AB99" s="228">
        <f>'1'!AB171</f>
        <v>2</v>
      </c>
      <c r="AC99" s="228">
        <f>'1'!AC171</f>
        <v>2</v>
      </c>
      <c r="AD99" s="228">
        <f>'1'!AD171</f>
        <v>2</v>
      </c>
      <c r="AE99" s="229"/>
      <c r="AF99" s="229"/>
      <c r="AH99" s="226"/>
      <c r="AI99" s="228" t="str">
        <f>'1'!AI171</f>
        <v>BOD Non Pelindo</v>
      </c>
      <c r="AJ99" s="228">
        <f>'1'!AJ171</f>
        <v>0</v>
      </c>
      <c r="AK99" s="228">
        <f>'1'!AK171</f>
        <v>0</v>
      </c>
      <c r="AL99" s="228">
        <f>'1'!AL171</f>
        <v>0</v>
      </c>
      <c r="AM99" s="229"/>
      <c r="AN99" s="229"/>
      <c r="AP99" s="226"/>
      <c r="AQ99" s="228" t="str">
        <f>'1'!AQ171</f>
        <v>BOD Non Pelindo</v>
      </c>
      <c r="AR99" s="228">
        <f>'1'!AR171</f>
        <v>0</v>
      </c>
      <c r="AS99" s="228">
        <f>'1'!AS171</f>
        <v>0</v>
      </c>
      <c r="AT99" s="228">
        <f>'1'!AT171</f>
        <v>0</v>
      </c>
      <c r="AU99" s="229"/>
      <c r="AV99" s="229"/>
      <c r="AX99" s="226"/>
      <c r="AY99" s="228" t="str">
        <f>'1'!AY171</f>
        <v>BOD Non Pelindo</v>
      </c>
      <c r="AZ99" s="228">
        <f>'1'!AZ171</f>
        <v>0</v>
      </c>
      <c r="BA99" s="228">
        <f>'1'!BA171</f>
        <v>0</v>
      </c>
      <c r="BB99" s="228">
        <f>'1'!BB171</f>
        <v>0</v>
      </c>
      <c r="BC99" s="229"/>
      <c r="BD99" s="229"/>
      <c r="BF99" s="226"/>
      <c r="BG99" s="228" t="str">
        <f>'1'!BG171</f>
        <v>BOD Non Pelindo</v>
      </c>
      <c r="BH99" s="228">
        <f>'1'!BH171</f>
        <v>3</v>
      </c>
      <c r="BI99" s="228">
        <f>'1'!BI171</f>
        <v>3</v>
      </c>
      <c r="BJ99" s="228">
        <f>'1'!BJ171</f>
        <v>3</v>
      </c>
      <c r="BK99" s="229"/>
      <c r="BL99" s="229"/>
      <c r="BN99" s="226"/>
      <c r="BO99" s="228" t="str">
        <f>'1'!BO171</f>
        <v>BOD Non Pelindo</v>
      </c>
      <c r="BP99" s="228">
        <f>'1'!BP171</f>
        <v>0</v>
      </c>
      <c r="BQ99" s="228">
        <f>'1'!BQ171</f>
        <v>1</v>
      </c>
      <c r="BR99" s="228">
        <f>'1'!BR171</f>
        <v>1</v>
      </c>
      <c r="BS99" s="229"/>
      <c r="BT99" s="229"/>
    </row>
    <row r="100" spans="2:72" s="36" customFormat="1">
      <c r="B100" s="226"/>
      <c r="C100" s="228" t="str">
        <f>'1'!C172</f>
        <v>Organik Pelindo (Penugasan)</v>
      </c>
      <c r="D100" s="228">
        <f>'1'!D172</f>
        <v>656</v>
      </c>
      <c r="E100" s="228">
        <f>'1'!E172</f>
        <v>890</v>
      </c>
      <c r="F100" s="228">
        <f>'1'!F172</f>
        <v>851</v>
      </c>
      <c r="G100" s="229"/>
      <c r="H100" s="229"/>
      <c r="J100" s="226"/>
      <c r="K100" s="228" t="str">
        <f>'1'!K172</f>
        <v>Organik Pelindo (Penugasan)</v>
      </c>
      <c r="L100" s="228">
        <f>'1'!L172</f>
        <v>0</v>
      </c>
      <c r="M100" s="228">
        <f>'1'!M172</f>
        <v>226</v>
      </c>
      <c r="N100" s="228">
        <f>'1'!N172</f>
        <v>225</v>
      </c>
      <c r="O100" s="229"/>
      <c r="P100" s="229"/>
      <c r="R100" s="226"/>
      <c r="S100" s="228" t="str">
        <f>'1'!S172</f>
        <v>Organik Pelindo (Penugasan)</v>
      </c>
      <c r="T100" s="228">
        <f>'1'!T172</f>
        <v>12</v>
      </c>
      <c r="U100" s="228">
        <f>'1'!U172</f>
        <v>13</v>
      </c>
      <c r="V100" s="228">
        <f>'1'!V172</f>
        <v>13</v>
      </c>
      <c r="W100" s="229"/>
      <c r="X100" s="229"/>
      <c r="Z100" s="226"/>
      <c r="AA100" s="228" t="str">
        <f>'1'!AA172</f>
        <v>Organik Pelindo (Penugasan)</v>
      </c>
      <c r="AB100" s="228">
        <f>'1'!AB172</f>
        <v>7</v>
      </c>
      <c r="AC100" s="228">
        <f>'1'!AC172</f>
        <v>7</v>
      </c>
      <c r="AD100" s="228">
        <f>'1'!AD172</f>
        <v>6</v>
      </c>
      <c r="AE100" s="229"/>
      <c r="AF100" s="229"/>
      <c r="AH100" s="226"/>
      <c r="AI100" s="228" t="str">
        <f>'1'!AI172</f>
        <v>Organik Pelindo (Penugasan)</v>
      </c>
      <c r="AJ100" s="228">
        <f>'1'!AJ172</f>
        <v>473</v>
      </c>
      <c r="AK100" s="228">
        <f>'1'!AK172</f>
        <v>482</v>
      </c>
      <c r="AL100" s="228">
        <f>'1'!AL172</f>
        <v>458</v>
      </c>
      <c r="AM100" s="229"/>
      <c r="AN100" s="229"/>
      <c r="AP100" s="226"/>
      <c r="AQ100" s="228" t="str">
        <f>'1'!AQ172</f>
        <v>Organik Pelindo (Penugasan)</v>
      </c>
      <c r="AR100" s="228">
        <f>'1'!AR172</f>
        <v>100</v>
      </c>
      <c r="AS100" s="228">
        <f>'1'!AS172</f>
        <v>94</v>
      </c>
      <c r="AT100" s="228">
        <f>'1'!AT172</f>
        <v>87</v>
      </c>
      <c r="AU100" s="229"/>
      <c r="AV100" s="229"/>
      <c r="AX100" s="226"/>
      <c r="AY100" s="228" t="str">
        <f>'1'!AY172</f>
        <v>Organik Pelindo (Penugasan)</v>
      </c>
      <c r="AZ100" s="228">
        <f>'1'!AZ172</f>
        <v>42</v>
      </c>
      <c r="BA100" s="228">
        <f>'1'!BA172</f>
        <v>40</v>
      </c>
      <c r="BB100" s="228">
        <f>'1'!BB172</f>
        <v>38</v>
      </c>
      <c r="BC100" s="229"/>
      <c r="BD100" s="229"/>
      <c r="BF100" s="226"/>
      <c r="BG100" s="228" t="str">
        <f>'1'!BG172</f>
        <v>Organik Pelindo (Penugasan)</v>
      </c>
      <c r="BH100" s="228">
        <f>'1'!BH172</f>
        <v>11</v>
      </c>
      <c r="BI100" s="228">
        <f>'1'!BI172</f>
        <v>11</v>
      </c>
      <c r="BJ100" s="228">
        <f>'1'!BJ172</f>
        <v>14</v>
      </c>
      <c r="BK100" s="229"/>
      <c r="BL100" s="229"/>
      <c r="BN100" s="226"/>
      <c r="BO100" s="228" t="str">
        <f>'1'!BO172</f>
        <v>Organik Pelindo (Penugasan)</v>
      </c>
      <c r="BP100" s="228">
        <f>'1'!BP172</f>
        <v>11</v>
      </c>
      <c r="BQ100" s="228">
        <f>'1'!BQ172</f>
        <v>17</v>
      </c>
      <c r="BR100" s="228">
        <f>'1'!BR172</f>
        <v>10</v>
      </c>
      <c r="BS100" s="229"/>
      <c r="BT100" s="229"/>
    </row>
    <row r="101" spans="2:72" s="36" customFormat="1">
      <c r="B101" s="226"/>
      <c r="C101" s="228" t="str">
        <f>'1'!C173</f>
        <v>Organik Anak Perusahaan</v>
      </c>
      <c r="D101" s="228">
        <f>'1'!D173</f>
        <v>1179</v>
      </c>
      <c r="E101" s="228">
        <f>'1'!E173</f>
        <v>1465</v>
      </c>
      <c r="F101" s="228">
        <f>'1'!F173</f>
        <v>1378</v>
      </c>
      <c r="G101" s="229"/>
      <c r="H101" s="229"/>
      <c r="J101" s="226"/>
      <c r="K101" s="228" t="str">
        <f>'1'!K173</f>
        <v>Organik Anak Perusahaan</v>
      </c>
      <c r="L101" s="228">
        <f>'1'!L173</f>
        <v>0</v>
      </c>
      <c r="M101" s="228">
        <f>'1'!M173</f>
        <v>8</v>
      </c>
      <c r="N101" s="228">
        <f>'1'!N173</f>
        <v>8</v>
      </c>
      <c r="O101" s="229"/>
      <c r="P101" s="229"/>
      <c r="R101" s="226"/>
      <c r="S101" s="228" t="str">
        <f>'1'!S173</f>
        <v>Organik Anak Perusahaan</v>
      </c>
      <c r="T101" s="228">
        <f>'1'!T173</f>
        <v>13</v>
      </c>
      <c r="U101" s="228">
        <f>'1'!U173</f>
        <v>11</v>
      </c>
      <c r="V101" s="228">
        <f>'1'!V173</f>
        <v>11</v>
      </c>
      <c r="W101" s="229"/>
      <c r="X101" s="229"/>
      <c r="Z101" s="226"/>
      <c r="AA101" s="228" t="str">
        <f>'1'!AA173</f>
        <v>Organik Anak Perusahaan</v>
      </c>
      <c r="AB101" s="228">
        <f>'1'!AB173</f>
        <v>81</v>
      </c>
      <c r="AC101" s="228">
        <f>'1'!AC173</f>
        <v>85</v>
      </c>
      <c r="AD101" s="228">
        <f>'1'!AD173</f>
        <v>78</v>
      </c>
      <c r="AE101" s="229"/>
      <c r="AF101" s="229"/>
      <c r="AH101" s="226"/>
      <c r="AI101" s="228" t="str">
        <f>'1'!AI173</f>
        <v>Organik Anak Perusahaan</v>
      </c>
      <c r="AJ101" s="228">
        <f>'1'!AJ173</f>
        <v>0</v>
      </c>
      <c r="AK101" s="228">
        <f>'1'!AK173</f>
        <v>0</v>
      </c>
      <c r="AL101" s="228">
        <f>'1'!AL173</f>
        <v>0</v>
      </c>
      <c r="AM101" s="229"/>
      <c r="AN101" s="229"/>
      <c r="AP101" s="226"/>
      <c r="AQ101" s="228" t="str">
        <f>'1'!AQ173</f>
        <v>Organik Anak Perusahaan</v>
      </c>
      <c r="AR101" s="228">
        <f>'1'!AR173</f>
        <v>328</v>
      </c>
      <c r="AS101" s="228">
        <f>'1'!AS173</f>
        <v>371</v>
      </c>
      <c r="AT101" s="228">
        <f>'1'!AT173</f>
        <v>326</v>
      </c>
      <c r="AU101" s="229"/>
      <c r="AV101" s="229"/>
      <c r="AX101" s="226"/>
      <c r="AY101" s="228" t="str">
        <f>'1'!AY173</f>
        <v>Organik Anak Perusahaan</v>
      </c>
      <c r="AZ101" s="228">
        <f>'1'!AZ173</f>
        <v>252</v>
      </c>
      <c r="BA101" s="228">
        <f>'1'!BA173</f>
        <v>271</v>
      </c>
      <c r="BB101" s="228">
        <f>'1'!BB173</f>
        <v>256</v>
      </c>
      <c r="BC101" s="229"/>
      <c r="BD101" s="229"/>
      <c r="BF101" s="226"/>
      <c r="BG101" s="228" t="str">
        <f>'1'!BG173</f>
        <v>Organik Anak Perusahaan</v>
      </c>
      <c r="BH101" s="228">
        <f>'1'!BH173</f>
        <v>430</v>
      </c>
      <c r="BI101" s="228">
        <f>'1'!BI173</f>
        <v>644</v>
      </c>
      <c r="BJ101" s="228">
        <f>'1'!BJ173</f>
        <v>625</v>
      </c>
      <c r="BK101" s="229"/>
      <c r="BL101" s="229"/>
      <c r="BN101" s="226"/>
      <c r="BO101" s="228" t="str">
        <f>'1'!BO173</f>
        <v>Organik Anak Perusahaan</v>
      </c>
      <c r="BP101" s="228">
        <f>'1'!BP173</f>
        <v>75</v>
      </c>
      <c r="BQ101" s="228">
        <f>'1'!BQ173</f>
        <v>75</v>
      </c>
      <c r="BR101" s="228">
        <f>'1'!BR173</f>
        <v>74</v>
      </c>
      <c r="BS101" s="229"/>
      <c r="BT101" s="229"/>
    </row>
    <row r="102" spans="2:72" s="36" customFormat="1">
      <c r="B102" s="226"/>
      <c r="C102" s="228" t="str">
        <f>'1'!C174</f>
        <v>PKWT Anak Perusahaan</v>
      </c>
      <c r="D102" s="228">
        <f>'1'!D174</f>
        <v>32</v>
      </c>
      <c r="E102" s="228">
        <f>'1'!E174</f>
        <v>39</v>
      </c>
      <c r="F102" s="228">
        <f>'1'!F174</f>
        <v>45</v>
      </c>
      <c r="G102" s="229"/>
      <c r="H102" s="229"/>
      <c r="J102" s="226"/>
      <c r="K102" s="228" t="str">
        <f>'1'!K174</f>
        <v>PKWT Anak Perusahaan</v>
      </c>
      <c r="L102" s="228">
        <f>'1'!L174</f>
        <v>0</v>
      </c>
      <c r="M102" s="228">
        <f>'1'!M174</f>
        <v>6</v>
      </c>
      <c r="N102" s="228">
        <f>'1'!N174</f>
        <v>6</v>
      </c>
      <c r="O102" s="229"/>
      <c r="P102" s="229"/>
      <c r="R102" s="226"/>
      <c r="S102" s="228" t="str">
        <f>'1'!S174</f>
        <v>PKWT Anak Perusahaan</v>
      </c>
      <c r="T102" s="228">
        <f>'1'!T174</f>
        <v>24</v>
      </c>
      <c r="U102" s="228">
        <f>'1'!U174</f>
        <v>18</v>
      </c>
      <c r="V102" s="228">
        <f>'1'!V174</f>
        <v>18</v>
      </c>
      <c r="W102" s="229"/>
      <c r="X102" s="229"/>
      <c r="Z102" s="226"/>
      <c r="AA102" s="228" t="str">
        <f>'1'!AA174</f>
        <v>PKWT Anak Perusahaan</v>
      </c>
      <c r="AB102" s="228">
        <f>'1'!AB174</f>
        <v>2</v>
      </c>
      <c r="AC102" s="228">
        <f>'1'!AC174</f>
        <v>13</v>
      </c>
      <c r="AD102" s="228">
        <f>'1'!AD174</f>
        <v>1</v>
      </c>
      <c r="AE102" s="229"/>
      <c r="AF102" s="229"/>
      <c r="AH102" s="226"/>
      <c r="AI102" s="228" t="str">
        <f>'1'!AI174</f>
        <v>PKWT Anak Perusahaan</v>
      </c>
      <c r="AJ102" s="228">
        <f>'1'!AJ174</f>
        <v>0</v>
      </c>
      <c r="AK102" s="228">
        <f>'1'!AK174</f>
        <v>0</v>
      </c>
      <c r="AL102" s="228">
        <f>'1'!AL174</f>
        <v>0</v>
      </c>
      <c r="AM102" s="229"/>
      <c r="AN102" s="229"/>
      <c r="AP102" s="226"/>
      <c r="AQ102" s="228" t="str">
        <f>'1'!AQ174</f>
        <v>PKWT Anak Perusahaan</v>
      </c>
      <c r="AR102" s="228">
        <f>'1'!AR174</f>
        <v>0</v>
      </c>
      <c r="AS102" s="228">
        <f>'1'!AS174</f>
        <v>0</v>
      </c>
      <c r="AT102" s="228">
        <f>'1'!AT174</f>
        <v>10</v>
      </c>
      <c r="AU102" s="229"/>
      <c r="AV102" s="229"/>
      <c r="AX102" s="226"/>
      <c r="AY102" s="228" t="str">
        <f>'1'!AY174</f>
        <v>PKWT Anak Perusahaan</v>
      </c>
      <c r="AZ102" s="228">
        <f>'1'!AZ174</f>
        <v>5</v>
      </c>
      <c r="BA102" s="228">
        <f>'1'!BA174</f>
        <v>0</v>
      </c>
      <c r="BB102" s="228">
        <f>'1'!BB174</f>
        <v>2</v>
      </c>
      <c r="BC102" s="229"/>
      <c r="BD102" s="229"/>
      <c r="BF102" s="226"/>
      <c r="BG102" s="228" t="str">
        <f>'1'!BG174</f>
        <v>PKWT Anak Perusahaan</v>
      </c>
      <c r="BH102" s="228">
        <f>'1'!BH174</f>
        <v>1</v>
      </c>
      <c r="BI102" s="228">
        <f>'1'!BI174</f>
        <v>2</v>
      </c>
      <c r="BJ102" s="228">
        <f>'1'!BJ174</f>
        <v>8</v>
      </c>
      <c r="BK102" s="229"/>
      <c r="BL102" s="229"/>
      <c r="BN102" s="226"/>
      <c r="BO102" s="228" t="str">
        <f>'1'!BO174</f>
        <v>PKWT Anak Perusahaan</v>
      </c>
      <c r="BP102" s="228">
        <f>'1'!BP174</f>
        <v>0</v>
      </c>
      <c r="BQ102" s="228">
        <f>'1'!BQ174</f>
        <v>0</v>
      </c>
      <c r="BR102" s="228">
        <f>'1'!BR174</f>
        <v>0</v>
      </c>
      <c r="BS102" s="229"/>
      <c r="BT102" s="229"/>
    </row>
    <row r="103" spans="2:72" s="36" customFormat="1">
      <c r="B103" s="226"/>
      <c r="C103" s="228" t="str">
        <f>'1'!C175</f>
        <v>Alih Daya Anak Perusahaan</v>
      </c>
      <c r="D103" s="228">
        <f>'1'!D175</f>
        <v>3516</v>
      </c>
      <c r="E103" s="228">
        <f>'1'!E175</f>
        <v>4030</v>
      </c>
      <c r="F103" s="228">
        <f>'1'!F175</f>
        <v>3544</v>
      </c>
      <c r="G103" s="229"/>
      <c r="H103" s="229"/>
      <c r="J103" s="226"/>
      <c r="K103" s="228" t="str">
        <f>'1'!K175</f>
        <v>Alih Daya Anak Perusahaan</v>
      </c>
      <c r="L103" s="228">
        <f>'1'!L175</f>
        <v>0</v>
      </c>
      <c r="M103" s="228">
        <f>'1'!M175</f>
        <v>50</v>
      </c>
      <c r="N103" s="228">
        <f>'1'!N175</f>
        <v>33</v>
      </c>
      <c r="O103" s="229"/>
      <c r="P103" s="229"/>
      <c r="R103" s="226"/>
      <c r="S103" s="228" t="str">
        <f>'1'!S175</f>
        <v>Alih Daya Anak Perusahaan</v>
      </c>
      <c r="T103" s="228">
        <f>'1'!T175</f>
        <v>0</v>
      </c>
      <c r="U103" s="228">
        <f>'1'!U175</f>
        <v>98</v>
      </c>
      <c r="V103" s="228">
        <f>'1'!V175</f>
        <v>83</v>
      </c>
      <c r="W103" s="229"/>
      <c r="X103" s="229"/>
      <c r="Z103" s="226"/>
      <c r="AA103" s="228" t="str">
        <f>'1'!AA175</f>
        <v>Alih Daya Anak Perusahaan</v>
      </c>
      <c r="AB103" s="228">
        <f>'1'!AB175</f>
        <v>8</v>
      </c>
      <c r="AC103" s="228">
        <f>'1'!AC175</f>
        <v>7</v>
      </c>
      <c r="AD103" s="228">
        <f>'1'!AD175</f>
        <v>6</v>
      </c>
      <c r="AE103" s="229"/>
      <c r="AF103" s="229"/>
      <c r="AH103" s="226"/>
      <c r="AI103" s="228" t="str">
        <f>'1'!AI175</f>
        <v>Alih Daya Anak Perusahaan</v>
      </c>
      <c r="AJ103" s="228">
        <f>'1'!AJ175</f>
        <v>1427</v>
      </c>
      <c r="AK103" s="228">
        <f>'1'!AK175</f>
        <v>1432</v>
      </c>
      <c r="AL103" s="228">
        <f>'1'!AL175</f>
        <v>1421</v>
      </c>
      <c r="AM103" s="229"/>
      <c r="AN103" s="229"/>
      <c r="AP103" s="226"/>
      <c r="AQ103" s="228" t="str">
        <f>'1'!AQ175</f>
        <v>Alih Daya Anak Perusahaan</v>
      </c>
      <c r="AR103" s="228">
        <f>'1'!AR175</f>
        <v>708</v>
      </c>
      <c r="AS103" s="228">
        <f>'1'!AS175</f>
        <v>593</v>
      </c>
      <c r="AT103" s="228">
        <f>'1'!AT175</f>
        <v>591</v>
      </c>
      <c r="AU103" s="229"/>
      <c r="AV103" s="229"/>
      <c r="AX103" s="226"/>
      <c r="AY103" s="228" t="str">
        <f>'1'!AY175</f>
        <v>Alih Daya Anak Perusahaan</v>
      </c>
      <c r="AZ103" s="228">
        <f>'1'!AZ175</f>
        <v>348</v>
      </c>
      <c r="BA103" s="228">
        <f>'1'!BA175</f>
        <v>445</v>
      </c>
      <c r="BB103" s="228">
        <f>'1'!BB175</f>
        <v>361</v>
      </c>
      <c r="BC103" s="229"/>
      <c r="BD103" s="229"/>
      <c r="BF103" s="226"/>
      <c r="BG103" s="228" t="str">
        <f>'1'!BG175</f>
        <v>Alih Daya Anak Perusahaan</v>
      </c>
      <c r="BH103" s="228">
        <f>'1'!BH175</f>
        <v>861</v>
      </c>
      <c r="BI103" s="228">
        <f>'1'!BI175</f>
        <v>1225</v>
      </c>
      <c r="BJ103" s="228">
        <f>'1'!BJ175</f>
        <v>884</v>
      </c>
      <c r="BK103" s="229"/>
      <c r="BL103" s="229"/>
      <c r="BN103" s="226"/>
      <c r="BO103" s="228" t="str">
        <f>'1'!BO175</f>
        <v>Alih Daya Anak Perusahaan</v>
      </c>
      <c r="BP103" s="228">
        <f>'1'!BP175</f>
        <v>164</v>
      </c>
      <c r="BQ103" s="228">
        <f>'1'!BQ175</f>
        <v>180</v>
      </c>
      <c r="BR103" s="228">
        <f>'1'!BR175</f>
        <v>165</v>
      </c>
      <c r="BS103" s="229"/>
      <c r="BT103" s="229"/>
    </row>
    <row r="104" spans="2:72" s="36" customFormat="1">
      <c r="B104" s="226"/>
      <c r="C104" s="228" t="str">
        <f>'1'!C176</f>
        <v>Pemagang / Pelamar Lulus Seleksi / Calon Pegawai</v>
      </c>
      <c r="D104" s="228">
        <f>'1'!D176</f>
        <v>150</v>
      </c>
      <c r="E104" s="228">
        <f>'1'!E176</f>
        <v>8</v>
      </c>
      <c r="F104" s="228">
        <f>'1'!F176</f>
        <v>6</v>
      </c>
      <c r="G104" s="229"/>
      <c r="H104" s="229"/>
      <c r="J104" s="226"/>
      <c r="K104" s="228" t="str">
        <f>'1'!K176</f>
        <v>Pemagang / Pelamar Lulus Seleksi / Calon Pegawai</v>
      </c>
      <c r="L104" s="228">
        <f>'1'!L176</f>
        <v>0</v>
      </c>
      <c r="M104" s="228">
        <f>'1'!M176</f>
        <v>0</v>
      </c>
      <c r="N104" s="228">
        <f>'1'!N176</f>
        <v>0</v>
      </c>
      <c r="O104" s="229"/>
      <c r="P104" s="229"/>
      <c r="R104" s="226"/>
      <c r="S104" s="228" t="str">
        <f>'1'!S176</f>
        <v>Pemagang / Pelamar Lulus Seleksi / Calon Pegawai</v>
      </c>
      <c r="T104" s="228">
        <f>'1'!T176</f>
        <v>0</v>
      </c>
      <c r="U104" s="228">
        <f>'1'!U176</f>
        <v>0</v>
      </c>
      <c r="V104" s="228">
        <f>'1'!V176</f>
        <v>0</v>
      </c>
      <c r="W104" s="229"/>
      <c r="X104" s="229"/>
      <c r="Z104" s="226"/>
      <c r="AA104" s="228" t="str">
        <f>'1'!AA176</f>
        <v>Pemagang / Pelamar Lulus Seleksi / Calon Pegawai</v>
      </c>
      <c r="AB104" s="228">
        <f>'1'!AB176</f>
        <v>0</v>
      </c>
      <c r="AC104" s="228">
        <f>'1'!AC176</f>
        <v>0</v>
      </c>
      <c r="AD104" s="228">
        <f>'1'!AD176</f>
        <v>0</v>
      </c>
      <c r="AE104" s="229"/>
      <c r="AF104" s="229"/>
      <c r="AH104" s="226"/>
      <c r="AI104" s="228" t="str">
        <f>'1'!AI176</f>
        <v>Pemagang / Pelamar Lulus Seleksi / Calon Pegawai</v>
      </c>
      <c r="AJ104" s="228">
        <f>'1'!AJ176</f>
        <v>0</v>
      </c>
      <c r="AK104" s="228">
        <f>'1'!AK176</f>
        <v>0</v>
      </c>
      <c r="AL104" s="228">
        <f>'1'!AL176</f>
        <v>0</v>
      </c>
      <c r="AM104" s="229"/>
      <c r="AN104" s="229"/>
      <c r="AP104" s="226"/>
      <c r="AQ104" s="228" t="str">
        <f>'1'!AQ176</f>
        <v>Pemagang / Pelamar Lulus Seleksi / Calon Pegawai</v>
      </c>
      <c r="AR104" s="228">
        <f>'1'!AR176</f>
        <v>0</v>
      </c>
      <c r="AS104" s="228">
        <f>'1'!AS176</f>
        <v>0</v>
      </c>
      <c r="AT104" s="228">
        <f>'1'!AT176</f>
        <v>0</v>
      </c>
      <c r="AU104" s="229"/>
      <c r="AV104" s="229"/>
      <c r="AX104" s="226"/>
      <c r="AY104" s="228" t="str">
        <f>'1'!AY176</f>
        <v>Pemagang / Pelamar Lulus Seleksi / Calon Pegawai</v>
      </c>
      <c r="AZ104" s="228">
        <f>'1'!AZ176</f>
        <v>0</v>
      </c>
      <c r="BA104" s="228">
        <f>'1'!BA176</f>
        <v>0</v>
      </c>
      <c r="BB104" s="228">
        <f>'1'!BB176</f>
        <v>3</v>
      </c>
      <c r="BC104" s="229"/>
      <c r="BD104" s="229"/>
      <c r="BF104" s="226"/>
      <c r="BG104" s="228" t="str">
        <f>'1'!BG176</f>
        <v>Pemagang / Pelamar Lulus Seleksi / Calon Pegawai</v>
      </c>
      <c r="BH104" s="228">
        <f>'1'!BH176</f>
        <v>150</v>
      </c>
      <c r="BI104" s="228">
        <f>'1'!BI176</f>
        <v>8</v>
      </c>
      <c r="BJ104" s="228">
        <f>'1'!BJ176</f>
        <v>3</v>
      </c>
      <c r="BK104" s="229"/>
      <c r="BL104" s="229"/>
      <c r="BN104" s="226"/>
      <c r="BO104" s="228" t="str">
        <f>'1'!BO176</f>
        <v>Pemagang / Pelamar Lulus Seleksi / Calon Pegawai</v>
      </c>
      <c r="BP104" s="228">
        <f>'1'!BP176</f>
        <v>0</v>
      </c>
      <c r="BQ104" s="228">
        <f>'1'!BQ176</f>
        <v>0</v>
      </c>
      <c r="BR104" s="228">
        <f>'1'!BR176</f>
        <v>0</v>
      </c>
      <c r="BS104" s="229"/>
      <c r="BT104" s="229"/>
    </row>
    <row r="105" spans="2:72" s="36" customFormat="1">
      <c r="B105" s="226"/>
      <c r="C105" s="228" t="str">
        <f>'1'!C177</f>
        <v>Pekerja Pemegang Saham Lainnya</v>
      </c>
      <c r="D105" s="228">
        <f>'1'!D177</f>
        <v>0</v>
      </c>
      <c r="E105" s="228">
        <f>'1'!E177</f>
        <v>0</v>
      </c>
      <c r="F105" s="228">
        <f>'1'!F177</f>
        <v>0</v>
      </c>
      <c r="G105" s="229"/>
      <c r="H105" s="229"/>
      <c r="J105" s="226"/>
      <c r="K105" s="228" t="str">
        <f>'1'!K177</f>
        <v>Pekerja Pemegang Saham Lainnya</v>
      </c>
      <c r="L105" s="228">
        <f>'1'!L177</f>
        <v>0</v>
      </c>
      <c r="M105" s="228">
        <f>'1'!M177</f>
        <v>0</v>
      </c>
      <c r="N105" s="228">
        <f>'1'!N177</f>
        <v>0</v>
      </c>
      <c r="O105" s="229"/>
      <c r="P105" s="229"/>
      <c r="R105" s="226"/>
      <c r="S105" s="228" t="str">
        <f>'1'!S177</f>
        <v>Pekerja Pemegang Saham Lainnya</v>
      </c>
      <c r="T105" s="228">
        <f>'1'!T177</f>
        <v>0</v>
      </c>
      <c r="U105" s="228">
        <f>'1'!U177</f>
        <v>0</v>
      </c>
      <c r="V105" s="228">
        <f>'1'!V177</f>
        <v>0</v>
      </c>
      <c r="W105" s="229"/>
      <c r="X105" s="229"/>
      <c r="Z105" s="226"/>
      <c r="AA105" s="228" t="str">
        <f>'1'!AA177</f>
        <v>Pekerja Pemegang Saham Lainnya</v>
      </c>
      <c r="AB105" s="228">
        <f>'1'!AB177</f>
        <v>0</v>
      </c>
      <c r="AC105" s="228">
        <f>'1'!AC177</f>
        <v>0</v>
      </c>
      <c r="AD105" s="228">
        <f>'1'!AD177</f>
        <v>0</v>
      </c>
      <c r="AE105" s="229"/>
      <c r="AF105" s="229"/>
      <c r="AH105" s="226"/>
      <c r="AI105" s="228" t="str">
        <f>'1'!AI177</f>
        <v>Pekerja Pemegang Saham Lainnya</v>
      </c>
      <c r="AJ105" s="228">
        <f>'1'!AJ177</f>
        <v>0</v>
      </c>
      <c r="AK105" s="228">
        <f>'1'!AK177</f>
        <v>0</v>
      </c>
      <c r="AL105" s="228">
        <f>'1'!AL177</f>
        <v>0</v>
      </c>
      <c r="AM105" s="229"/>
      <c r="AN105" s="229"/>
      <c r="AP105" s="226"/>
      <c r="AQ105" s="228" t="str">
        <f>'1'!AQ177</f>
        <v>Pekerja Pemegang Saham Lainnya</v>
      </c>
      <c r="AR105" s="228">
        <f>'1'!AR177</f>
        <v>0</v>
      </c>
      <c r="AS105" s="228">
        <f>'1'!AS177</f>
        <v>0</v>
      </c>
      <c r="AT105" s="228">
        <f>'1'!AT177</f>
        <v>0</v>
      </c>
      <c r="AU105" s="229"/>
      <c r="AV105" s="229"/>
      <c r="AX105" s="226"/>
      <c r="AY105" s="228" t="str">
        <f>'1'!AY177</f>
        <v>Pekerja Pemegang Saham Lainnya</v>
      </c>
      <c r="AZ105" s="228">
        <f>'1'!AZ177</f>
        <v>0</v>
      </c>
      <c r="BA105" s="228">
        <f>'1'!BA177</f>
        <v>0</v>
      </c>
      <c r="BB105" s="228">
        <f>'1'!BB177</f>
        <v>0</v>
      </c>
      <c r="BC105" s="229"/>
      <c r="BD105" s="229"/>
      <c r="BF105" s="226"/>
      <c r="BG105" s="228" t="str">
        <f>'1'!BG177</f>
        <v>Pekerja Pemegang Saham Lainnya</v>
      </c>
      <c r="BH105" s="228">
        <f>'1'!BH177</f>
        <v>0</v>
      </c>
      <c r="BI105" s="228">
        <f>'1'!BI177</f>
        <v>0</v>
      </c>
      <c r="BJ105" s="228">
        <f>'1'!BJ177</f>
        <v>0</v>
      </c>
      <c r="BK105" s="229"/>
      <c r="BL105" s="229"/>
      <c r="BN105" s="226"/>
      <c r="BO105" s="228" t="str">
        <f>'1'!BO177</f>
        <v>Pekerja Pemegang Saham Lainnya</v>
      </c>
      <c r="BP105" s="228">
        <f>'1'!BP177</f>
        <v>0</v>
      </c>
      <c r="BQ105" s="228">
        <f>'1'!BQ177</f>
        <v>0</v>
      </c>
      <c r="BR105" s="228">
        <f>'1'!BR177</f>
        <v>0</v>
      </c>
      <c r="BS105" s="229"/>
      <c r="BT105" s="229"/>
    </row>
    <row r="106" spans="2:72" s="36" customFormat="1">
      <c r="B106" s="226"/>
      <c r="C106" s="230" t="s">
        <v>75</v>
      </c>
      <c r="D106" s="231"/>
      <c r="E106" s="231"/>
      <c r="F106" s="231"/>
      <c r="G106" s="229"/>
      <c r="H106" s="229"/>
      <c r="J106" s="226"/>
      <c r="K106" s="230" t="s">
        <v>75</v>
      </c>
      <c r="L106" s="231"/>
      <c r="M106" s="231"/>
      <c r="N106" s="231"/>
      <c r="O106" s="229"/>
      <c r="P106" s="229"/>
      <c r="R106" s="226"/>
      <c r="S106" s="230" t="s">
        <v>75</v>
      </c>
      <c r="T106" s="231"/>
      <c r="U106" s="231"/>
      <c r="V106" s="231"/>
      <c r="W106" s="229"/>
      <c r="X106" s="229"/>
      <c r="Z106" s="226"/>
      <c r="AA106" s="230" t="s">
        <v>75</v>
      </c>
      <c r="AB106" s="231"/>
      <c r="AC106" s="231"/>
      <c r="AD106" s="231"/>
      <c r="AE106" s="229"/>
      <c r="AF106" s="229"/>
      <c r="AH106" s="226"/>
      <c r="AI106" s="230" t="s">
        <v>75</v>
      </c>
      <c r="AJ106" s="231"/>
      <c r="AK106" s="231"/>
      <c r="AL106" s="231"/>
      <c r="AM106" s="229"/>
      <c r="AN106" s="229"/>
      <c r="AP106" s="226"/>
      <c r="AQ106" s="230" t="s">
        <v>75</v>
      </c>
      <c r="AR106" s="231"/>
      <c r="AS106" s="231"/>
      <c r="AT106" s="231"/>
      <c r="AU106" s="229"/>
      <c r="AV106" s="229"/>
      <c r="AX106" s="226"/>
      <c r="AY106" s="230" t="s">
        <v>75</v>
      </c>
      <c r="AZ106" s="231"/>
      <c r="BA106" s="231"/>
      <c r="BB106" s="231"/>
      <c r="BC106" s="229"/>
      <c r="BD106" s="229"/>
      <c r="BF106" s="226"/>
      <c r="BG106" s="230" t="s">
        <v>75</v>
      </c>
      <c r="BH106" s="231"/>
      <c r="BI106" s="231"/>
      <c r="BJ106" s="231"/>
      <c r="BK106" s="229"/>
      <c r="BL106" s="229"/>
      <c r="BN106" s="226"/>
      <c r="BO106" s="230" t="s">
        <v>75</v>
      </c>
      <c r="BP106" s="231"/>
      <c r="BQ106" s="231"/>
      <c r="BR106" s="231"/>
      <c r="BS106" s="229"/>
      <c r="BT106" s="229"/>
    </row>
    <row r="107" spans="2:72" s="36" customFormat="1">
      <c r="B107" s="226"/>
      <c r="C107" s="231" t="str">
        <f>C98</f>
        <v>BOD Pelindo (Penugasan)</v>
      </c>
      <c r="D107" s="232">
        <f>D98-D16</f>
        <v>0</v>
      </c>
      <c r="E107" s="232">
        <f t="shared" ref="E107:F107" si="459">E98-E16</f>
        <v>0</v>
      </c>
      <c r="F107" s="232">
        <f t="shared" si="459"/>
        <v>0</v>
      </c>
      <c r="G107" s="229"/>
      <c r="H107" s="229"/>
      <c r="J107" s="226"/>
      <c r="K107" s="231" t="str">
        <f>K98</f>
        <v>BOD Pelindo (Penugasan)</v>
      </c>
      <c r="L107" s="232">
        <f>L98-L16</f>
        <v>0</v>
      </c>
      <c r="M107" s="232">
        <f t="shared" ref="M107:N107" si="460">M98-M16</f>
        <v>0</v>
      </c>
      <c r="N107" s="232">
        <f t="shared" si="460"/>
        <v>0</v>
      </c>
      <c r="O107" s="229"/>
      <c r="P107" s="229"/>
      <c r="R107" s="226"/>
      <c r="S107" s="231" t="str">
        <f>S98</f>
        <v>BOD Pelindo (Penugasan)</v>
      </c>
      <c r="T107" s="232">
        <f>T98-T16</f>
        <v>0</v>
      </c>
      <c r="U107" s="232">
        <f t="shared" ref="U107:V107" si="461">U98-U16</f>
        <v>0</v>
      </c>
      <c r="V107" s="232">
        <f t="shared" si="461"/>
        <v>0</v>
      </c>
      <c r="W107" s="229"/>
      <c r="X107" s="229"/>
      <c r="Z107" s="226"/>
      <c r="AA107" s="231" t="str">
        <f>AA98</f>
        <v>BOD Pelindo (Penugasan)</v>
      </c>
      <c r="AB107" s="232">
        <f>AB98-AB16</f>
        <v>0</v>
      </c>
      <c r="AC107" s="232">
        <f t="shared" ref="AC107:AD107" si="462">AC98-AC16</f>
        <v>0</v>
      </c>
      <c r="AD107" s="232">
        <f t="shared" si="462"/>
        <v>0</v>
      </c>
      <c r="AE107" s="229"/>
      <c r="AF107" s="229"/>
      <c r="AH107" s="226"/>
      <c r="AI107" s="231" t="str">
        <f>AI98</f>
        <v>BOD Pelindo (Penugasan)</v>
      </c>
      <c r="AJ107" s="232">
        <f>AJ98-AJ16</f>
        <v>0</v>
      </c>
      <c r="AK107" s="232">
        <f t="shared" ref="AK107:AL107" si="463">AK98-AK16</f>
        <v>0</v>
      </c>
      <c r="AL107" s="232">
        <f t="shared" si="463"/>
        <v>0</v>
      </c>
      <c r="AM107" s="229"/>
      <c r="AN107" s="229"/>
      <c r="AP107" s="226"/>
      <c r="AQ107" s="231" t="str">
        <f>AQ98</f>
        <v>BOD Pelindo (Penugasan)</v>
      </c>
      <c r="AR107" s="232">
        <f>AR98-AR16</f>
        <v>0</v>
      </c>
      <c r="AS107" s="232">
        <f t="shared" ref="AS107:AT107" si="464">AS98-AS16</f>
        <v>0</v>
      </c>
      <c r="AT107" s="232">
        <f t="shared" si="464"/>
        <v>0</v>
      </c>
      <c r="AU107" s="229"/>
      <c r="AV107" s="229"/>
      <c r="AX107" s="226"/>
      <c r="AY107" s="231" t="str">
        <f>AY98</f>
        <v>BOD Pelindo (Penugasan)</v>
      </c>
      <c r="AZ107" s="232">
        <f>AZ98-AZ16</f>
        <v>0</v>
      </c>
      <c r="BA107" s="232">
        <f t="shared" ref="BA107:BB107" si="465">BA98-BA16</f>
        <v>0</v>
      </c>
      <c r="BB107" s="232">
        <f t="shared" si="465"/>
        <v>0</v>
      </c>
      <c r="BC107" s="229"/>
      <c r="BD107" s="229"/>
      <c r="BF107" s="226"/>
      <c r="BG107" s="231" t="str">
        <f>BG98</f>
        <v>BOD Pelindo (Penugasan)</v>
      </c>
      <c r="BH107" s="232">
        <f>BH98-BH16</f>
        <v>0</v>
      </c>
      <c r="BI107" s="232">
        <f t="shared" ref="BI107:BJ107" si="466">BI98-BI16</f>
        <v>0</v>
      </c>
      <c r="BJ107" s="232">
        <f t="shared" si="466"/>
        <v>0</v>
      </c>
      <c r="BK107" s="229"/>
      <c r="BL107" s="229"/>
      <c r="BN107" s="226"/>
      <c r="BO107" s="231" t="str">
        <f>BO98</f>
        <v>BOD Pelindo (Penugasan)</v>
      </c>
      <c r="BP107" s="232">
        <f>BP98-BP16</f>
        <v>0</v>
      </c>
      <c r="BQ107" s="232">
        <f t="shared" ref="BQ107:BR107" si="467">BQ98-BQ16</f>
        <v>0</v>
      </c>
      <c r="BR107" s="232">
        <f t="shared" si="467"/>
        <v>0</v>
      </c>
      <c r="BS107" s="229"/>
      <c r="BT107" s="229"/>
    </row>
    <row r="108" spans="2:72" s="36" customFormat="1">
      <c r="B108" s="226"/>
      <c r="C108" s="231" t="str">
        <f t="shared" ref="C108:C114" si="468">C99</f>
        <v>BOD Non Pelindo</v>
      </c>
      <c r="D108" s="232">
        <f>D99-D26</f>
        <v>0</v>
      </c>
      <c r="E108" s="232">
        <f t="shared" ref="E108:F108" si="469">E99-E26</f>
        <v>0</v>
      </c>
      <c r="F108" s="232">
        <f t="shared" si="469"/>
        <v>0</v>
      </c>
      <c r="G108" s="229"/>
      <c r="H108" s="229"/>
      <c r="J108" s="226"/>
      <c r="K108" s="231" t="str">
        <f t="shared" ref="K108:K114" si="470">K99</f>
        <v>BOD Non Pelindo</v>
      </c>
      <c r="L108" s="232">
        <f>L99-L26</f>
        <v>0</v>
      </c>
      <c r="M108" s="232">
        <f t="shared" ref="M108:N108" si="471">M99-M26</f>
        <v>0</v>
      </c>
      <c r="N108" s="232">
        <f t="shared" si="471"/>
        <v>0</v>
      </c>
      <c r="O108" s="229"/>
      <c r="P108" s="229"/>
      <c r="R108" s="226"/>
      <c r="S108" s="231" t="str">
        <f t="shared" ref="S108:S114" si="472">S99</f>
        <v>BOD Non Pelindo</v>
      </c>
      <c r="T108" s="232">
        <f>T99-T26</f>
        <v>0</v>
      </c>
      <c r="U108" s="232">
        <f t="shared" ref="U108:V108" si="473">U99-U26</f>
        <v>0</v>
      </c>
      <c r="V108" s="232">
        <f t="shared" si="473"/>
        <v>0</v>
      </c>
      <c r="W108" s="229"/>
      <c r="X108" s="229"/>
      <c r="Z108" s="226"/>
      <c r="AA108" s="231" t="str">
        <f t="shared" ref="AA108:AA114" si="474">AA99</f>
        <v>BOD Non Pelindo</v>
      </c>
      <c r="AB108" s="232">
        <f>AB99-AB26</f>
        <v>0</v>
      </c>
      <c r="AC108" s="232">
        <f t="shared" ref="AC108:AD108" si="475">AC99-AC26</f>
        <v>0</v>
      </c>
      <c r="AD108" s="232">
        <f t="shared" si="475"/>
        <v>0</v>
      </c>
      <c r="AE108" s="229"/>
      <c r="AF108" s="229"/>
      <c r="AH108" s="226"/>
      <c r="AI108" s="231" t="str">
        <f t="shared" ref="AI108:AI114" si="476">AI99</f>
        <v>BOD Non Pelindo</v>
      </c>
      <c r="AJ108" s="232">
        <f>AJ99-AJ26</f>
        <v>0</v>
      </c>
      <c r="AK108" s="232">
        <f t="shared" ref="AK108:AL108" si="477">AK99-AK26</f>
        <v>0</v>
      </c>
      <c r="AL108" s="232">
        <f t="shared" si="477"/>
        <v>0</v>
      </c>
      <c r="AM108" s="229"/>
      <c r="AN108" s="229"/>
      <c r="AP108" s="226"/>
      <c r="AQ108" s="231" t="str">
        <f t="shared" ref="AQ108:AQ114" si="478">AQ99</f>
        <v>BOD Non Pelindo</v>
      </c>
      <c r="AR108" s="232">
        <f>AR99-AR26</f>
        <v>0</v>
      </c>
      <c r="AS108" s="232">
        <f t="shared" ref="AS108:AT108" si="479">AS99-AS26</f>
        <v>0</v>
      </c>
      <c r="AT108" s="232">
        <f t="shared" si="479"/>
        <v>0</v>
      </c>
      <c r="AU108" s="229"/>
      <c r="AV108" s="229"/>
      <c r="AX108" s="226"/>
      <c r="AY108" s="231" t="str">
        <f t="shared" ref="AY108:AY114" si="480">AY99</f>
        <v>BOD Non Pelindo</v>
      </c>
      <c r="AZ108" s="232">
        <f>AZ99-AZ26</f>
        <v>0</v>
      </c>
      <c r="BA108" s="232">
        <f t="shared" ref="BA108:BB108" si="481">BA99-BA26</f>
        <v>0</v>
      </c>
      <c r="BB108" s="232">
        <f t="shared" si="481"/>
        <v>0</v>
      </c>
      <c r="BC108" s="229"/>
      <c r="BD108" s="229"/>
      <c r="BF108" s="226"/>
      <c r="BG108" s="231" t="str">
        <f t="shared" ref="BG108:BG114" si="482">BG99</f>
        <v>BOD Non Pelindo</v>
      </c>
      <c r="BH108" s="232">
        <f>BH99-BH26</f>
        <v>0</v>
      </c>
      <c r="BI108" s="232">
        <f t="shared" ref="BI108:BJ108" si="483">BI99-BI26</f>
        <v>0</v>
      </c>
      <c r="BJ108" s="232">
        <f t="shared" si="483"/>
        <v>0</v>
      </c>
      <c r="BK108" s="229"/>
      <c r="BL108" s="229"/>
      <c r="BN108" s="226"/>
      <c r="BO108" s="231" t="str">
        <f t="shared" ref="BO108:BO114" si="484">BO99</f>
        <v>BOD Non Pelindo</v>
      </c>
      <c r="BP108" s="232">
        <f>BP99-BP26</f>
        <v>0</v>
      </c>
      <c r="BQ108" s="232">
        <f t="shared" ref="BQ108:BR108" si="485">BQ99-BQ26</f>
        <v>0</v>
      </c>
      <c r="BR108" s="232">
        <f t="shared" si="485"/>
        <v>0</v>
      </c>
      <c r="BS108" s="229"/>
      <c r="BT108" s="229"/>
    </row>
    <row r="109" spans="2:72" s="36" customFormat="1">
      <c r="B109" s="226"/>
      <c r="C109" s="231" t="str">
        <f t="shared" si="468"/>
        <v>Organik Pelindo (Penugasan)</v>
      </c>
      <c r="D109" s="232">
        <f>D100-D36</f>
        <v>0</v>
      </c>
      <c r="E109" s="232">
        <f t="shared" ref="E109:F109" si="486">E100-E36</f>
        <v>0</v>
      </c>
      <c r="F109" s="232">
        <f t="shared" si="486"/>
        <v>0</v>
      </c>
      <c r="G109" s="229"/>
      <c r="H109" s="229"/>
      <c r="J109" s="226"/>
      <c r="K109" s="231" t="str">
        <f t="shared" si="470"/>
        <v>Organik Pelindo (Penugasan)</v>
      </c>
      <c r="L109" s="232">
        <f>L100-L36</f>
        <v>0</v>
      </c>
      <c r="M109" s="232">
        <f t="shared" ref="M109:N109" si="487">M100-M36</f>
        <v>0</v>
      </c>
      <c r="N109" s="232">
        <f t="shared" si="487"/>
        <v>0</v>
      </c>
      <c r="O109" s="229"/>
      <c r="P109" s="229"/>
      <c r="R109" s="226"/>
      <c r="S109" s="231" t="str">
        <f t="shared" si="472"/>
        <v>Organik Pelindo (Penugasan)</v>
      </c>
      <c r="T109" s="232">
        <f>T100-T36</f>
        <v>0</v>
      </c>
      <c r="U109" s="232">
        <f t="shared" ref="U109:V109" si="488">U100-U36</f>
        <v>0</v>
      </c>
      <c r="V109" s="232">
        <f t="shared" si="488"/>
        <v>0</v>
      </c>
      <c r="W109" s="229"/>
      <c r="X109" s="229"/>
      <c r="Z109" s="226"/>
      <c r="AA109" s="231" t="str">
        <f t="shared" si="474"/>
        <v>Organik Pelindo (Penugasan)</v>
      </c>
      <c r="AB109" s="232">
        <f>AB100-AB36</f>
        <v>0</v>
      </c>
      <c r="AC109" s="232">
        <f t="shared" ref="AC109:AD109" si="489">AC100-AC36</f>
        <v>0</v>
      </c>
      <c r="AD109" s="232">
        <f t="shared" si="489"/>
        <v>0</v>
      </c>
      <c r="AE109" s="229"/>
      <c r="AF109" s="229"/>
      <c r="AH109" s="226"/>
      <c r="AI109" s="231" t="str">
        <f t="shared" si="476"/>
        <v>Organik Pelindo (Penugasan)</v>
      </c>
      <c r="AJ109" s="232">
        <f>AJ100-AJ36</f>
        <v>0</v>
      </c>
      <c r="AK109" s="232">
        <f t="shared" ref="AK109:AL109" si="490">AK100-AK36</f>
        <v>0</v>
      </c>
      <c r="AL109" s="232">
        <f t="shared" si="490"/>
        <v>0</v>
      </c>
      <c r="AM109" s="229"/>
      <c r="AN109" s="229"/>
      <c r="AP109" s="226"/>
      <c r="AQ109" s="231" t="str">
        <f t="shared" si="478"/>
        <v>Organik Pelindo (Penugasan)</v>
      </c>
      <c r="AR109" s="232">
        <f>AR100-AR36</f>
        <v>0</v>
      </c>
      <c r="AS109" s="232">
        <f t="shared" ref="AS109:AT109" si="491">AS100-AS36</f>
        <v>0</v>
      </c>
      <c r="AT109" s="232">
        <f t="shared" si="491"/>
        <v>0</v>
      </c>
      <c r="AU109" s="229"/>
      <c r="AV109" s="229"/>
      <c r="AX109" s="226"/>
      <c r="AY109" s="231" t="str">
        <f t="shared" si="480"/>
        <v>Organik Pelindo (Penugasan)</v>
      </c>
      <c r="AZ109" s="232">
        <f>AZ100-AZ36</f>
        <v>0</v>
      </c>
      <c r="BA109" s="232">
        <f t="shared" ref="BA109:BB109" si="492">BA100-BA36</f>
        <v>0</v>
      </c>
      <c r="BB109" s="232">
        <f t="shared" si="492"/>
        <v>0</v>
      </c>
      <c r="BC109" s="229"/>
      <c r="BD109" s="229"/>
      <c r="BF109" s="226"/>
      <c r="BG109" s="231" t="str">
        <f t="shared" si="482"/>
        <v>Organik Pelindo (Penugasan)</v>
      </c>
      <c r="BH109" s="232">
        <f>BH100-BH36</f>
        <v>0</v>
      </c>
      <c r="BI109" s="232">
        <f t="shared" ref="BI109:BJ109" si="493">BI100-BI36</f>
        <v>0</v>
      </c>
      <c r="BJ109" s="232">
        <f t="shared" si="493"/>
        <v>0</v>
      </c>
      <c r="BK109" s="229"/>
      <c r="BL109" s="229"/>
      <c r="BN109" s="226"/>
      <c r="BO109" s="231" t="str">
        <f t="shared" si="484"/>
        <v>Organik Pelindo (Penugasan)</v>
      </c>
      <c r="BP109" s="232">
        <f>BP100-BP36</f>
        <v>0</v>
      </c>
      <c r="BQ109" s="232">
        <f t="shared" ref="BQ109:BR109" si="494">BQ100-BQ36</f>
        <v>0</v>
      </c>
      <c r="BR109" s="232">
        <f t="shared" si="494"/>
        <v>0</v>
      </c>
      <c r="BS109" s="229"/>
      <c r="BT109" s="229"/>
    </row>
    <row r="110" spans="2:72" s="36" customFormat="1">
      <c r="B110" s="226"/>
      <c r="C110" s="231" t="str">
        <f t="shared" si="468"/>
        <v>Organik Anak Perusahaan</v>
      </c>
      <c r="D110" s="232">
        <f>D101-D46</f>
        <v>0</v>
      </c>
      <c r="E110" s="232">
        <f t="shared" ref="E110:F110" si="495">E101-E46</f>
        <v>0</v>
      </c>
      <c r="F110" s="232">
        <f t="shared" si="495"/>
        <v>0</v>
      </c>
      <c r="G110" s="229"/>
      <c r="H110" s="229"/>
      <c r="J110" s="226"/>
      <c r="K110" s="231" t="str">
        <f t="shared" si="470"/>
        <v>Organik Anak Perusahaan</v>
      </c>
      <c r="L110" s="232">
        <f>L101-L46</f>
        <v>0</v>
      </c>
      <c r="M110" s="232">
        <f t="shared" ref="M110:N110" si="496">M101-M46</f>
        <v>0</v>
      </c>
      <c r="N110" s="232">
        <f t="shared" si="496"/>
        <v>0</v>
      </c>
      <c r="O110" s="229"/>
      <c r="P110" s="229"/>
      <c r="R110" s="226"/>
      <c r="S110" s="231" t="str">
        <f t="shared" si="472"/>
        <v>Organik Anak Perusahaan</v>
      </c>
      <c r="T110" s="232">
        <f>T101-T46</f>
        <v>0</v>
      </c>
      <c r="U110" s="232">
        <f t="shared" ref="U110:V110" si="497">U101-U46</f>
        <v>0</v>
      </c>
      <c r="V110" s="232">
        <f t="shared" si="497"/>
        <v>0</v>
      </c>
      <c r="W110" s="229"/>
      <c r="X110" s="229"/>
      <c r="Z110" s="226"/>
      <c r="AA110" s="231" t="str">
        <f t="shared" si="474"/>
        <v>Organik Anak Perusahaan</v>
      </c>
      <c r="AB110" s="232">
        <f>AB101-AB46</f>
        <v>0</v>
      </c>
      <c r="AC110" s="232">
        <f t="shared" ref="AC110:AD110" si="498">AC101-AC46</f>
        <v>0</v>
      </c>
      <c r="AD110" s="232">
        <f t="shared" si="498"/>
        <v>0</v>
      </c>
      <c r="AE110" s="229"/>
      <c r="AF110" s="229"/>
      <c r="AH110" s="226"/>
      <c r="AI110" s="231" t="str">
        <f t="shared" si="476"/>
        <v>Organik Anak Perusahaan</v>
      </c>
      <c r="AJ110" s="232">
        <f>AJ101-AJ46</f>
        <v>0</v>
      </c>
      <c r="AK110" s="232">
        <f t="shared" ref="AK110:AL110" si="499">AK101-AK46</f>
        <v>0</v>
      </c>
      <c r="AL110" s="232">
        <f t="shared" si="499"/>
        <v>0</v>
      </c>
      <c r="AM110" s="229"/>
      <c r="AN110" s="229"/>
      <c r="AP110" s="226"/>
      <c r="AQ110" s="231" t="str">
        <f t="shared" si="478"/>
        <v>Organik Anak Perusahaan</v>
      </c>
      <c r="AR110" s="232">
        <f>AR101-AR46</f>
        <v>0</v>
      </c>
      <c r="AS110" s="232">
        <f t="shared" ref="AS110:AT110" si="500">AS101-AS46</f>
        <v>0</v>
      </c>
      <c r="AT110" s="232">
        <f t="shared" si="500"/>
        <v>0</v>
      </c>
      <c r="AU110" s="229"/>
      <c r="AV110" s="229"/>
      <c r="AX110" s="226"/>
      <c r="AY110" s="231" t="str">
        <f t="shared" si="480"/>
        <v>Organik Anak Perusahaan</v>
      </c>
      <c r="AZ110" s="232">
        <f>AZ101-AZ46</f>
        <v>0</v>
      </c>
      <c r="BA110" s="232">
        <f t="shared" ref="BA110:BB110" si="501">BA101-BA46</f>
        <v>0</v>
      </c>
      <c r="BB110" s="232">
        <f t="shared" si="501"/>
        <v>0</v>
      </c>
      <c r="BC110" s="229"/>
      <c r="BD110" s="229"/>
      <c r="BF110" s="226"/>
      <c r="BG110" s="231" t="str">
        <f t="shared" si="482"/>
        <v>Organik Anak Perusahaan</v>
      </c>
      <c r="BH110" s="232">
        <f>BH101-BH46</f>
        <v>0</v>
      </c>
      <c r="BI110" s="232">
        <f t="shared" ref="BI110:BJ110" si="502">BI101-BI46</f>
        <v>0</v>
      </c>
      <c r="BJ110" s="232">
        <f t="shared" si="502"/>
        <v>0</v>
      </c>
      <c r="BK110" s="229"/>
      <c r="BL110" s="229"/>
      <c r="BN110" s="226"/>
      <c r="BO110" s="231" t="str">
        <f t="shared" si="484"/>
        <v>Organik Anak Perusahaan</v>
      </c>
      <c r="BP110" s="232">
        <f>BP101-BP46</f>
        <v>0</v>
      </c>
      <c r="BQ110" s="232">
        <f t="shared" ref="BQ110:BR110" si="503">BQ101-BQ46</f>
        <v>0</v>
      </c>
      <c r="BR110" s="232">
        <f t="shared" si="503"/>
        <v>0</v>
      </c>
      <c r="BS110" s="229"/>
      <c r="BT110" s="229"/>
    </row>
    <row r="111" spans="2:72" s="36" customFormat="1">
      <c r="B111" s="226"/>
      <c r="C111" s="231" t="str">
        <f t="shared" si="468"/>
        <v>PKWT Anak Perusahaan</v>
      </c>
      <c r="D111" s="232">
        <f>D102-D56</f>
        <v>0</v>
      </c>
      <c r="E111" s="232">
        <f t="shared" ref="E111:F111" si="504">E102-E56</f>
        <v>0</v>
      </c>
      <c r="F111" s="232">
        <f t="shared" si="504"/>
        <v>0</v>
      </c>
      <c r="G111" s="229"/>
      <c r="H111" s="229"/>
      <c r="J111" s="226"/>
      <c r="K111" s="231" t="str">
        <f t="shared" si="470"/>
        <v>PKWT Anak Perusahaan</v>
      </c>
      <c r="L111" s="232">
        <f>L102-L56</f>
        <v>0</v>
      </c>
      <c r="M111" s="232">
        <f t="shared" ref="M111:N111" si="505">M102-M56</f>
        <v>0</v>
      </c>
      <c r="N111" s="232">
        <f t="shared" si="505"/>
        <v>0</v>
      </c>
      <c r="O111" s="229"/>
      <c r="P111" s="229"/>
      <c r="R111" s="226"/>
      <c r="S111" s="231" t="str">
        <f t="shared" si="472"/>
        <v>PKWT Anak Perusahaan</v>
      </c>
      <c r="T111" s="232">
        <f>T102-T56</f>
        <v>0</v>
      </c>
      <c r="U111" s="232">
        <f t="shared" ref="U111:V111" si="506">U102-U56</f>
        <v>0</v>
      </c>
      <c r="V111" s="232">
        <f t="shared" si="506"/>
        <v>0</v>
      </c>
      <c r="W111" s="229"/>
      <c r="X111" s="229"/>
      <c r="Z111" s="226"/>
      <c r="AA111" s="231" t="str">
        <f t="shared" si="474"/>
        <v>PKWT Anak Perusahaan</v>
      </c>
      <c r="AB111" s="232">
        <f>AB102-AB56</f>
        <v>0</v>
      </c>
      <c r="AC111" s="232">
        <f t="shared" ref="AC111:AD111" si="507">AC102-AC56</f>
        <v>0</v>
      </c>
      <c r="AD111" s="232">
        <f t="shared" si="507"/>
        <v>0</v>
      </c>
      <c r="AE111" s="229"/>
      <c r="AF111" s="229"/>
      <c r="AH111" s="226"/>
      <c r="AI111" s="231" t="str">
        <f t="shared" si="476"/>
        <v>PKWT Anak Perusahaan</v>
      </c>
      <c r="AJ111" s="232">
        <f>AJ102-AJ56</f>
        <v>0</v>
      </c>
      <c r="AK111" s="232">
        <f t="shared" ref="AK111:AL111" si="508">AK102-AK56</f>
        <v>0</v>
      </c>
      <c r="AL111" s="232">
        <f t="shared" si="508"/>
        <v>0</v>
      </c>
      <c r="AM111" s="229"/>
      <c r="AN111" s="229"/>
      <c r="AP111" s="226"/>
      <c r="AQ111" s="231" t="str">
        <f t="shared" si="478"/>
        <v>PKWT Anak Perusahaan</v>
      </c>
      <c r="AR111" s="232">
        <f>AR102-AR56</f>
        <v>0</v>
      </c>
      <c r="AS111" s="232">
        <f t="shared" ref="AS111:AT111" si="509">AS102-AS56</f>
        <v>0</v>
      </c>
      <c r="AT111" s="232">
        <f t="shared" si="509"/>
        <v>0</v>
      </c>
      <c r="AU111" s="229"/>
      <c r="AV111" s="229"/>
      <c r="AX111" s="226"/>
      <c r="AY111" s="231" t="str">
        <f t="shared" si="480"/>
        <v>PKWT Anak Perusahaan</v>
      </c>
      <c r="AZ111" s="232">
        <f>AZ102-AZ56</f>
        <v>0</v>
      </c>
      <c r="BA111" s="232">
        <f t="shared" ref="BA111:BB111" si="510">BA102-BA56</f>
        <v>0</v>
      </c>
      <c r="BB111" s="232">
        <f t="shared" si="510"/>
        <v>0</v>
      </c>
      <c r="BC111" s="229"/>
      <c r="BD111" s="229"/>
      <c r="BF111" s="226"/>
      <c r="BG111" s="231" t="str">
        <f t="shared" si="482"/>
        <v>PKWT Anak Perusahaan</v>
      </c>
      <c r="BH111" s="232">
        <f>BH102-BH56</f>
        <v>0</v>
      </c>
      <c r="BI111" s="232">
        <f t="shared" ref="BI111:BJ111" si="511">BI102-BI56</f>
        <v>0</v>
      </c>
      <c r="BJ111" s="232">
        <f t="shared" si="511"/>
        <v>0</v>
      </c>
      <c r="BK111" s="229"/>
      <c r="BL111" s="229"/>
      <c r="BN111" s="226"/>
      <c r="BO111" s="231" t="str">
        <f t="shared" si="484"/>
        <v>PKWT Anak Perusahaan</v>
      </c>
      <c r="BP111" s="232">
        <f>BP102-BP56</f>
        <v>0</v>
      </c>
      <c r="BQ111" s="232">
        <f t="shared" ref="BQ111:BR111" si="512">BQ102-BQ56</f>
        <v>0</v>
      </c>
      <c r="BR111" s="232">
        <f t="shared" si="512"/>
        <v>0</v>
      </c>
      <c r="BS111" s="229"/>
      <c r="BT111" s="229"/>
    </row>
    <row r="112" spans="2:72" s="36" customFormat="1">
      <c r="B112" s="226"/>
      <c r="C112" s="231" t="str">
        <f t="shared" si="468"/>
        <v>Alih Daya Anak Perusahaan</v>
      </c>
      <c r="D112" s="232">
        <f>D103-D66</f>
        <v>0</v>
      </c>
      <c r="E112" s="232">
        <f t="shared" ref="E112:F112" si="513">E103-E66</f>
        <v>0</v>
      </c>
      <c r="F112" s="232">
        <f t="shared" si="513"/>
        <v>0</v>
      </c>
      <c r="G112" s="229"/>
      <c r="H112" s="229"/>
      <c r="J112" s="226"/>
      <c r="K112" s="231" t="str">
        <f t="shared" si="470"/>
        <v>Alih Daya Anak Perusahaan</v>
      </c>
      <c r="L112" s="232">
        <f>L103-L66</f>
        <v>0</v>
      </c>
      <c r="M112" s="232">
        <f t="shared" ref="M112" si="514">M103-M66</f>
        <v>0</v>
      </c>
      <c r="N112" s="232">
        <f>N103-N66</f>
        <v>0</v>
      </c>
      <c r="O112" s="229"/>
      <c r="P112" s="229"/>
      <c r="R112" s="226"/>
      <c r="S112" s="231" t="str">
        <f t="shared" si="472"/>
        <v>Alih Daya Anak Perusahaan</v>
      </c>
      <c r="T112" s="232">
        <f>T103-T66</f>
        <v>0</v>
      </c>
      <c r="U112" s="232">
        <f t="shared" ref="U112:V112" si="515">U103-U66</f>
        <v>0</v>
      </c>
      <c r="V112" s="232">
        <f t="shared" si="515"/>
        <v>0</v>
      </c>
      <c r="W112" s="229"/>
      <c r="X112" s="229"/>
      <c r="Z112" s="226"/>
      <c r="AA112" s="231" t="str">
        <f t="shared" si="474"/>
        <v>Alih Daya Anak Perusahaan</v>
      </c>
      <c r="AB112" s="232">
        <f>AB103-AB66</f>
        <v>0</v>
      </c>
      <c r="AC112" s="232">
        <f t="shared" ref="AC112:AD112" si="516">AC103-AC66</f>
        <v>0</v>
      </c>
      <c r="AD112" s="232">
        <f t="shared" si="516"/>
        <v>0</v>
      </c>
      <c r="AE112" s="229"/>
      <c r="AF112" s="229"/>
      <c r="AH112" s="226"/>
      <c r="AI112" s="231" t="str">
        <f t="shared" si="476"/>
        <v>Alih Daya Anak Perusahaan</v>
      </c>
      <c r="AJ112" s="232">
        <f>AJ103-AJ66</f>
        <v>0</v>
      </c>
      <c r="AK112" s="232">
        <f t="shared" ref="AK112:AL112" si="517">AK103-AK66</f>
        <v>0</v>
      </c>
      <c r="AL112" s="232">
        <f t="shared" si="517"/>
        <v>0</v>
      </c>
      <c r="AM112" s="229"/>
      <c r="AN112" s="229"/>
      <c r="AP112" s="226"/>
      <c r="AQ112" s="231" t="str">
        <f t="shared" si="478"/>
        <v>Alih Daya Anak Perusahaan</v>
      </c>
      <c r="AR112" s="232">
        <f>AR103-AR66</f>
        <v>0</v>
      </c>
      <c r="AS112" s="232">
        <f t="shared" ref="AS112:AT112" si="518">AS103-AS66</f>
        <v>0</v>
      </c>
      <c r="AT112" s="232">
        <f t="shared" si="518"/>
        <v>0</v>
      </c>
      <c r="AU112" s="229"/>
      <c r="AV112" s="229"/>
      <c r="AX112" s="226"/>
      <c r="AY112" s="231" t="str">
        <f t="shared" si="480"/>
        <v>Alih Daya Anak Perusahaan</v>
      </c>
      <c r="AZ112" s="232">
        <f>AZ103-AZ66</f>
        <v>0</v>
      </c>
      <c r="BA112" s="232">
        <f t="shared" ref="BA112:BB112" si="519">BA103-BA66</f>
        <v>0</v>
      </c>
      <c r="BB112" s="232">
        <f t="shared" si="519"/>
        <v>0</v>
      </c>
      <c r="BC112" s="229"/>
      <c r="BD112" s="229"/>
      <c r="BF112" s="226"/>
      <c r="BG112" s="231" t="str">
        <f t="shared" si="482"/>
        <v>Alih Daya Anak Perusahaan</v>
      </c>
      <c r="BH112" s="232">
        <f>BH103-BH66</f>
        <v>0</v>
      </c>
      <c r="BI112" s="232">
        <f t="shared" ref="BI112:BJ112" si="520">BI103-BI66</f>
        <v>0</v>
      </c>
      <c r="BJ112" s="232">
        <f t="shared" si="520"/>
        <v>0</v>
      </c>
      <c r="BK112" s="229"/>
      <c r="BL112" s="229"/>
      <c r="BN112" s="226"/>
      <c r="BO112" s="231" t="str">
        <f t="shared" si="484"/>
        <v>Alih Daya Anak Perusahaan</v>
      </c>
      <c r="BP112" s="232">
        <f>BP103-BP66</f>
        <v>0</v>
      </c>
      <c r="BQ112" s="232">
        <f t="shared" ref="BQ112:BR112" si="521">BQ103-BQ66</f>
        <v>0</v>
      </c>
      <c r="BR112" s="232">
        <f t="shared" si="521"/>
        <v>0</v>
      </c>
      <c r="BS112" s="229"/>
      <c r="BT112" s="229"/>
    </row>
    <row r="113" spans="2:72" s="36" customFormat="1">
      <c r="B113" s="226"/>
      <c r="C113" s="231" t="str">
        <f t="shared" si="468"/>
        <v>Pemagang / Pelamar Lulus Seleksi / Calon Pegawai</v>
      </c>
      <c r="D113" s="232">
        <f>D104-D76</f>
        <v>0</v>
      </c>
      <c r="E113" s="232">
        <f t="shared" ref="E113:F113" si="522">E104-E76</f>
        <v>0</v>
      </c>
      <c r="F113" s="232">
        <f t="shared" si="522"/>
        <v>0</v>
      </c>
      <c r="G113" s="229"/>
      <c r="H113" s="229"/>
      <c r="J113" s="226"/>
      <c r="K113" s="231" t="str">
        <f t="shared" si="470"/>
        <v>Pemagang / Pelamar Lulus Seleksi / Calon Pegawai</v>
      </c>
      <c r="L113" s="232">
        <f>L104-L76</f>
        <v>0</v>
      </c>
      <c r="M113" s="232">
        <f t="shared" ref="M113:N113" si="523">M104-M76</f>
        <v>0</v>
      </c>
      <c r="N113" s="232">
        <f t="shared" si="523"/>
        <v>0</v>
      </c>
      <c r="O113" s="229"/>
      <c r="P113" s="229"/>
      <c r="R113" s="226"/>
      <c r="S113" s="231" t="str">
        <f t="shared" si="472"/>
        <v>Pemagang / Pelamar Lulus Seleksi / Calon Pegawai</v>
      </c>
      <c r="T113" s="232">
        <f>T104-T76</f>
        <v>0</v>
      </c>
      <c r="U113" s="232">
        <f t="shared" ref="U113:V113" si="524">U104-U76</f>
        <v>0</v>
      </c>
      <c r="V113" s="232">
        <f t="shared" si="524"/>
        <v>0</v>
      </c>
      <c r="W113" s="229"/>
      <c r="X113" s="229"/>
      <c r="Z113" s="226"/>
      <c r="AA113" s="231" t="str">
        <f t="shared" si="474"/>
        <v>Pemagang / Pelamar Lulus Seleksi / Calon Pegawai</v>
      </c>
      <c r="AB113" s="232">
        <f>AB104-AB76</f>
        <v>0</v>
      </c>
      <c r="AC113" s="232">
        <f t="shared" ref="AC113:AD113" si="525">AC104-AC76</f>
        <v>0</v>
      </c>
      <c r="AD113" s="232">
        <f t="shared" si="525"/>
        <v>0</v>
      </c>
      <c r="AE113" s="229"/>
      <c r="AF113" s="229"/>
      <c r="AH113" s="226"/>
      <c r="AI113" s="231" t="str">
        <f t="shared" si="476"/>
        <v>Pemagang / Pelamar Lulus Seleksi / Calon Pegawai</v>
      </c>
      <c r="AJ113" s="232">
        <f>AJ104-AJ76</f>
        <v>0</v>
      </c>
      <c r="AK113" s="232">
        <f t="shared" ref="AK113:AL113" si="526">AK104-AK76</f>
        <v>0</v>
      </c>
      <c r="AL113" s="232">
        <f t="shared" si="526"/>
        <v>0</v>
      </c>
      <c r="AM113" s="229"/>
      <c r="AN113" s="229"/>
      <c r="AP113" s="226"/>
      <c r="AQ113" s="231" t="str">
        <f t="shared" si="478"/>
        <v>Pemagang / Pelamar Lulus Seleksi / Calon Pegawai</v>
      </c>
      <c r="AR113" s="232">
        <f>AR104-AR76</f>
        <v>0</v>
      </c>
      <c r="AS113" s="232">
        <f t="shared" ref="AS113:AT113" si="527">AS104-AS76</f>
        <v>0</v>
      </c>
      <c r="AT113" s="232">
        <f t="shared" si="527"/>
        <v>0</v>
      </c>
      <c r="AU113" s="229"/>
      <c r="AV113" s="229"/>
      <c r="AX113" s="226"/>
      <c r="AY113" s="231" t="str">
        <f t="shared" si="480"/>
        <v>Pemagang / Pelamar Lulus Seleksi / Calon Pegawai</v>
      </c>
      <c r="AZ113" s="232">
        <f>AZ104-AZ76</f>
        <v>0</v>
      </c>
      <c r="BA113" s="232">
        <f t="shared" ref="BA113:BB113" si="528">BA104-BA76</f>
        <v>0</v>
      </c>
      <c r="BB113" s="232">
        <f t="shared" si="528"/>
        <v>0</v>
      </c>
      <c r="BC113" s="229"/>
      <c r="BD113" s="229"/>
      <c r="BF113" s="226"/>
      <c r="BG113" s="231" t="str">
        <f t="shared" si="482"/>
        <v>Pemagang / Pelamar Lulus Seleksi / Calon Pegawai</v>
      </c>
      <c r="BH113" s="232">
        <f>BH104-BH76</f>
        <v>0</v>
      </c>
      <c r="BI113" s="232">
        <f t="shared" ref="BI113:BJ113" si="529">BI104-BI76</f>
        <v>0</v>
      </c>
      <c r="BJ113" s="232">
        <f t="shared" si="529"/>
        <v>0</v>
      </c>
      <c r="BK113" s="229"/>
      <c r="BL113" s="229"/>
      <c r="BN113" s="226"/>
      <c r="BO113" s="231" t="str">
        <f t="shared" si="484"/>
        <v>Pemagang / Pelamar Lulus Seleksi / Calon Pegawai</v>
      </c>
      <c r="BP113" s="232">
        <f>BP104-BP76</f>
        <v>0</v>
      </c>
      <c r="BQ113" s="232">
        <f t="shared" ref="BQ113:BR113" si="530">BQ104-BQ76</f>
        <v>0</v>
      </c>
      <c r="BR113" s="232">
        <f t="shared" si="530"/>
        <v>0</v>
      </c>
      <c r="BS113" s="229"/>
      <c r="BT113" s="229"/>
    </row>
    <row r="114" spans="2:72" s="36" customFormat="1">
      <c r="B114" s="226"/>
      <c r="C114" s="231" t="str">
        <f t="shared" si="468"/>
        <v>Pekerja Pemegang Saham Lainnya</v>
      </c>
      <c r="D114" s="232">
        <f>D105-D86</f>
        <v>0</v>
      </c>
      <c r="E114" s="232">
        <f t="shared" ref="E114:F114" si="531">E105-E86</f>
        <v>0</v>
      </c>
      <c r="F114" s="232">
        <f t="shared" si="531"/>
        <v>0</v>
      </c>
      <c r="G114" s="229"/>
      <c r="H114" s="229"/>
      <c r="J114" s="226"/>
      <c r="K114" s="231" t="str">
        <f t="shared" si="470"/>
        <v>Pekerja Pemegang Saham Lainnya</v>
      </c>
      <c r="L114" s="232">
        <f>L105-L86</f>
        <v>0</v>
      </c>
      <c r="M114" s="232">
        <f t="shared" ref="M114:N114" si="532">M105-M86</f>
        <v>0</v>
      </c>
      <c r="N114" s="232">
        <f t="shared" si="532"/>
        <v>0</v>
      </c>
      <c r="O114" s="229"/>
      <c r="P114" s="229"/>
      <c r="R114" s="226"/>
      <c r="S114" s="231" t="str">
        <f t="shared" si="472"/>
        <v>Pekerja Pemegang Saham Lainnya</v>
      </c>
      <c r="T114" s="232">
        <f>T105-T86</f>
        <v>0</v>
      </c>
      <c r="U114" s="232">
        <f t="shared" ref="U114:V114" si="533">U105-U86</f>
        <v>0</v>
      </c>
      <c r="V114" s="232">
        <f t="shared" si="533"/>
        <v>0</v>
      </c>
      <c r="W114" s="229"/>
      <c r="X114" s="229"/>
      <c r="Z114" s="226"/>
      <c r="AA114" s="231" t="str">
        <f t="shared" si="474"/>
        <v>Pekerja Pemegang Saham Lainnya</v>
      </c>
      <c r="AB114" s="232">
        <f>AB105-AB86</f>
        <v>0</v>
      </c>
      <c r="AC114" s="232">
        <f t="shared" ref="AC114:AD114" si="534">AC105-AC86</f>
        <v>0</v>
      </c>
      <c r="AD114" s="232">
        <f t="shared" si="534"/>
        <v>0</v>
      </c>
      <c r="AE114" s="229"/>
      <c r="AF114" s="229"/>
      <c r="AH114" s="226"/>
      <c r="AI114" s="231" t="str">
        <f t="shared" si="476"/>
        <v>Pekerja Pemegang Saham Lainnya</v>
      </c>
      <c r="AJ114" s="232">
        <f>AJ105-AJ86</f>
        <v>0</v>
      </c>
      <c r="AK114" s="232">
        <f t="shared" ref="AK114:AL114" si="535">AK105-AK86</f>
        <v>0</v>
      </c>
      <c r="AL114" s="232">
        <f t="shared" si="535"/>
        <v>0</v>
      </c>
      <c r="AM114" s="229"/>
      <c r="AN114" s="229"/>
      <c r="AP114" s="226"/>
      <c r="AQ114" s="231" t="str">
        <f t="shared" si="478"/>
        <v>Pekerja Pemegang Saham Lainnya</v>
      </c>
      <c r="AR114" s="232">
        <f>AR105-AR86</f>
        <v>0</v>
      </c>
      <c r="AS114" s="232">
        <f t="shared" ref="AS114:AT114" si="536">AS105-AS86</f>
        <v>0</v>
      </c>
      <c r="AT114" s="232">
        <f t="shared" si="536"/>
        <v>0</v>
      </c>
      <c r="AU114" s="229"/>
      <c r="AV114" s="229"/>
      <c r="AX114" s="226"/>
      <c r="AY114" s="231" t="str">
        <f t="shared" si="480"/>
        <v>Pekerja Pemegang Saham Lainnya</v>
      </c>
      <c r="AZ114" s="232">
        <f>AZ105-AZ86</f>
        <v>0</v>
      </c>
      <c r="BA114" s="232">
        <f t="shared" ref="BA114:BB114" si="537">BA105-BA86</f>
        <v>0</v>
      </c>
      <c r="BB114" s="232">
        <f t="shared" si="537"/>
        <v>0</v>
      </c>
      <c r="BC114" s="229"/>
      <c r="BD114" s="229"/>
      <c r="BF114" s="226"/>
      <c r="BG114" s="231" t="str">
        <f t="shared" si="482"/>
        <v>Pekerja Pemegang Saham Lainnya</v>
      </c>
      <c r="BH114" s="232">
        <f>BH105-BH86</f>
        <v>0</v>
      </c>
      <c r="BI114" s="232">
        <f t="shared" ref="BI114:BJ114" si="538">BI105-BI86</f>
        <v>0</v>
      </c>
      <c r="BJ114" s="232">
        <f t="shared" si="538"/>
        <v>0</v>
      </c>
      <c r="BK114" s="229"/>
      <c r="BL114" s="229"/>
      <c r="BN114" s="226"/>
      <c r="BO114" s="231" t="str">
        <f t="shared" si="484"/>
        <v>Pekerja Pemegang Saham Lainnya</v>
      </c>
      <c r="BP114" s="232">
        <f>BP105-BP86</f>
        <v>0</v>
      </c>
      <c r="BQ114" s="232">
        <f t="shared" ref="BQ114:BR114" si="539">BQ105-BQ86</f>
        <v>0</v>
      </c>
      <c r="BR114" s="232">
        <f t="shared" si="539"/>
        <v>0</v>
      </c>
      <c r="BS114" s="229"/>
      <c r="BT114" s="229"/>
    </row>
    <row r="115" spans="2:72" s="36" customFormat="1">
      <c r="B115" s="226"/>
      <c r="C115" s="235"/>
      <c r="D115" s="236"/>
      <c r="E115" s="236"/>
      <c r="F115" s="236"/>
      <c r="G115" s="229"/>
      <c r="H115" s="229"/>
      <c r="J115" s="226"/>
      <c r="K115" s="235"/>
      <c r="L115" s="236"/>
      <c r="M115" s="236"/>
      <c r="N115" s="236"/>
      <c r="O115" s="229"/>
      <c r="P115" s="229"/>
      <c r="R115" s="226"/>
      <c r="S115" s="235"/>
      <c r="T115" s="236"/>
      <c r="U115" s="236"/>
      <c r="V115" s="236"/>
      <c r="W115" s="229"/>
      <c r="X115" s="229"/>
      <c r="Z115" s="226"/>
      <c r="AA115" s="235"/>
      <c r="AB115" s="236"/>
      <c r="AC115" s="236"/>
      <c r="AD115" s="236"/>
      <c r="AE115" s="229"/>
      <c r="AF115" s="229"/>
      <c r="AH115" s="226"/>
      <c r="AI115" s="235"/>
      <c r="AJ115" s="236"/>
      <c r="AK115" s="236"/>
      <c r="AL115" s="236"/>
      <c r="AM115" s="229"/>
      <c r="AN115" s="229"/>
      <c r="AP115" s="226"/>
      <c r="AQ115" s="235"/>
      <c r="AR115" s="236"/>
      <c r="AS115" s="236"/>
      <c r="AT115" s="236"/>
      <c r="AU115" s="229"/>
      <c r="AV115" s="229"/>
      <c r="AX115" s="226"/>
      <c r="AY115" s="235"/>
      <c r="AZ115" s="236"/>
      <c r="BA115" s="236"/>
      <c r="BB115" s="236"/>
      <c r="BC115" s="229"/>
      <c r="BD115" s="229"/>
      <c r="BF115" s="226"/>
      <c r="BG115" s="235"/>
      <c r="BH115" s="236"/>
      <c r="BI115" s="236"/>
      <c r="BJ115" s="236"/>
      <c r="BK115" s="229"/>
      <c r="BL115" s="229"/>
      <c r="BN115" s="226"/>
      <c r="BO115" s="235"/>
      <c r="BP115" s="236"/>
      <c r="BQ115" s="236"/>
      <c r="BR115" s="236"/>
      <c r="BS115" s="229"/>
      <c r="BT115" s="229"/>
    </row>
    <row r="116" spans="2:72" s="36" customFormat="1">
      <c r="B116" s="237" t="str">
        <f>B2</f>
        <v>PT Pelindo Terminal Petikemas</v>
      </c>
      <c r="C116" s="235"/>
      <c r="D116" s="236"/>
      <c r="E116" s="236"/>
      <c r="F116" s="236"/>
      <c r="G116" s="229"/>
      <c r="H116" s="229"/>
      <c r="J116" s="237" t="str">
        <f>J2</f>
        <v>Kantor Pusat Subholding Petikemas</v>
      </c>
      <c r="K116" s="235"/>
      <c r="L116" s="236"/>
      <c r="M116" s="236"/>
      <c r="N116" s="236"/>
      <c r="O116" s="229"/>
      <c r="P116" s="229"/>
      <c r="R116" s="237" t="str">
        <f>R2</f>
        <v>PT Prima Terminal Petikemas</v>
      </c>
      <c r="S116" s="235"/>
      <c r="T116" s="236"/>
      <c r="U116" s="236"/>
      <c r="V116" s="236"/>
      <c r="W116" s="229"/>
      <c r="X116" s="229"/>
      <c r="Z116" s="237" t="str">
        <f>Z2</f>
        <v>PT. Prima Multi Terminal</v>
      </c>
      <c r="AA116" s="235"/>
      <c r="AB116" s="236"/>
      <c r="AC116" s="236"/>
      <c r="AD116" s="236"/>
      <c r="AE116" s="229"/>
      <c r="AF116" s="229"/>
      <c r="AH116" s="237" t="str">
        <f>AH2</f>
        <v>PT. IPC Terminal Petikemas</v>
      </c>
      <c r="AI116" s="235"/>
      <c r="AJ116" s="236"/>
      <c r="AK116" s="236"/>
      <c r="AL116" s="236"/>
      <c r="AM116" s="229"/>
      <c r="AN116" s="229"/>
      <c r="AP116" s="237" t="str">
        <f>AP2</f>
        <v>PT. Terminal Petikemas Surabaya</v>
      </c>
      <c r="AQ116" s="235"/>
      <c r="AR116" s="236"/>
      <c r="AS116" s="236"/>
      <c r="AT116" s="236"/>
      <c r="AU116" s="229"/>
      <c r="AV116" s="229"/>
      <c r="AX116" s="237" t="str">
        <f>AX2</f>
        <v>PT. Terminal Teluk Lamong (Grup)</v>
      </c>
      <c r="AY116" s="235"/>
      <c r="AZ116" s="236"/>
      <c r="BA116" s="236"/>
      <c r="BB116" s="236"/>
      <c r="BC116" s="229"/>
      <c r="BD116" s="229"/>
      <c r="BF116" s="237" t="str">
        <f>BF2</f>
        <v>PT Berlian Jasa Terminal Indonesia (Grup)</v>
      </c>
      <c r="BG116" s="235"/>
      <c r="BH116" s="236"/>
      <c r="BI116" s="236"/>
      <c r="BJ116" s="236"/>
      <c r="BK116" s="229"/>
      <c r="BL116" s="229"/>
      <c r="BN116" s="237" t="str">
        <f>BN2</f>
        <v>PT. Kaltim Kariangau Terminal</v>
      </c>
      <c r="BO116" s="235"/>
      <c r="BP116" s="236"/>
      <c r="BQ116" s="236"/>
      <c r="BR116" s="236"/>
      <c r="BS116" s="229"/>
      <c r="BT116" s="229"/>
    </row>
    <row r="117" spans="2:72">
      <c r="B117" s="220" t="s">
        <v>20</v>
      </c>
      <c r="C117" s="220" t="s">
        <v>53</v>
      </c>
      <c r="D117" s="35"/>
      <c r="E117" s="35"/>
      <c r="F117" s="35"/>
      <c r="G117" s="35"/>
      <c r="H117" s="35"/>
      <c r="I117" s="35"/>
      <c r="J117" s="220" t="s">
        <v>20</v>
      </c>
      <c r="K117" s="220" t="s">
        <v>53</v>
      </c>
      <c r="L117" s="35"/>
      <c r="M117" s="35"/>
      <c r="N117" s="35"/>
      <c r="O117" s="35"/>
      <c r="P117" s="35"/>
      <c r="R117" s="220" t="s">
        <v>20</v>
      </c>
      <c r="S117" s="220" t="s">
        <v>53</v>
      </c>
      <c r="T117" s="35"/>
      <c r="U117" s="35"/>
      <c r="V117" s="35"/>
      <c r="W117" s="35"/>
      <c r="X117" s="35"/>
      <c r="Z117" s="220" t="s">
        <v>20</v>
      </c>
      <c r="AA117" s="220" t="s">
        <v>53</v>
      </c>
      <c r="AB117" s="35"/>
      <c r="AC117" s="35"/>
      <c r="AD117" s="35"/>
      <c r="AE117" s="35"/>
      <c r="AF117" s="35"/>
      <c r="AH117" s="220" t="s">
        <v>20</v>
      </c>
      <c r="AI117" s="220" t="s">
        <v>53</v>
      </c>
      <c r="AJ117" s="35"/>
      <c r="AK117" s="35"/>
      <c r="AL117" s="35"/>
      <c r="AM117" s="35"/>
      <c r="AN117" s="35"/>
      <c r="AP117" s="220" t="s">
        <v>20</v>
      </c>
      <c r="AQ117" s="220" t="s">
        <v>53</v>
      </c>
      <c r="AR117" s="35"/>
      <c r="AS117" s="35"/>
      <c r="AT117" s="35"/>
      <c r="AU117" s="35"/>
      <c r="AV117" s="35"/>
      <c r="AX117" s="220" t="s">
        <v>20</v>
      </c>
      <c r="AY117" s="220" t="s">
        <v>53</v>
      </c>
      <c r="AZ117" s="35"/>
      <c r="BA117" s="35"/>
      <c r="BB117" s="35"/>
      <c r="BC117" s="35"/>
      <c r="BD117" s="35"/>
      <c r="BF117" s="220" t="s">
        <v>20</v>
      </c>
      <c r="BG117" s="220" t="s">
        <v>53</v>
      </c>
      <c r="BH117" s="35"/>
      <c r="BI117" s="35"/>
      <c r="BJ117" s="35"/>
      <c r="BK117" s="35"/>
      <c r="BL117" s="35"/>
      <c r="BN117" s="220" t="s">
        <v>20</v>
      </c>
      <c r="BO117" s="220" t="s">
        <v>53</v>
      </c>
      <c r="BP117" s="35"/>
      <c r="BQ117" s="35"/>
      <c r="BR117" s="35"/>
      <c r="BS117" s="35"/>
      <c r="BT117" s="35"/>
    </row>
    <row r="118" spans="2:72">
      <c r="B118" s="325" t="s">
        <v>1</v>
      </c>
      <c r="C118" s="98"/>
      <c r="D118" s="67" t="str">
        <f>D3</f>
        <v>REALISASI</v>
      </c>
      <c r="E118" s="87" t="str">
        <f t="shared" ref="E118:F118" si="540">E3</f>
        <v>RKAP</v>
      </c>
      <c r="F118" s="68" t="str">
        <f t="shared" si="540"/>
        <v>REALISASI</v>
      </c>
      <c r="G118" s="326" t="s">
        <v>38</v>
      </c>
      <c r="H118" s="327"/>
      <c r="J118" s="325" t="s">
        <v>1</v>
      </c>
      <c r="K118" s="104"/>
      <c r="L118" s="67" t="str">
        <f>L3</f>
        <v>REALISASI</v>
      </c>
      <c r="M118" s="87" t="str">
        <f t="shared" ref="M118:N118" si="541">M3</f>
        <v>RKAP</v>
      </c>
      <c r="N118" s="68" t="str">
        <f t="shared" si="541"/>
        <v>REALISASI</v>
      </c>
      <c r="O118" s="326" t="s">
        <v>38</v>
      </c>
      <c r="P118" s="327"/>
      <c r="R118" s="325" t="s">
        <v>1</v>
      </c>
      <c r="S118" s="104"/>
      <c r="T118" s="67" t="str">
        <f>T3</f>
        <v>REALISASI</v>
      </c>
      <c r="U118" s="87" t="str">
        <f t="shared" ref="U118:V118" si="542">U3</f>
        <v>RKAP</v>
      </c>
      <c r="V118" s="68" t="str">
        <f t="shared" si="542"/>
        <v>REALISASI</v>
      </c>
      <c r="W118" s="326" t="s">
        <v>38</v>
      </c>
      <c r="X118" s="327"/>
      <c r="Z118" s="325" t="s">
        <v>1</v>
      </c>
      <c r="AA118" s="104"/>
      <c r="AB118" s="67" t="str">
        <f>AB3</f>
        <v>REALISASI</v>
      </c>
      <c r="AC118" s="87" t="str">
        <f t="shared" ref="AC118:AD118" si="543">AC3</f>
        <v>RKAP</v>
      </c>
      <c r="AD118" s="68" t="str">
        <f t="shared" si="543"/>
        <v>REALISASI</v>
      </c>
      <c r="AE118" s="326" t="s">
        <v>38</v>
      </c>
      <c r="AF118" s="327"/>
      <c r="AH118" s="325" t="s">
        <v>1</v>
      </c>
      <c r="AI118" s="104"/>
      <c r="AJ118" s="67" t="str">
        <f>AJ3</f>
        <v>REALISASI</v>
      </c>
      <c r="AK118" s="87" t="str">
        <f t="shared" ref="AK118:AL118" si="544">AK3</f>
        <v>RKAP</v>
      </c>
      <c r="AL118" s="68" t="str">
        <f t="shared" si="544"/>
        <v>REALISASI</v>
      </c>
      <c r="AM118" s="326" t="s">
        <v>38</v>
      </c>
      <c r="AN118" s="327"/>
      <c r="AP118" s="325" t="s">
        <v>1</v>
      </c>
      <c r="AQ118" s="104"/>
      <c r="AR118" s="67" t="str">
        <f>AR3</f>
        <v>REALISASI</v>
      </c>
      <c r="AS118" s="87" t="str">
        <f t="shared" ref="AS118:AT118" si="545">AS3</f>
        <v>RKAP</v>
      </c>
      <c r="AT118" s="68" t="str">
        <f t="shared" si="545"/>
        <v>REALISASI</v>
      </c>
      <c r="AU118" s="326" t="s">
        <v>38</v>
      </c>
      <c r="AV118" s="327"/>
      <c r="AX118" s="325" t="s">
        <v>1</v>
      </c>
      <c r="AY118" s="104"/>
      <c r="AZ118" s="67" t="str">
        <f>AZ3</f>
        <v>REALISASI</v>
      </c>
      <c r="BA118" s="87" t="str">
        <f t="shared" ref="BA118:BB118" si="546">BA3</f>
        <v>RKAP</v>
      </c>
      <c r="BB118" s="68" t="str">
        <f t="shared" si="546"/>
        <v>REALISASI</v>
      </c>
      <c r="BC118" s="326" t="s">
        <v>38</v>
      </c>
      <c r="BD118" s="327"/>
      <c r="BF118" s="325" t="s">
        <v>1</v>
      </c>
      <c r="BG118" s="104"/>
      <c r="BH118" s="67" t="str">
        <f>BH3</f>
        <v>REALISASI</v>
      </c>
      <c r="BI118" s="87" t="str">
        <f t="shared" ref="BI118:BJ118" si="547">BI3</f>
        <v>RKAP</v>
      </c>
      <c r="BJ118" s="68" t="str">
        <f t="shared" si="547"/>
        <v>REALISASI</v>
      </c>
      <c r="BK118" s="326" t="s">
        <v>38</v>
      </c>
      <c r="BL118" s="327"/>
      <c r="BN118" s="325" t="s">
        <v>1</v>
      </c>
      <c r="BO118" s="104"/>
      <c r="BP118" s="67" t="str">
        <f>BP3</f>
        <v>REALISASI</v>
      </c>
      <c r="BQ118" s="87" t="str">
        <f t="shared" ref="BQ118:BR118" si="548">BQ3</f>
        <v>RKAP</v>
      </c>
      <c r="BR118" s="68" t="str">
        <f t="shared" si="548"/>
        <v>REALISASI</v>
      </c>
      <c r="BS118" s="326" t="s">
        <v>38</v>
      </c>
      <c r="BT118" s="327"/>
    </row>
    <row r="119" spans="2:72">
      <c r="B119" s="323"/>
      <c r="C119" s="81" t="s">
        <v>27</v>
      </c>
      <c r="D119" s="81" t="str">
        <f t="shared" ref="D119:F119" si="549">D4</f>
        <v>TAHUN</v>
      </c>
      <c r="E119" s="81" t="str">
        <f t="shared" si="549"/>
        <v>TAHUN</v>
      </c>
      <c r="F119" s="81" t="str">
        <f t="shared" si="549"/>
        <v>TAHUN</v>
      </c>
      <c r="G119" s="320" t="s">
        <v>5</v>
      </c>
      <c r="H119" s="321"/>
      <c r="J119" s="323"/>
      <c r="K119" s="81" t="s">
        <v>27</v>
      </c>
      <c r="L119" s="81" t="str">
        <f t="shared" ref="L119:N119" si="550">L4</f>
        <v>TAHUN</v>
      </c>
      <c r="M119" s="81" t="str">
        <f t="shared" si="550"/>
        <v>TAHUN</v>
      </c>
      <c r="N119" s="81" t="str">
        <f t="shared" si="550"/>
        <v>TAHUN</v>
      </c>
      <c r="O119" s="320" t="s">
        <v>5</v>
      </c>
      <c r="P119" s="321"/>
      <c r="R119" s="323"/>
      <c r="S119" s="81" t="s">
        <v>27</v>
      </c>
      <c r="T119" s="81" t="str">
        <f t="shared" ref="T119:V119" si="551">T4</f>
        <v>TAHUN</v>
      </c>
      <c r="U119" s="81" t="str">
        <f t="shared" si="551"/>
        <v>TAHUN</v>
      </c>
      <c r="V119" s="81" t="str">
        <f t="shared" si="551"/>
        <v>TAHUN</v>
      </c>
      <c r="W119" s="320" t="s">
        <v>5</v>
      </c>
      <c r="X119" s="321"/>
      <c r="Z119" s="323"/>
      <c r="AA119" s="81" t="s">
        <v>27</v>
      </c>
      <c r="AB119" s="81" t="str">
        <f t="shared" ref="AB119:AD119" si="552">AB4</f>
        <v>TAHUN</v>
      </c>
      <c r="AC119" s="81" t="str">
        <f t="shared" si="552"/>
        <v>TAHUN</v>
      </c>
      <c r="AD119" s="81" t="str">
        <f t="shared" si="552"/>
        <v>TAHUN</v>
      </c>
      <c r="AE119" s="320" t="s">
        <v>5</v>
      </c>
      <c r="AF119" s="321"/>
      <c r="AH119" s="323"/>
      <c r="AI119" s="81" t="s">
        <v>27</v>
      </c>
      <c r="AJ119" s="81" t="str">
        <f t="shared" ref="AJ119:AL119" si="553">AJ4</f>
        <v>TAHUN</v>
      </c>
      <c r="AK119" s="81" t="str">
        <f t="shared" si="553"/>
        <v>TAHUN</v>
      </c>
      <c r="AL119" s="81" t="str">
        <f t="shared" si="553"/>
        <v>TAHUN</v>
      </c>
      <c r="AM119" s="320" t="s">
        <v>5</v>
      </c>
      <c r="AN119" s="321"/>
      <c r="AP119" s="323"/>
      <c r="AQ119" s="81" t="s">
        <v>27</v>
      </c>
      <c r="AR119" s="81" t="str">
        <f t="shared" ref="AR119:AT119" si="554">AR4</f>
        <v>TAHUN</v>
      </c>
      <c r="AS119" s="81" t="str">
        <f t="shared" si="554"/>
        <v>TAHUN</v>
      </c>
      <c r="AT119" s="81" t="str">
        <f t="shared" si="554"/>
        <v>TAHUN</v>
      </c>
      <c r="AU119" s="320" t="s">
        <v>5</v>
      </c>
      <c r="AV119" s="321"/>
      <c r="AX119" s="323"/>
      <c r="AY119" s="81" t="s">
        <v>27</v>
      </c>
      <c r="AZ119" s="81" t="str">
        <f t="shared" ref="AZ119:BB119" si="555">AZ4</f>
        <v>TAHUN</v>
      </c>
      <c r="BA119" s="81" t="str">
        <f t="shared" si="555"/>
        <v>TAHUN</v>
      </c>
      <c r="BB119" s="81" t="str">
        <f t="shared" si="555"/>
        <v>TAHUN</v>
      </c>
      <c r="BC119" s="320" t="s">
        <v>5</v>
      </c>
      <c r="BD119" s="321"/>
      <c r="BF119" s="323"/>
      <c r="BG119" s="81" t="s">
        <v>27</v>
      </c>
      <c r="BH119" s="81" t="str">
        <f t="shared" ref="BH119:BJ119" si="556">BH4</f>
        <v>TAHUN</v>
      </c>
      <c r="BI119" s="81" t="str">
        <f t="shared" si="556"/>
        <v>TAHUN</v>
      </c>
      <c r="BJ119" s="81" t="str">
        <f t="shared" si="556"/>
        <v>TAHUN</v>
      </c>
      <c r="BK119" s="320" t="s">
        <v>5</v>
      </c>
      <c r="BL119" s="321"/>
      <c r="BN119" s="323"/>
      <c r="BO119" s="81" t="s">
        <v>27</v>
      </c>
      <c r="BP119" s="81" t="str">
        <f t="shared" ref="BP119:BR119" si="557">BP4</f>
        <v>TAHUN</v>
      </c>
      <c r="BQ119" s="81" t="str">
        <f t="shared" si="557"/>
        <v>TAHUN</v>
      </c>
      <c r="BR119" s="81" t="str">
        <f t="shared" si="557"/>
        <v>TAHUN</v>
      </c>
      <c r="BS119" s="320" t="s">
        <v>5</v>
      </c>
      <c r="BT119" s="321"/>
    </row>
    <row r="120" spans="2:72">
      <c r="B120" s="324"/>
      <c r="C120" s="99"/>
      <c r="D120" s="69">
        <f t="shared" ref="D120:F120" si="558">D5</f>
        <v>2020</v>
      </c>
      <c r="E120" s="69">
        <f t="shared" si="558"/>
        <v>2021</v>
      </c>
      <c r="F120" s="69">
        <f t="shared" si="558"/>
        <v>2021</v>
      </c>
      <c r="G120" s="91" t="s">
        <v>49</v>
      </c>
      <c r="H120" s="91" t="s">
        <v>50</v>
      </c>
      <c r="J120" s="324"/>
      <c r="K120" s="105"/>
      <c r="L120" s="69">
        <f t="shared" ref="L120:N120" si="559">L5</f>
        <v>2020</v>
      </c>
      <c r="M120" s="69">
        <f t="shared" si="559"/>
        <v>2021</v>
      </c>
      <c r="N120" s="69">
        <f t="shared" si="559"/>
        <v>2021</v>
      </c>
      <c r="O120" s="91" t="s">
        <v>49</v>
      </c>
      <c r="P120" s="91" t="s">
        <v>50</v>
      </c>
      <c r="R120" s="324"/>
      <c r="S120" s="105"/>
      <c r="T120" s="69">
        <f t="shared" ref="T120:V120" si="560">T5</f>
        <v>2020</v>
      </c>
      <c r="U120" s="69">
        <f t="shared" si="560"/>
        <v>2021</v>
      </c>
      <c r="V120" s="69">
        <f t="shared" si="560"/>
        <v>2021</v>
      </c>
      <c r="W120" s="91" t="s">
        <v>49</v>
      </c>
      <c r="X120" s="91" t="s">
        <v>50</v>
      </c>
      <c r="Z120" s="324"/>
      <c r="AA120" s="105"/>
      <c r="AB120" s="69">
        <f t="shared" ref="AB120:AD120" si="561">AB5</f>
        <v>2020</v>
      </c>
      <c r="AC120" s="69">
        <f t="shared" si="561"/>
        <v>2021</v>
      </c>
      <c r="AD120" s="69">
        <f t="shared" si="561"/>
        <v>2021</v>
      </c>
      <c r="AE120" s="91" t="s">
        <v>49</v>
      </c>
      <c r="AF120" s="91" t="s">
        <v>50</v>
      </c>
      <c r="AH120" s="324"/>
      <c r="AI120" s="105"/>
      <c r="AJ120" s="69">
        <f t="shared" ref="AJ120:AL120" si="562">AJ5</f>
        <v>2020</v>
      </c>
      <c r="AK120" s="69">
        <f t="shared" si="562"/>
        <v>2021</v>
      </c>
      <c r="AL120" s="69">
        <f t="shared" si="562"/>
        <v>2021</v>
      </c>
      <c r="AM120" s="91" t="s">
        <v>49</v>
      </c>
      <c r="AN120" s="91" t="s">
        <v>50</v>
      </c>
      <c r="AP120" s="324"/>
      <c r="AQ120" s="105"/>
      <c r="AR120" s="69">
        <f t="shared" ref="AR120:AT120" si="563">AR5</f>
        <v>2020</v>
      </c>
      <c r="AS120" s="69">
        <f t="shared" si="563"/>
        <v>2021</v>
      </c>
      <c r="AT120" s="69">
        <f t="shared" si="563"/>
        <v>2021</v>
      </c>
      <c r="AU120" s="91" t="s">
        <v>49</v>
      </c>
      <c r="AV120" s="91" t="s">
        <v>50</v>
      </c>
      <c r="AX120" s="324"/>
      <c r="AY120" s="105"/>
      <c r="AZ120" s="69">
        <f t="shared" ref="AZ120:BB120" si="564">AZ5</f>
        <v>2020</v>
      </c>
      <c r="BA120" s="69">
        <f t="shared" si="564"/>
        <v>2021</v>
      </c>
      <c r="BB120" s="69">
        <f t="shared" si="564"/>
        <v>2021</v>
      </c>
      <c r="BC120" s="91" t="s">
        <v>49</v>
      </c>
      <c r="BD120" s="91" t="s">
        <v>50</v>
      </c>
      <c r="BF120" s="324"/>
      <c r="BG120" s="105"/>
      <c r="BH120" s="69">
        <f t="shared" ref="BH120:BJ120" si="565">BH5</f>
        <v>2020</v>
      </c>
      <c r="BI120" s="69">
        <f t="shared" si="565"/>
        <v>2021</v>
      </c>
      <c r="BJ120" s="69">
        <f t="shared" si="565"/>
        <v>2021</v>
      </c>
      <c r="BK120" s="91" t="s">
        <v>49</v>
      </c>
      <c r="BL120" s="91" t="s">
        <v>50</v>
      </c>
      <c r="BN120" s="324"/>
      <c r="BO120" s="105"/>
      <c r="BP120" s="69">
        <f t="shared" ref="BP120:BR120" si="566">BP5</f>
        <v>2020</v>
      </c>
      <c r="BQ120" s="69">
        <f t="shared" si="566"/>
        <v>2021</v>
      </c>
      <c r="BR120" s="69">
        <f t="shared" si="566"/>
        <v>2021</v>
      </c>
      <c r="BS120" s="91" t="s">
        <v>49</v>
      </c>
      <c r="BT120" s="91" t="s">
        <v>50</v>
      </c>
    </row>
    <row r="121" spans="2:72">
      <c r="B121" s="78">
        <v>1</v>
      </c>
      <c r="C121" s="75">
        <v>2</v>
      </c>
      <c r="D121" s="75">
        <v>3</v>
      </c>
      <c r="E121" s="75">
        <v>4</v>
      </c>
      <c r="F121" s="75">
        <v>5</v>
      </c>
      <c r="G121" s="75">
        <v>6</v>
      </c>
      <c r="H121" s="75">
        <v>7</v>
      </c>
      <c r="J121" s="78">
        <v>1</v>
      </c>
      <c r="K121" s="75">
        <v>2</v>
      </c>
      <c r="L121" s="75">
        <v>3</v>
      </c>
      <c r="M121" s="75">
        <v>4</v>
      </c>
      <c r="N121" s="75">
        <v>5</v>
      </c>
      <c r="O121" s="75">
        <v>6</v>
      </c>
      <c r="P121" s="75">
        <v>7</v>
      </c>
      <c r="R121" s="78">
        <v>1</v>
      </c>
      <c r="S121" s="75">
        <v>2</v>
      </c>
      <c r="T121" s="75">
        <v>3</v>
      </c>
      <c r="U121" s="75">
        <v>4</v>
      </c>
      <c r="V121" s="75">
        <v>5</v>
      </c>
      <c r="W121" s="75">
        <v>6</v>
      </c>
      <c r="X121" s="75">
        <v>7</v>
      </c>
      <c r="Z121" s="78">
        <v>1</v>
      </c>
      <c r="AA121" s="75">
        <v>2</v>
      </c>
      <c r="AB121" s="75">
        <v>3</v>
      </c>
      <c r="AC121" s="75">
        <v>4</v>
      </c>
      <c r="AD121" s="75">
        <v>5</v>
      </c>
      <c r="AE121" s="75">
        <v>6</v>
      </c>
      <c r="AF121" s="75">
        <v>7</v>
      </c>
      <c r="AH121" s="78">
        <v>1</v>
      </c>
      <c r="AI121" s="75">
        <v>2</v>
      </c>
      <c r="AJ121" s="75">
        <v>3</v>
      </c>
      <c r="AK121" s="75">
        <v>4</v>
      </c>
      <c r="AL121" s="75">
        <v>5</v>
      </c>
      <c r="AM121" s="75">
        <v>6</v>
      </c>
      <c r="AN121" s="75">
        <v>7</v>
      </c>
      <c r="AP121" s="78">
        <v>1</v>
      </c>
      <c r="AQ121" s="75">
        <v>2</v>
      </c>
      <c r="AR121" s="75">
        <v>3</v>
      </c>
      <c r="AS121" s="75">
        <v>4</v>
      </c>
      <c r="AT121" s="75">
        <v>5</v>
      </c>
      <c r="AU121" s="75">
        <v>6</v>
      </c>
      <c r="AV121" s="75">
        <v>7</v>
      </c>
      <c r="AX121" s="78">
        <v>1</v>
      </c>
      <c r="AY121" s="75">
        <v>2</v>
      </c>
      <c r="AZ121" s="75">
        <v>3</v>
      </c>
      <c r="BA121" s="75">
        <v>4</v>
      </c>
      <c r="BB121" s="75">
        <v>5</v>
      </c>
      <c r="BC121" s="75">
        <v>6</v>
      </c>
      <c r="BD121" s="75">
        <v>7</v>
      </c>
      <c r="BF121" s="78">
        <v>1</v>
      </c>
      <c r="BG121" s="75">
        <v>2</v>
      </c>
      <c r="BH121" s="75">
        <v>3</v>
      </c>
      <c r="BI121" s="75">
        <v>4</v>
      </c>
      <c r="BJ121" s="75">
        <v>5</v>
      </c>
      <c r="BK121" s="75">
        <v>6</v>
      </c>
      <c r="BL121" s="75">
        <v>7</v>
      </c>
      <c r="BN121" s="78">
        <v>1</v>
      </c>
      <c r="BO121" s="75">
        <v>2</v>
      </c>
      <c r="BP121" s="75">
        <v>3</v>
      </c>
      <c r="BQ121" s="75">
        <v>4</v>
      </c>
      <c r="BR121" s="75">
        <v>5</v>
      </c>
      <c r="BS121" s="75">
        <v>6</v>
      </c>
      <c r="BT121" s="75">
        <v>7</v>
      </c>
    </row>
    <row r="122" spans="2:72">
      <c r="B122" s="41"/>
      <c r="C122" s="42"/>
      <c r="D122" s="41"/>
      <c r="E122" s="41"/>
      <c r="F122" s="59"/>
      <c r="G122" s="41"/>
      <c r="H122" s="41"/>
      <c r="J122" s="41"/>
      <c r="K122" s="42"/>
      <c r="L122" s="41"/>
      <c r="M122" s="41"/>
      <c r="N122" s="59"/>
      <c r="O122" s="41"/>
      <c r="P122" s="41"/>
      <c r="R122" s="41"/>
      <c r="S122" s="42"/>
      <c r="T122" s="41"/>
      <c r="U122" s="41"/>
      <c r="V122" s="59"/>
      <c r="W122" s="41"/>
      <c r="X122" s="41"/>
      <c r="Z122" s="41"/>
      <c r="AA122" s="42"/>
      <c r="AB122" s="41"/>
      <c r="AC122" s="41"/>
      <c r="AD122" s="59"/>
      <c r="AE122" s="41"/>
      <c r="AF122" s="41"/>
      <c r="AH122" s="41"/>
      <c r="AI122" s="42"/>
      <c r="AJ122" s="41"/>
      <c r="AK122" s="41"/>
      <c r="AL122" s="59"/>
      <c r="AM122" s="41"/>
      <c r="AN122" s="41"/>
      <c r="AP122" s="41"/>
      <c r="AQ122" s="42"/>
      <c r="AR122" s="41"/>
      <c r="AS122" s="41"/>
      <c r="AT122" s="59"/>
      <c r="AU122" s="41"/>
      <c r="AV122" s="41"/>
      <c r="AX122" s="41"/>
      <c r="AY122" s="42"/>
      <c r="AZ122" s="41"/>
      <c r="BA122" s="41"/>
      <c r="BB122" s="59"/>
      <c r="BC122" s="41"/>
      <c r="BD122" s="41"/>
      <c r="BF122" s="41"/>
      <c r="BG122" s="42"/>
      <c r="BH122" s="41"/>
      <c r="BI122" s="41"/>
      <c r="BJ122" s="59"/>
      <c r="BK122" s="41"/>
      <c r="BL122" s="41"/>
      <c r="BN122" s="41"/>
      <c r="BO122" s="42"/>
      <c r="BP122" s="41"/>
      <c r="BQ122" s="41"/>
      <c r="BR122" s="59"/>
      <c r="BS122" s="41"/>
      <c r="BT122" s="41"/>
    </row>
    <row r="123" spans="2:72">
      <c r="B123" s="22">
        <v>1</v>
      </c>
      <c r="C123" s="43" t="s">
        <v>28</v>
      </c>
      <c r="D123" s="88">
        <f t="shared" ref="D123:D128" si="567">D9+D29+D39+D69</f>
        <v>204</v>
      </c>
      <c r="E123" s="88">
        <f t="shared" ref="E123:F123" si="568">E9+E29+E39+E69</f>
        <v>418</v>
      </c>
      <c r="F123" s="88">
        <f t="shared" si="568"/>
        <v>217</v>
      </c>
      <c r="G123" s="88">
        <f t="shared" ref="G123:G128" si="569">F123-D123</f>
        <v>13</v>
      </c>
      <c r="H123" s="88">
        <f t="shared" ref="H123:H128" si="570">F123-E123</f>
        <v>-201</v>
      </c>
      <c r="J123" s="22">
        <v>1</v>
      </c>
      <c r="K123" s="43" t="s">
        <v>28</v>
      </c>
      <c r="L123" s="88">
        <f t="shared" ref="L123:L128" si="571">L9+L29+L39+L69</f>
        <v>0</v>
      </c>
      <c r="M123" s="88">
        <f t="shared" ref="M123:N123" si="572">M9+M29+M39+M69</f>
        <v>3</v>
      </c>
      <c r="N123" s="88">
        <f t="shared" si="572"/>
        <v>3</v>
      </c>
      <c r="O123" s="88">
        <f t="shared" ref="O123:O128" si="573">N123-L123</f>
        <v>3</v>
      </c>
      <c r="P123" s="88">
        <f t="shared" ref="P123:P128" si="574">N123-M123</f>
        <v>0</v>
      </c>
      <c r="R123" s="22">
        <v>1</v>
      </c>
      <c r="S123" s="43" t="s">
        <v>28</v>
      </c>
      <c r="T123" s="88">
        <f t="shared" ref="T123:T128" si="575">T9+T29+T39+T69</f>
        <v>0</v>
      </c>
      <c r="U123" s="88">
        <f t="shared" ref="U123:V123" si="576">U9+U29+U39+U69</f>
        <v>0</v>
      </c>
      <c r="V123" s="88">
        <f t="shared" si="576"/>
        <v>0</v>
      </c>
      <c r="W123" s="88">
        <f t="shared" ref="W123:W128" si="577">V123-T123</f>
        <v>0</v>
      </c>
      <c r="X123" s="88">
        <f t="shared" ref="X123:X128" si="578">V123-U123</f>
        <v>0</v>
      </c>
      <c r="Z123" s="22">
        <v>1</v>
      </c>
      <c r="AA123" s="43" t="s">
        <v>28</v>
      </c>
      <c r="AB123" s="88">
        <f t="shared" ref="AB123:AB128" si="579">AB9+AB29+AB39+AB69</f>
        <v>15</v>
      </c>
      <c r="AC123" s="88">
        <f t="shared" ref="AC123:AD123" si="580">AC9+AC29+AC39+AC69</f>
        <v>15</v>
      </c>
      <c r="AD123" s="88">
        <f t="shared" si="580"/>
        <v>13</v>
      </c>
      <c r="AE123" s="88">
        <f t="shared" ref="AE123:AE128" si="581">AD123-AB123</f>
        <v>-2</v>
      </c>
      <c r="AF123" s="88">
        <f t="shared" ref="AF123:AF128" si="582">AD123-AC123</f>
        <v>-2</v>
      </c>
      <c r="AH123" s="22">
        <v>1</v>
      </c>
      <c r="AI123" s="43" t="s">
        <v>28</v>
      </c>
      <c r="AJ123" s="88">
        <f t="shared" ref="AJ123:AJ128" si="583">AJ9+AJ29+AJ39+AJ69</f>
        <v>4</v>
      </c>
      <c r="AK123" s="88">
        <f t="shared" ref="AK123:AL123" si="584">AK9+AK29+AK39+AK69</f>
        <v>6</v>
      </c>
      <c r="AL123" s="88">
        <f t="shared" si="584"/>
        <v>2</v>
      </c>
      <c r="AM123" s="88">
        <f t="shared" ref="AM123:AM128" si="585">AL123-AJ123</f>
        <v>-2</v>
      </c>
      <c r="AN123" s="88">
        <f t="shared" ref="AN123:AN128" si="586">AL123-AK123</f>
        <v>-4</v>
      </c>
      <c r="AP123" s="22">
        <v>1</v>
      </c>
      <c r="AQ123" s="43" t="s">
        <v>28</v>
      </c>
      <c r="AR123" s="88">
        <f t="shared" ref="AR123:AR128" si="587">AR9+AR29+AR39+AR69</f>
        <v>26</v>
      </c>
      <c r="AS123" s="88">
        <f t="shared" ref="AS123:AT123" si="588">AS9+AS29+AS39+AS69</f>
        <v>43</v>
      </c>
      <c r="AT123" s="88">
        <f t="shared" si="588"/>
        <v>27</v>
      </c>
      <c r="AU123" s="88">
        <f t="shared" ref="AU123:AU128" si="589">AT123-AR123</f>
        <v>1</v>
      </c>
      <c r="AV123" s="88">
        <f t="shared" ref="AV123:AV128" si="590">AT123-AS123</f>
        <v>-16</v>
      </c>
      <c r="AX123" s="22">
        <v>1</v>
      </c>
      <c r="AY123" s="43" t="s">
        <v>28</v>
      </c>
      <c r="AZ123" s="88">
        <f t="shared" ref="AZ123:AZ128" si="591">AZ9+AZ29+AZ39+AZ69</f>
        <v>10</v>
      </c>
      <c r="BA123" s="88">
        <f t="shared" ref="BA123:BB123" si="592">BA9+BA29+BA39+BA69</f>
        <v>135</v>
      </c>
      <c r="BB123" s="88">
        <f t="shared" si="592"/>
        <v>8</v>
      </c>
      <c r="BC123" s="88">
        <f t="shared" ref="BC123:BC128" si="593">BB123-AZ123</f>
        <v>-2</v>
      </c>
      <c r="BD123" s="88">
        <f t="shared" ref="BD123:BD128" si="594">BB123-BA123</f>
        <v>-127</v>
      </c>
      <c r="BF123" s="22">
        <v>1</v>
      </c>
      <c r="BG123" s="43" t="s">
        <v>28</v>
      </c>
      <c r="BH123" s="88">
        <f t="shared" ref="BH123:BH128" si="595">BH9+BH29+BH39+BH69</f>
        <v>148</v>
      </c>
      <c r="BI123" s="88">
        <f t="shared" ref="BI123:BJ123" si="596">BI9+BI29+BI39+BI69</f>
        <v>215</v>
      </c>
      <c r="BJ123" s="88">
        <f t="shared" si="596"/>
        <v>163</v>
      </c>
      <c r="BK123" s="88">
        <f t="shared" ref="BK123:BK128" si="597">BJ123-BH123</f>
        <v>15</v>
      </c>
      <c r="BL123" s="88">
        <f t="shared" ref="BL123:BL128" si="598">BJ123-BI123</f>
        <v>-52</v>
      </c>
      <c r="BN123" s="22">
        <v>1</v>
      </c>
      <c r="BO123" s="43" t="s">
        <v>28</v>
      </c>
      <c r="BP123" s="88">
        <f t="shared" ref="BP123:BP128" si="599">BP9+BP29+BP39+BP69</f>
        <v>1</v>
      </c>
      <c r="BQ123" s="88">
        <f t="shared" ref="BQ123:BR123" si="600">BQ9+BQ29+BQ39+BQ69</f>
        <v>1</v>
      </c>
      <c r="BR123" s="88">
        <f t="shared" si="600"/>
        <v>1</v>
      </c>
      <c r="BS123" s="88">
        <f t="shared" ref="BS123:BS128" si="601">BR123-BP123</f>
        <v>0</v>
      </c>
      <c r="BT123" s="88">
        <f t="shared" ref="BT123:BT128" si="602">BR123-BQ123</f>
        <v>0</v>
      </c>
    </row>
    <row r="124" spans="2:72">
      <c r="B124" s="22">
        <v>2</v>
      </c>
      <c r="C124" s="43" t="s">
        <v>29</v>
      </c>
      <c r="D124" s="88">
        <f t="shared" si="567"/>
        <v>671</v>
      </c>
      <c r="E124" s="88">
        <f t="shared" ref="E124:F127" si="603">E10+E30+E40+E70</f>
        <v>760</v>
      </c>
      <c r="F124" s="88">
        <f t="shared" si="603"/>
        <v>789</v>
      </c>
      <c r="G124" s="88">
        <f t="shared" si="569"/>
        <v>118</v>
      </c>
      <c r="H124" s="88">
        <f t="shared" si="570"/>
        <v>29</v>
      </c>
      <c r="J124" s="22">
        <v>2</v>
      </c>
      <c r="K124" s="43" t="s">
        <v>29</v>
      </c>
      <c r="L124" s="88">
        <f t="shared" si="571"/>
        <v>0</v>
      </c>
      <c r="M124" s="88">
        <f t="shared" ref="M124:N127" si="604">M10+M30+M40+M70</f>
        <v>119</v>
      </c>
      <c r="N124" s="88">
        <f t="shared" si="604"/>
        <v>119</v>
      </c>
      <c r="O124" s="88">
        <f t="shared" si="573"/>
        <v>119</v>
      </c>
      <c r="P124" s="88">
        <f t="shared" si="574"/>
        <v>0</v>
      </c>
      <c r="R124" s="22">
        <v>2</v>
      </c>
      <c r="S124" s="43" t="s">
        <v>29</v>
      </c>
      <c r="T124" s="88">
        <f t="shared" si="575"/>
        <v>20</v>
      </c>
      <c r="U124" s="88">
        <f t="shared" ref="U124:V127" si="605">U10+U30+U40+U70</f>
        <v>17</v>
      </c>
      <c r="V124" s="88">
        <f t="shared" si="605"/>
        <v>17</v>
      </c>
      <c r="W124" s="88">
        <f t="shared" si="577"/>
        <v>-3</v>
      </c>
      <c r="X124" s="88">
        <f t="shared" si="578"/>
        <v>0</v>
      </c>
      <c r="Z124" s="22">
        <v>2</v>
      </c>
      <c r="AA124" s="43" t="s">
        <v>29</v>
      </c>
      <c r="AB124" s="88">
        <f t="shared" si="579"/>
        <v>57</v>
      </c>
      <c r="AC124" s="88">
        <f t="shared" ref="AC124:AD127" si="606">AC10+AC30+AC40+AC70</f>
        <v>61</v>
      </c>
      <c r="AD124" s="88">
        <f t="shared" si="606"/>
        <v>56</v>
      </c>
      <c r="AE124" s="88">
        <f t="shared" si="581"/>
        <v>-1</v>
      </c>
      <c r="AF124" s="88">
        <f t="shared" si="582"/>
        <v>-5</v>
      </c>
      <c r="AH124" s="22">
        <v>2</v>
      </c>
      <c r="AI124" s="43" t="s">
        <v>29</v>
      </c>
      <c r="AJ124" s="88">
        <f t="shared" si="583"/>
        <v>185</v>
      </c>
      <c r="AK124" s="88">
        <f t="shared" ref="AK124:AL127" si="607">AK10+AK30+AK40+AK70</f>
        <v>191</v>
      </c>
      <c r="AL124" s="88">
        <f t="shared" si="607"/>
        <v>155</v>
      </c>
      <c r="AM124" s="88">
        <f t="shared" si="585"/>
        <v>-30</v>
      </c>
      <c r="AN124" s="88">
        <f t="shared" si="586"/>
        <v>-36</v>
      </c>
      <c r="AP124" s="22">
        <v>2</v>
      </c>
      <c r="AQ124" s="43" t="s">
        <v>29</v>
      </c>
      <c r="AR124" s="88">
        <f t="shared" si="587"/>
        <v>49</v>
      </c>
      <c r="AS124" s="88">
        <f t="shared" ref="AS124:AT127" si="608">AS10+AS30+AS40+AS70</f>
        <v>65</v>
      </c>
      <c r="AT124" s="88">
        <f t="shared" si="608"/>
        <v>49</v>
      </c>
      <c r="AU124" s="88">
        <f t="shared" si="589"/>
        <v>0</v>
      </c>
      <c r="AV124" s="88">
        <f t="shared" si="590"/>
        <v>-16</v>
      </c>
      <c r="AX124" s="22">
        <v>2</v>
      </c>
      <c r="AY124" s="43" t="s">
        <v>29</v>
      </c>
      <c r="AZ124" s="88">
        <f t="shared" si="591"/>
        <v>188</v>
      </c>
      <c r="BA124" s="88">
        <f t="shared" ref="BA124:BB127" si="609">BA10+BA30+BA40+BA70</f>
        <v>89</v>
      </c>
      <c r="BB124" s="88">
        <f t="shared" si="609"/>
        <v>204</v>
      </c>
      <c r="BC124" s="88">
        <f t="shared" si="593"/>
        <v>16</v>
      </c>
      <c r="BD124" s="88">
        <f t="shared" si="594"/>
        <v>115</v>
      </c>
      <c r="BF124" s="22">
        <v>2</v>
      </c>
      <c r="BG124" s="43" t="s">
        <v>29</v>
      </c>
      <c r="BH124" s="88">
        <f t="shared" si="595"/>
        <v>141</v>
      </c>
      <c r="BI124" s="88">
        <f t="shared" ref="BI124:BJ127" si="610">BI10+BI30+BI40+BI70</f>
        <v>181</v>
      </c>
      <c r="BJ124" s="88">
        <f t="shared" si="610"/>
        <v>158</v>
      </c>
      <c r="BK124" s="88">
        <f t="shared" si="597"/>
        <v>17</v>
      </c>
      <c r="BL124" s="88">
        <f t="shared" si="598"/>
        <v>-23</v>
      </c>
      <c r="BN124" s="22">
        <v>2</v>
      </c>
      <c r="BO124" s="43" t="s">
        <v>29</v>
      </c>
      <c r="BP124" s="88">
        <f t="shared" si="599"/>
        <v>31</v>
      </c>
      <c r="BQ124" s="88">
        <f t="shared" ref="BQ124:BR127" si="611">BQ10+BQ30+BQ40+BQ70</f>
        <v>37</v>
      </c>
      <c r="BR124" s="88">
        <f t="shared" si="611"/>
        <v>31</v>
      </c>
      <c r="BS124" s="88">
        <f t="shared" si="601"/>
        <v>0</v>
      </c>
      <c r="BT124" s="88">
        <f t="shared" si="602"/>
        <v>-6</v>
      </c>
    </row>
    <row r="125" spans="2:72">
      <c r="B125" s="22">
        <v>3</v>
      </c>
      <c r="C125" s="43" t="s">
        <v>30</v>
      </c>
      <c r="D125" s="88">
        <f t="shared" si="567"/>
        <v>493</v>
      </c>
      <c r="E125" s="88">
        <f t="shared" si="603"/>
        <v>541</v>
      </c>
      <c r="F125" s="88">
        <f t="shared" si="603"/>
        <v>541</v>
      </c>
      <c r="G125" s="88">
        <f t="shared" si="569"/>
        <v>48</v>
      </c>
      <c r="H125" s="88">
        <f t="shared" si="570"/>
        <v>0</v>
      </c>
      <c r="J125" s="22">
        <v>3</v>
      </c>
      <c r="K125" s="43" t="s">
        <v>30</v>
      </c>
      <c r="L125" s="88">
        <f t="shared" si="571"/>
        <v>0</v>
      </c>
      <c r="M125" s="88">
        <f t="shared" si="604"/>
        <v>68</v>
      </c>
      <c r="N125" s="88">
        <f t="shared" si="604"/>
        <v>68</v>
      </c>
      <c r="O125" s="88">
        <f t="shared" si="573"/>
        <v>68</v>
      </c>
      <c r="P125" s="88">
        <f t="shared" si="574"/>
        <v>0</v>
      </c>
      <c r="R125" s="22">
        <v>3</v>
      </c>
      <c r="S125" s="43" t="s">
        <v>30</v>
      </c>
      <c r="T125" s="88">
        <f t="shared" si="575"/>
        <v>1</v>
      </c>
      <c r="U125" s="88">
        <f t="shared" si="605"/>
        <v>1</v>
      </c>
      <c r="V125" s="88">
        <f t="shared" si="605"/>
        <v>1</v>
      </c>
      <c r="W125" s="88">
        <f t="shared" si="577"/>
        <v>0</v>
      </c>
      <c r="X125" s="88">
        <f t="shared" si="578"/>
        <v>0</v>
      </c>
      <c r="Z125" s="22">
        <v>3</v>
      </c>
      <c r="AA125" s="43" t="s">
        <v>30</v>
      </c>
      <c r="AB125" s="88">
        <f t="shared" si="579"/>
        <v>9</v>
      </c>
      <c r="AC125" s="88">
        <f t="shared" si="606"/>
        <v>9</v>
      </c>
      <c r="AD125" s="88">
        <f t="shared" si="606"/>
        <v>9</v>
      </c>
      <c r="AE125" s="88">
        <f t="shared" si="581"/>
        <v>0</v>
      </c>
      <c r="AF125" s="88">
        <f t="shared" si="582"/>
        <v>0</v>
      </c>
      <c r="AH125" s="22">
        <v>3</v>
      </c>
      <c r="AI125" s="43" t="s">
        <v>30</v>
      </c>
      <c r="AJ125" s="88">
        <f t="shared" si="583"/>
        <v>141</v>
      </c>
      <c r="AK125" s="88">
        <f t="shared" si="607"/>
        <v>142</v>
      </c>
      <c r="AL125" s="88">
        <f t="shared" si="607"/>
        <v>139</v>
      </c>
      <c r="AM125" s="88">
        <f t="shared" si="585"/>
        <v>-2</v>
      </c>
      <c r="AN125" s="88">
        <f t="shared" si="586"/>
        <v>-3</v>
      </c>
      <c r="AP125" s="22">
        <v>3</v>
      </c>
      <c r="AQ125" s="43" t="s">
        <v>30</v>
      </c>
      <c r="AR125" s="88">
        <f t="shared" si="587"/>
        <v>65</v>
      </c>
      <c r="AS125" s="88">
        <f t="shared" si="608"/>
        <v>88</v>
      </c>
      <c r="AT125" s="88">
        <f t="shared" si="608"/>
        <v>69</v>
      </c>
      <c r="AU125" s="88">
        <f t="shared" si="589"/>
        <v>4</v>
      </c>
      <c r="AV125" s="88">
        <f t="shared" si="590"/>
        <v>-19</v>
      </c>
      <c r="AX125" s="22">
        <v>3</v>
      </c>
      <c r="AY125" s="43" t="s">
        <v>30</v>
      </c>
      <c r="AZ125" s="88">
        <f t="shared" si="591"/>
        <v>86</v>
      </c>
      <c r="BA125" s="88">
        <f t="shared" si="609"/>
        <v>52</v>
      </c>
      <c r="BB125" s="88">
        <f t="shared" si="609"/>
        <v>76</v>
      </c>
      <c r="BC125" s="88">
        <f t="shared" si="593"/>
        <v>-10</v>
      </c>
      <c r="BD125" s="88">
        <f t="shared" si="594"/>
        <v>24</v>
      </c>
      <c r="BF125" s="22">
        <v>3</v>
      </c>
      <c r="BG125" s="43" t="s">
        <v>30</v>
      </c>
      <c r="BH125" s="88">
        <f t="shared" si="595"/>
        <v>148</v>
      </c>
      <c r="BI125" s="88">
        <f t="shared" si="610"/>
        <v>139</v>
      </c>
      <c r="BJ125" s="88">
        <f t="shared" si="610"/>
        <v>137</v>
      </c>
      <c r="BK125" s="88">
        <f t="shared" si="597"/>
        <v>-11</v>
      </c>
      <c r="BL125" s="88">
        <f t="shared" si="598"/>
        <v>-2</v>
      </c>
      <c r="BN125" s="22">
        <v>3</v>
      </c>
      <c r="BO125" s="43" t="s">
        <v>30</v>
      </c>
      <c r="BP125" s="88">
        <f t="shared" si="599"/>
        <v>43</v>
      </c>
      <c r="BQ125" s="88">
        <f t="shared" si="611"/>
        <v>42</v>
      </c>
      <c r="BR125" s="88">
        <f t="shared" si="611"/>
        <v>42</v>
      </c>
      <c r="BS125" s="88">
        <f t="shared" si="601"/>
        <v>-1</v>
      </c>
      <c r="BT125" s="88">
        <f t="shared" si="602"/>
        <v>0</v>
      </c>
    </row>
    <row r="126" spans="2:72">
      <c r="B126" s="22">
        <v>4</v>
      </c>
      <c r="C126" s="43" t="s">
        <v>31</v>
      </c>
      <c r="D126" s="88">
        <f t="shared" si="567"/>
        <v>358</v>
      </c>
      <c r="E126" s="88">
        <f t="shared" si="603"/>
        <v>410</v>
      </c>
      <c r="F126" s="88">
        <f t="shared" si="603"/>
        <v>412</v>
      </c>
      <c r="G126" s="88">
        <f t="shared" si="569"/>
        <v>54</v>
      </c>
      <c r="H126" s="88">
        <f t="shared" si="570"/>
        <v>2</v>
      </c>
      <c r="J126" s="22">
        <v>4</v>
      </c>
      <c r="K126" s="43" t="s">
        <v>31</v>
      </c>
      <c r="L126" s="88">
        <f t="shared" si="571"/>
        <v>0</v>
      </c>
      <c r="M126" s="88">
        <f t="shared" si="604"/>
        <v>29</v>
      </c>
      <c r="N126" s="88">
        <f t="shared" si="604"/>
        <v>28</v>
      </c>
      <c r="O126" s="88">
        <f t="shared" si="573"/>
        <v>28</v>
      </c>
      <c r="P126" s="88">
        <f t="shared" si="574"/>
        <v>-1</v>
      </c>
      <c r="R126" s="22">
        <v>4</v>
      </c>
      <c r="S126" s="43" t="s">
        <v>31</v>
      </c>
      <c r="T126" s="88">
        <f t="shared" si="575"/>
        <v>4</v>
      </c>
      <c r="U126" s="88">
        <f t="shared" si="605"/>
        <v>4</v>
      </c>
      <c r="V126" s="88">
        <f t="shared" si="605"/>
        <v>4</v>
      </c>
      <c r="W126" s="88">
        <f t="shared" si="577"/>
        <v>0</v>
      </c>
      <c r="X126" s="88">
        <f t="shared" si="578"/>
        <v>0</v>
      </c>
      <c r="Z126" s="22">
        <v>4</v>
      </c>
      <c r="AA126" s="43" t="s">
        <v>31</v>
      </c>
      <c r="AB126" s="88">
        <f t="shared" si="579"/>
        <v>6</v>
      </c>
      <c r="AC126" s="88">
        <f t="shared" si="606"/>
        <v>6</v>
      </c>
      <c r="AD126" s="88">
        <f t="shared" si="606"/>
        <v>5</v>
      </c>
      <c r="AE126" s="88">
        <f t="shared" si="581"/>
        <v>-1</v>
      </c>
      <c r="AF126" s="88">
        <f t="shared" si="582"/>
        <v>-1</v>
      </c>
      <c r="AH126" s="22">
        <v>4</v>
      </c>
      <c r="AI126" s="43" t="s">
        <v>31</v>
      </c>
      <c r="AJ126" s="88">
        <f t="shared" si="583"/>
        <v>91</v>
      </c>
      <c r="AK126" s="88">
        <f t="shared" si="607"/>
        <v>97</v>
      </c>
      <c r="AL126" s="88">
        <f t="shared" si="607"/>
        <v>99</v>
      </c>
      <c r="AM126" s="88">
        <f t="shared" si="585"/>
        <v>8</v>
      </c>
      <c r="AN126" s="88">
        <f t="shared" si="586"/>
        <v>2</v>
      </c>
      <c r="AP126" s="22">
        <v>4</v>
      </c>
      <c r="AQ126" s="43" t="s">
        <v>31</v>
      </c>
      <c r="AR126" s="88">
        <f t="shared" si="587"/>
        <v>151</v>
      </c>
      <c r="AS126" s="88">
        <f t="shared" si="608"/>
        <v>155</v>
      </c>
      <c r="AT126" s="88">
        <f t="shared" si="608"/>
        <v>151</v>
      </c>
      <c r="AU126" s="88">
        <f t="shared" si="589"/>
        <v>0</v>
      </c>
      <c r="AV126" s="88">
        <f t="shared" si="590"/>
        <v>-4</v>
      </c>
      <c r="AX126" s="22">
        <v>4</v>
      </c>
      <c r="AY126" s="43" t="s">
        <v>31</v>
      </c>
      <c r="AZ126" s="88">
        <f t="shared" si="591"/>
        <v>13</v>
      </c>
      <c r="BA126" s="88">
        <f t="shared" si="609"/>
        <v>33</v>
      </c>
      <c r="BB126" s="88">
        <f t="shared" si="609"/>
        <v>13</v>
      </c>
      <c r="BC126" s="88">
        <f t="shared" si="593"/>
        <v>0</v>
      </c>
      <c r="BD126" s="88">
        <f t="shared" si="594"/>
        <v>-20</v>
      </c>
      <c r="BF126" s="22">
        <v>4</v>
      </c>
      <c r="BG126" s="43" t="s">
        <v>31</v>
      </c>
      <c r="BH126" s="88">
        <f t="shared" si="595"/>
        <v>85</v>
      </c>
      <c r="BI126" s="88">
        <f t="shared" si="610"/>
        <v>77</v>
      </c>
      <c r="BJ126" s="88">
        <f t="shared" si="610"/>
        <v>104</v>
      </c>
      <c r="BK126" s="88">
        <f t="shared" si="597"/>
        <v>19</v>
      </c>
      <c r="BL126" s="88">
        <f t="shared" si="598"/>
        <v>27</v>
      </c>
      <c r="BN126" s="22">
        <v>4</v>
      </c>
      <c r="BO126" s="43" t="s">
        <v>31</v>
      </c>
      <c r="BP126" s="88">
        <f t="shared" si="599"/>
        <v>8</v>
      </c>
      <c r="BQ126" s="88">
        <f t="shared" si="611"/>
        <v>9</v>
      </c>
      <c r="BR126" s="88">
        <f t="shared" si="611"/>
        <v>8</v>
      </c>
      <c r="BS126" s="88">
        <f t="shared" si="601"/>
        <v>0</v>
      </c>
      <c r="BT126" s="88">
        <f t="shared" si="602"/>
        <v>-1</v>
      </c>
    </row>
    <row r="127" spans="2:72">
      <c r="B127" s="22">
        <v>5</v>
      </c>
      <c r="C127" s="43" t="s">
        <v>32</v>
      </c>
      <c r="D127" s="88">
        <f t="shared" si="567"/>
        <v>247</v>
      </c>
      <c r="E127" s="88">
        <f t="shared" si="603"/>
        <v>234</v>
      </c>
      <c r="F127" s="88">
        <f t="shared" si="603"/>
        <v>250</v>
      </c>
      <c r="G127" s="88">
        <f t="shared" si="569"/>
        <v>3</v>
      </c>
      <c r="H127" s="88">
        <f t="shared" si="570"/>
        <v>16</v>
      </c>
      <c r="J127" s="22">
        <v>5</v>
      </c>
      <c r="K127" s="43" t="s">
        <v>32</v>
      </c>
      <c r="L127" s="88">
        <f t="shared" si="571"/>
        <v>0</v>
      </c>
      <c r="M127" s="88">
        <f t="shared" si="604"/>
        <v>16</v>
      </c>
      <c r="N127" s="88">
        <f t="shared" si="604"/>
        <v>16</v>
      </c>
      <c r="O127" s="88">
        <f t="shared" si="573"/>
        <v>16</v>
      </c>
      <c r="P127" s="88">
        <f t="shared" si="574"/>
        <v>0</v>
      </c>
      <c r="R127" s="22">
        <v>5</v>
      </c>
      <c r="S127" s="43" t="s">
        <v>32</v>
      </c>
      <c r="T127" s="88">
        <f t="shared" si="575"/>
        <v>1</v>
      </c>
      <c r="U127" s="88">
        <f t="shared" si="605"/>
        <v>3</v>
      </c>
      <c r="V127" s="88">
        <f t="shared" si="605"/>
        <v>3</v>
      </c>
      <c r="W127" s="88">
        <f t="shared" si="577"/>
        <v>2</v>
      </c>
      <c r="X127" s="88">
        <f t="shared" si="578"/>
        <v>0</v>
      </c>
      <c r="Z127" s="22">
        <v>5</v>
      </c>
      <c r="AA127" s="43" t="s">
        <v>32</v>
      </c>
      <c r="AB127" s="88">
        <f t="shared" si="579"/>
        <v>1</v>
      </c>
      <c r="AC127" s="88">
        <f t="shared" si="606"/>
        <v>1</v>
      </c>
      <c r="AD127" s="88">
        <f t="shared" si="606"/>
        <v>1</v>
      </c>
      <c r="AE127" s="88">
        <f t="shared" si="581"/>
        <v>0</v>
      </c>
      <c r="AF127" s="88">
        <f t="shared" si="582"/>
        <v>0</v>
      </c>
      <c r="AH127" s="22">
        <v>5</v>
      </c>
      <c r="AI127" s="43" t="s">
        <v>32</v>
      </c>
      <c r="AJ127" s="88">
        <f t="shared" si="583"/>
        <v>49</v>
      </c>
      <c r="AK127" s="88">
        <f t="shared" si="607"/>
        <v>50</v>
      </c>
      <c r="AL127" s="88">
        <f t="shared" si="607"/>
        <v>56</v>
      </c>
      <c r="AM127" s="88">
        <f t="shared" si="585"/>
        <v>7</v>
      </c>
      <c r="AN127" s="88">
        <f t="shared" si="586"/>
        <v>6</v>
      </c>
      <c r="AP127" s="22">
        <v>5</v>
      </c>
      <c r="AQ127" s="43" t="s">
        <v>32</v>
      </c>
      <c r="AR127" s="88">
        <f t="shared" si="587"/>
        <v>141</v>
      </c>
      <c r="AS127" s="88">
        <f t="shared" si="608"/>
        <v>118</v>
      </c>
      <c r="AT127" s="88">
        <f t="shared" si="608"/>
        <v>120</v>
      </c>
      <c r="AU127" s="88">
        <f t="shared" si="589"/>
        <v>-21</v>
      </c>
      <c r="AV127" s="88">
        <f t="shared" si="590"/>
        <v>2</v>
      </c>
      <c r="AX127" s="22">
        <v>5</v>
      </c>
      <c r="AY127" s="43" t="s">
        <v>32</v>
      </c>
      <c r="AZ127" s="88">
        <f t="shared" si="591"/>
        <v>2</v>
      </c>
      <c r="BA127" s="88">
        <f t="shared" si="609"/>
        <v>6</v>
      </c>
      <c r="BB127" s="88">
        <f t="shared" si="609"/>
        <v>1</v>
      </c>
      <c r="BC127" s="88">
        <f t="shared" si="593"/>
        <v>-1</v>
      </c>
      <c r="BD127" s="88">
        <f t="shared" si="594"/>
        <v>-5</v>
      </c>
      <c r="BF127" s="22">
        <v>5</v>
      </c>
      <c r="BG127" s="43" t="s">
        <v>32</v>
      </c>
      <c r="BH127" s="88">
        <f t="shared" si="595"/>
        <v>48</v>
      </c>
      <c r="BI127" s="88">
        <f t="shared" si="610"/>
        <v>35</v>
      </c>
      <c r="BJ127" s="88">
        <f t="shared" si="610"/>
        <v>49</v>
      </c>
      <c r="BK127" s="88">
        <f t="shared" si="597"/>
        <v>1</v>
      </c>
      <c r="BL127" s="88">
        <f t="shared" si="598"/>
        <v>14</v>
      </c>
      <c r="BN127" s="22">
        <v>5</v>
      </c>
      <c r="BO127" s="43" t="s">
        <v>32</v>
      </c>
      <c r="BP127" s="88">
        <f t="shared" si="599"/>
        <v>5</v>
      </c>
      <c r="BQ127" s="88">
        <f t="shared" si="611"/>
        <v>5</v>
      </c>
      <c r="BR127" s="88">
        <f t="shared" si="611"/>
        <v>4</v>
      </c>
      <c r="BS127" s="88">
        <f t="shared" si="601"/>
        <v>-1</v>
      </c>
      <c r="BT127" s="88">
        <f t="shared" si="602"/>
        <v>-1</v>
      </c>
    </row>
    <row r="128" spans="2:72">
      <c r="B128" s="22">
        <v>6</v>
      </c>
      <c r="C128" s="43" t="s">
        <v>33</v>
      </c>
      <c r="D128" s="88">
        <f t="shared" si="567"/>
        <v>37</v>
      </c>
      <c r="E128" s="88">
        <f t="shared" ref="E128:F128" si="612">E14+E34+E44+E74</f>
        <v>28</v>
      </c>
      <c r="F128" s="88">
        <f t="shared" si="612"/>
        <v>52</v>
      </c>
      <c r="G128" s="88">
        <f t="shared" si="569"/>
        <v>15</v>
      </c>
      <c r="H128" s="88">
        <f t="shared" si="570"/>
        <v>24</v>
      </c>
      <c r="J128" s="22">
        <v>6</v>
      </c>
      <c r="K128" s="43" t="s">
        <v>33</v>
      </c>
      <c r="L128" s="88">
        <f t="shared" si="571"/>
        <v>0</v>
      </c>
      <c r="M128" s="88">
        <f t="shared" ref="M128:N128" si="613">M14+M34+M44+M74</f>
        <v>0</v>
      </c>
      <c r="N128" s="88">
        <f t="shared" si="613"/>
        <v>0</v>
      </c>
      <c r="O128" s="88">
        <f t="shared" si="573"/>
        <v>0</v>
      </c>
      <c r="P128" s="88">
        <f t="shared" si="574"/>
        <v>0</v>
      </c>
      <c r="R128" s="22">
        <v>6</v>
      </c>
      <c r="S128" s="43" t="s">
        <v>33</v>
      </c>
      <c r="T128" s="88">
        <f t="shared" si="575"/>
        <v>0</v>
      </c>
      <c r="U128" s="88">
        <f t="shared" ref="U128:V128" si="614">U14+U34+U44+U74</f>
        <v>0</v>
      </c>
      <c r="V128" s="88">
        <f t="shared" si="614"/>
        <v>0</v>
      </c>
      <c r="W128" s="88">
        <f t="shared" si="577"/>
        <v>0</v>
      </c>
      <c r="X128" s="88">
        <f t="shared" si="578"/>
        <v>0</v>
      </c>
      <c r="Z128" s="22">
        <v>6</v>
      </c>
      <c r="AA128" s="43" t="s">
        <v>33</v>
      </c>
      <c r="AB128" s="88">
        <f t="shared" si="579"/>
        <v>1</v>
      </c>
      <c r="AC128" s="88">
        <f t="shared" ref="AC128:AD128" si="615">AC14+AC34+AC44+AC74</f>
        <v>1</v>
      </c>
      <c r="AD128" s="88">
        <f t="shared" si="615"/>
        <v>1</v>
      </c>
      <c r="AE128" s="88">
        <f t="shared" si="581"/>
        <v>0</v>
      </c>
      <c r="AF128" s="88">
        <f t="shared" si="582"/>
        <v>0</v>
      </c>
      <c r="AH128" s="22">
        <v>6</v>
      </c>
      <c r="AI128" s="43" t="s">
        <v>33</v>
      </c>
      <c r="AJ128" s="88">
        <f t="shared" si="583"/>
        <v>5</v>
      </c>
      <c r="AK128" s="88">
        <f t="shared" ref="AK128:AL128" si="616">AK14+AK34+AK44+AK74</f>
        <v>0</v>
      </c>
      <c r="AL128" s="88">
        <f t="shared" si="616"/>
        <v>10</v>
      </c>
      <c r="AM128" s="88">
        <f t="shared" si="585"/>
        <v>5</v>
      </c>
      <c r="AN128" s="88">
        <f t="shared" si="586"/>
        <v>10</v>
      </c>
      <c r="AP128" s="22">
        <v>6</v>
      </c>
      <c r="AQ128" s="43" t="s">
        <v>33</v>
      </c>
      <c r="AR128" s="88">
        <f t="shared" si="587"/>
        <v>0</v>
      </c>
      <c r="AS128" s="88">
        <f t="shared" ref="AS128:AT128" si="617">AS14+AS34+AS44+AS74</f>
        <v>0</v>
      </c>
      <c r="AT128" s="88">
        <f t="shared" si="617"/>
        <v>0</v>
      </c>
      <c r="AU128" s="88">
        <f t="shared" si="589"/>
        <v>0</v>
      </c>
      <c r="AV128" s="88">
        <f t="shared" si="590"/>
        <v>0</v>
      </c>
      <c r="AX128" s="22">
        <v>6</v>
      </c>
      <c r="AY128" s="43" t="s">
        <v>33</v>
      </c>
      <c r="AZ128" s="88">
        <f t="shared" si="591"/>
        <v>0</v>
      </c>
      <c r="BA128" s="88">
        <f t="shared" ref="BA128:BB128" si="618">BA14+BA34+BA44+BA74</f>
        <v>1</v>
      </c>
      <c r="BB128" s="88">
        <f t="shared" si="618"/>
        <v>0</v>
      </c>
      <c r="BC128" s="88">
        <f t="shared" si="593"/>
        <v>0</v>
      </c>
      <c r="BD128" s="88">
        <f t="shared" si="594"/>
        <v>-1</v>
      </c>
      <c r="BF128" s="22">
        <v>6</v>
      </c>
      <c r="BG128" s="43" t="s">
        <v>33</v>
      </c>
      <c r="BH128" s="88">
        <f t="shared" si="595"/>
        <v>30</v>
      </c>
      <c r="BI128" s="88">
        <f t="shared" ref="BI128:BJ128" si="619">BI14+BI34+BI44+BI74</f>
        <v>26</v>
      </c>
      <c r="BJ128" s="88">
        <f t="shared" si="619"/>
        <v>41</v>
      </c>
      <c r="BK128" s="88">
        <f t="shared" si="597"/>
        <v>11</v>
      </c>
      <c r="BL128" s="88">
        <f t="shared" si="598"/>
        <v>15</v>
      </c>
      <c r="BN128" s="22">
        <v>6</v>
      </c>
      <c r="BO128" s="43" t="s">
        <v>33</v>
      </c>
      <c r="BP128" s="88">
        <f t="shared" si="599"/>
        <v>1</v>
      </c>
      <c r="BQ128" s="88">
        <f t="shared" ref="BQ128:BR128" si="620">BQ14+BQ34+BQ44+BQ74</f>
        <v>0</v>
      </c>
      <c r="BR128" s="88">
        <f t="shared" si="620"/>
        <v>0</v>
      </c>
      <c r="BS128" s="88">
        <f t="shared" si="601"/>
        <v>-1</v>
      </c>
      <c r="BT128" s="88">
        <f t="shared" si="602"/>
        <v>0</v>
      </c>
    </row>
    <row r="129" spans="1:72">
      <c r="B129" s="22"/>
      <c r="C129" s="44"/>
      <c r="D129" s="88"/>
      <c r="E129" s="88"/>
      <c r="F129" s="88"/>
      <c r="G129" s="88"/>
      <c r="H129" s="88"/>
      <c r="J129" s="22"/>
      <c r="K129" s="44"/>
      <c r="L129" s="88"/>
      <c r="M129" s="88"/>
      <c r="N129" s="88"/>
      <c r="O129" s="88"/>
      <c r="P129" s="88"/>
      <c r="R129" s="22"/>
      <c r="S129" s="44"/>
      <c r="T129" s="88"/>
      <c r="U129" s="88"/>
      <c r="V129" s="88"/>
      <c r="W129" s="88"/>
      <c r="X129" s="88"/>
      <c r="Z129" s="22"/>
      <c r="AA129" s="44"/>
      <c r="AB129" s="88"/>
      <c r="AC129" s="88"/>
      <c r="AD129" s="88"/>
      <c r="AE129" s="88"/>
      <c r="AF129" s="88"/>
      <c r="AH129" s="22"/>
      <c r="AI129" s="44"/>
      <c r="AJ129" s="88"/>
      <c r="AK129" s="88"/>
      <c r="AL129" s="88"/>
      <c r="AM129" s="88"/>
      <c r="AN129" s="88"/>
      <c r="AP129" s="22"/>
      <c r="AQ129" s="44"/>
      <c r="AR129" s="88"/>
      <c r="AS129" s="88"/>
      <c r="AT129" s="88"/>
      <c r="AU129" s="88"/>
      <c r="AV129" s="88"/>
      <c r="AX129" s="22"/>
      <c r="AY129" s="44"/>
      <c r="AZ129" s="88"/>
      <c r="BA129" s="88"/>
      <c r="BB129" s="88"/>
      <c r="BC129" s="88"/>
      <c r="BD129" s="88"/>
      <c r="BF129" s="22"/>
      <c r="BG129" s="44"/>
      <c r="BH129" s="88"/>
      <c r="BI129" s="88"/>
      <c r="BJ129" s="88"/>
      <c r="BK129" s="88"/>
      <c r="BL129" s="88"/>
      <c r="BN129" s="22"/>
      <c r="BO129" s="44"/>
      <c r="BP129" s="88"/>
      <c r="BQ129" s="88"/>
      <c r="BR129" s="88"/>
      <c r="BS129" s="88"/>
      <c r="BT129" s="88"/>
    </row>
    <row r="130" spans="1:72">
      <c r="B130" s="38"/>
      <c r="C130" s="45" t="s">
        <v>7</v>
      </c>
      <c r="D130" s="262">
        <f>SUM(D123:D128)</f>
        <v>2010</v>
      </c>
      <c r="E130" s="262">
        <f t="shared" ref="E130:F130" si="621">SUM(E123:E128)</f>
        <v>2391</v>
      </c>
      <c r="F130" s="262">
        <f t="shared" si="621"/>
        <v>2261</v>
      </c>
      <c r="G130" s="262">
        <f>F130-D130</f>
        <v>251</v>
      </c>
      <c r="H130" s="262">
        <f>F130-E130</f>
        <v>-130</v>
      </c>
      <c r="J130" s="38"/>
      <c r="K130" s="45" t="s">
        <v>7</v>
      </c>
      <c r="L130" s="262">
        <f>SUM(L123:L128)</f>
        <v>0</v>
      </c>
      <c r="M130" s="262">
        <f t="shared" ref="M130:N130" si="622">SUM(M123:M128)</f>
        <v>235</v>
      </c>
      <c r="N130" s="262">
        <f t="shared" si="622"/>
        <v>234</v>
      </c>
      <c r="O130" s="262">
        <f>N130-L130</f>
        <v>234</v>
      </c>
      <c r="P130" s="262">
        <f>N130-M130</f>
        <v>-1</v>
      </c>
      <c r="R130" s="38"/>
      <c r="S130" s="45" t="s">
        <v>7</v>
      </c>
      <c r="T130" s="262">
        <f>SUM(T123:T128)</f>
        <v>26</v>
      </c>
      <c r="U130" s="262">
        <f t="shared" ref="U130:V130" si="623">SUM(U123:U128)</f>
        <v>25</v>
      </c>
      <c r="V130" s="262">
        <f t="shared" si="623"/>
        <v>25</v>
      </c>
      <c r="W130" s="262">
        <f>V130-T130</f>
        <v>-1</v>
      </c>
      <c r="X130" s="262">
        <f>V130-U130</f>
        <v>0</v>
      </c>
      <c r="Z130" s="38"/>
      <c r="AA130" s="45" t="s">
        <v>7</v>
      </c>
      <c r="AB130" s="262">
        <f>SUM(AB123:AB128)</f>
        <v>89</v>
      </c>
      <c r="AC130" s="262">
        <f t="shared" ref="AC130:AD130" si="624">SUM(AC123:AC128)</f>
        <v>93</v>
      </c>
      <c r="AD130" s="262">
        <f t="shared" si="624"/>
        <v>85</v>
      </c>
      <c r="AE130" s="262">
        <f>AD130-AB130</f>
        <v>-4</v>
      </c>
      <c r="AF130" s="262">
        <f>AD130-AC130</f>
        <v>-8</v>
      </c>
      <c r="AH130" s="38"/>
      <c r="AI130" s="45" t="s">
        <v>7</v>
      </c>
      <c r="AJ130" s="262">
        <f>SUM(AJ123:AJ128)</f>
        <v>475</v>
      </c>
      <c r="AK130" s="262">
        <f t="shared" ref="AK130:AL130" si="625">SUM(AK123:AK128)</f>
        <v>486</v>
      </c>
      <c r="AL130" s="262">
        <f t="shared" si="625"/>
        <v>461</v>
      </c>
      <c r="AM130" s="262">
        <f>AL130-AJ130</f>
        <v>-14</v>
      </c>
      <c r="AN130" s="262">
        <f>AL130-AK130</f>
        <v>-25</v>
      </c>
      <c r="AP130" s="38"/>
      <c r="AQ130" s="45" t="s">
        <v>7</v>
      </c>
      <c r="AR130" s="262">
        <f>SUM(AR123:AR128)</f>
        <v>432</v>
      </c>
      <c r="AS130" s="262">
        <f t="shared" ref="AS130:AT130" si="626">SUM(AS123:AS128)</f>
        <v>469</v>
      </c>
      <c r="AT130" s="262">
        <f t="shared" si="626"/>
        <v>416</v>
      </c>
      <c r="AU130" s="262">
        <f>AT130-AR130</f>
        <v>-16</v>
      </c>
      <c r="AV130" s="262">
        <f>AT130-AS130</f>
        <v>-53</v>
      </c>
      <c r="AX130" s="38"/>
      <c r="AY130" s="45" t="s">
        <v>7</v>
      </c>
      <c r="AZ130" s="262">
        <f>SUM(AZ123:AZ128)</f>
        <v>299</v>
      </c>
      <c r="BA130" s="262">
        <f t="shared" ref="BA130:BB130" si="627">SUM(BA123:BA128)</f>
        <v>316</v>
      </c>
      <c r="BB130" s="262">
        <f t="shared" si="627"/>
        <v>302</v>
      </c>
      <c r="BC130" s="262">
        <f>BB130-AZ130</f>
        <v>3</v>
      </c>
      <c r="BD130" s="262">
        <f>BB130-BA130</f>
        <v>-14</v>
      </c>
      <c r="BF130" s="38"/>
      <c r="BG130" s="45" t="s">
        <v>7</v>
      </c>
      <c r="BH130" s="262">
        <f>SUM(BH123:BH128)</f>
        <v>600</v>
      </c>
      <c r="BI130" s="262">
        <f t="shared" ref="BI130:BJ130" si="628">SUM(BI123:BI128)</f>
        <v>673</v>
      </c>
      <c r="BJ130" s="262">
        <f t="shared" si="628"/>
        <v>652</v>
      </c>
      <c r="BK130" s="262">
        <f>BJ130-BH130</f>
        <v>52</v>
      </c>
      <c r="BL130" s="262">
        <f>BJ130-BI130</f>
        <v>-21</v>
      </c>
      <c r="BN130" s="38"/>
      <c r="BO130" s="45" t="s">
        <v>7</v>
      </c>
      <c r="BP130" s="262">
        <f>SUM(BP123:BP128)</f>
        <v>89</v>
      </c>
      <c r="BQ130" s="262">
        <f t="shared" ref="BQ130:BR130" si="629">SUM(BQ123:BQ128)</f>
        <v>94</v>
      </c>
      <c r="BR130" s="262">
        <f t="shared" si="629"/>
        <v>86</v>
      </c>
      <c r="BS130" s="262">
        <f>BR130-BP130</f>
        <v>-3</v>
      </c>
      <c r="BT130" s="262">
        <f>BR130-BQ130</f>
        <v>-8</v>
      </c>
    </row>
    <row r="131" spans="1:7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R131" s="35"/>
      <c r="S131" s="35"/>
      <c r="T131" s="35"/>
      <c r="U131" s="35"/>
      <c r="V131" s="35"/>
      <c r="W131" s="35"/>
      <c r="X131" s="35"/>
      <c r="Z131" s="35"/>
      <c r="AA131" s="35"/>
      <c r="AB131" s="35"/>
      <c r="AC131" s="35"/>
      <c r="AD131" s="35"/>
      <c r="AE131" s="35"/>
      <c r="AF131" s="35"/>
      <c r="AH131" s="35"/>
      <c r="AI131" s="35"/>
      <c r="AJ131" s="35"/>
      <c r="AK131" s="35"/>
      <c r="AL131" s="35"/>
      <c r="AM131" s="35"/>
      <c r="AN131" s="35"/>
      <c r="AP131" s="35"/>
      <c r="AQ131" s="35"/>
      <c r="AR131" s="35"/>
      <c r="AS131" s="35"/>
      <c r="AT131" s="35"/>
      <c r="AU131" s="35"/>
      <c r="AV131" s="35"/>
      <c r="AX131" s="35"/>
      <c r="AY131" s="35"/>
      <c r="AZ131" s="35"/>
      <c r="BA131" s="35"/>
      <c r="BB131" s="35"/>
      <c r="BC131" s="35"/>
      <c r="BD131" s="35"/>
      <c r="BF131" s="35"/>
      <c r="BG131" s="35"/>
      <c r="BH131" s="35"/>
      <c r="BI131" s="35"/>
      <c r="BJ131" s="35"/>
      <c r="BK131" s="35"/>
      <c r="BL131" s="35"/>
      <c r="BN131" s="35"/>
      <c r="BO131" s="35"/>
      <c r="BP131" s="35"/>
      <c r="BQ131" s="35"/>
      <c r="BR131" s="35"/>
      <c r="BS131" s="35"/>
      <c r="BT131" s="35"/>
    </row>
    <row r="132" spans="1:72"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R132" s="35"/>
      <c r="S132" s="35"/>
      <c r="T132" s="35"/>
      <c r="U132" s="35"/>
      <c r="V132" s="35"/>
      <c r="W132" s="35"/>
      <c r="X132" s="35"/>
      <c r="Z132" s="35"/>
      <c r="AA132" s="35"/>
      <c r="AB132" s="35"/>
      <c r="AC132" s="35"/>
      <c r="AD132" s="35"/>
      <c r="AE132" s="35"/>
      <c r="AF132" s="35"/>
      <c r="AH132" s="35"/>
      <c r="AI132" s="35"/>
      <c r="AJ132" s="35"/>
      <c r="AK132" s="35"/>
      <c r="AL132" s="35"/>
      <c r="AM132" s="35"/>
      <c r="AN132" s="35"/>
      <c r="AP132" s="35"/>
      <c r="AQ132" s="35"/>
      <c r="AR132" s="35"/>
      <c r="AS132" s="35"/>
      <c r="AT132" s="35"/>
      <c r="AU132" s="35"/>
      <c r="AV132" s="35"/>
      <c r="AX132" s="35"/>
      <c r="AY132" s="35"/>
      <c r="AZ132" s="35"/>
      <c r="BA132" s="35"/>
      <c r="BB132" s="35"/>
      <c r="BC132" s="35"/>
      <c r="BD132" s="35"/>
      <c r="BF132" s="35"/>
      <c r="BG132" s="35"/>
      <c r="BH132" s="35"/>
      <c r="BI132" s="35"/>
      <c r="BJ132" s="35"/>
      <c r="BK132" s="35"/>
      <c r="BL132" s="35"/>
      <c r="BN132" s="35"/>
      <c r="BO132" s="35"/>
      <c r="BP132" s="35"/>
      <c r="BQ132" s="35"/>
      <c r="BR132" s="35"/>
      <c r="BS132" s="35"/>
      <c r="BT132" s="35"/>
    </row>
    <row r="133" spans="1:72">
      <c r="A133" s="35"/>
      <c r="B133" s="220" t="s">
        <v>20</v>
      </c>
      <c r="C133" s="220" t="s">
        <v>54</v>
      </c>
      <c r="D133" s="35"/>
      <c r="E133" s="35"/>
      <c r="F133" s="35"/>
      <c r="G133" s="35"/>
      <c r="H133" s="35"/>
      <c r="I133" s="35"/>
      <c r="J133" s="220" t="s">
        <v>20</v>
      </c>
      <c r="K133" s="220" t="s">
        <v>54</v>
      </c>
      <c r="L133" s="35"/>
      <c r="M133" s="35"/>
      <c r="N133" s="35"/>
      <c r="O133" s="35"/>
      <c r="P133" s="35"/>
      <c r="R133" s="220" t="s">
        <v>20</v>
      </c>
      <c r="S133" s="220" t="s">
        <v>54</v>
      </c>
      <c r="T133" s="35"/>
      <c r="U133" s="35"/>
      <c r="V133" s="35"/>
      <c r="W133" s="35"/>
      <c r="X133" s="35"/>
      <c r="Z133" s="220" t="s">
        <v>20</v>
      </c>
      <c r="AA133" s="220" t="s">
        <v>54</v>
      </c>
      <c r="AB133" s="35"/>
      <c r="AC133" s="35"/>
      <c r="AD133" s="35"/>
      <c r="AE133" s="35"/>
      <c r="AF133" s="35"/>
      <c r="AH133" s="220" t="s">
        <v>20</v>
      </c>
      <c r="AI133" s="220" t="s">
        <v>54</v>
      </c>
      <c r="AJ133" s="35"/>
      <c r="AK133" s="35"/>
      <c r="AL133" s="35"/>
      <c r="AM133" s="35"/>
      <c r="AN133" s="35"/>
      <c r="AP133" s="220" t="s">
        <v>20</v>
      </c>
      <c r="AQ133" s="220" t="s">
        <v>54</v>
      </c>
      <c r="AR133" s="35"/>
      <c r="AS133" s="35"/>
      <c r="AT133" s="35"/>
      <c r="AU133" s="35"/>
      <c r="AV133" s="35"/>
      <c r="AX133" s="220" t="s">
        <v>20</v>
      </c>
      <c r="AY133" s="220" t="s">
        <v>54</v>
      </c>
      <c r="AZ133" s="35"/>
      <c r="BA133" s="35"/>
      <c r="BB133" s="35"/>
      <c r="BC133" s="35"/>
      <c r="BD133" s="35"/>
      <c r="BF133" s="220" t="s">
        <v>20</v>
      </c>
      <c r="BG133" s="220" t="s">
        <v>54</v>
      </c>
      <c r="BH133" s="35"/>
      <c r="BI133" s="35"/>
      <c r="BJ133" s="35"/>
      <c r="BK133" s="35"/>
      <c r="BL133" s="35"/>
      <c r="BN133" s="220" t="s">
        <v>20</v>
      </c>
      <c r="BO133" s="220" t="s">
        <v>54</v>
      </c>
      <c r="BP133" s="35"/>
      <c r="BQ133" s="35"/>
      <c r="BR133" s="35"/>
      <c r="BS133" s="35"/>
      <c r="BT133" s="35"/>
    </row>
    <row r="134" spans="1:72">
      <c r="A134" s="35"/>
      <c r="B134" s="325" t="s">
        <v>1</v>
      </c>
      <c r="C134" s="104"/>
      <c r="D134" s="67" t="str">
        <f>D118</f>
        <v>REALISASI</v>
      </c>
      <c r="E134" s="87" t="str">
        <f t="shared" ref="E134:F134" si="630">E118</f>
        <v>RKAP</v>
      </c>
      <c r="F134" s="68" t="str">
        <f t="shared" si="630"/>
        <v>REALISASI</v>
      </c>
      <c r="G134" s="326" t="s">
        <v>38</v>
      </c>
      <c r="H134" s="327"/>
      <c r="I134" s="35"/>
      <c r="J134" s="325" t="s">
        <v>1</v>
      </c>
      <c r="K134" s="104"/>
      <c r="L134" s="67" t="str">
        <f>L118</f>
        <v>REALISASI</v>
      </c>
      <c r="M134" s="87" t="str">
        <f t="shared" ref="M134:N134" si="631">M118</f>
        <v>RKAP</v>
      </c>
      <c r="N134" s="68" t="str">
        <f t="shared" si="631"/>
        <v>REALISASI</v>
      </c>
      <c r="O134" s="326" t="s">
        <v>38</v>
      </c>
      <c r="P134" s="327"/>
      <c r="R134" s="325" t="s">
        <v>1</v>
      </c>
      <c r="S134" s="104"/>
      <c r="T134" s="67" t="str">
        <f>T118</f>
        <v>REALISASI</v>
      </c>
      <c r="U134" s="87" t="str">
        <f t="shared" ref="U134:V134" si="632">U118</f>
        <v>RKAP</v>
      </c>
      <c r="V134" s="68" t="str">
        <f t="shared" si="632"/>
        <v>REALISASI</v>
      </c>
      <c r="W134" s="326" t="s">
        <v>38</v>
      </c>
      <c r="X134" s="327"/>
      <c r="Z134" s="325" t="s">
        <v>1</v>
      </c>
      <c r="AA134" s="104"/>
      <c r="AB134" s="67" t="str">
        <f>AB118</f>
        <v>REALISASI</v>
      </c>
      <c r="AC134" s="87" t="str">
        <f t="shared" ref="AC134:AD134" si="633">AC118</f>
        <v>RKAP</v>
      </c>
      <c r="AD134" s="68" t="str">
        <f t="shared" si="633"/>
        <v>REALISASI</v>
      </c>
      <c r="AE134" s="326" t="s">
        <v>38</v>
      </c>
      <c r="AF134" s="327"/>
      <c r="AH134" s="325" t="s">
        <v>1</v>
      </c>
      <c r="AI134" s="104"/>
      <c r="AJ134" s="67" t="str">
        <f>AJ118</f>
        <v>REALISASI</v>
      </c>
      <c r="AK134" s="87" t="str">
        <f t="shared" ref="AK134:AL134" si="634">AK118</f>
        <v>RKAP</v>
      </c>
      <c r="AL134" s="68" t="str">
        <f t="shared" si="634"/>
        <v>REALISASI</v>
      </c>
      <c r="AM134" s="326" t="s">
        <v>38</v>
      </c>
      <c r="AN134" s="327"/>
      <c r="AP134" s="325" t="s">
        <v>1</v>
      </c>
      <c r="AQ134" s="104"/>
      <c r="AR134" s="67" t="str">
        <f>AR118</f>
        <v>REALISASI</v>
      </c>
      <c r="AS134" s="87" t="str">
        <f t="shared" ref="AS134:AT134" si="635">AS118</f>
        <v>RKAP</v>
      </c>
      <c r="AT134" s="68" t="str">
        <f t="shared" si="635"/>
        <v>REALISASI</v>
      </c>
      <c r="AU134" s="326" t="s">
        <v>38</v>
      </c>
      <c r="AV134" s="327"/>
      <c r="AX134" s="325" t="s">
        <v>1</v>
      </c>
      <c r="AY134" s="104"/>
      <c r="AZ134" s="67" t="str">
        <f>AZ118</f>
        <v>REALISASI</v>
      </c>
      <c r="BA134" s="87" t="str">
        <f t="shared" ref="BA134:BB134" si="636">BA118</f>
        <v>RKAP</v>
      </c>
      <c r="BB134" s="68" t="str">
        <f t="shared" si="636"/>
        <v>REALISASI</v>
      </c>
      <c r="BC134" s="326" t="s">
        <v>38</v>
      </c>
      <c r="BD134" s="327"/>
      <c r="BF134" s="325" t="s">
        <v>1</v>
      </c>
      <c r="BG134" s="104"/>
      <c r="BH134" s="67" t="str">
        <f>BH118</f>
        <v>REALISASI</v>
      </c>
      <c r="BI134" s="87" t="str">
        <f t="shared" ref="BI134:BJ134" si="637">BI118</f>
        <v>RKAP</v>
      </c>
      <c r="BJ134" s="68" t="str">
        <f t="shared" si="637"/>
        <v>REALISASI</v>
      </c>
      <c r="BK134" s="326" t="s">
        <v>38</v>
      </c>
      <c r="BL134" s="327"/>
      <c r="BN134" s="325" t="s">
        <v>1</v>
      </c>
      <c r="BO134" s="104"/>
      <c r="BP134" s="67" t="str">
        <f>BP118</f>
        <v>REALISASI</v>
      </c>
      <c r="BQ134" s="87" t="str">
        <f t="shared" ref="BQ134:BR134" si="638">BQ118</f>
        <v>RKAP</v>
      </c>
      <c r="BR134" s="68" t="str">
        <f t="shared" si="638"/>
        <v>REALISASI</v>
      </c>
      <c r="BS134" s="326" t="s">
        <v>38</v>
      </c>
      <c r="BT134" s="327"/>
    </row>
    <row r="135" spans="1:72">
      <c r="A135" s="35"/>
      <c r="B135" s="323"/>
      <c r="C135" s="81" t="s">
        <v>27</v>
      </c>
      <c r="D135" s="81" t="str">
        <f t="shared" ref="D135:F135" si="639">D119</f>
        <v>TAHUN</v>
      </c>
      <c r="E135" s="81" t="str">
        <f t="shared" si="639"/>
        <v>TAHUN</v>
      </c>
      <c r="F135" s="81" t="str">
        <f t="shared" si="639"/>
        <v>TAHUN</v>
      </c>
      <c r="G135" s="320" t="s">
        <v>5</v>
      </c>
      <c r="H135" s="321"/>
      <c r="I135" s="35"/>
      <c r="J135" s="323"/>
      <c r="K135" s="81" t="s">
        <v>27</v>
      </c>
      <c r="L135" s="81" t="str">
        <f t="shared" ref="L135:N135" si="640">L119</f>
        <v>TAHUN</v>
      </c>
      <c r="M135" s="81" t="str">
        <f t="shared" si="640"/>
        <v>TAHUN</v>
      </c>
      <c r="N135" s="81" t="str">
        <f t="shared" si="640"/>
        <v>TAHUN</v>
      </c>
      <c r="O135" s="320" t="s">
        <v>5</v>
      </c>
      <c r="P135" s="321"/>
      <c r="R135" s="323"/>
      <c r="S135" s="81" t="s">
        <v>27</v>
      </c>
      <c r="T135" s="81" t="str">
        <f t="shared" ref="T135:V135" si="641">T119</f>
        <v>TAHUN</v>
      </c>
      <c r="U135" s="81" t="str">
        <f t="shared" si="641"/>
        <v>TAHUN</v>
      </c>
      <c r="V135" s="81" t="str">
        <f t="shared" si="641"/>
        <v>TAHUN</v>
      </c>
      <c r="W135" s="320" t="s">
        <v>5</v>
      </c>
      <c r="X135" s="321"/>
      <c r="Z135" s="323"/>
      <c r="AA135" s="81" t="s">
        <v>27</v>
      </c>
      <c r="AB135" s="81" t="str">
        <f t="shared" ref="AB135:AD135" si="642">AB119</f>
        <v>TAHUN</v>
      </c>
      <c r="AC135" s="81" t="str">
        <f t="shared" si="642"/>
        <v>TAHUN</v>
      </c>
      <c r="AD135" s="81" t="str">
        <f t="shared" si="642"/>
        <v>TAHUN</v>
      </c>
      <c r="AE135" s="320" t="s">
        <v>5</v>
      </c>
      <c r="AF135" s="321"/>
      <c r="AH135" s="323"/>
      <c r="AI135" s="81" t="s">
        <v>27</v>
      </c>
      <c r="AJ135" s="81" t="str">
        <f t="shared" ref="AJ135:AL135" si="643">AJ119</f>
        <v>TAHUN</v>
      </c>
      <c r="AK135" s="81" t="str">
        <f t="shared" si="643"/>
        <v>TAHUN</v>
      </c>
      <c r="AL135" s="81" t="str">
        <f t="shared" si="643"/>
        <v>TAHUN</v>
      </c>
      <c r="AM135" s="320" t="s">
        <v>5</v>
      </c>
      <c r="AN135" s="321"/>
      <c r="AP135" s="323"/>
      <c r="AQ135" s="81" t="s">
        <v>27</v>
      </c>
      <c r="AR135" s="81" t="str">
        <f t="shared" ref="AR135:AT135" si="644">AR119</f>
        <v>TAHUN</v>
      </c>
      <c r="AS135" s="81" t="str">
        <f t="shared" si="644"/>
        <v>TAHUN</v>
      </c>
      <c r="AT135" s="81" t="str">
        <f t="shared" si="644"/>
        <v>TAHUN</v>
      </c>
      <c r="AU135" s="320" t="s">
        <v>5</v>
      </c>
      <c r="AV135" s="321"/>
      <c r="AX135" s="323"/>
      <c r="AY135" s="81" t="s">
        <v>27</v>
      </c>
      <c r="AZ135" s="81" t="str">
        <f t="shared" ref="AZ135:BB135" si="645">AZ119</f>
        <v>TAHUN</v>
      </c>
      <c r="BA135" s="81" t="str">
        <f t="shared" si="645"/>
        <v>TAHUN</v>
      </c>
      <c r="BB135" s="81" t="str">
        <f t="shared" si="645"/>
        <v>TAHUN</v>
      </c>
      <c r="BC135" s="320" t="s">
        <v>5</v>
      </c>
      <c r="BD135" s="321"/>
      <c r="BF135" s="323"/>
      <c r="BG135" s="81" t="s">
        <v>27</v>
      </c>
      <c r="BH135" s="81" t="str">
        <f t="shared" ref="BH135:BJ135" si="646">BH119</f>
        <v>TAHUN</v>
      </c>
      <c r="BI135" s="81" t="str">
        <f t="shared" si="646"/>
        <v>TAHUN</v>
      </c>
      <c r="BJ135" s="81" t="str">
        <f t="shared" si="646"/>
        <v>TAHUN</v>
      </c>
      <c r="BK135" s="320" t="s">
        <v>5</v>
      </c>
      <c r="BL135" s="321"/>
      <c r="BN135" s="323"/>
      <c r="BO135" s="81" t="s">
        <v>27</v>
      </c>
      <c r="BP135" s="81" t="str">
        <f t="shared" ref="BP135:BR135" si="647">BP119</f>
        <v>TAHUN</v>
      </c>
      <c r="BQ135" s="81" t="str">
        <f t="shared" si="647"/>
        <v>TAHUN</v>
      </c>
      <c r="BR135" s="81" t="str">
        <f t="shared" si="647"/>
        <v>TAHUN</v>
      </c>
      <c r="BS135" s="320" t="s">
        <v>5</v>
      </c>
      <c r="BT135" s="321"/>
    </row>
    <row r="136" spans="1:72">
      <c r="B136" s="324"/>
      <c r="C136" s="105"/>
      <c r="D136" s="69">
        <f t="shared" ref="D136:F136" si="648">D120</f>
        <v>2020</v>
      </c>
      <c r="E136" s="69">
        <f t="shared" si="648"/>
        <v>2021</v>
      </c>
      <c r="F136" s="69">
        <f t="shared" si="648"/>
        <v>2021</v>
      </c>
      <c r="G136" s="91" t="s">
        <v>49</v>
      </c>
      <c r="H136" s="91" t="s">
        <v>50</v>
      </c>
      <c r="J136" s="324"/>
      <c r="K136" s="105"/>
      <c r="L136" s="69">
        <f t="shared" ref="L136:N136" si="649">L120</f>
        <v>2020</v>
      </c>
      <c r="M136" s="69">
        <f t="shared" si="649"/>
        <v>2021</v>
      </c>
      <c r="N136" s="69">
        <f t="shared" si="649"/>
        <v>2021</v>
      </c>
      <c r="O136" s="91" t="s">
        <v>49</v>
      </c>
      <c r="P136" s="91" t="s">
        <v>50</v>
      </c>
      <c r="R136" s="324"/>
      <c r="S136" s="105"/>
      <c r="T136" s="69">
        <f t="shared" ref="T136:V136" si="650">T120</f>
        <v>2020</v>
      </c>
      <c r="U136" s="69">
        <f t="shared" si="650"/>
        <v>2021</v>
      </c>
      <c r="V136" s="69">
        <f t="shared" si="650"/>
        <v>2021</v>
      </c>
      <c r="W136" s="91" t="s">
        <v>49</v>
      </c>
      <c r="X136" s="91" t="s">
        <v>50</v>
      </c>
      <c r="Z136" s="324"/>
      <c r="AA136" s="105"/>
      <c r="AB136" s="69">
        <f t="shared" ref="AB136:AD136" si="651">AB120</f>
        <v>2020</v>
      </c>
      <c r="AC136" s="69">
        <f t="shared" si="651"/>
        <v>2021</v>
      </c>
      <c r="AD136" s="69">
        <f t="shared" si="651"/>
        <v>2021</v>
      </c>
      <c r="AE136" s="91" t="s">
        <v>49</v>
      </c>
      <c r="AF136" s="91" t="s">
        <v>50</v>
      </c>
      <c r="AH136" s="324"/>
      <c r="AI136" s="105"/>
      <c r="AJ136" s="69">
        <f t="shared" ref="AJ136:AL136" si="652">AJ120</f>
        <v>2020</v>
      </c>
      <c r="AK136" s="69">
        <f t="shared" si="652"/>
        <v>2021</v>
      </c>
      <c r="AL136" s="69">
        <f t="shared" si="652"/>
        <v>2021</v>
      </c>
      <c r="AM136" s="91" t="s">
        <v>49</v>
      </c>
      <c r="AN136" s="91" t="s">
        <v>50</v>
      </c>
      <c r="AP136" s="324"/>
      <c r="AQ136" s="105"/>
      <c r="AR136" s="69">
        <f t="shared" ref="AR136:AT136" si="653">AR120</f>
        <v>2020</v>
      </c>
      <c r="AS136" s="69">
        <f t="shared" si="653"/>
        <v>2021</v>
      </c>
      <c r="AT136" s="69">
        <f t="shared" si="653"/>
        <v>2021</v>
      </c>
      <c r="AU136" s="91" t="s">
        <v>49</v>
      </c>
      <c r="AV136" s="91" t="s">
        <v>50</v>
      </c>
      <c r="AX136" s="324"/>
      <c r="AY136" s="105"/>
      <c r="AZ136" s="69">
        <f t="shared" ref="AZ136:BB136" si="654">AZ120</f>
        <v>2020</v>
      </c>
      <c r="BA136" s="69">
        <f t="shared" si="654"/>
        <v>2021</v>
      </c>
      <c r="BB136" s="69">
        <f t="shared" si="654"/>
        <v>2021</v>
      </c>
      <c r="BC136" s="91" t="s">
        <v>49</v>
      </c>
      <c r="BD136" s="91" t="s">
        <v>50</v>
      </c>
      <c r="BF136" s="324"/>
      <c r="BG136" s="105"/>
      <c r="BH136" s="69">
        <f t="shared" ref="BH136:BJ136" si="655">BH120</f>
        <v>2020</v>
      </c>
      <c r="BI136" s="69">
        <f t="shared" si="655"/>
        <v>2021</v>
      </c>
      <c r="BJ136" s="69">
        <f t="shared" si="655"/>
        <v>2021</v>
      </c>
      <c r="BK136" s="91" t="s">
        <v>49</v>
      </c>
      <c r="BL136" s="91" t="s">
        <v>50</v>
      </c>
      <c r="BN136" s="324"/>
      <c r="BO136" s="105"/>
      <c r="BP136" s="69">
        <f t="shared" ref="BP136:BR136" si="656">BP120</f>
        <v>2020</v>
      </c>
      <c r="BQ136" s="69">
        <f t="shared" si="656"/>
        <v>2021</v>
      </c>
      <c r="BR136" s="69">
        <f t="shared" si="656"/>
        <v>2021</v>
      </c>
      <c r="BS136" s="91" t="s">
        <v>49</v>
      </c>
      <c r="BT136" s="91" t="s">
        <v>50</v>
      </c>
    </row>
    <row r="137" spans="1:72">
      <c r="B137" s="78">
        <v>1</v>
      </c>
      <c r="C137" s="75">
        <v>2</v>
      </c>
      <c r="D137" s="75">
        <v>3</v>
      </c>
      <c r="E137" s="75">
        <v>4</v>
      </c>
      <c r="F137" s="75">
        <v>5</v>
      </c>
      <c r="G137" s="75">
        <v>6</v>
      </c>
      <c r="H137" s="75">
        <v>7</v>
      </c>
      <c r="J137" s="78">
        <v>1</v>
      </c>
      <c r="K137" s="75">
        <v>2</v>
      </c>
      <c r="L137" s="75">
        <v>3</v>
      </c>
      <c r="M137" s="75">
        <v>4</v>
      </c>
      <c r="N137" s="75">
        <v>5</v>
      </c>
      <c r="O137" s="75">
        <v>6</v>
      </c>
      <c r="P137" s="75">
        <v>7</v>
      </c>
      <c r="R137" s="78">
        <v>1</v>
      </c>
      <c r="S137" s="75">
        <v>2</v>
      </c>
      <c r="T137" s="75">
        <v>3</v>
      </c>
      <c r="U137" s="75">
        <v>4</v>
      </c>
      <c r="V137" s="75">
        <v>5</v>
      </c>
      <c r="W137" s="75">
        <v>6</v>
      </c>
      <c r="X137" s="75">
        <v>7</v>
      </c>
      <c r="Z137" s="78">
        <v>1</v>
      </c>
      <c r="AA137" s="75">
        <v>2</v>
      </c>
      <c r="AB137" s="75">
        <v>3</v>
      </c>
      <c r="AC137" s="75">
        <v>4</v>
      </c>
      <c r="AD137" s="75">
        <v>5</v>
      </c>
      <c r="AE137" s="75">
        <v>6</v>
      </c>
      <c r="AF137" s="75">
        <v>7</v>
      </c>
      <c r="AH137" s="78">
        <v>1</v>
      </c>
      <c r="AI137" s="75">
        <v>2</v>
      </c>
      <c r="AJ137" s="75">
        <v>3</v>
      </c>
      <c r="AK137" s="75">
        <v>4</v>
      </c>
      <c r="AL137" s="75">
        <v>5</v>
      </c>
      <c r="AM137" s="75">
        <v>6</v>
      </c>
      <c r="AN137" s="75">
        <v>7</v>
      </c>
      <c r="AP137" s="78">
        <v>1</v>
      </c>
      <c r="AQ137" s="75">
        <v>2</v>
      </c>
      <c r="AR137" s="75">
        <v>3</v>
      </c>
      <c r="AS137" s="75">
        <v>4</v>
      </c>
      <c r="AT137" s="75">
        <v>5</v>
      </c>
      <c r="AU137" s="75">
        <v>6</v>
      </c>
      <c r="AV137" s="75">
        <v>7</v>
      </c>
      <c r="AX137" s="78">
        <v>1</v>
      </c>
      <c r="AY137" s="75">
        <v>2</v>
      </c>
      <c r="AZ137" s="75">
        <v>3</v>
      </c>
      <c r="BA137" s="75">
        <v>4</v>
      </c>
      <c r="BB137" s="75">
        <v>5</v>
      </c>
      <c r="BC137" s="75">
        <v>6</v>
      </c>
      <c r="BD137" s="75">
        <v>7</v>
      </c>
      <c r="BF137" s="78">
        <v>1</v>
      </c>
      <c r="BG137" s="75">
        <v>2</v>
      </c>
      <c r="BH137" s="75">
        <v>3</v>
      </c>
      <c r="BI137" s="75">
        <v>4</v>
      </c>
      <c r="BJ137" s="75">
        <v>5</v>
      </c>
      <c r="BK137" s="75">
        <v>6</v>
      </c>
      <c r="BL137" s="75">
        <v>7</v>
      </c>
      <c r="BN137" s="78">
        <v>1</v>
      </c>
      <c r="BO137" s="75">
        <v>2</v>
      </c>
      <c r="BP137" s="75">
        <v>3</v>
      </c>
      <c r="BQ137" s="75">
        <v>4</v>
      </c>
      <c r="BR137" s="75">
        <v>5</v>
      </c>
      <c r="BS137" s="75">
        <v>6</v>
      </c>
      <c r="BT137" s="75">
        <v>7</v>
      </c>
    </row>
    <row r="138" spans="1:72">
      <c r="B138" s="41"/>
      <c r="C138" s="42"/>
      <c r="D138" s="41"/>
      <c r="E138" s="41"/>
      <c r="F138" s="59"/>
      <c r="G138" s="41"/>
      <c r="H138" s="41"/>
      <c r="J138" s="41"/>
      <c r="K138" s="42"/>
      <c r="L138" s="41"/>
      <c r="M138" s="41"/>
      <c r="N138" s="59"/>
      <c r="O138" s="41"/>
      <c r="P138" s="41"/>
      <c r="R138" s="41"/>
      <c r="S138" s="42"/>
      <c r="T138" s="41"/>
      <c r="U138" s="41"/>
      <c r="V138" s="59"/>
      <c r="W138" s="41"/>
      <c r="X138" s="41"/>
      <c r="Z138" s="41"/>
      <c r="AA138" s="42"/>
      <c r="AB138" s="41"/>
      <c r="AC138" s="41"/>
      <c r="AD138" s="59"/>
      <c r="AE138" s="41"/>
      <c r="AF138" s="41"/>
      <c r="AH138" s="41"/>
      <c r="AI138" s="42"/>
      <c r="AJ138" s="41"/>
      <c r="AK138" s="41"/>
      <c r="AL138" s="59"/>
      <c r="AM138" s="41"/>
      <c r="AN138" s="41"/>
      <c r="AP138" s="41"/>
      <c r="AQ138" s="42"/>
      <c r="AR138" s="41"/>
      <c r="AS138" s="41"/>
      <c r="AT138" s="59"/>
      <c r="AU138" s="41"/>
      <c r="AV138" s="41"/>
      <c r="AX138" s="41"/>
      <c r="AY138" s="42"/>
      <c r="AZ138" s="41"/>
      <c r="BA138" s="41"/>
      <c r="BB138" s="59"/>
      <c r="BC138" s="41"/>
      <c r="BD138" s="41"/>
      <c r="BF138" s="41"/>
      <c r="BG138" s="42"/>
      <c r="BH138" s="41"/>
      <c r="BI138" s="41"/>
      <c r="BJ138" s="59"/>
      <c r="BK138" s="41"/>
      <c r="BL138" s="41"/>
      <c r="BN138" s="41"/>
      <c r="BO138" s="42"/>
      <c r="BP138" s="41"/>
      <c r="BQ138" s="41"/>
      <c r="BR138" s="59"/>
      <c r="BS138" s="41"/>
      <c r="BT138" s="41"/>
    </row>
    <row r="139" spans="1:72">
      <c r="B139" s="22">
        <v>1</v>
      </c>
      <c r="C139" s="43" t="s">
        <v>28</v>
      </c>
      <c r="D139" s="88">
        <f t="shared" ref="D139:D144" si="657">+D19+D49+D59+D79</f>
        <v>850</v>
      </c>
      <c r="E139" s="88">
        <f t="shared" ref="E139:F139" si="658">+E19+E49+E59+E79</f>
        <v>969</v>
      </c>
      <c r="F139" s="88">
        <f t="shared" si="658"/>
        <v>452</v>
      </c>
      <c r="G139" s="88">
        <f t="shared" ref="G139:G144" si="659">F139-D139</f>
        <v>-398</v>
      </c>
      <c r="H139" s="88">
        <f t="shared" ref="H139:H144" si="660">F139-E139</f>
        <v>-517</v>
      </c>
      <c r="J139" s="22">
        <v>1</v>
      </c>
      <c r="K139" s="43" t="s">
        <v>28</v>
      </c>
      <c r="L139" s="88">
        <f t="shared" ref="L139:L144" si="661">+L19+L49+L59+L79</f>
        <v>0</v>
      </c>
      <c r="M139" s="88">
        <f t="shared" ref="M139:N139" si="662">+M19+M49+M59+M79</f>
        <v>5</v>
      </c>
      <c r="N139" s="88">
        <f t="shared" si="662"/>
        <v>5</v>
      </c>
      <c r="O139" s="88">
        <f t="shared" ref="O139:O144" si="663">N139-L139</f>
        <v>5</v>
      </c>
      <c r="P139" s="88">
        <f t="shared" ref="P139:P144" si="664">N139-M139</f>
        <v>0</v>
      </c>
      <c r="R139" s="22">
        <v>1</v>
      </c>
      <c r="S139" s="43" t="s">
        <v>28</v>
      </c>
      <c r="T139" s="88">
        <f t="shared" ref="T139:T144" si="665">+T19+T49+T59+T79</f>
        <v>7</v>
      </c>
      <c r="U139" s="88">
        <f t="shared" ref="U139:V139" si="666">+U19+U49+U59+U79</f>
        <v>25</v>
      </c>
      <c r="V139" s="88">
        <f t="shared" si="666"/>
        <v>25</v>
      </c>
      <c r="W139" s="88">
        <f t="shared" ref="W139:W144" si="667">V139-T139</f>
        <v>18</v>
      </c>
      <c r="X139" s="88">
        <f t="shared" ref="X139:X144" si="668">V139-U139</f>
        <v>0</v>
      </c>
      <c r="Z139" s="22">
        <v>1</v>
      </c>
      <c r="AA139" s="43" t="s">
        <v>28</v>
      </c>
      <c r="AB139" s="88">
        <f t="shared" ref="AB139:AB144" si="669">+AB19+AB49+AB59+AB79</f>
        <v>2</v>
      </c>
      <c r="AC139" s="88">
        <f t="shared" ref="AC139:AD139" si="670">+AC19+AC49+AC59+AC79</f>
        <v>6</v>
      </c>
      <c r="AD139" s="88">
        <f t="shared" si="670"/>
        <v>1</v>
      </c>
      <c r="AE139" s="88">
        <f t="shared" ref="AE139:AE144" si="671">AD139-AB139</f>
        <v>-1</v>
      </c>
      <c r="AF139" s="88">
        <f t="shared" ref="AF139:AF144" si="672">AD139-AC139</f>
        <v>-5</v>
      </c>
      <c r="AH139" s="22">
        <v>1</v>
      </c>
      <c r="AI139" s="43" t="s">
        <v>28</v>
      </c>
      <c r="AJ139" s="88">
        <f t="shared" ref="AJ139:AJ144" si="673">+AJ19+AJ49+AJ59+AJ79</f>
        <v>76</v>
      </c>
      <c r="AK139" s="88">
        <f t="shared" ref="AK139:AL139" si="674">+AK19+AK49+AK59+AK79</f>
        <v>92</v>
      </c>
      <c r="AL139" s="88">
        <f t="shared" si="674"/>
        <v>54</v>
      </c>
      <c r="AM139" s="88">
        <f t="shared" ref="AM139:AM144" si="675">AL139-AJ139</f>
        <v>-22</v>
      </c>
      <c r="AN139" s="88">
        <f t="shared" ref="AN139:AN144" si="676">AL139-AK139</f>
        <v>-38</v>
      </c>
      <c r="AP139" s="22">
        <v>1</v>
      </c>
      <c r="AQ139" s="43" t="s">
        <v>28</v>
      </c>
      <c r="AR139" s="88">
        <f t="shared" ref="AR139:AR144" si="677">+AR19+AR49+AR59+AR79</f>
        <v>261</v>
      </c>
      <c r="AS139" s="88">
        <f t="shared" ref="AS139:AT139" si="678">+AS19+AS49+AS59+AS79</f>
        <v>145</v>
      </c>
      <c r="AT139" s="88">
        <f t="shared" si="678"/>
        <v>145</v>
      </c>
      <c r="AU139" s="88">
        <f t="shared" ref="AU139:AU144" si="679">AT139-AR139</f>
        <v>-116</v>
      </c>
      <c r="AV139" s="88">
        <f t="shared" ref="AV139:AV144" si="680">AT139-AS139</f>
        <v>0</v>
      </c>
      <c r="AX139" s="22">
        <v>1</v>
      </c>
      <c r="AY139" s="43" t="s">
        <v>28</v>
      </c>
      <c r="AZ139" s="88">
        <f t="shared" ref="AZ139:AZ144" si="681">+AZ19+AZ49+AZ59+AZ79</f>
        <v>42</v>
      </c>
      <c r="BA139" s="88">
        <f t="shared" ref="BA139:BB139" si="682">+BA19+BA49+BA59+BA79</f>
        <v>11</v>
      </c>
      <c r="BB139" s="88">
        <f t="shared" si="682"/>
        <v>29</v>
      </c>
      <c r="BC139" s="88">
        <f t="shared" ref="BC139:BC144" si="683">BB139-AZ139</f>
        <v>-13</v>
      </c>
      <c r="BD139" s="88">
        <f t="shared" ref="BD139:BD144" si="684">BB139-BA139</f>
        <v>18</v>
      </c>
      <c r="BF139" s="22">
        <v>1</v>
      </c>
      <c r="BG139" s="43" t="s">
        <v>28</v>
      </c>
      <c r="BH139" s="88">
        <f t="shared" ref="BH139:BH144" si="685">+BH19+BH49+BH59+BH79</f>
        <v>430</v>
      </c>
      <c r="BI139" s="88">
        <f t="shared" ref="BI139:BJ139" si="686">+BI19+BI49+BI59+BI79</f>
        <v>653</v>
      </c>
      <c r="BJ139" s="88">
        <f t="shared" si="686"/>
        <v>160</v>
      </c>
      <c r="BK139" s="88">
        <f t="shared" ref="BK139:BK144" si="687">BJ139-BH139</f>
        <v>-270</v>
      </c>
      <c r="BL139" s="88">
        <f t="shared" ref="BL139:BL144" si="688">BJ139-BI139</f>
        <v>-493</v>
      </c>
      <c r="BN139" s="22">
        <v>1</v>
      </c>
      <c r="BO139" s="43" t="s">
        <v>28</v>
      </c>
      <c r="BP139" s="88">
        <f t="shared" ref="BP139:BP144" si="689">+BP19+BP49+BP59+BP79</f>
        <v>32</v>
      </c>
      <c r="BQ139" s="88">
        <f t="shared" ref="BQ139:BR139" si="690">+BQ19+BQ49+BQ59+BQ79</f>
        <v>32</v>
      </c>
      <c r="BR139" s="88">
        <f t="shared" si="690"/>
        <v>33</v>
      </c>
      <c r="BS139" s="88">
        <f t="shared" ref="BS139:BS144" si="691">BR139-BP139</f>
        <v>1</v>
      </c>
      <c r="BT139" s="88">
        <f t="shared" ref="BT139:BT144" si="692">BR139-BQ139</f>
        <v>1</v>
      </c>
    </row>
    <row r="140" spans="1:72">
      <c r="B140" s="22">
        <v>2</v>
      </c>
      <c r="C140" s="43" t="s">
        <v>29</v>
      </c>
      <c r="D140" s="88">
        <f t="shared" si="657"/>
        <v>1390</v>
      </c>
      <c r="E140" s="88">
        <f t="shared" ref="E140:F144" si="693">+E20+E50+E60+E80</f>
        <v>1814</v>
      </c>
      <c r="F140" s="88">
        <f t="shared" si="693"/>
        <v>1654</v>
      </c>
      <c r="G140" s="88">
        <f t="shared" si="659"/>
        <v>264</v>
      </c>
      <c r="H140" s="88">
        <f t="shared" si="660"/>
        <v>-160</v>
      </c>
      <c r="J140" s="22">
        <v>2</v>
      </c>
      <c r="K140" s="43" t="s">
        <v>29</v>
      </c>
      <c r="L140" s="88">
        <f t="shared" si="661"/>
        <v>0</v>
      </c>
      <c r="M140" s="88">
        <f t="shared" ref="M140:N144" si="694">+M20+M50+M60+M80</f>
        <v>36</v>
      </c>
      <c r="N140" s="88">
        <f t="shared" si="694"/>
        <v>19</v>
      </c>
      <c r="O140" s="88">
        <f t="shared" si="663"/>
        <v>19</v>
      </c>
      <c r="P140" s="88">
        <f t="shared" si="664"/>
        <v>-17</v>
      </c>
      <c r="R140" s="22">
        <v>2</v>
      </c>
      <c r="S140" s="43" t="s">
        <v>29</v>
      </c>
      <c r="T140" s="88">
        <f t="shared" si="665"/>
        <v>13</v>
      </c>
      <c r="U140" s="88">
        <f t="shared" ref="U140:V144" si="695">+U20+U50+U60+U80</f>
        <v>58</v>
      </c>
      <c r="V140" s="88">
        <f t="shared" si="695"/>
        <v>43</v>
      </c>
      <c r="W140" s="88">
        <f t="shared" si="667"/>
        <v>30</v>
      </c>
      <c r="X140" s="88">
        <f t="shared" si="668"/>
        <v>-15</v>
      </c>
      <c r="Z140" s="22">
        <v>2</v>
      </c>
      <c r="AA140" s="43" t="s">
        <v>29</v>
      </c>
      <c r="AB140" s="88">
        <f t="shared" si="669"/>
        <v>4</v>
      </c>
      <c r="AC140" s="88">
        <f t="shared" ref="AC140:AD144" si="696">+AC20+AC50+AC60+AC80</f>
        <v>10</v>
      </c>
      <c r="AD140" s="88">
        <f t="shared" si="696"/>
        <v>2</v>
      </c>
      <c r="AE140" s="88">
        <f t="shared" si="671"/>
        <v>-2</v>
      </c>
      <c r="AF140" s="88">
        <f t="shared" si="672"/>
        <v>-8</v>
      </c>
      <c r="AH140" s="22">
        <v>2</v>
      </c>
      <c r="AI140" s="43" t="s">
        <v>29</v>
      </c>
      <c r="AJ140" s="88">
        <f t="shared" si="673"/>
        <v>759</v>
      </c>
      <c r="AK140" s="88">
        <f t="shared" ref="AK140:AL144" si="697">+AK20+AK50+AK60+AK80</f>
        <v>773</v>
      </c>
      <c r="AL140" s="88">
        <f t="shared" si="697"/>
        <v>697</v>
      </c>
      <c r="AM140" s="88">
        <f t="shared" si="675"/>
        <v>-62</v>
      </c>
      <c r="AN140" s="88">
        <f t="shared" si="676"/>
        <v>-76</v>
      </c>
      <c r="AP140" s="22">
        <v>2</v>
      </c>
      <c r="AQ140" s="43" t="s">
        <v>29</v>
      </c>
      <c r="AR140" s="88">
        <f t="shared" si="677"/>
        <v>150</v>
      </c>
      <c r="AS140" s="88">
        <f t="shared" ref="AS140:AT144" si="698">+AS20+AS50+AS60+AS80</f>
        <v>149</v>
      </c>
      <c r="AT140" s="88">
        <f t="shared" si="698"/>
        <v>159</v>
      </c>
      <c r="AU140" s="88">
        <f t="shared" si="679"/>
        <v>9</v>
      </c>
      <c r="AV140" s="88">
        <f t="shared" si="680"/>
        <v>10</v>
      </c>
      <c r="AX140" s="22">
        <v>2</v>
      </c>
      <c r="AY140" s="43" t="s">
        <v>29</v>
      </c>
      <c r="AZ140" s="88">
        <f t="shared" si="681"/>
        <v>165</v>
      </c>
      <c r="BA140" s="88">
        <f t="shared" ref="BA140:BB144" si="699">+BA20+BA50+BA60+BA80</f>
        <v>414</v>
      </c>
      <c r="BB140" s="88">
        <f t="shared" si="699"/>
        <v>183</v>
      </c>
      <c r="BC140" s="88">
        <f t="shared" si="683"/>
        <v>18</v>
      </c>
      <c r="BD140" s="88">
        <f t="shared" si="684"/>
        <v>-231</v>
      </c>
      <c r="BF140" s="22">
        <v>2</v>
      </c>
      <c r="BG140" s="43" t="s">
        <v>29</v>
      </c>
      <c r="BH140" s="88">
        <f t="shared" si="685"/>
        <v>206</v>
      </c>
      <c r="BI140" s="88">
        <f t="shared" ref="BI140:BJ144" si="700">+BI20+BI50+BI60+BI80</f>
        <v>269</v>
      </c>
      <c r="BJ140" s="88">
        <f t="shared" si="700"/>
        <v>462</v>
      </c>
      <c r="BK140" s="88">
        <f t="shared" si="687"/>
        <v>256</v>
      </c>
      <c r="BL140" s="88">
        <f t="shared" si="688"/>
        <v>193</v>
      </c>
      <c r="BN140" s="22">
        <v>2</v>
      </c>
      <c r="BO140" s="43" t="s">
        <v>29</v>
      </c>
      <c r="BP140" s="88">
        <f t="shared" si="689"/>
        <v>93</v>
      </c>
      <c r="BQ140" s="88">
        <f t="shared" ref="BQ140:BR144" si="701">+BQ20+BQ50+BQ60+BQ80</f>
        <v>105</v>
      </c>
      <c r="BR140" s="88">
        <f t="shared" si="701"/>
        <v>89</v>
      </c>
      <c r="BS140" s="88">
        <f t="shared" si="691"/>
        <v>-4</v>
      </c>
      <c r="BT140" s="88">
        <f t="shared" si="692"/>
        <v>-16</v>
      </c>
    </row>
    <row r="141" spans="1:72">
      <c r="B141" s="22">
        <v>3</v>
      </c>
      <c r="C141" s="43" t="s">
        <v>30</v>
      </c>
      <c r="D141" s="88">
        <f t="shared" si="657"/>
        <v>871</v>
      </c>
      <c r="E141" s="88">
        <f t="shared" si="693"/>
        <v>802</v>
      </c>
      <c r="F141" s="88">
        <f t="shared" si="693"/>
        <v>1094</v>
      </c>
      <c r="G141" s="88">
        <f t="shared" si="659"/>
        <v>223</v>
      </c>
      <c r="H141" s="88">
        <f t="shared" si="660"/>
        <v>292</v>
      </c>
      <c r="J141" s="22">
        <v>3</v>
      </c>
      <c r="K141" s="43" t="s">
        <v>30</v>
      </c>
      <c r="L141" s="88">
        <f t="shared" si="661"/>
        <v>0</v>
      </c>
      <c r="M141" s="88">
        <f t="shared" si="694"/>
        <v>12</v>
      </c>
      <c r="N141" s="88">
        <f t="shared" si="694"/>
        <v>12</v>
      </c>
      <c r="O141" s="88">
        <f t="shared" si="663"/>
        <v>12</v>
      </c>
      <c r="P141" s="88">
        <f t="shared" si="664"/>
        <v>0</v>
      </c>
      <c r="R141" s="22">
        <v>3</v>
      </c>
      <c r="S141" s="43" t="s">
        <v>30</v>
      </c>
      <c r="T141" s="88">
        <f t="shared" si="665"/>
        <v>2</v>
      </c>
      <c r="U141" s="88">
        <f t="shared" si="695"/>
        <v>31</v>
      </c>
      <c r="V141" s="88">
        <f t="shared" si="695"/>
        <v>31</v>
      </c>
      <c r="W141" s="88">
        <f t="shared" si="667"/>
        <v>29</v>
      </c>
      <c r="X141" s="88">
        <f t="shared" si="668"/>
        <v>0</v>
      </c>
      <c r="Z141" s="22">
        <v>3</v>
      </c>
      <c r="AA141" s="43" t="s">
        <v>30</v>
      </c>
      <c r="AB141" s="88">
        <f t="shared" si="669"/>
        <v>0</v>
      </c>
      <c r="AC141" s="88">
        <f t="shared" si="696"/>
        <v>0</v>
      </c>
      <c r="AD141" s="88">
        <f t="shared" si="696"/>
        <v>0</v>
      </c>
      <c r="AE141" s="88">
        <f t="shared" si="671"/>
        <v>0</v>
      </c>
      <c r="AF141" s="88">
        <f t="shared" si="672"/>
        <v>0</v>
      </c>
      <c r="AH141" s="22">
        <v>3</v>
      </c>
      <c r="AI141" s="43" t="s">
        <v>30</v>
      </c>
      <c r="AJ141" s="88">
        <f t="shared" si="673"/>
        <v>456</v>
      </c>
      <c r="AK141" s="88">
        <f t="shared" si="697"/>
        <v>433</v>
      </c>
      <c r="AL141" s="88">
        <f t="shared" si="697"/>
        <v>518</v>
      </c>
      <c r="AM141" s="88">
        <f t="shared" si="675"/>
        <v>62</v>
      </c>
      <c r="AN141" s="88">
        <f t="shared" si="676"/>
        <v>85</v>
      </c>
      <c r="AP141" s="22">
        <v>3</v>
      </c>
      <c r="AQ141" s="43" t="s">
        <v>30</v>
      </c>
      <c r="AR141" s="88">
        <f t="shared" si="677"/>
        <v>126</v>
      </c>
      <c r="AS141" s="88">
        <f t="shared" si="698"/>
        <v>128</v>
      </c>
      <c r="AT141" s="88">
        <f t="shared" si="698"/>
        <v>126</v>
      </c>
      <c r="AU141" s="88">
        <f t="shared" si="679"/>
        <v>0</v>
      </c>
      <c r="AV141" s="88">
        <f t="shared" si="680"/>
        <v>-2</v>
      </c>
      <c r="AX141" s="22">
        <v>3</v>
      </c>
      <c r="AY141" s="43" t="s">
        <v>30</v>
      </c>
      <c r="AZ141" s="88">
        <f t="shared" si="681"/>
        <v>140</v>
      </c>
      <c r="BA141" s="88">
        <f t="shared" si="699"/>
        <v>16</v>
      </c>
      <c r="BB141" s="88">
        <f t="shared" si="699"/>
        <v>144</v>
      </c>
      <c r="BC141" s="88">
        <f t="shared" si="683"/>
        <v>4</v>
      </c>
      <c r="BD141" s="88">
        <f t="shared" si="684"/>
        <v>128</v>
      </c>
      <c r="BF141" s="22">
        <v>3</v>
      </c>
      <c r="BG141" s="43" t="s">
        <v>30</v>
      </c>
      <c r="BH141" s="88">
        <f t="shared" si="685"/>
        <v>114</v>
      </c>
      <c r="BI141" s="88">
        <f t="shared" si="700"/>
        <v>147</v>
      </c>
      <c r="BJ141" s="88">
        <f t="shared" si="700"/>
        <v>228</v>
      </c>
      <c r="BK141" s="88">
        <f t="shared" si="687"/>
        <v>114</v>
      </c>
      <c r="BL141" s="88">
        <f t="shared" si="688"/>
        <v>81</v>
      </c>
      <c r="BN141" s="22">
        <v>3</v>
      </c>
      <c r="BO141" s="43" t="s">
        <v>30</v>
      </c>
      <c r="BP141" s="88">
        <f t="shared" si="689"/>
        <v>33</v>
      </c>
      <c r="BQ141" s="88">
        <f t="shared" si="701"/>
        <v>35</v>
      </c>
      <c r="BR141" s="88">
        <f t="shared" si="701"/>
        <v>35</v>
      </c>
      <c r="BS141" s="88">
        <f t="shared" si="691"/>
        <v>2</v>
      </c>
      <c r="BT141" s="88">
        <f t="shared" si="692"/>
        <v>0</v>
      </c>
    </row>
    <row r="142" spans="1:72">
      <c r="B142" s="22">
        <v>4</v>
      </c>
      <c r="C142" s="43" t="s">
        <v>31</v>
      </c>
      <c r="D142" s="88">
        <f t="shared" si="657"/>
        <v>299</v>
      </c>
      <c r="E142" s="88">
        <f t="shared" si="693"/>
        <v>330</v>
      </c>
      <c r="F142" s="88">
        <f t="shared" si="693"/>
        <v>256</v>
      </c>
      <c r="G142" s="88">
        <f t="shared" si="659"/>
        <v>-43</v>
      </c>
      <c r="H142" s="88">
        <f t="shared" si="660"/>
        <v>-74</v>
      </c>
      <c r="J142" s="22">
        <v>4</v>
      </c>
      <c r="K142" s="43" t="s">
        <v>31</v>
      </c>
      <c r="L142" s="88">
        <f t="shared" si="661"/>
        <v>0</v>
      </c>
      <c r="M142" s="88">
        <f t="shared" si="694"/>
        <v>4</v>
      </c>
      <c r="N142" s="88">
        <f t="shared" si="694"/>
        <v>4</v>
      </c>
      <c r="O142" s="88">
        <f t="shared" si="663"/>
        <v>4</v>
      </c>
      <c r="P142" s="88">
        <f t="shared" si="664"/>
        <v>0</v>
      </c>
      <c r="R142" s="22">
        <v>4</v>
      </c>
      <c r="S142" s="43" t="s">
        <v>31</v>
      </c>
      <c r="T142" s="88">
        <f t="shared" si="665"/>
        <v>0</v>
      </c>
      <c r="U142" s="88">
        <f t="shared" si="695"/>
        <v>0</v>
      </c>
      <c r="V142" s="88">
        <f t="shared" si="695"/>
        <v>0</v>
      </c>
      <c r="W142" s="88">
        <f t="shared" si="667"/>
        <v>0</v>
      </c>
      <c r="X142" s="88">
        <f t="shared" si="668"/>
        <v>0</v>
      </c>
      <c r="Z142" s="22">
        <v>4</v>
      </c>
      <c r="AA142" s="43" t="s">
        <v>31</v>
      </c>
      <c r="AB142" s="88">
        <f t="shared" si="669"/>
        <v>1</v>
      </c>
      <c r="AC142" s="88">
        <f t="shared" si="696"/>
        <v>1</v>
      </c>
      <c r="AD142" s="88">
        <f t="shared" si="696"/>
        <v>1</v>
      </c>
      <c r="AE142" s="88">
        <f t="shared" si="671"/>
        <v>0</v>
      </c>
      <c r="AF142" s="88">
        <f t="shared" si="672"/>
        <v>0</v>
      </c>
      <c r="AH142" s="22">
        <v>4</v>
      </c>
      <c r="AI142" s="43" t="s">
        <v>31</v>
      </c>
      <c r="AJ142" s="88">
        <f t="shared" si="673"/>
        <v>87</v>
      </c>
      <c r="AK142" s="88">
        <f t="shared" si="697"/>
        <v>90</v>
      </c>
      <c r="AL142" s="88">
        <f t="shared" si="697"/>
        <v>82</v>
      </c>
      <c r="AM142" s="88">
        <f t="shared" si="675"/>
        <v>-5</v>
      </c>
      <c r="AN142" s="88">
        <f t="shared" si="676"/>
        <v>-8</v>
      </c>
      <c r="AP142" s="22">
        <v>4</v>
      </c>
      <c r="AQ142" s="43" t="s">
        <v>31</v>
      </c>
      <c r="AR142" s="88">
        <f t="shared" si="677"/>
        <v>124</v>
      </c>
      <c r="AS142" s="88">
        <f t="shared" si="698"/>
        <v>124</v>
      </c>
      <c r="AT142" s="88">
        <f t="shared" si="698"/>
        <v>124</v>
      </c>
      <c r="AU142" s="88">
        <f t="shared" si="679"/>
        <v>0</v>
      </c>
      <c r="AV142" s="88">
        <f t="shared" si="680"/>
        <v>0</v>
      </c>
      <c r="AX142" s="22">
        <v>4</v>
      </c>
      <c r="AY142" s="43" t="s">
        <v>31</v>
      </c>
      <c r="AZ142" s="88">
        <f t="shared" si="681"/>
        <v>4</v>
      </c>
      <c r="BA142" s="88">
        <f t="shared" si="699"/>
        <v>2</v>
      </c>
      <c r="BB142" s="88">
        <f t="shared" si="699"/>
        <v>7</v>
      </c>
      <c r="BC142" s="88">
        <f t="shared" si="683"/>
        <v>3</v>
      </c>
      <c r="BD142" s="88">
        <f t="shared" si="684"/>
        <v>5</v>
      </c>
      <c r="BF142" s="22">
        <v>4</v>
      </c>
      <c r="BG142" s="43" t="s">
        <v>31</v>
      </c>
      <c r="BH142" s="88">
        <f t="shared" si="685"/>
        <v>78</v>
      </c>
      <c r="BI142" s="88">
        <f t="shared" si="700"/>
        <v>102</v>
      </c>
      <c r="BJ142" s="88">
        <f t="shared" si="700"/>
        <v>31</v>
      </c>
      <c r="BK142" s="88">
        <f t="shared" si="687"/>
        <v>-47</v>
      </c>
      <c r="BL142" s="88">
        <f t="shared" si="688"/>
        <v>-71</v>
      </c>
      <c r="BN142" s="22">
        <v>4</v>
      </c>
      <c r="BO142" s="43" t="s">
        <v>31</v>
      </c>
      <c r="BP142" s="88">
        <f t="shared" si="689"/>
        <v>5</v>
      </c>
      <c r="BQ142" s="88">
        <f t="shared" si="701"/>
        <v>7</v>
      </c>
      <c r="BR142" s="88">
        <f t="shared" si="701"/>
        <v>7</v>
      </c>
      <c r="BS142" s="88">
        <f t="shared" si="691"/>
        <v>2</v>
      </c>
      <c r="BT142" s="88">
        <f t="shared" si="692"/>
        <v>0</v>
      </c>
    </row>
    <row r="143" spans="1:72">
      <c r="B143" s="22">
        <v>5</v>
      </c>
      <c r="C143" s="43" t="s">
        <v>32</v>
      </c>
      <c r="D143" s="88">
        <f t="shared" si="657"/>
        <v>118</v>
      </c>
      <c r="E143" s="88">
        <f t="shared" si="693"/>
        <v>137</v>
      </c>
      <c r="F143" s="88">
        <f t="shared" si="693"/>
        <v>131</v>
      </c>
      <c r="G143" s="88">
        <f t="shared" si="659"/>
        <v>13</v>
      </c>
      <c r="H143" s="88">
        <f t="shared" si="660"/>
        <v>-6</v>
      </c>
      <c r="J143" s="22">
        <v>5</v>
      </c>
      <c r="K143" s="43" t="s">
        <v>32</v>
      </c>
      <c r="L143" s="88">
        <f t="shared" si="661"/>
        <v>0</v>
      </c>
      <c r="M143" s="88">
        <f t="shared" si="694"/>
        <v>4</v>
      </c>
      <c r="N143" s="88">
        <f t="shared" si="694"/>
        <v>4</v>
      </c>
      <c r="O143" s="88">
        <f t="shared" si="663"/>
        <v>4</v>
      </c>
      <c r="P143" s="88">
        <f t="shared" si="664"/>
        <v>0</v>
      </c>
      <c r="R143" s="22">
        <v>5</v>
      </c>
      <c r="S143" s="43" t="s">
        <v>32</v>
      </c>
      <c r="T143" s="88">
        <f t="shared" si="665"/>
        <v>1</v>
      </c>
      <c r="U143" s="88">
        <f t="shared" si="695"/>
        <v>1</v>
      </c>
      <c r="V143" s="88">
        <f t="shared" si="695"/>
        <v>1</v>
      </c>
      <c r="W143" s="88">
        <f t="shared" si="667"/>
        <v>0</v>
      </c>
      <c r="X143" s="88">
        <f t="shared" si="668"/>
        <v>0</v>
      </c>
      <c r="Z143" s="22">
        <v>5</v>
      </c>
      <c r="AA143" s="43" t="s">
        <v>32</v>
      </c>
      <c r="AB143" s="88">
        <f t="shared" si="669"/>
        <v>3</v>
      </c>
      <c r="AC143" s="88">
        <f t="shared" si="696"/>
        <v>3</v>
      </c>
      <c r="AD143" s="88">
        <f t="shared" si="696"/>
        <v>3</v>
      </c>
      <c r="AE143" s="88">
        <f t="shared" si="671"/>
        <v>0</v>
      </c>
      <c r="AF143" s="88">
        <f t="shared" si="672"/>
        <v>0</v>
      </c>
      <c r="AH143" s="22">
        <v>5</v>
      </c>
      <c r="AI143" s="43" t="s">
        <v>32</v>
      </c>
      <c r="AJ143" s="88">
        <f t="shared" si="673"/>
        <v>42</v>
      </c>
      <c r="AK143" s="88">
        <f t="shared" si="697"/>
        <v>37</v>
      </c>
      <c r="AL143" s="88">
        <f t="shared" si="697"/>
        <v>63</v>
      </c>
      <c r="AM143" s="88">
        <f t="shared" si="675"/>
        <v>21</v>
      </c>
      <c r="AN143" s="88">
        <f t="shared" si="676"/>
        <v>26</v>
      </c>
      <c r="AP143" s="22">
        <v>5</v>
      </c>
      <c r="AQ143" s="43" t="s">
        <v>32</v>
      </c>
      <c r="AR143" s="88">
        <f t="shared" si="677"/>
        <v>47</v>
      </c>
      <c r="AS143" s="88">
        <f t="shared" si="698"/>
        <v>47</v>
      </c>
      <c r="AT143" s="88">
        <f t="shared" si="698"/>
        <v>47</v>
      </c>
      <c r="AU143" s="88">
        <f t="shared" si="679"/>
        <v>0</v>
      </c>
      <c r="AV143" s="88">
        <f t="shared" si="680"/>
        <v>0</v>
      </c>
      <c r="AX143" s="22">
        <v>5</v>
      </c>
      <c r="AY143" s="43" t="s">
        <v>32</v>
      </c>
      <c r="AZ143" s="88">
        <f t="shared" si="681"/>
        <v>2</v>
      </c>
      <c r="BA143" s="88">
        <f t="shared" si="699"/>
        <v>2</v>
      </c>
      <c r="BB143" s="88">
        <f t="shared" si="699"/>
        <v>0</v>
      </c>
      <c r="BC143" s="88">
        <f t="shared" si="683"/>
        <v>-2</v>
      </c>
      <c r="BD143" s="88">
        <f t="shared" si="684"/>
        <v>-2</v>
      </c>
      <c r="BF143" s="22">
        <v>5</v>
      </c>
      <c r="BG143" s="43" t="s">
        <v>32</v>
      </c>
      <c r="BH143" s="88">
        <f t="shared" si="685"/>
        <v>22</v>
      </c>
      <c r="BI143" s="88">
        <f t="shared" si="700"/>
        <v>42</v>
      </c>
      <c r="BJ143" s="88">
        <f t="shared" si="700"/>
        <v>12</v>
      </c>
      <c r="BK143" s="88">
        <f t="shared" si="687"/>
        <v>-10</v>
      </c>
      <c r="BL143" s="88">
        <f t="shared" si="688"/>
        <v>-30</v>
      </c>
      <c r="BN143" s="22">
        <v>5</v>
      </c>
      <c r="BO143" s="43" t="s">
        <v>32</v>
      </c>
      <c r="BP143" s="88">
        <f t="shared" si="689"/>
        <v>1</v>
      </c>
      <c r="BQ143" s="88">
        <f t="shared" si="701"/>
        <v>1</v>
      </c>
      <c r="BR143" s="88">
        <f t="shared" si="701"/>
        <v>1</v>
      </c>
      <c r="BS143" s="88">
        <f t="shared" si="691"/>
        <v>0</v>
      </c>
      <c r="BT143" s="88">
        <f t="shared" si="692"/>
        <v>0</v>
      </c>
    </row>
    <row r="144" spans="1:72">
      <c r="B144" s="22">
        <v>6</v>
      </c>
      <c r="C144" s="43" t="s">
        <v>33</v>
      </c>
      <c r="D144" s="88">
        <f t="shared" si="657"/>
        <v>27</v>
      </c>
      <c r="E144" s="88">
        <f t="shared" si="693"/>
        <v>30</v>
      </c>
      <c r="F144" s="88">
        <f t="shared" si="693"/>
        <v>15</v>
      </c>
      <c r="G144" s="88">
        <f t="shared" si="659"/>
        <v>-12</v>
      </c>
      <c r="H144" s="88">
        <f t="shared" si="660"/>
        <v>-15</v>
      </c>
      <c r="J144" s="22">
        <v>6</v>
      </c>
      <c r="K144" s="43" t="s">
        <v>33</v>
      </c>
      <c r="L144" s="88">
        <f t="shared" si="661"/>
        <v>0</v>
      </c>
      <c r="M144" s="88">
        <f t="shared" si="694"/>
        <v>0</v>
      </c>
      <c r="N144" s="88">
        <f t="shared" si="694"/>
        <v>0</v>
      </c>
      <c r="O144" s="88">
        <f t="shared" si="663"/>
        <v>0</v>
      </c>
      <c r="P144" s="88">
        <f t="shared" si="664"/>
        <v>0</v>
      </c>
      <c r="R144" s="22">
        <v>6</v>
      </c>
      <c r="S144" s="43" t="s">
        <v>33</v>
      </c>
      <c r="T144" s="88">
        <f t="shared" si="665"/>
        <v>3</v>
      </c>
      <c r="U144" s="88">
        <f t="shared" si="695"/>
        <v>3</v>
      </c>
      <c r="V144" s="88">
        <f t="shared" si="695"/>
        <v>3</v>
      </c>
      <c r="W144" s="88">
        <f t="shared" si="667"/>
        <v>0</v>
      </c>
      <c r="X144" s="88">
        <f t="shared" si="668"/>
        <v>0</v>
      </c>
      <c r="Z144" s="22">
        <v>6</v>
      </c>
      <c r="AA144" s="43" t="s">
        <v>33</v>
      </c>
      <c r="AB144" s="88">
        <f t="shared" si="669"/>
        <v>2</v>
      </c>
      <c r="AC144" s="88">
        <f t="shared" si="696"/>
        <v>2</v>
      </c>
      <c r="AD144" s="88">
        <f t="shared" si="696"/>
        <v>2</v>
      </c>
      <c r="AE144" s="88">
        <f t="shared" si="671"/>
        <v>0</v>
      </c>
      <c r="AF144" s="88">
        <f t="shared" si="672"/>
        <v>0</v>
      </c>
      <c r="AH144" s="22">
        <v>6</v>
      </c>
      <c r="AI144" s="43" t="s">
        <v>33</v>
      </c>
      <c r="AJ144" s="88">
        <f t="shared" si="673"/>
        <v>7</v>
      </c>
      <c r="AK144" s="88">
        <f t="shared" si="697"/>
        <v>7</v>
      </c>
      <c r="AL144" s="88">
        <f t="shared" si="697"/>
        <v>7</v>
      </c>
      <c r="AM144" s="88">
        <f t="shared" si="675"/>
        <v>0</v>
      </c>
      <c r="AN144" s="88">
        <f t="shared" si="676"/>
        <v>0</v>
      </c>
      <c r="AP144" s="22">
        <v>6</v>
      </c>
      <c r="AQ144" s="43" t="s">
        <v>33</v>
      </c>
      <c r="AR144" s="88">
        <f t="shared" si="677"/>
        <v>0</v>
      </c>
      <c r="AS144" s="88">
        <f t="shared" si="698"/>
        <v>0</v>
      </c>
      <c r="AT144" s="88">
        <f t="shared" si="698"/>
        <v>0</v>
      </c>
      <c r="AU144" s="88">
        <f t="shared" si="679"/>
        <v>0</v>
      </c>
      <c r="AV144" s="88">
        <f t="shared" si="680"/>
        <v>0</v>
      </c>
      <c r="AX144" s="22">
        <v>6</v>
      </c>
      <c r="AY144" s="43" t="s">
        <v>33</v>
      </c>
      <c r="AZ144" s="88">
        <f t="shared" si="681"/>
        <v>0</v>
      </c>
      <c r="BA144" s="88">
        <f t="shared" si="699"/>
        <v>0</v>
      </c>
      <c r="BB144" s="88">
        <f t="shared" si="699"/>
        <v>0</v>
      </c>
      <c r="BC144" s="88">
        <f t="shared" si="683"/>
        <v>0</v>
      </c>
      <c r="BD144" s="88">
        <f t="shared" si="684"/>
        <v>0</v>
      </c>
      <c r="BF144" s="22">
        <v>6</v>
      </c>
      <c r="BG144" s="43" t="s">
        <v>33</v>
      </c>
      <c r="BH144" s="88">
        <f t="shared" si="685"/>
        <v>15</v>
      </c>
      <c r="BI144" s="88">
        <f t="shared" si="700"/>
        <v>17</v>
      </c>
      <c r="BJ144" s="88">
        <f t="shared" si="700"/>
        <v>2</v>
      </c>
      <c r="BK144" s="88">
        <f t="shared" si="687"/>
        <v>-13</v>
      </c>
      <c r="BL144" s="88">
        <f t="shared" si="688"/>
        <v>-15</v>
      </c>
      <c r="BN144" s="22">
        <v>6</v>
      </c>
      <c r="BO144" s="43" t="s">
        <v>33</v>
      </c>
      <c r="BP144" s="88">
        <f t="shared" si="689"/>
        <v>0</v>
      </c>
      <c r="BQ144" s="88">
        <f t="shared" si="701"/>
        <v>1</v>
      </c>
      <c r="BR144" s="88">
        <f t="shared" si="701"/>
        <v>1</v>
      </c>
      <c r="BS144" s="88">
        <f t="shared" si="691"/>
        <v>1</v>
      </c>
      <c r="BT144" s="88">
        <f t="shared" si="692"/>
        <v>0</v>
      </c>
    </row>
    <row r="145" spans="2:72">
      <c r="B145" s="22"/>
      <c r="C145" s="44"/>
      <c r="D145" s="88"/>
      <c r="E145" s="88"/>
      <c r="F145" s="88"/>
      <c r="G145" s="88"/>
      <c r="H145" s="88"/>
      <c r="J145" s="22"/>
      <c r="K145" s="44"/>
      <c r="L145" s="88"/>
      <c r="M145" s="88"/>
      <c r="N145" s="88"/>
      <c r="O145" s="88"/>
      <c r="P145" s="88"/>
      <c r="R145" s="22"/>
      <c r="S145" s="44"/>
      <c r="T145" s="88"/>
      <c r="U145" s="88"/>
      <c r="V145" s="88"/>
      <c r="W145" s="88"/>
      <c r="X145" s="88"/>
      <c r="Z145" s="22"/>
      <c r="AA145" s="44"/>
      <c r="AB145" s="88"/>
      <c r="AC145" s="88"/>
      <c r="AD145" s="88"/>
      <c r="AE145" s="88"/>
      <c r="AF145" s="88"/>
      <c r="AH145" s="22"/>
      <c r="AI145" s="44"/>
      <c r="AJ145" s="88"/>
      <c r="AK145" s="88"/>
      <c r="AL145" s="88"/>
      <c r="AM145" s="88"/>
      <c r="AN145" s="88"/>
      <c r="AP145" s="22"/>
      <c r="AQ145" s="44"/>
      <c r="AR145" s="88"/>
      <c r="AS145" s="88"/>
      <c r="AT145" s="88"/>
      <c r="AU145" s="88"/>
      <c r="AV145" s="88"/>
      <c r="AX145" s="22"/>
      <c r="AY145" s="44"/>
      <c r="AZ145" s="88"/>
      <c r="BA145" s="88"/>
      <c r="BB145" s="88"/>
      <c r="BC145" s="88"/>
      <c r="BD145" s="88"/>
      <c r="BF145" s="22"/>
      <c r="BG145" s="44"/>
      <c r="BH145" s="88"/>
      <c r="BI145" s="88"/>
      <c r="BJ145" s="88"/>
      <c r="BK145" s="88"/>
      <c r="BL145" s="88"/>
      <c r="BN145" s="22"/>
      <c r="BO145" s="44"/>
      <c r="BP145" s="88"/>
      <c r="BQ145" s="88"/>
      <c r="BR145" s="88"/>
      <c r="BS145" s="88"/>
      <c r="BT145" s="88"/>
    </row>
    <row r="146" spans="2:72">
      <c r="B146" s="38"/>
      <c r="C146" s="45" t="s">
        <v>7</v>
      </c>
      <c r="D146" s="262">
        <f>SUM(D139:D144)</f>
        <v>3555</v>
      </c>
      <c r="E146" s="262">
        <f t="shared" ref="E146:F146" si="702">SUM(E139:E144)</f>
        <v>4082</v>
      </c>
      <c r="F146" s="262">
        <f t="shared" si="702"/>
        <v>3602</v>
      </c>
      <c r="G146" s="262">
        <f>F146-D146</f>
        <v>47</v>
      </c>
      <c r="H146" s="262">
        <f>F146-E146</f>
        <v>-480</v>
      </c>
      <c r="J146" s="38"/>
      <c r="K146" s="45" t="s">
        <v>7</v>
      </c>
      <c r="L146" s="262">
        <f>SUM(L139:L144)</f>
        <v>0</v>
      </c>
      <c r="M146" s="262">
        <f t="shared" ref="M146:N146" si="703">SUM(M139:M144)</f>
        <v>61</v>
      </c>
      <c r="N146" s="262">
        <f t="shared" si="703"/>
        <v>44</v>
      </c>
      <c r="O146" s="262">
        <f>N146-L146</f>
        <v>44</v>
      </c>
      <c r="P146" s="262">
        <f>N146-M146</f>
        <v>-17</v>
      </c>
      <c r="R146" s="38"/>
      <c r="S146" s="45" t="s">
        <v>7</v>
      </c>
      <c r="T146" s="262">
        <f>SUM(T139:T144)</f>
        <v>26</v>
      </c>
      <c r="U146" s="262">
        <f t="shared" ref="U146:V146" si="704">SUM(U139:U144)</f>
        <v>118</v>
      </c>
      <c r="V146" s="262">
        <f t="shared" si="704"/>
        <v>103</v>
      </c>
      <c r="W146" s="262">
        <f>V146-T146</f>
        <v>77</v>
      </c>
      <c r="X146" s="262">
        <f>V146-U146</f>
        <v>-15</v>
      </c>
      <c r="Z146" s="38"/>
      <c r="AA146" s="45" t="s">
        <v>7</v>
      </c>
      <c r="AB146" s="262">
        <f>SUM(AB139:AB144)</f>
        <v>12</v>
      </c>
      <c r="AC146" s="262">
        <f t="shared" ref="AC146:AD146" si="705">SUM(AC139:AC144)</f>
        <v>22</v>
      </c>
      <c r="AD146" s="262">
        <f t="shared" si="705"/>
        <v>9</v>
      </c>
      <c r="AE146" s="262">
        <f>AD146-AB146</f>
        <v>-3</v>
      </c>
      <c r="AF146" s="262">
        <f>AD146-AC146</f>
        <v>-13</v>
      </c>
      <c r="AH146" s="38"/>
      <c r="AI146" s="45" t="s">
        <v>7</v>
      </c>
      <c r="AJ146" s="262">
        <f>SUM(AJ139:AJ144)</f>
        <v>1427</v>
      </c>
      <c r="AK146" s="262">
        <f t="shared" ref="AK146:AL146" si="706">SUM(AK139:AK144)</f>
        <v>1432</v>
      </c>
      <c r="AL146" s="262">
        <f t="shared" si="706"/>
        <v>1421</v>
      </c>
      <c r="AM146" s="262">
        <f>AL146-AJ146</f>
        <v>-6</v>
      </c>
      <c r="AN146" s="262">
        <f>AL146-AK146</f>
        <v>-11</v>
      </c>
      <c r="AP146" s="38"/>
      <c r="AQ146" s="45" t="s">
        <v>7</v>
      </c>
      <c r="AR146" s="262">
        <f>SUM(AR139:AR144)</f>
        <v>708</v>
      </c>
      <c r="AS146" s="262">
        <f t="shared" ref="AS146:AT146" si="707">SUM(AS139:AS144)</f>
        <v>593</v>
      </c>
      <c r="AT146" s="262">
        <f t="shared" si="707"/>
        <v>601</v>
      </c>
      <c r="AU146" s="262">
        <f>AT146-AR146</f>
        <v>-107</v>
      </c>
      <c r="AV146" s="262">
        <f>AT146-AS146</f>
        <v>8</v>
      </c>
      <c r="AX146" s="38"/>
      <c r="AY146" s="45" t="s">
        <v>7</v>
      </c>
      <c r="AZ146" s="262">
        <f>SUM(AZ139:AZ144)</f>
        <v>353</v>
      </c>
      <c r="BA146" s="262">
        <f t="shared" ref="BA146:BB146" si="708">SUM(BA139:BA144)</f>
        <v>445</v>
      </c>
      <c r="BB146" s="262">
        <f t="shared" si="708"/>
        <v>363</v>
      </c>
      <c r="BC146" s="262">
        <f>BB146-AZ146</f>
        <v>10</v>
      </c>
      <c r="BD146" s="262">
        <f>BB146-BA146</f>
        <v>-82</v>
      </c>
      <c r="BF146" s="38"/>
      <c r="BG146" s="45" t="s">
        <v>7</v>
      </c>
      <c r="BH146" s="262">
        <f>SUM(BH139:BH144)</f>
        <v>865</v>
      </c>
      <c r="BI146" s="262">
        <f t="shared" ref="BI146:BJ146" si="709">SUM(BI139:BI144)</f>
        <v>1230</v>
      </c>
      <c r="BJ146" s="262">
        <f t="shared" si="709"/>
        <v>895</v>
      </c>
      <c r="BK146" s="262">
        <f>BJ146-BH146</f>
        <v>30</v>
      </c>
      <c r="BL146" s="262">
        <f>BJ146-BI146</f>
        <v>-335</v>
      </c>
      <c r="BN146" s="38"/>
      <c r="BO146" s="45" t="s">
        <v>7</v>
      </c>
      <c r="BP146" s="262">
        <f>SUM(BP139:BP144)</f>
        <v>164</v>
      </c>
      <c r="BQ146" s="262">
        <f t="shared" ref="BQ146:BR146" si="710">SUM(BQ139:BQ144)</f>
        <v>181</v>
      </c>
      <c r="BR146" s="262">
        <f t="shared" si="710"/>
        <v>166</v>
      </c>
      <c r="BS146" s="262">
        <f>BR146-BP146</f>
        <v>2</v>
      </c>
      <c r="BT146" s="262">
        <f>BR146-BQ146</f>
        <v>-15</v>
      </c>
    </row>
    <row r="147" spans="2:72" s="35" customFormat="1">
      <c r="B147" s="239"/>
      <c r="C147" s="238"/>
      <c r="D147" s="240"/>
      <c r="E147" s="240"/>
      <c r="F147" s="240"/>
      <c r="G147" s="111"/>
      <c r="H147" s="112"/>
      <c r="J147" s="239"/>
      <c r="K147" s="238"/>
      <c r="L147" s="240"/>
      <c r="M147" s="240"/>
      <c r="N147" s="240"/>
      <c r="O147" s="111"/>
      <c r="P147" s="112"/>
      <c r="R147" s="239"/>
      <c r="S147" s="238"/>
      <c r="T147" s="240"/>
      <c r="U147" s="240"/>
      <c r="V147" s="240"/>
      <c r="W147" s="111"/>
      <c r="X147" s="112"/>
      <c r="Z147" s="239"/>
      <c r="AA147" s="238"/>
      <c r="AB147" s="240"/>
      <c r="AC147" s="240"/>
      <c r="AD147" s="240"/>
      <c r="AE147" s="111"/>
      <c r="AF147" s="112"/>
      <c r="AH147" s="239"/>
      <c r="AI147" s="238"/>
      <c r="AJ147" s="240"/>
      <c r="AK147" s="240"/>
      <c r="AL147" s="240"/>
      <c r="AM147" s="111"/>
      <c r="AN147" s="112"/>
      <c r="AP147" s="239"/>
      <c r="AQ147" s="238"/>
      <c r="AR147" s="240"/>
      <c r="AS147" s="240"/>
      <c r="AT147" s="240"/>
      <c r="AU147" s="111"/>
      <c r="AV147" s="112"/>
      <c r="AX147" s="239"/>
      <c r="AY147" s="238"/>
      <c r="AZ147" s="240"/>
      <c r="BA147" s="240"/>
      <c r="BB147" s="240"/>
      <c r="BC147" s="111"/>
      <c r="BD147" s="112"/>
      <c r="BF147" s="239"/>
      <c r="BG147" s="238"/>
      <c r="BH147" s="240"/>
      <c r="BI147" s="240"/>
      <c r="BJ147" s="240"/>
      <c r="BK147" s="111"/>
      <c r="BL147" s="112"/>
      <c r="BN147" s="239"/>
      <c r="BO147" s="238"/>
      <c r="BP147" s="240"/>
      <c r="BQ147" s="240"/>
      <c r="BR147" s="240"/>
      <c r="BS147" s="111"/>
      <c r="BT147" s="112"/>
    </row>
    <row r="149" spans="2:72">
      <c r="B149" s="220"/>
      <c r="C149" s="220" t="s">
        <v>78</v>
      </c>
      <c r="D149" s="35"/>
      <c r="E149" s="35"/>
      <c r="F149" s="35"/>
      <c r="G149" s="35"/>
      <c r="H149" s="35"/>
      <c r="J149" s="220"/>
      <c r="K149" s="220" t="s">
        <v>78</v>
      </c>
      <c r="L149" s="35"/>
      <c r="M149" s="35"/>
      <c r="N149" s="35"/>
      <c r="O149" s="35"/>
      <c r="P149" s="35"/>
      <c r="R149" s="220"/>
      <c r="S149" s="220" t="s">
        <v>78</v>
      </c>
      <c r="T149" s="35"/>
      <c r="U149" s="35"/>
      <c r="V149" s="35"/>
      <c r="W149" s="35"/>
      <c r="X149" s="35"/>
      <c r="Z149" s="220"/>
      <c r="AA149" s="220" t="s">
        <v>78</v>
      </c>
      <c r="AB149" s="35"/>
      <c r="AC149" s="35"/>
      <c r="AD149" s="35"/>
      <c r="AE149" s="35"/>
      <c r="AF149" s="35"/>
      <c r="AH149" s="220"/>
      <c r="AI149" s="220" t="s">
        <v>78</v>
      </c>
      <c r="AJ149" s="35"/>
      <c r="AK149" s="35"/>
      <c r="AL149" s="35"/>
      <c r="AM149" s="35"/>
      <c r="AN149" s="35"/>
      <c r="AP149" s="220"/>
      <c r="AQ149" s="220" t="s">
        <v>78</v>
      </c>
      <c r="AR149" s="35"/>
      <c r="AS149" s="35"/>
      <c r="AT149" s="35"/>
      <c r="AU149" s="35"/>
      <c r="AV149" s="35"/>
      <c r="AX149" s="220"/>
      <c r="AY149" s="220" t="s">
        <v>78</v>
      </c>
      <c r="AZ149" s="35"/>
      <c r="BA149" s="35"/>
      <c r="BB149" s="35"/>
      <c r="BC149" s="35"/>
      <c r="BD149" s="35"/>
      <c r="BF149" s="220"/>
      <c r="BG149" s="220" t="s">
        <v>78</v>
      </c>
      <c r="BH149" s="35"/>
      <c r="BI149" s="35"/>
      <c r="BJ149" s="35"/>
      <c r="BK149" s="35"/>
      <c r="BL149" s="35"/>
      <c r="BN149" s="220"/>
      <c r="BO149" s="220" t="s">
        <v>78</v>
      </c>
      <c r="BP149" s="35"/>
      <c r="BQ149" s="35"/>
      <c r="BR149" s="35"/>
      <c r="BS149" s="35"/>
      <c r="BT149" s="35"/>
    </row>
    <row r="150" spans="2:72">
      <c r="B150" s="325" t="s">
        <v>1</v>
      </c>
      <c r="C150" s="104"/>
      <c r="D150" s="67" t="str">
        <f>D134</f>
        <v>REALISASI</v>
      </c>
      <c r="E150" s="87" t="str">
        <f t="shared" ref="E150:F150" si="711">E134</f>
        <v>RKAP</v>
      </c>
      <c r="F150" s="68" t="str">
        <f t="shared" si="711"/>
        <v>REALISASI</v>
      </c>
      <c r="G150" s="326" t="s">
        <v>38</v>
      </c>
      <c r="H150" s="327"/>
      <c r="J150" s="325" t="s">
        <v>1</v>
      </c>
      <c r="K150" s="104"/>
      <c r="L150" s="67" t="str">
        <f>L134</f>
        <v>REALISASI</v>
      </c>
      <c r="M150" s="87" t="str">
        <f t="shared" ref="M150:N150" si="712">M134</f>
        <v>RKAP</v>
      </c>
      <c r="N150" s="68" t="str">
        <f t="shared" si="712"/>
        <v>REALISASI</v>
      </c>
      <c r="O150" s="326" t="s">
        <v>38</v>
      </c>
      <c r="P150" s="327"/>
      <c r="R150" s="325" t="s">
        <v>1</v>
      </c>
      <c r="S150" s="104"/>
      <c r="T150" s="67" t="str">
        <f>T134</f>
        <v>REALISASI</v>
      </c>
      <c r="U150" s="87" t="str">
        <f t="shared" ref="U150:V150" si="713">U134</f>
        <v>RKAP</v>
      </c>
      <c r="V150" s="68" t="str">
        <f t="shared" si="713"/>
        <v>REALISASI</v>
      </c>
      <c r="W150" s="326" t="s">
        <v>38</v>
      </c>
      <c r="X150" s="327"/>
      <c r="Z150" s="325" t="s">
        <v>1</v>
      </c>
      <c r="AA150" s="104"/>
      <c r="AB150" s="67" t="str">
        <f>AB134</f>
        <v>REALISASI</v>
      </c>
      <c r="AC150" s="87" t="str">
        <f t="shared" ref="AC150:AD150" si="714">AC134</f>
        <v>RKAP</v>
      </c>
      <c r="AD150" s="68" t="str">
        <f t="shared" si="714"/>
        <v>REALISASI</v>
      </c>
      <c r="AE150" s="326" t="s">
        <v>38</v>
      </c>
      <c r="AF150" s="327"/>
      <c r="AH150" s="325" t="s">
        <v>1</v>
      </c>
      <c r="AI150" s="104"/>
      <c r="AJ150" s="67" t="str">
        <f>AJ134</f>
        <v>REALISASI</v>
      </c>
      <c r="AK150" s="87" t="str">
        <f t="shared" ref="AK150:AL150" si="715">AK134</f>
        <v>RKAP</v>
      </c>
      <c r="AL150" s="68" t="str">
        <f t="shared" si="715"/>
        <v>REALISASI</v>
      </c>
      <c r="AM150" s="326" t="s">
        <v>38</v>
      </c>
      <c r="AN150" s="327"/>
      <c r="AP150" s="325" t="s">
        <v>1</v>
      </c>
      <c r="AQ150" s="104"/>
      <c r="AR150" s="67" t="str">
        <f>AR134</f>
        <v>REALISASI</v>
      </c>
      <c r="AS150" s="87" t="str">
        <f t="shared" ref="AS150:AT150" si="716">AS134</f>
        <v>RKAP</v>
      </c>
      <c r="AT150" s="68" t="str">
        <f t="shared" si="716"/>
        <v>REALISASI</v>
      </c>
      <c r="AU150" s="326" t="s">
        <v>38</v>
      </c>
      <c r="AV150" s="327"/>
      <c r="AX150" s="325" t="s">
        <v>1</v>
      </c>
      <c r="AY150" s="104"/>
      <c r="AZ150" s="67" t="str">
        <f>AZ134</f>
        <v>REALISASI</v>
      </c>
      <c r="BA150" s="87" t="str">
        <f t="shared" ref="BA150:BB150" si="717">BA134</f>
        <v>RKAP</v>
      </c>
      <c r="BB150" s="68" t="str">
        <f t="shared" si="717"/>
        <v>REALISASI</v>
      </c>
      <c r="BC150" s="326" t="s">
        <v>38</v>
      </c>
      <c r="BD150" s="327"/>
      <c r="BF150" s="325" t="s">
        <v>1</v>
      </c>
      <c r="BG150" s="104"/>
      <c r="BH150" s="67" t="str">
        <f>BH134</f>
        <v>REALISASI</v>
      </c>
      <c r="BI150" s="87" t="str">
        <f t="shared" ref="BI150:BJ150" si="718">BI134</f>
        <v>RKAP</v>
      </c>
      <c r="BJ150" s="68" t="str">
        <f t="shared" si="718"/>
        <v>REALISASI</v>
      </c>
      <c r="BK150" s="326" t="s">
        <v>38</v>
      </c>
      <c r="BL150" s="327"/>
      <c r="BN150" s="325" t="s">
        <v>1</v>
      </c>
      <c r="BO150" s="104"/>
      <c r="BP150" s="67" t="str">
        <f>BP134</f>
        <v>REALISASI</v>
      </c>
      <c r="BQ150" s="87" t="str">
        <f t="shared" ref="BQ150:BR150" si="719">BQ134</f>
        <v>RKAP</v>
      </c>
      <c r="BR150" s="68" t="str">
        <f t="shared" si="719"/>
        <v>REALISASI</v>
      </c>
      <c r="BS150" s="326" t="s">
        <v>38</v>
      </c>
      <c r="BT150" s="327"/>
    </row>
    <row r="151" spans="2:72">
      <c r="B151" s="323"/>
      <c r="C151" s="81" t="s">
        <v>27</v>
      </c>
      <c r="D151" s="81" t="str">
        <f t="shared" ref="D151:F151" si="720">D135</f>
        <v>TAHUN</v>
      </c>
      <c r="E151" s="81" t="str">
        <f t="shared" si="720"/>
        <v>TAHUN</v>
      </c>
      <c r="F151" s="81" t="str">
        <f t="shared" si="720"/>
        <v>TAHUN</v>
      </c>
      <c r="G151" s="320" t="s">
        <v>5</v>
      </c>
      <c r="H151" s="321"/>
      <c r="J151" s="323"/>
      <c r="K151" s="81" t="s">
        <v>27</v>
      </c>
      <c r="L151" s="81" t="str">
        <f t="shared" ref="L151:N151" si="721">L135</f>
        <v>TAHUN</v>
      </c>
      <c r="M151" s="81" t="str">
        <f t="shared" si="721"/>
        <v>TAHUN</v>
      </c>
      <c r="N151" s="81" t="str">
        <f t="shared" si="721"/>
        <v>TAHUN</v>
      </c>
      <c r="O151" s="320" t="s">
        <v>5</v>
      </c>
      <c r="P151" s="321"/>
      <c r="R151" s="323"/>
      <c r="S151" s="81" t="s">
        <v>27</v>
      </c>
      <c r="T151" s="81" t="str">
        <f t="shared" ref="T151:V151" si="722">T135</f>
        <v>TAHUN</v>
      </c>
      <c r="U151" s="81" t="str">
        <f t="shared" si="722"/>
        <v>TAHUN</v>
      </c>
      <c r="V151" s="81" t="str">
        <f t="shared" si="722"/>
        <v>TAHUN</v>
      </c>
      <c r="W151" s="320" t="s">
        <v>5</v>
      </c>
      <c r="X151" s="321"/>
      <c r="Z151" s="323"/>
      <c r="AA151" s="81" t="s">
        <v>27</v>
      </c>
      <c r="AB151" s="81" t="str">
        <f t="shared" ref="AB151:AD151" si="723">AB135</f>
        <v>TAHUN</v>
      </c>
      <c r="AC151" s="81" t="str">
        <f t="shared" si="723"/>
        <v>TAHUN</v>
      </c>
      <c r="AD151" s="81" t="str">
        <f t="shared" si="723"/>
        <v>TAHUN</v>
      </c>
      <c r="AE151" s="320" t="s">
        <v>5</v>
      </c>
      <c r="AF151" s="321"/>
      <c r="AH151" s="323"/>
      <c r="AI151" s="81" t="s">
        <v>27</v>
      </c>
      <c r="AJ151" s="81" t="str">
        <f t="shared" ref="AJ151:AL151" si="724">AJ135</f>
        <v>TAHUN</v>
      </c>
      <c r="AK151" s="81" t="str">
        <f t="shared" si="724"/>
        <v>TAHUN</v>
      </c>
      <c r="AL151" s="81" t="str">
        <f t="shared" si="724"/>
        <v>TAHUN</v>
      </c>
      <c r="AM151" s="320" t="s">
        <v>5</v>
      </c>
      <c r="AN151" s="321"/>
      <c r="AP151" s="323"/>
      <c r="AQ151" s="81" t="s">
        <v>27</v>
      </c>
      <c r="AR151" s="81" t="str">
        <f t="shared" ref="AR151:AT151" si="725">AR135</f>
        <v>TAHUN</v>
      </c>
      <c r="AS151" s="81" t="str">
        <f t="shared" si="725"/>
        <v>TAHUN</v>
      </c>
      <c r="AT151" s="81" t="str">
        <f t="shared" si="725"/>
        <v>TAHUN</v>
      </c>
      <c r="AU151" s="320" t="s">
        <v>5</v>
      </c>
      <c r="AV151" s="321"/>
      <c r="AX151" s="323"/>
      <c r="AY151" s="81" t="s">
        <v>27</v>
      </c>
      <c r="AZ151" s="81" t="str">
        <f t="shared" ref="AZ151:BB151" si="726">AZ135</f>
        <v>TAHUN</v>
      </c>
      <c r="BA151" s="81" t="str">
        <f t="shared" si="726"/>
        <v>TAHUN</v>
      </c>
      <c r="BB151" s="81" t="str">
        <f t="shared" si="726"/>
        <v>TAHUN</v>
      </c>
      <c r="BC151" s="320" t="s">
        <v>5</v>
      </c>
      <c r="BD151" s="321"/>
      <c r="BF151" s="323"/>
      <c r="BG151" s="81" t="s">
        <v>27</v>
      </c>
      <c r="BH151" s="81" t="str">
        <f t="shared" ref="BH151:BJ151" si="727">BH135</f>
        <v>TAHUN</v>
      </c>
      <c r="BI151" s="81" t="str">
        <f t="shared" si="727"/>
        <v>TAHUN</v>
      </c>
      <c r="BJ151" s="81" t="str">
        <f t="shared" si="727"/>
        <v>TAHUN</v>
      </c>
      <c r="BK151" s="320" t="s">
        <v>5</v>
      </c>
      <c r="BL151" s="321"/>
      <c r="BN151" s="323"/>
      <c r="BO151" s="81" t="s">
        <v>27</v>
      </c>
      <c r="BP151" s="81" t="str">
        <f t="shared" ref="BP151:BR151" si="728">BP135</f>
        <v>TAHUN</v>
      </c>
      <c r="BQ151" s="81" t="str">
        <f t="shared" si="728"/>
        <v>TAHUN</v>
      </c>
      <c r="BR151" s="81" t="str">
        <f t="shared" si="728"/>
        <v>TAHUN</v>
      </c>
      <c r="BS151" s="320" t="s">
        <v>5</v>
      </c>
      <c r="BT151" s="321"/>
    </row>
    <row r="152" spans="2:72">
      <c r="B152" s="324"/>
      <c r="C152" s="105"/>
      <c r="D152" s="69">
        <f t="shared" ref="D152:F152" si="729">D136</f>
        <v>2020</v>
      </c>
      <c r="E152" s="69">
        <f t="shared" si="729"/>
        <v>2021</v>
      </c>
      <c r="F152" s="69">
        <f t="shared" si="729"/>
        <v>2021</v>
      </c>
      <c r="G152" s="91" t="s">
        <v>49</v>
      </c>
      <c r="H152" s="91" t="s">
        <v>50</v>
      </c>
      <c r="J152" s="324"/>
      <c r="K152" s="105"/>
      <c r="L152" s="69">
        <f t="shared" ref="L152:N152" si="730">L136</f>
        <v>2020</v>
      </c>
      <c r="M152" s="69">
        <f t="shared" si="730"/>
        <v>2021</v>
      </c>
      <c r="N152" s="69">
        <f t="shared" si="730"/>
        <v>2021</v>
      </c>
      <c r="O152" s="91" t="s">
        <v>49</v>
      </c>
      <c r="P152" s="91" t="s">
        <v>50</v>
      </c>
      <c r="R152" s="324"/>
      <c r="S152" s="105"/>
      <c r="T152" s="69">
        <f t="shared" ref="T152:V152" si="731">T136</f>
        <v>2020</v>
      </c>
      <c r="U152" s="69">
        <f t="shared" si="731"/>
        <v>2021</v>
      </c>
      <c r="V152" s="69">
        <f t="shared" si="731"/>
        <v>2021</v>
      </c>
      <c r="W152" s="91" t="s">
        <v>49</v>
      </c>
      <c r="X152" s="91" t="s">
        <v>50</v>
      </c>
      <c r="Z152" s="324"/>
      <c r="AA152" s="105"/>
      <c r="AB152" s="69">
        <f t="shared" ref="AB152:AD152" si="732">AB136</f>
        <v>2020</v>
      </c>
      <c r="AC152" s="69">
        <f t="shared" si="732"/>
        <v>2021</v>
      </c>
      <c r="AD152" s="69">
        <f t="shared" si="732"/>
        <v>2021</v>
      </c>
      <c r="AE152" s="91" t="s">
        <v>49</v>
      </c>
      <c r="AF152" s="91" t="s">
        <v>50</v>
      </c>
      <c r="AH152" s="324"/>
      <c r="AI152" s="105"/>
      <c r="AJ152" s="69">
        <f t="shared" ref="AJ152:AL152" si="733">AJ136</f>
        <v>2020</v>
      </c>
      <c r="AK152" s="69">
        <f t="shared" si="733"/>
        <v>2021</v>
      </c>
      <c r="AL152" s="69">
        <f t="shared" si="733"/>
        <v>2021</v>
      </c>
      <c r="AM152" s="91" t="s">
        <v>49</v>
      </c>
      <c r="AN152" s="91" t="s">
        <v>50</v>
      </c>
      <c r="AP152" s="324"/>
      <c r="AQ152" s="105"/>
      <c r="AR152" s="69">
        <f t="shared" ref="AR152:AT152" si="734">AR136</f>
        <v>2020</v>
      </c>
      <c r="AS152" s="69">
        <f t="shared" si="734"/>
        <v>2021</v>
      </c>
      <c r="AT152" s="69">
        <f t="shared" si="734"/>
        <v>2021</v>
      </c>
      <c r="AU152" s="91" t="s">
        <v>49</v>
      </c>
      <c r="AV152" s="91" t="s">
        <v>50</v>
      </c>
      <c r="AX152" s="324"/>
      <c r="AY152" s="105"/>
      <c r="AZ152" s="69">
        <f t="shared" ref="AZ152:BB152" si="735">AZ136</f>
        <v>2020</v>
      </c>
      <c r="BA152" s="69">
        <f t="shared" si="735"/>
        <v>2021</v>
      </c>
      <c r="BB152" s="69">
        <f t="shared" si="735"/>
        <v>2021</v>
      </c>
      <c r="BC152" s="91" t="s">
        <v>49</v>
      </c>
      <c r="BD152" s="91" t="s">
        <v>50</v>
      </c>
      <c r="BF152" s="324"/>
      <c r="BG152" s="105"/>
      <c r="BH152" s="69">
        <f t="shared" ref="BH152:BJ152" si="736">BH136</f>
        <v>2020</v>
      </c>
      <c r="BI152" s="69">
        <f t="shared" si="736"/>
        <v>2021</v>
      </c>
      <c r="BJ152" s="69">
        <f t="shared" si="736"/>
        <v>2021</v>
      </c>
      <c r="BK152" s="91" t="s">
        <v>49</v>
      </c>
      <c r="BL152" s="91" t="s">
        <v>50</v>
      </c>
      <c r="BN152" s="324"/>
      <c r="BO152" s="105"/>
      <c r="BP152" s="69">
        <f t="shared" ref="BP152:BR152" si="737">BP136</f>
        <v>2020</v>
      </c>
      <c r="BQ152" s="69">
        <f t="shared" si="737"/>
        <v>2021</v>
      </c>
      <c r="BR152" s="69">
        <f t="shared" si="737"/>
        <v>2021</v>
      </c>
      <c r="BS152" s="91" t="s">
        <v>49</v>
      </c>
      <c r="BT152" s="91" t="s">
        <v>50</v>
      </c>
    </row>
    <row r="153" spans="2:72">
      <c r="B153" s="78">
        <v>1</v>
      </c>
      <c r="C153" s="75">
        <v>2</v>
      </c>
      <c r="D153" s="75">
        <v>3</v>
      </c>
      <c r="E153" s="75">
        <v>4</v>
      </c>
      <c r="F153" s="75">
        <v>5</v>
      </c>
      <c r="G153" s="75">
        <v>6</v>
      </c>
      <c r="H153" s="75">
        <v>7</v>
      </c>
      <c r="J153" s="78">
        <v>1</v>
      </c>
      <c r="K153" s="75">
        <v>2</v>
      </c>
      <c r="L153" s="75">
        <v>3</v>
      </c>
      <c r="M153" s="75">
        <v>4</v>
      </c>
      <c r="N153" s="75">
        <v>5</v>
      </c>
      <c r="O153" s="75">
        <v>6</v>
      </c>
      <c r="P153" s="75">
        <v>7</v>
      </c>
      <c r="R153" s="78">
        <v>1</v>
      </c>
      <c r="S153" s="75">
        <v>2</v>
      </c>
      <c r="T153" s="75">
        <v>3</v>
      </c>
      <c r="U153" s="75">
        <v>4</v>
      </c>
      <c r="V153" s="75">
        <v>5</v>
      </c>
      <c r="W153" s="75">
        <v>6</v>
      </c>
      <c r="X153" s="75">
        <v>7</v>
      </c>
      <c r="Z153" s="78">
        <v>1</v>
      </c>
      <c r="AA153" s="75">
        <v>2</v>
      </c>
      <c r="AB153" s="75">
        <v>3</v>
      </c>
      <c r="AC153" s="75">
        <v>4</v>
      </c>
      <c r="AD153" s="75">
        <v>5</v>
      </c>
      <c r="AE153" s="75">
        <v>6</v>
      </c>
      <c r="AF153" s="75">
        <v>7</v>
      </c>
      <c r="AH153" s="78">
        <v>1</v>
      </c>
      <c r="AI153" s="75">
        <v>2</v>
      </c>
      <c r="AJ153" s="75">
        <v>3</v>
      </c>
      <c r="AK153" s="75">
        <v>4</v>
      </c>
      <c r="AL153" s="75">
        <v>5</v>
      </c>
      <c r="AM153" s="75">
        <v>6</v>
      </c>
      <c r="AN153" s="75">
        <v>7</v>
      </c>
      <c r="AP153" s="78">
        <v>1</v>
      </c>
      <c r="AQ153" s="75">
        <v>2</v>
      </c>
      <c r="AR153" s="75">
        <v>3</v>
      </c>
      <c r="AS153" s="75">
        <v>4</v>
      </c>
      <c r="AT153" s="75">
        <v>5</v>
      </c>
      <c r="AU153" s="75">
        <v>6</v>
      </c>
      <c r="AV153" s="75">
        <v>7</v>
      </c>
      <c r="AX153" s="78">
        <v>1</v>
      </c>
      <c r="AY153" s="75">
        <v>2</v>
      </c>
      <c r="AZ153" s="75">
        <v>3</v>
      </c>
      <c r="BA153" s="75">
        <v>4</v>
      </c>
      <c r="BB153" s="75">
        <v>5</v>
      </c>
      <c r="BC153" s="75">
        <v>6</v>
      </c>
      <c r="BD153" s="75">
        <v>7</v>
      </c>
      <c r="BF153" s="78">
        <v>1</v>
      </c>
      <c r="BG153" s="75">
        <v>2</v>
      </c>
      <c r="BH153" s="75">
        <v>3</v>
      </c>
      <c r="BI153" s="75">
        <v>4</v>
      </c>
      <c r="BJ153" s="75">
        <v>5</v>
      </c>
      <c r="BK153" s="75">
        <v>6</v>
      </c>
      <c r="BL153" s="75">
        <v>7</v>
      </c>
      <c r="BN153" s="78">
        <v>1</v>
      </c>
      <c r="BO153" s="75">
        <v>2</v>
      </c>
      <c r="BP153" s="75">
        <v>3</v>
      </c>
      <c r="BQ153" s="75">
        <v>4</v>
      </c>
      <c r="BR153" s="75">
        <v>5</v>
      </c>
      <c r="BS153" s="75">
        <v>6</v>
      </c>
      <c r="BT153" s="75">
        <v>7</v>
      </c>
    </row>
    <row r="154" spans="2:72">
      <c r="B154" s="41"/>
      <c r="C154" s="42"/>
      <c r="D154" s="41"/>
      <c r="E154" s="41"/>
      <c r="F154" s="59"/>
      <c r="G154" s="41"/>
      <c r="H154" s="41"/>
      <c r="J154" s="41"/>
      <c r="K154" s="42"/>
      <c r="L154" s="41"/>
      <c r="M154" s="41"/>
      <c r="N154" s="59"/>
      <c r="O154" s="41"/>
      <c r="P154" s="41"/>
      <c r="R154" s="41"/>
      <c r="S154" s="42"/>
      <c r="T154" s="41"/>
      <c r="U154" s="41"/>
      <c r="V154" s="59"/>
      <c r="W154" s="41"/>
      <c r="X154" s="41"/>
      <c r="Z154" s="41"/>
      <c r="AA154" s="42"/>
      <c r="AB154" s="41"/>
      <c r="AC154" s="41"/>
      <c r="AD154" s="59"/>
      <c r="AE154" s="41"/>
      <c r="AF154" s="41"/>
      <c r="AH154" s="41"/>
      <c r="AI154" s="42"/>
      <c r="AJ154" s="41"/>
      <c r="AK154" s="41"/>
      <c r="AL154" s="59"/>
      <c r="AM154" s="41"/>
      <c r="AN154" s="41"/>
      <c r="AP154" s="41"/>
      <c r="AQ154" s="42"/>
      <c r="AR154" s="41"/>
      <c r="AS154" s="41"/>
      <c r="AT154" s="59"/>
      <c r="AU154" s="41"/>
      <c r="AV154" s="41"/>
      <c r="AX154" s="41"/>
      <c r="AY154" s="42"/>
      <c r="AZ154" s="41"/>
      <c r="BA154" s="41"/>
      <c r="BB154" s="59"/>
      <c r="BC154" s="41"/>
      <c r="BD154" s="41"/>
      <c r="BF154" s="41"/>
      <c r="BG154" s="42"/>
      <c r="BH154" s="41"/>
      <c r="BI154" s="41"/>
      <c r="BJ154" s="59"/>
      <c r="BK154" s="41"/>
      <c r="BL154" s="41"/>
      <c r="BN154" s="41"/>
      <c r="BO154" s="42"/>
      <c r="BP154" s="41"/>
      <c r="BQ154" s="41"/>
      <c r="BR154" s="59"/>
      <c r="BS154" s="41"/>
      <c r="BT154" s="41"/>
    </row>
    <row r="155" spans="2:72">
      <c r="B155" s="22">
        <v>1</v>
      </c>
      <c r="C155" s="43" t="s">
        <v>28</v>
      </c>
      <c r="D155" s="88">
        <f t="shared" ref="D155:D160" si="738">D123+D139</f>
        <v>1054</v>
      </c>
      <c r="E155" s="88">
        <f t="shared" ref="E155:F155" si="739">E123+E139</f>
        <v>1387</v>
      </c>
      <c r="F155" s="88">
        <f t="shared" si="739"/>
        <v>669</v>
      </c>
      <c r="G155" s="88">
        <f>F155-D155</f>
        <v>-385</v>
      </c>
      <c r="H155" s="88">
        <f>F155-E155</f>
        <v>-718</v>
      </c>
      <c r="J155" s="22">
        <v>1</v>
      </c>
      <c r="K155" s="43" t="s">
        <v>28</v>
      </c>
      <c r="L155" s="88">
        <f t="shared" ref="L155:L160" si="740">L123+L139</f>
        <v>0</v>
      </c>
      <c r="M155" s="88">
        <f t="shared" ref="M155:N155" si="741">M123+M139</f>
        <v>8</v>
      </c>
      <c r="N155" s="88">
        <f t="shared" si="741"/>
        <v>8</v>
      </c>
      <c r="O155" s="88">
        <f>N155-L155</f>
        <v>8</v>
      </c>
      <c r="P155" s="88">
        <f>N155-M155</f>
        <v>0</v>
      </c>
      <c r="R155" s="22">
        <v>1</v>
      </c>
      <c r="S155" s="43" t="s">
        <v>28</v>
      </c>
      <c r="T155" s="88">
        <f t="shared" ref="T155:T160" si="742">T123+T139</f>
        <v>7</v>
      </c>
      <c r="U155" s="88">
        <f t="shared" ref="U155:V155" si="743">U123+U139</f>
        <v>25</v>
      </c>
      <c r="V155" s="88">
        <f t="shared" si="743"/>
        <v>25</v>
      </c>
      <c r="W155" s="88">
        <f>V155-T155</f>
        <v>18</v>
      </c>
      <c r="X155" s="88">
        <f>V155-U155</f>
        <v>0</v>
      </c>
      <c r="Z155" s="22">
        <v>1</v>
      </c>
      <c r="AA155" s="43" t="s">
        <v>28</v>
      </c>
      <c r="AB155" s="88">
        <f t="shared" ref="AB155:AB160" si="744">AB123+AB139</f>
        <v>17</v>
      </c>
      <c r="AC155" s="88">
        <f t="shared" ref="AC155:AD155" si="745">AC123+AC139</f>
        <v>21</v>
      </c>
      <c r="AD155" s="88">
        <f t="shared" si="745"/>
        <v>14</v>
      </c>
      <c r="AE155" s="88">
        <f>AD155-AB155</f>
        <v>-3</v>
      </c>
      <c r="AF155" s="88">
        <f>AD155-AC155</f>
        <v>-7</v>
      </c>
      <c r="AH155" s="22">
        <v>1</v>
      </c>
      <c r="AI155" s="43" t="s">
        <v>28</v>
      </c>
      <c r="AJ155" s="88">
        <f t="shared" ref="AJ155:AJ160" si="746">AJ123+AJ139</f>
        <v>80</v>
      </c>
      <c r="AK155" s="88">
        <f t="shared" ref="AK155:AL155" si="747">AK123+AK139</f>
        <v>98</v>
      </c>
      <c r="AL155" s="88">
        <f t="shared" si="747"/>
        <v>56</v>
      </c>
      <c r="AM155" s="88">
        <f>AL155-AJ155</f>
        <v>-24</v>
      </c>
      <c r="AN155" s="88">
        <f>AL155-AK155</f>
        <v>-42</v>
      </c>
      <c r="AP155" s="22">
        <v>1</v>
      </c>
      <c r="AQ155" s="43" t="s">
        <v>28</v>
      </c>
      <c r="AR155" s="88">
        <f t="shared" ref="AR155:AR160" si="748">AR123+AR139</f>
        <v>287</v>
      </c>
      <c r="AS155" s="88">
        <f t="shared" ref="AS155:AT155" si="749">AS123+AS139</f>
        <v>188</v>
      </c>
      <c r="AT155" s="88">
        <f t="shared" si="749"/>
        <v>172</v>
      </c>
      <c r="AU155" s="88">
        <f>AT155-AR155</f>
        <v>-115</v>
      </c>
      <c r="AV155" s="88">
        <f>AT155-AS155</f>
        <v>-16</v>
      </c>
      <c r="AX155" s="22">
        <v>1</v>
      </c>
      <c r="AY155" s="43" t="s">
        <v>28</v>
      </c>
      <c r="AZ155" s="88">
        <f t="shared" ref="AZ155:AZ160" si="750">AZ123+AZ139</f>
        <v>52</v>
      </c>
      <c r="BA155" s="88">
        <f t="shared" ref="BA155:BB155" si="751">BA123+BA139</f>
        <v>146</v>
      </c>
      <c r="BB155" s="88">
        <f t="shared" si="751"/>
        <v>37</v>
      </c>
      <c r="BC155" s="88">
        <f>BB155-AZ155</f>
        <v>-15</v>
      </c>
      <c r="BD155" s="88">
        <f>BB155-BA155</f>
        <v>-109</v>
      </c>
      <c r="BF155" s="22">
        <v>1</v>
      </c>
      <c r="BG155" s="43" t="s">
        <v>28</v>
      </c>
      <c r="BH155" s="88">
        <f t="shared" ref="BH155:BH160" si="752">BH123+BH139</f>
        <v>578</v>
      </c>
      <c r="BI155" s="88">
        <f t="shared" ref="BI155:BJ155" si="753">BI123+BI139</f>
        <v>868</v>
      </c>
      <c r="BJ155" s="88">
        <f t="shared" si="753"/>
        <v>323</v>
      </c>
      <c r="BK155" s="88">
        <f>BJ155-BH155</f>
        <v>-255</v>
      </c>
      <c r="BL155" s="88">
        <f>BJ155-BI155</f>
        <v>-545</v>
      </c>
      <c r="BN155" s="22">
        <v>1</v>
      </c>
      <c r="BO155" s="43" t="s">
        <v>28</v>
      </c>
      <c r="BP155" s="88">
        <f t="shared" ref="BP155:BP160" si="754">BP123+BP139</f>
        <v>33</v>
      </c>
      <c r="BQ155" s="88">
        <f t="shared" ref="BQ155:BR155" si="755">BQ123+BQ139</f>
        <v>33</v>
      </c>
      <c r="BR155" s="88">
        <f t="shared" si="755"/>
        <v>34</v>
      </c>
      <c r="BS155" s="88">
        <f>BR155-BP155</f>
        <v>1</v>
      </c>
      <c r="BT155" s="88">
        <f>BR155-BQ155</f>
        <v>1</v>
      </c>
    </row>
    <row r="156" spans="2:72">
      <c r="B156" s="22">
        <v>2</v>
      </c>
      <c r="C156" s="43" t="s">
        <v>29</v>
      </c>
      <c r="D156" s="88">
        <f t="shared" si="738"/>
        <v>2061</v>
      </c>
      <c r="E156" s="88">
        <f t="shared" ref="E156:F160" si="756">E124+E140</f>
        <v>2574</v>
      </c>
      <c r="F156" s="88">
        <f t="shared" si="756"/>
        <v>2443</v>
      </c>
      <c r="G156" s="88">
        <f>F156-D156</f>
        <v>382</v>
      </c>
      <c r="H156" s="88">
        <f>F156-E156</f>
        <v>-131</v>
      </c>
      <c r="J156" s="22">
        <v>2</v>
      </c>
      <c r="K156" s="43" t="s">
        <v>29</v>
      </c>
      <c r="L156" s="88">
        <f t="shared" si="740"/>
        <v>0</v>
      </c>
      <c r="M156" s="88">
        <f t="shared" ref="M156:N160" si="757">M124+M140</f>
        <v>155</v>
      </c>
      <c r="N156" s="88">
        <f t="shared" si="757"/>
        <v>138</v>
      </c>
      <c r="O156" s="88">
        <f>N156-L156</f>
        <v>138</v>
      </c>
      <c r="P156" s="88">
        <f>N156-M156</f>
        <v>-17</v>
      </c>
      <c r="R156" s="22">
        <v>2</v>
      </c>
      <c r="S156" s="43" t="s">
        <v>29</v>
      </c>
      <c r="T156" s="88">
        <f t="shared" si="742"/>
        <v>33</v>
      </c>
      <c r="U156" s="88">
        <f t="shared" ref="U156:V160" si="758">U124+U140</f>
        <v>75</v>
      </c>
      <c r="V156" s="88">
        <f t="shared" si="758"/>
        <v>60</v>
      </c>
      <c r="W156" s="88">
        <f>V156-T156</f>
        <v>27</v>
      </c>
      <c r="X156" s="88">
        <f>V156-U156</f>
        <v>-15</v>
      </c>
      <c r="Z156" s="22">
        <v>2</v>
      </c>
      <c r="AA156" s="43" t="s">
        <v>29</v>
      </c>
      <c r="AB156" s="88">
        <f t="shared" si="744"/>
        <v>61</v>
      </c>
      <c r="AC156" s="88">
        <f t="shared" ref="AC156:AD160" si="759">AC124+AC140</f>
        <v>71</v>
      </c>
      <c r="AD156" s="88">
        <f t="shared" si="759"/>
        <v>58</v>
      </c>
      <c r="AE156" s="88">
        <f>AD156-AB156</f>
        <v>-3</v>
      </c>
      <c r="AF156" s="88">
        <f>AD156-AC156</f>
        <v>-13</v>
      </c>
      <c r="AH156" s="22">
        <v>2</v>
      </c>
      <c r="AI156" s="43" t="s">
        <v>29</v>
      </c>
      <c r="AJ156" s="88">
        <f t="shared" si="746"/>
        <v>944</v>
      </c>
      <c r="AK156" s="88">
        <f t="shared" ref="AK156:AL160" si="760">AK124+AK140</f>
        <v>964</v>
      </c>
      <c r="AL156" s="88">
        <f t="shared" si="760"/>
        <v>852</v>
      </c>
      <c r="AM156" s="88">
        <f>AL156-AJ156</f>
        <v>-92</v>
      </c>
      <c r="AN156" s="88">
        <f>AL156-AK156</f>
        <v>-112</v>
      </c>
      <c r="AP156" s="22">
        <v>2</v>
      </c>
      <c r="AQ156" s="43" t="s">
        <v>29</v>
      </c>
      <c r="AR156" s="88">
        <f t="shared" si="748"/>
        <v>199</v>
      </c>
      <c r="AS156" s="88">
        <f t="shared" ref="AS156:AT160" si="761">AS124+AS140</f>
        <v>214</v>
      </c>
      <c r="AT156" s="88">
        <f t="shared" si="761"/>
        <v>208</v>
      </c>
      <c r="AU156" s="88">
        <f>AT156-AR156</f>
        <v>9</v>
      </c>
      <c r="AV156" s="88">
        <f>AT156-AS156</f>
        <v>-6</v>
      </c>
      <c r="AX156" s="22">
        <v>2</v>
      </c>
      <c r="AY156" s="43" t="s">
        <v>29</v>
      </c>
      <c r="AZ156" s="88">
        <f t="shared" si="750"/>
        <v>353</v>
      </c>
      <c r="BA156" s="88">
        <f t="shared" ref="BA156:BB160" si="762">BA124+BA140</f>
        <v>503</v>
      </c>
      <c r="BB156" s="88">
        <f t="shared" si="762"/>
        <v>387</v>
      </c>
      <c r="BC156" s="88">
        <f>BB156-AZ156</f>
        <v>34</v>
      </c>
      <c r="BD156" s="88">
        <f>BB156-BA156</f>
        <v>-116</v>
      </c>
      <c r="BF156" s="22">
        <v>2</v>
      </c>
      <c r="BG156" s="43" t="s">
        <v>29</v>
      </c>
      <c r="BH156" s="88">
        <f t="shared" si="752"/>
        <v>347</v>
      </c>
      <c r="BI156" s="88">
        <f t="shared" ref="BI156:BJ160" si="763">BI124+BI140</f>
        <v>450</v>
      </c>
      <c r="BJ156" s="88">
        <f t="shared" si="763"/>
        <v>620</v>
      </c>
      <c r="BK156" s="88">
        <f>BJ156-BH156</f>
        <v>273</v>
      </c>
      <c r="BL156" s="88">
        <f>BJ156-BI156</f>
        <v>170</v>
      </c>
      <c r="BN156" s="22">
        <v>2</v>
      </c>
      <c r="BO156" s="43" t="s">
        <v>29</v>
      </c>
      <c r="BP156" s="88">
        <f t="shared" si="754"/>
        <v>124</v>
      </c>
      <c r="BQ156" s="88">
        <f t="shared" ref="BQ156:BR160" si="764">BQ124+BQ140</f>
        <v>142</v>
      </c>
      <c r="BR156" s="88">
        <f t="shared" si="764"/>
        <v>120</v>
      </c>
      <c r="BS156" s="88">
        <f>BR156-BP156</f>
        <v>-4</v>
      </c>
      <c r="BT156" s="88">
        <f>BR156-BQ156</f>
        <v>-22</v>
      </c>
    </row>
    <row r="157" spans="2:72">
      <c r="B157" s="22">
        <v>3</v>
      </c>
      <c r="C157" s="43" t="s">
        <v>30</v>
      </c>
      <c r="D157" s="88">
        <f t="shared" si="738"/>
        <v>1364</v>
      </c>
      <c r="E157" s="88">
        <f t="shared" si="756"/>
        <v>1343</v>
      </c>
      <c r="F157" s="88">
        <f t="shared" si="756"/>
        <v>1635</v>
      </c>
      <c r="G157" s="88">
        <f>F157-D157</f>
        <v>271</v>
      </c>
      <c r="H157" s="88">
        <f>F157-E157</f>
        <v>292</v>
      </c>
      <c r="J157" s="22">
        <v>3</v>
      </c>
      <c r="K157" s="43" t="s">
        <v>30</v>
      </c>
      <c r="L157" s="88">
        <f t="shared" si="740"/>
        <v>0</v>
      </c>
      <c r="M157" s="88">
        <f t="shared" si="757"/>
        <v>80</v>
      </c>
      <c r="N157" s="88">
        <f t="shared" si="757"/>
        <v>80</v>
      </c>
      <c r="O157" s="88">
        <f>N157-L157</f>
        <v>80</v>
      </c>
      <c r="P157" s="88">
        <f>N157-M157</f>
        <v>0</v>
      </c>
      <c r="R157" s="22">
        <v>3</v>
      </c>
      <c r="S157" s="43" t="s">
        <v>30</v>
      </c>
      <c r="T157" s="88">
        <f t="shared" si="742"/>
        <v>3</v>
      </c>
      <c r="U157" s="88">
        <f t="shared" si="758"/>
        <v>32</v>
      </c>
      <c r="V157" s="88">
        <f t="shared" si="758"/>
        <v>32</v>
      </c>
      <c r="W157" s="88">
        <f>V157-T157</f>
        <v>29</v>
      </c>
      <c r="X157" s="88">
        <f>V157-U157</f>
        <v>0</v>
      </c>
      <c r="Z157" s="22">
        <v>3</v>
      </c>
      <c r="AA157" s="43" t="s">
        <v>30</v>
      </c>
      <c r="AB157" s="88">
        <f t="shared" si="744"/>
        <v>9</v>
      </c>
      <c r="AC157" s="88">
        <f t="shared" si="759"/>
        <v>9</v>
      </c>
      <c r="AD157" s="88">
        <f t="shared" si="759"/>
        <v>9</v>
      </c>
      <c r="AE157" s="88">
        <f>AD157-AB157</f>
        <v>0</v>
      </c>
      <c r="AF157" s="88">
        <f>AD157-AC157</f>
        <v>0</v>
      </c>
      <c r="AH157" s="22">
        <v>3</v>
      </c>
      <c r="AI157" s="43" t="s">
        <v>30</v>
      </c>
      <c r="AJ157" s="88">
        <f t="shared" si="746"/>
        <v>597</v>
      </c>
      <c r="AK157" s="88">
        <f t="shared" si="760"/>
        <v>575</v>
      </c>
      <c r="AL157" s="88">
        <f t="shared" si="760"/>
        <v>657</v>
      </c>
      <c r="AM157" s="88">
        <f>AL157-AJ157</f>
        <v>60</v>
      </c>
      <c r="AN157" s="88">
        <f>AL157-AK157</f>
        <v>82</v>
      </c>
      <c r="AP157" s="22">
        <v>3</v>
      </c>
      <c r="AQ157" s="43" t="s">
        <v>30</v>
      </c>
      <c r="AR157" s="88">
        <f t="shared" si="748"/>
        <v>191</v>
      </c>
      <c r="AS157" s="88">
        <f t="shared" si="761"/>
        <v>216</v>
      </c>
      <c r="AT157" s="88">
        <f t="shared" si="761"/>
        <v>195</v>
      </c>
      <c r="AU157" s="88">
        <f>AT157-AR157</f>
        <v>4</v>
      </c>
      <c r="AV157" s="88">
        <f>AT157-AS157</f>
        <v>-21</v>
      </c>
      <c r="AX157" s="22">
        <v>3</v>
      </c>
      <c r="AY157" s="43" t="s">
        <v>30</v>
      </c>
      <c r="AZ157" s="88">
        <f t="shared" si="750"/>
        <v>226</v>
      </c>
      <c r="BA157" s="88">
        <f t="shared" si="762"/>
        <v>68</v>
      </c>
      <c r="BB157" s="88">
        <f t="shared" si="762"/>
        <v>220</v>
      </c>
      <c r="BC157" s="88">
        <f>BB157-AZ157</f>
        <v>-6</v>
      </c>
      <c r="BD157" s="88">
        <f>BB157-BA157</f>
        <v>152</v>
      </c>
      <c r="BF157" s="22">
        <v>3</v>
      </c>
      <c r="BG157" s="43" t="s">
        <v>30</v>
      </c>
      <c r="BH157" s="88">
        <f t="shared" si="752"/>
        <v>262</v>
      </c>
      <c r="BI157" s="88">
        <f t="shared" si="763"/>
        <v>286</v>
      </c>
      <c r="BJ157" s="88">
        <f t="shared" si="763"/>
        <v>365</v>
      </c>
      <c r="BK157" s="88">
        <f>BJ157-BH157</f>
        <v>103</v>
      </c>
      <c r="BL157" s="88">
        <f>BJ157-BI157</f>
        <v>79</v>
      </c>
      <c r="BN157" s="22">
        <v>3</v>
      </c>
      <c r="BO157" s="43" t="s">
        <v>30</v>
      </c>
      <c r="BP157" s="88">
        <f t="shared" si="754"/>
        <v>76</v>
      </c>
      <c r="BQ157" s="88">
        <f t="shared" si="764"/>
        <v>77</v>
      </c>
      <c r="BR157" s="88">
        <f t="shared" si="764"/>
        <v>77</v>
      </c>
      <c r="BS157" s="88">
        <f>BR157-BP157</f>
        <v>1</v>
      </c>
      <c r="BT157" s="88">
        <f>BR157-BQ157</f>
        <v>0</v>
      </c>
    </row>
    <row r="158" spans="2:72">
      <c r="B158" s="22">
        <v>4</v>
      </c>
      <c r="C158" s="43" t="s">
        <v>31</v>
      </c>
      <c r="D158" s="88">
        <f t="shared" si="738"/>
        <v>657</v>
      </c>
      <c r="E158" s="88">
        <f t="shared" si="756"/>
        <v>740</v>
      </c>
      <c r="F158" s="88">
        <f t="shared" si="756"/>
        <v>668</v>
      </c>
      <c r="G158" s="88">
        <f>F158-D158</f>
        <v>11</v>
      </c>
      <c r="H158" s="88">
        <f>F158-E158</f>
        <v>-72</v>
      </c>
      <c r="J158" s="22">
        <v>4</v>
      </c>
      <c r="K158" s="43" t="s">
        <v>31</v>
      </c>
      <c r="L158" s="88">
        <f t="shared" si="740"/>
        <v>0</v>
      </c>
      <c r="M158" s="88">
        <f t="shared" si="757"/>
        <v>33</v>
      </c>
      <c r="N158" s="88">
        <f t="shared" si="757"/>
        <v>32</v>
      </c>
      <c r="O158" s="88">
        <f>N158-L158</f>
        <v>32</v>
      </c>
      <c r="P158" s="88">
        <f>N158-M158</f>
        <v>-1</v>
      </c>
      <c r="R158" s="22">
        <v>4</v>
      </c>
      <c r="S158" s="43" t="s">
        <v>31</v>
      </c>
      <c r="T158" s="88">
        <f t="shared" si="742"/>
        <v>4</v>
      </c>
      <c r="U158" s="88">
        <f t="shared" si="758"/>
        <v>4</v>
      </c>
      <c r="V158" s="88">
        <f t="shared" si="758"/>
        <v>4</v>
      </c>
      <c r="W158" s="88">
        <f>V158-T158</f>
        <v>0</v>
      </c>
      <c r="X158" s="88">
        <f>V158-U158</f>
        <v>0</v>
      </c>
      <c r="Z158" s="22">
        <v>4</v>
      </c>
      <c r="AA158" s="43" t="s">
        <v>31</v>
      </c>
      <c r="AB158" s="88">
        <f t="shared" si="744"/>
        <v>7</v>
      </c>
      <c r="AC158" s="88">
        <f t="shared" si="759"/>
        <v>7</v>
      </c>
      <c r="AD158" s="88">
        <f t="shared" si="759"/>
        <v>6</v>
      </c>
      <c r="AE158" s="88">
        <f>AD158-AB158</f>
        <v>-1</v>
      </c>
      <c r="AF158" s="88">
        <f>AD158-AC158</f>
        <v>-1</v>
      </c>
      <c r="AH158" s="22">
        <v>4</v>
      </c>
      <c r="AI158" s="43" t="s">
        <v>31</v>
      </c>
      <c r="AJ158" s="88">
        <f t="shared" si="746"/>
        <v>178</v>
      </c>
      <c r="AK158" s="88">
        <f t="shared" si="760"/>
        <v>187</v>
      </c>
      <c r="AL158" s="88">
        <f t="shared" si="760"/>
        <v>181</v>
      </c>
      <c r="AM158" s="88">
        <f>AL158-AJ158</f>
        <v>3</v>
      </c>
      <c r="AN158" s="88">
        <f>AL158-AK158</f>
        <v>-6</v>
      </c>
      <c r="AP158" s="22">
        <v>4</v>
      </c>
      <c r="AQ158" s="43" t="s">
        <v>31</v>
      </c>
      <c r="AR158" s="88">
        <f t="shared" si="748"/>
        <v>275</v>
      </c>
      <c r="AS158" s="88">
        <f t="shared" si="761"/>
        <v>279</v>
      </c>
      <c r="AT158" s="88">
        <f t="shared" si="761"/>
        <v>275</v>
      </c>
      <c r="AU158" s="88">
        <f>AT158-AR158</f>
        <v>0</v>
      </c>
      <c r="AV158" s="88">
        <f>AT158-AS158</f>
        <v>-4</v>
      </c>
      <c r="AX158" s="22">
        <v>4</v>
      </c>
      <c r="AY158" s="43" t="s">
        <v>31</v>
      </c>
      <c r="AZ158" s="88">
        <f t="shared" si="750"/>
        <v>17</v>
      </c>
      <c r="BA158" s="88">
        <f t="shared" si="762"/>
        <v>35</v>
      </c>
      <c r="BB158" s="88">
        <f t="shared" si="762"/>
        <v>20</v>
      </c>
      <c r="BC158" s="88">
        <f>BB158-AZ158</f>
        <v>3</v>
      </c>
      <c r="BD158" s="88">
        <f>BB158-BA158</f>
        <v>-15</v>
      </c>
      <c r="BF158" s="22">
        <v>4</v>
      </c>
      <c r="BG158" s="43" t="s">
        <v>31</v>
      </c>
      <c r="BH158" s="88">
        <f t="shared" si="752"/>
        <v>163</v>
      </c>
      <c r="BI158" s="88">
        <f t="shared" si="763"/>
        <v>179</v>
      </c>
      <c r="BJ158" s="88">
        <f t="shared" si="763"/>
        <v>135</v>
      </c>
      <c r="BK158" s="88">
        <f>BJ158-BH158</f>
        <v>-28</v>
      </c>
      <c r="BL158" s="88">
        <f>BJ158-BI158</f>
        <v>-44</v>
      </c>
      <c r="BN158" s="22">
        <v>4</v>
      </c>
      <c r="BO158" s="43" t="s">
        <v>31</v>
      </c>
      <c r="BP158" s="88">
        <f t="shared" si="754"/>
        <v>13</v>
      </c>
      <c r="BQ158" s="88">
        <f t="shared" si="764"/>
        <v>16</v>
      </c>
      <c r="BR158" s="88">
        <f t="shared" si="764"/>
        <v>15</v>
      </c>
      <c r="BS158" s="88">
        <f>BR158-BP158</f>
        <v>2</v>
      </c>
      <c r="BT158" s="88">
        <f>BR158-BQ158</f>
        <v>-1</v>
      </c>
    </row>
    <row r="159" spans="2:72">
      <c r="B159" s="22">
        <v>5</v>
      </c>
      <c r="C159" s="43" t="s">
        <v>32</v>
      </c>
      <c r="D159" s="88">
        <f t="shared" si="738"/>
        <v>365</v>
      </c>
      <c r="E159" s="88">
        <f t="shared" si="756"/>
        <v>371</v>
      </c>
      <c r="F159" s="88">
        <f t="shared" si="756"/>
        <v>381</v>
      </c>
      <c r="G159" s="88">
        <f>F159-D159</f>
        <v>16</v>
      </c>
      <c r="H159" s="88">
        <f>F159-E159</f>
        <v>10</v>
      </c>
      <c r="J159" s="22">
        <v>5</v>
      </c>
      <c r="K159" s="43" t="s">
        <v>32</v>
      </c>
      <c r="L159" s="88">
        <f t="shared" si="740"/>
        <v>0</v>
      </c>
      <c r="M159" s="88">
        <f t="shared" si="757"/>
        <v>20</v>
      </c>
      <c r="N159" s="88">
        <f t="shared" si="757"/>
        <v>20</v>
      </c>
      <c r="O159" s="88">
        <f>N159-L159</f>
        <v>20</v>
      </c>
      <c r="P159" s="88">
        <f>N159-M159</f>
        <v>0</v>
      </c>
      <c r="R159" s="22">
        <v>5</v>
      </c>
      <c r="S159" s="43" t="s">
        <v>32</v>
      </c>
      <c r="T159" s="88">
        <f t="shared" si="742"/>
        <v>2</v>
      </c>
      <c r="U159" s="88">
        <f t="shared" si="758"/>
        <v>4</v>
      </c>
      <c r="V159" s="88">
        <f t="shared" si="758"/>
        <v>4</v>
      </c>
      <c r="W159" s="88">
        <f>V159-T159</f>
        <v>2</v>
      </c>
      <c r="X159" s="88">
        <f>V159-U159</f>
        <v>0</v>
      </c>
      <c r="Z159" s="22">
        <v>5</v>
      </c>
      <c r="AA159" s="43" t="s">
        <v>32</v>
      </c>
      <c r="AB159" s="88">
        <f t="shared" si="744"/>
        <v>4</v>
      </c>
      <c r="AC159" s="88">
        <f t="shared" si="759"/>
        <v>4</v>
      </c>
      <c r="AD159" s="88">
        <f t="shared" si="759"/>
        <v>4</v>
      </c>
      <c r="AE159" s="88">
        <f>AD159-AB159</f>
        <v>0</v>
      </c>
      <c r="AF159" s="88">
        <f>AD159-AC159</f>
        <v>0</v>
      </c>
      <c r="AH159" s="22">
        <v>5</v>
      </c>
      <c r="AI159" s="43" t="s">
        <v>32</v>
      </c>
      <c r="AJ159" s="88">
        <f t="shared" si="746"/>
        <v>91</v>
      </c>
      <c r="AK159" s="88">
        <f t="shared" si="760"/>
        <v>87</v>
      </c>
      <c r="AL159" s="88">
        <f t="shared" si="760"/>
        <v>119</v>
      </c>
      <c r="AM159" s="88">
        <f>AL159-AJ159</f>
        <v>28</v>
      </c>
      <c r="AN159" s="88">
        <f>AL159-AK159</f>
        <v>32</v>
      </c>
      <c r="AP159" s="22">
        <v>5</v>
      </c>
      <c r="AQ159" s="43" t="s">
        <v>32</v>
      </c>
      <c r="AR159" s="88">
        <f t="shared" si="748"/>
        <v>188</v>
      </c>
      <c r="AS159" s="88">
        <f t="shared" si="761"/>
        <v>165</v>
      </c>
      <c r="AT159" s="88">
        <f t="shared" si="761"/>
        <v>167</v>
      </c>
      <c r="AU159" s="88">
        <f>AT159-AR159</f>
        <v>-21</v>
      </c>
      <c r="AV159" s="88">
        <f>AT159-AS159</f>
        <v>2</v>
      </c>
      <c r="AX159" s="22">
        <v>5</v>
      </c>
      <c r="AY159" s="43" t="s">
        <v>32</v>
      </c>
      <c r="AZ159" s="88">
        <f t="shared" si="750"/>
        <v>4</v>
      </c>
      <c r="BA159" s="88">
        <f t="shared" si="762"/>
        <v>8</v>
      </c>
      <c r="BB159" s="88">
        <f t="shared" si="762"/>
        <v>1</v>
      </c>
      <c r="BC159" s="88">
        <f>BB159-AZ159</f>
        <v>-3</v>
      </c>
      <c r="BD159" s="88">
        <f>BB159-BA159</f>
        <v>-7</v>
      </c>
      <c r="BF159" s="22">
        <v>5</v>
      </c>
      <c r="BG159" s="43" t="s">
        <v>32</v>
      </c>
      <c r="BH159" s="88">
        <f t="shared" si="752"/>
        <v>70</v>
      </c>
      <c r="BI159" s="88">
        <f t="shared" si="763"/>
        <v>77</v>
      </c>
      <c r="BJ159" s="88">
        <f t="shared" si="763"/>
        <v>61</v>
      </c>
      <c r="BK159" s="88">
        <f>BJ159-BH159</f>
        <v>-9</v>
      </c>
      <c r="BL159" s="88">
        <f>BJ159-BI159</f>
        <v>-16</v>
      </c>
      <c r="BN159" s="22">
        <v>5</v>
      </c>
      <c r="BO159" s="43" t="s">
        <v>32</v>
      </c>
      <c r="BP159" s="88">
        <f t="shared" si="754"/>
        <v>6</v>
      </c>
      <c r="BQ159" s="88">
        <f t="shared" si="764"/>
        <v>6</v>
      </c>
      <c r="BR159" s="88">
        <f t="shared" si="764"/>
        <v>5</v>
      </c>
      <c r="BS159" s="88">
        <f>BR159-BP159</f>
        <v>-1</v>
      </c>
      <c r="BT159" s="88">
        <f>BR159-BQ159</f>
        <v>-1</v>
      </c>
    </row>
    <row r="160" spans="2:72">
      <c r="B160" s="22">
        <v>6</v>
      </c>
      <c r="C160" s="43" t="s">
        <v>33</v>
      </c>
      <c r="D160" s="88">
        <f t="shared" si="738"/>
        <v>64</v>
      </c>
      <c r="E160" s="88">
        <f t="shared" si="756"/>
        <v>58</v>
      </c>
      <c r="F160" s="88">
        <f t="shared" si="756"/>
        <v>67</v>
      </c>
      <c r="G160" s="88"/>
      <c r="H160" s="88"/>
      <c r="J160" s="22">
        <v>6</v>
      </c>
      <c r="K160" s="43" t="s">
        <v>33</v>
      </c>
      <c r="L160" s="88">
        <f t="shared" si="740"/>
        <v>0</v>
      </c>
      <c r="M160" s="88">
        <f t="shared" si="757"/>
        <v>0</v>
      </c>
      <c r="N160" s="88">
        <f t="shared" si="757"/>
        <v>0</v>
      </c>
      <c r="O160" s="88"/>
      <c r="P160" s="88"/>
      <c r="R160" s="22">
        <v>6</v>
      </c>
      <c r="S160" s="43" t="s">
        <v>33</v>
      </c>
      <c r="T160" s="88">
        <f t="shared" si="742"/>
        <v>3</v>
      </c>
      <c r="U160" s="88">
        <f t="shared" si="758"/>
        <v>3</v>
      </c>
      <c r="V160" s="88">
        <f t="shared" si="758"/>
        <v>3</v>
      </c>
      <c r="W160" s="88"/>
      <c r="X160" s="88"/>
      <c r="Z160" s="22">
        <v>6</v>
      </c>
      <c r="AA160" s="43" t="s">
        <v>33</v>
      </c>
      <c r="AB160" s="88">
        <f t="shared" si="744"/>
        <v>3</v>
      </c>
      <c r="AC160" s="88">
        <f t="shared" si="759"/>
        <v>3</v>
      </c>
      <c r="AD160" s="88">
        <f t="shared" si="759"/>
        <v>3</v>
      </c>
      <c r="AE160" s="88"/>
      <c r="AF160" s="88"/>
      <c r="AH160" s="22">
        <v>6</v>
      </c>
      <c r="AI160" s="43" t="s">
        <v>33</v>
      </c>
      <c r="AJ160" s="88">
        <f t="shared" si="746"/>
        <v>12</v>
      </c>
      <c r="AK160" s="88">
        <f t="shared" si="760"/>
        <v>7</v>
      </c>
      <c r="AL160" s="88">
        <f t="shared" si="760"/>
        <v>17</v>
      </c>
      <c r="AM160" s="88"/>
      <c r="AN160" s="88"/>
      <c r="AP160" s="22">
        <v>6</v>
      </c>
      <c r="AQ160" s="43" t="s">
        <v>33</v>
      </c>
      <c r="AR160" s="88">
        <f t="shared" si="748"/>
        <v>0</v>
      </c>
      <c r="AS160" s="88">
        <f t="shared" si="761"/>
        <v>0</v>
      </c>
      <c r="AT160" s="88">
        <f t="shared" si="761"/>
        <v>0</v>
      </c>
      <c r="AU160" s="88"/>
      <c r="AV160" s="88"/>
      <c r="AX160" s="22">
        <v>6</v>
      </c>
      <c r="AY160" s="43" t="s">
        <v>33</v>
      </c>
      <c r="AZ160" s="88">
        <f t="shared" si="750"/>
        <v>0</v>
      </c>
      <c r="BA160" s="88">
        <f t="shared" si="762"/>
        <v>1</v>
      </c>
      <c r="BB160" s="88">
        <f t="shared" si="762"/>
        <v>0</v>
      </c>
      <c r="BC160" s="88"/>
      <c r="BD160" s="88"/>
      <c r="BF160" s="22">
        <v>6</v>
      </c>
      <c r="BG160" s="43" t="s">
        <v>33</v>
      </c>
      <c r="BH160" s="88">
        <f t="shared" si="752"/>
        <v>45</v>
      </c>
      <c r="BI160" s="88">
        <f t="shared" si="763"/>
        <v>43</v>
      </c>
      <c r="BJ160" s="88">
        <f t="shared" si="763"/>
        <v>43</v>
      </c>
      <c r="BK160" s="88"/>
      <c r="BL160" s="88"/>
      <c r="BN160" s="22">
        <v>6</v>
      </c>
      <c r="BO160" s="43" t="s">
        <v>33</v>
      </c>
      <c r="BP160" s="88">
        <f t="shared" si="754"/>
        <v>1</v>
      </c>
      <c r="BQ160" s="88">
        <f t="shared" si="764"/>
        <v>1</v>
      </c>
      <c r="BR160" s="88">
        <f t="shared" si="764"/>
        <v>1</v>
      </c>
      <c r="BS160" s="88"/>
      <c r="BT160" s="88"/>
    </row>
    <row r="161" spans="2:72">
      <c r="B161" s="22"/>
      <c r="C161" s="44"/>
      <c r="D161" s="88"/>
      <c r="E161" s="88"/>
      <c r="F161" s="88"/>
      <c r="G161" s="88">
        <f>F161-D161</f>
        <v>0</v>
      </c>
      <c r="H161" s="88">
        <f>F161-E161</f>
        <v>0</v>
      </c>
      <c r="J161" s="22"/>
      <c r="K161" s="44"/>
      <c r="L161" s="88"/>
      <c r="M161" s="88"/>
      <c r="N161" s="88"/>
      <c r="O161" s="88">
        <f>N161-L161</f>
        <v>0</v>
      </c>
      <c r="P161" s="88">
        <f>N161-M161</f>
        <v>0</v>
      </c>
      <c r="R161" s="22"/>
      <c r="S161" s="44"/>
      <c r="T161" s="88"/>
      <c r="U161" s="88"/>
      <c r="V161" s="88"/>
      <c r="W161" s="88">
        <f>V161-T161</f>
        <v>0</v>
      </c>
      <c r="X161" s="88">
        <f>V161-U161</f>
        <v>0</v>
      </c>
      <c r="Z161" s="22"/>
      <c r="AA161" s="44"/>
      <c r="AB161" s="88"/>
      <c r="AC161" s="88"/>
      <c r="AD161" s="88"/>
      <c r="AE161" s="88">
        <f>AD161-AB161</f>
        <v>0</v>
      </c>
      <c r="AF161" s="88">
        <f>AD161-AC161</f>
        <v>0</v>
      </c>
      <c r="AH161" s="22"/>
      <c r="AI161" s="44"/>
      <c r="AJ161" s="88"/>
      <c r="AK161" s="88"/>
      <c r="AL161" s="88"/>
      <c r="AM161" s="88">
        <f>AL161-AJ161</f>
        <v>0</v>
      </c>
      <c r="AN161" s="88">
        <f>AL161-AK161</f>
        <v>0</v>
      </c>
      <c r="AP161" s="22"/>
      <c r="AQ161" s="44"/>
      <c r="AR161" s="88"/>
      <c r="AS161" s="88"/>
      <c r="AT161" s="88"/>
      <c r="AU161" s="88">
        <f>AT161-AR161</f>
        <v>0</v>
      </c>
      <c r="AV161" s="88">
        <f>AT161-AS161</f>
        <v>0</v>
      </c>
      <c r="AX161" s="22"/>
      <c r="AY161" s="44"/>
      <c r="AZ161" s="88"/>
      <c r="BA161" s="88"/>
      <c r="BB161" s="88"/>
      <c r="BC161" s="88">
        <f>BB161-AZ161</f>
        <v>0</v>
      </c>
      <c r="BD161" s="88">
        <f>BB161-BA161</f>
        <v>0</v>
      </c>
      <c r="BF161" s="22"/>
      <c r="BG161" s="44"/>
      <c r="BH161" s="88"/>
      <c r="BI161" s="88"/>
      <c r="BJ161" s="88"/>
      <c r="BK161" s="88">
        <f>BJ161-BH161</f>
        <v>0</v>
      </c>
      <c r="BL161" s="88">
        <f>BJ161-BI161</f>
        <v>0</v>
      </c>
      <c r="BN161" s="22"/>
      <c r="BO161" s="44"/>
      <c r="BP161" s="88"/>
      <c r="BQ161" s="88"/>
      <c r="BR161" s="88"/>
      <c r="BS161" s="88">
        <f>BR161-BP161</f>
        <v>0</v>
      </c>
      <c r="BT161" s="88">
        <f>BR161-BQ161</f>
        <v>0</v>
      </c>
    </row>
    <row r="162" spans="2:72">
      <c r="B162" s="38"/>
      <c r="C162" s="45" t="s">
        <v>7</v>
      </c>
      <c r="D162" s="262">
        <f>SUM(D155:D160)</f>
        <v>5565</v>
      </c>
      <c r="E162" s="262">
        <f t="shared" ref="E162:F162" si="765">SUM(E155:E160)</f>
        <v>6473</v>
      </c>
      <c r="F162" s="262">
        <f t="shared" si="765"/>
        <v>5863</v>
      </c>
      <c r="G162" s="262">
        <f>F162-D162</f>
        <v>298</v>
      </c>
      <c r="H162" s="262">
        <f>F162-E162</f>
        <v>-610</v>
      </c>
      <c r="J162" s="38"/>
      <c r="K162" s="45" t="s">
        <v>7</v>
      </c>
      <c r="L162" s="262">
        <f>SUM(L155:L160)</f>
        <v>0</v>
      </c>
      <c r="M162" s="262">
        <f t="shared" ref="M162:N162" si="766">SUM(M155:M160)</f>
        <v>296</v>
      </c>
      <c r="N162" s="262">
        <f t="shared" si="766"/>
        <v>278</v>
      </c>
      <c r="O162" s="262">
        <f>N162-L162</f>
        <v>278</v>
      </c>
      <c r="P162" s="262">
        <f>N162-M162</f>
        <v>-18</v>
      </c>
      <c r="R162" s="38"/>
      <c r="S162" s="45" t="s">
        <v>7</v>
      </c>
      <c r="T162" s="262">
        <f>SUM(T155:T160)</f>
        <v>52</v>
      </c>
      <c r="U162" s="262">
        <f t="shared" ref="U162:V162" si="767">SUM(U155:U160)</f>
        <v>143</v>
      </c>
      <c r="V162" s="262">
        <f t="shared" si="767"/>
        <v>128</v>
      </c>
      <c r="W162" s="262">
        <f>V162-T162</f>
        <v>76</v>
      </c>
      <c r="X162" s="262">
        <f>V162-U162</f>
        <v>-15</v>
      </c>
      <c r="Z162" s="38"/>
      <c r="AA162" s="45" t="s">
        <v>7</v>
      </c>
      <c r="AB162" s="262">
        <f>SUM(AB155:AB160)</f>
        <v>101</v>
      </c>
      <c r="AC162" s="262">
        <f t="shared" ref="AC162:AD162" si="768">SUM(AC155:AC160)</f>
        <v>115</v>
      </c>
      <c r="AD162" s="262">
        <f t="shared" si="768"/>
        <v>94</v>
      </c>
      <c r="AE162" s="262">
        <f>AD162-AB162</f>
        <v>-7</v>
      </c>
      <c r="AF162" s="262">
        <f>AD162-AC162</f>
        <v>-21</v>
      </c>
      <c r="AH162" s="38"/>
      <c r="AI162" s="45" t="s">
        <v>7</v>
      </c>
      <c r="AJ162" s="262">
        <f>SUM(AJ155:AJ160)</f>
        <v>1902</v>
      </c>
      <c r="AK162" s="262">
        <f t="shared" ref="AK162:AL162" si="769">SUM(AK155:AK160)</f>
        <v>1918</v>
      </c>
      <c r="AL162" s="262">
        <f t="shared" si="769"/>
        <v>1882</v>
      </c>
      <c r="AM162" s="262">
        <f>AL162-AJ162</f>
        <v>-20</v>
      </c>
      <c r="AN162" s="262">
        <f>AL162-AK162</f>
        <v>-36</v>
      </c>
      <c r="AP162" s="38"/>
      <c r="AQ162" s="45" t="s">
        <v>7</v>
      </c>
      <c r="AR162" s="262">
        <f>SUM(AR155:AR160)</f>
        <v>1140</v>
      </c>
      <c r="AS162" s="262">
        <f t="shared" ref="AS162:AT162" si="770">SUM(AS155:AS160)</f>
        <v>1062</v>
      </c>
      <c r="AT162" s="262">
        <f t="shared" si="770"/>
        <v>1017</v>
      </c>
      <c r="AU162" s="262">
        <f>AT162-AR162</f>
        <v>-123</v>
      </c>
      <c r="AV162" s="262">
        <f>AT162-AS162</f>
        <v>-45</v>
      </c>
      <c r="AX162" s="38"/>
      <c r="AY162" s="45" t="s">
        <v>7</v>
      </c>
      <c r="AZ162" s="262">
        <f>SUM(AZ155:AZ160)</f>
        <v>652</v>
      </c>
      <c r="BA162" s="262">
        <f t="shared" ref="BA162:BB162" si="771">SUM(BA155:BA160)</f>
        <v>761</v>
      </c>
      <c r="BB162" s="262">
        <f t="shared" si="771"/>
        <v>665</v>
      </c>
      <c r="BC162" s="262">
        <f>BB162-AZ162</f>
        <v>13</v>
      </c>
      <c r="BD162" s="262">
        <f>BB162-BA162</f>
        <v>-96</v>
      </c>
      <c r="BF162" s="38"/>
      <c r="BG162" s="45" t="s">
        <v>7</v>
      </c>
      <c r="BH162" s="262">
        <f>SUM(BH155:BH160)</f>
        <v>1465</v>
      </c>
      <c r="BI162" s="262">
        <f t="shared" ref="BI162:BJ162" si="772">SUM(BI155:BI160)</f>
        <v>1903</v>
      </c>
      <c r="BJ162" s="262">
        <f t="shared" si="772"/>
        <v>1547</v>
      </c>
      <c r="BK162" s="262">
        <f>BJ162-BH162</f>
        <v>82</v>
      </c>
      <c r="BL162" s="262">
        <f>BJ162-BI162</f>
        <v>-356</v>
      </c>
      <c r="BN162" s="38"/>
      <c r="BO162" s="45" t="s">
        <v>7</v>
      </c>
      <c r="BP162" s="262">
        <f>SUM(BP155:BP160)</f>
        <v>253</v>
      </c>
      <c r="BQ162" s="262">
        <f t="shared" ref="BQ162:BR162" si="773">SUM(BQ155:BQ160)</f>
        <v>275</v>
      </c>
      <c r="BR162" s="262">
        <f t="shared" si="773"/>
        <v>252</v>
      </c>
      <c r="BS162" s="262">
        <f>BR162-BP162</f>
        <v>-1</v>
      </c>
      <c r="BT162" s="262">
        <f>BR162-BQ162</f>
        <v>-23</v>
      </c>
    </row>
    <row r="164" spans="2:72">
      <c r="D164" s="263">
        <f>D96</f>
        <v>5565</v>
      </c>
      <c r="E164" s="263">
        <f t="shared" ref="E164:H164" si="774">E96</f>
        <v>6473</v>
      </c>
      <c r="F164" s="263">
        <f t="shared" si="774"/>
        <v>5863</v>
      </c>
      <c r="G164" s="263">
        <f t="shared" si="774"/>
        <v>298</v>
      </c>
      <c r="H164" s="263">
        <f t="shared" si="774"/>
        <v>-610</v>
      </c>
      <c r="L164" s="263">
        <f>L96</f>
        <v>0</v>
      </c>
      <c r="M164" s="263">
        <f t="shared" ref="M164:P164" si="775">M96</f>
        <v>296</v>
      </c>
      <c r="N164" s="263">
        <f t="shared" si="775"/>
        <v>278</v>
      </c>
      <c r="O164" s="263">
        <f t="shared" si="775"/>
        <v>278</v>
      </c>
      <c r="P164" s="263">
        <f t="shared" si="775"/>
        <v>-18</v>
      </c>
      <c r="T164" s="263">
        <f>T96</f>
        <v>52</v>
      </c>
      <c r="U164" s="263">
        <f t="shared" ref="U164:X164" si="776">U96</f>
        <v>143</v>
      </c>
      <c r="V164" s="263">
        <f t="shared" si="776"/>
        <v>128</v>
      </c>
      <c r="W164" s="263">
        <f t="shared" si="776"/>
        <v>76</v>
      </c>
      <c r="X164" s="263">
        <f t="shared" si="776"/>
        <v>-15</v>
      </c>
      <c r="AB164" s="263">
        <f>AB96</f>
        <v>101</v>
      </c>
      <c r="AC164" s="263">
        <f t="shared" ref="AC164:AF164" si="777">AC96</f>
        <v>115</v>
      </c>
      <c r="AD164" s="263">
        <f t="shared" si="777"/>
        <v>94</v>
      </c>
      <c r="AE164" s="263">
        <f t="shared" si="777"/>
        <v>-7</v>
      </c>
      <c r="AF164" s="263">
        <f t="shared" si="777"/>
        <v>-21</v>
      </c>
      <c r="AJ164" s="263">
        <f>AJ96</f>
        <v>1902</v>
      </c>
      <c r="AK164" s="263">
        <f t="shared" ref="AK164:AN164" si="778">AK96</f>
        <v>1918</v>
      </c>
      <c r="AL164" s="263">
        <f t="shared" si="778"/>
        <v>1882</v>
      </c>
      <c r="AM164" s="263">
        <f t="shared" si="778"/>
        <v>-20</v>
      </c>
      <c r="AN164" s="263">
        <f t="shared" si="778"/>
        <v>-36</v>
      </c>
      <c r="AR164" s="263">
        <f>AR96</f>
        <v>1140</v>
      </c>
      <c r="AS164" s="263">
        <f t="shared" ref="AS164:AV164" si="779">AS96</f>
        <v>1062</v>
      </c>
      <c r="AT164" s="263">
        <f t="shared" si="779"/>
        <v>1017</v>
      </c>
      <c r="AU164" s="263">
        <f t="shared" si="779"/>
        <v>-123</v>
      </c>
      <c r="AV164" s="263">
        <f t="shared" si="779"/>
        <v>-45</v>
      </c>
      <c r="AZ164" s="263">
        <f>AZ96</f>
        <v>652</v>
      </c>
      <c r="BA164" s="263">
        <f t="shared" ref="BA164:BD164" si="780">BA96</f>
        <v>761</v>
      </c>
      <c r="BB164" s="263">
        <f t="shared" si="780"/>
        <v>665</v>
      </c>
      <c r="BC164" s="263">
        <f t="shared" si="780"/>
        <v>13</v>
      </c>
      <c r="BD164" s="263">
        <f t="shared" si="780"/>
        <v>-96</v>
      </c>
      <c r="BH164" s="263">
        <f>BH96</f>
        <v>1465</v>
      </c>
      <c r="BI164" s="263">
        <f t="shared" ref="BI164:BL164" si="781">BI96</f>
        <v>1903</v>
      </c>
      <c r="BJ164" s="263">
        <f t="shared" si="781"/>
        <v>1547</v>
      </c>
      <c r="BK164" s="263">
        <f t="shared" si="781"/>
        <v>82</v>
      </c>
      <c r="BL164" s="263">
        <f t="shared" si="781"/>
        <v>-356</v>
      </c>
      <c r="BP164" s="263">
        <f>BP96</f>
        <v>253</v>
      </c>
      <c r="BQ164" s="263">
        <f t="shared" ref="BQ164:BT164" si="782">BQ96</f>
        <v>275</v>
      </c>
      <c r="BR164" s="263">
        <f t="shared" si="782"/>
        <v>252</v>
      </c>
      <c r="BS164" s="263">
        <f t="shared" si="782"/>
        <v>-1</v>
      </c>
      <c r="BT164" s="263">
        <f t="shared" si="782"/>
        <v>-23</v>
      </c>
    </row>
    <row r="165" spans="2:72">
      <c r="D165" s="232">
        <f t="shared" ref="D165" si="783">D164-D162</f>
        <v>0</v>
      </c>
      <c r="E165" s="232">
        <f t="shared" ref="E165" si="784">E164-E162</f>
        <v>0</v>
      </c>
      <c r="F165" s="232">
        <f t="shared" ref="F165" si="785">F164-F162</f>
        <v>0</v>
      </c>
      <c r="G165" s="232">
        <f t="shared" ref="G165" si="786">G164-G162</f>
        <v>0</v>
      </c>
      <c r="H165" s="232">
        <f>H164-H162</f>
        <v>0</v>
      </c>
      <c r="L165" s="232">
        <f t="shared" ref="L165" si="787">L164-L162</f>
        <v>0</v>
      </c>
      <c r="M165" s="232">
        <f t="shared" ref="M165" si="788">M164-M162</f>
        <v>0</v>
      </c>
      <c r="N165" s="232">
        <f t="shared" ref="N165" si="789">N164-N162</f>
        <v>0</v>
      </c>
      <c r="O165" s="232">
        <f t="shared" ref="O165" si="790">O164-O162</f>
        <v>0</v>
      </c>
      <c r="P165" s="232">
        <f>P164-P162</f>
        <v>0</v>
      </c>
      <c r="T165" s="232">
        <f t="shared" ref="T165" si="791">T164-T162</f>
        <v>0</v>
      </c>
      <c r="U165" s="232">
        <f t="shared" ref="U165" si="792">U164-U162</f>
        <v>0</v>
      </c>
      <c r="V165" s="232">
        <f t="shared" ref="V165" si="793">V164-V162</f>
        <v>0</v>
      </c>
      <c r="W165" s="232">
        <f t="shared" ref="W165" si="794">W164-W162</f>
        <v>0</v>
      </c>
      <c r="X165" s="232">
        <f>X164-X162</f>
        <v>0</v>
      </c>
      <c r="AB165" s="232">
        <f t="shared" ref="AB165" si="795">AB164-AB162</f>
        <v>0</v>
      </c>
      <c r="AC165" s="232">
        <f t="shared" ref="AC165" si="796">AC164-AC162</f>
        <v>0</v>
      </c>
      <c r="AD165" s="232">
        <f t="shared" ref="AD165" si="797">AD164-AD162</f>
        <v>0</v>
      </c>
      <c r="AE165" s="232">
        <f t="shared" ref="AE165" si="798">AE164-AE162</f>
        <v>0</v>
      </c>
      <c r="AF165" s="232">
        <f>AF164-AF162</f>
        <v>0</v>
      </c>
      <c r="AJ165" s="232">
        <f t="shared" ref="AJ165" si="799">AJ164-AJ162</f>
        <v>0</v>
      </c>
      <c r="AK165" s="232">
        <f t="shared" ref="AK165" si="800">AK164-AK162</f>
        <v>0</v>
      </c>
      <c r="AL165" s="232">
        <f t="shared" ref="AL165" si="801">AL164-AL162</f>
        <v>0</v>
      </c>
      <c r="AM165" s="232">
        <f t="shared" ref="AM165" si="802">AM164-AM162</f>
        <v>0</v>
      </c>
      <c r="AN165" s="232">
        <f>AN164-AN162</f>
        <v>0</v>
      </c>
      <c r="AR165" s="232">
        <f t="shared" ref="AR165" si="803">AR164-AR162</f>
        <v>0</v>
      </c>
      <c r="AS165" s="232">
        <f t="shared" ref="AS165" si="804">AS164-AS162</f>
        <v>0</v>
      </c>
      <c r="AT165" s="232">
        <f t="shared" ref="AT165" si="805">AT164-AT162</f>
        <v>0</v>
      </c>
      <c r="AU165" s="232">
        <f t="shared" ref="AU165" si="806">AU164-AU162</f>
        <v>0</v>
      </c>
      <c r="AV165" s="232">
        <f>AV164-AV162</f>
        <v>0</v>
      </c>
      <c r="AZ165" s="232">
        <f t="shared" ref="AZ165" si="807">AZ164-AZ162</f>
        <v>0</v>
      </c>
      <c r="BA165" s="232">
        <f t="shared" ref="BA165" si="808">BA164-BA162</f>
        <v>0</v>
      </c>
      <c r="BB165" s="232">
        <f t="shared" ref="BB165" si="809">BB164-BB162</f>
        <v>0</v>
      </c>
      <c r="BC165" s="232">
        <f t="shared" ref="BC165" si="810">BC164-BC162</f>
        <v>0</v>
      </c>
      <c r="BD165" s="232">
        <f>BD164-BD162</f>
        <v>0</v>
      </c>
      <c r="BH165" s="232">
        <f t="shared" ref="BH165" si="811">BH164-BH162</f>
        <v>0</v>
      </c>
      <c r="BI165" s="232">
        <f t="shared" ref="BI165" si="812">BI164-BI162</f>
        <v>0</v>
      </c>
      <c r="BJ165" s="232">
        <f t="shared" ref="BJ165" si="813">BJ164-BJ162</f>
        <v>0</v>
      </c>
      <c r="BK165" s="232">
        <f t="shared" ref="BK165" si="814">BK164-BK162</f>
        <v>0</v>
      </c>
      <c r="BL165" s="232">
        <f>BL164-BL162</f>
        <v>0</v>
      </c>
      <c r="BP165" s="232">
        <f t="shared" ref="BP165:BS165" si="815">BP164-BP162</f>
        <v>0</v>
      </c>
      <c r="BQ165" s="232">
        <f t="shared" si="815"/>
        <v>0</v>
      </c>
      <c r="BR165" s="232">
        <f t="shared" si="815"/>
        <v>0</v>
      </c>
      <c r="BS165" s="232">
        <f t="shared" si="815"/>
        <v>0</v>
      </c>
      <c r="BT165" s="232">
        <f>BT164-BT162</f>
        <v>0</v>
      </c>
    </row>
  </sheetData>
  <mergeCells count="117">
    <mergeCell ref="G135:H135"/>
    <mergeCell ref="B150:B152"/>
    <mergeCell ref="G150:H150"/>
    <mergeCell ref="G151:H151"/>
    <mergeCell ref="G3:H3"/>
    <mergeCell ref="G4:H4"/>
    <mergeCell ref="B118:B120"/>
    <mergeCell ref="G118:H118"/>
    <mergeCell ref="G119:H119"/>
    <mergeCell ref="B134:B136"/>
    <mergeCell ref="G134:H134"/>
    <mergeCell ref="B3:B5"/>
    <mergeCell ref="C3:C5"/>
    <mergeCell ref="J134:J136"/>
    <mergeCell ref="O134:P134"/>
    <mergeCell ref="O135:P135"/>
    <mergeCell ref="J150:J152"/>
    <mergeCell ref="O150:P150"/>
    <mergeCell ref="O151:P151"/>
    <mergeCell ref="J3:J5"/>
    <mergeCell ref="K3:K5"/>
    <mergeCell ref="O3:P3"/>
    <mergeCell ref="O4:P4"/>
    <mergeCell ref="J118:J120"/>
    <mergeCell ref="O118:P118"/>
    <mergeCell ref="O119:P119"/>
    <mergeCell ref="R134:R136"/>
    <mergeCell ref="W134:X134"/>
    <mergeCell ref="W135:X135"/>
    <mergeCell ref="R150:R152"/>
    <mergeCell ref="W150:X150"/>
    <mergeCell ref="W151:X151"/>
    <mergeCell ref="R3:R5"/>
    <mergeCell ref="S3:S5"/>
    <mergeCell ref="W3:X3"/>
    <mergeCell ref="W4:X4"/>
    <mergeCell ref="R118:R120"/>
    <mergeCell ref="W118:X118"/>
    <mergeCell ref="W119:X119"/>
    <mergeCell ref="Z134:Z136"/>
    <mergeCell ref="AE134:AF134"/>
    <mergeCell ref="AE135:AF135"/>
    <mergeCell ref="Z150:Z152"/>
    <mergeCell ref="AE150:AF150"/>
    <mergeCell ref="AE151:AF151"/>
    <mergeCell ref="Z3:Z5"/>
    <mergeCell ref="AA3:AA5"/>
    <mergeCell ref="AE3:AF3"/>
    <mergeCell ref="AE4:AF4"/>
    <mergeCell ref="Z118:Z120"/>
    <mergeCell ref="AE118:AF118"/>
    <mergeCell ref="AE119:AF119"/>
    <mergeCell ref="AH134:AH136"/>
    <mergeCell ref="AM134:AN134"/>
    <mergeCell ref="AM135:AN135"/>
    <mergeCell ref="AH150:AH152"/>
    <mergeCell ref="AM150:AN150"/>
    <mergeCell ref="AM151:AN151"/>
    <mergeCell ref="AH3:AH5"/>
    <mergeCell ref="AI3:AI5"/>
    <mergeCell ref="AM3:AN3"/>
    <mergeCell ref="AM4:AN4"/>
    <mergeCell ref="AH118:AH120"/>
    <mergeCell ref="AM118:AN118"/>
    <mergeCell ref="AM119:AN119"/>
    <mergeCell ref="AP134:AP136"/>
    <mergeCell ref="AU134:AV134"/>
    <mergeCell ref="AU135:AV135"/>
    <mergeCell ref="AP150:AP152"/>
    <mergeCell ref="AU150:AV150"/>
    <mergeCell ref="AU151:AV151"/>
    <mergeCell ref="AP3:AP5"/>
    <mergeCell ref="AQ3:AQ5"/>
    <mergeCell ref="AU3:AV3"/>
    <mergeCell ref="AU4:AV4"/>
    <mergeCell ref="AP118:AP120"/>
    <mergeCell ref="AU118:AV118"/>
    <mergeCell ref="AU119:AV119"/>
    <mergeCell ref="AX134:AX136"/>
    <mergeCell ref="BC134:BD134"/>
    <mergeCell ref="BC135:BD135"/>
    <mergeCell ref="AX150:AX152"/>
    <mergeCell ref="BC150:BD150"/>
    <mergeCell ref="BC151:BD151"/>
    <mergeCell ref="AX3:AX5"/>
    <mergeCell ref="AY3:AY5"/>
    <mergeCell ref="BC3:BD3"/>
    <mergeCell ref="BC4:BD4"/>
    <mergeCell ref="AX118:AX120"/>
    <mergeCell ref="BC118:BD118"/>
    <mergeCell ref="BC119:BD119"/>
    <mergeCell ref="BF134:BF136"/>
    <mergeCell ref="BK134:BL134"/>
    <mergeCell ref="BK135:BL135"/>
    <mergeCell ref="BF150:BF152"/>
    <mergeCell ref="BK150:BL150"/>
    <mergeCell ref="BK151:BL151"/>
    <mergeCell ref="BF3:BF5"/>
    <mergeCell ref="BG3:BG5"/>
    <mergeCell ref="BK3:BL3"/>
    <mergeCell ref="BK4:BL4"/>
    <mergeCell ref="BF118:BF120"/>
    <mergeCell ref="BK118:BL118"/>
    <mergeCell ref="BK119:BL119"/>
    <mergeCell ref="BN134:BN136"/>
    <mergeCell ref="BS134:BT134"/>
    <mergeCell ref="BS135:BT135"/>
    <mergeCell ref="BN150:BN152"/>
    <mergeCell ref="BS150:BT150"/>
    <mergeCell ref="BS151:BT151"/>
    <mergeCell ref="BN3:BN5"/>
    <mergeCell ref="BO3:BO5"/>
    <mergeCell ref="BS3:BT3"/>
    <mergeCell ref="BS4:BT4"/>
    <mergeCell ref="BN118:BN120"/>
    <mergeCell ref="BS118:BT118"/>
    <mergeCell ref="BS119:BT119"/>
  </mergeCells>
  <conditionalFormatting sqref="D131:H132">
    <cfRule type="cellIs" dxfId="127" priority="139" operator="lessThan">
      <formula>0</formula>
    </cfRule>
    <cfRule type="cellIs" dxfId="126" priority="140" operator="greaterThan">
      <formula>0</formula>
    </cfRule>
  </conditionalFormatting>
  <conditionalFormatting sqref="D147:H147">
    <cfRule type="cellIs" dxfId="125" priority="135" operator="lessThan">
      <formula>0</formula>
    </cfRule>
    <cfRule type="cellIs" dxfId="124" priority="136" operator="greaterThan">
      <formula>0</formula>
    </cfRule>
  </conditionalFormatting>
  <conditionalFormatting sqref="D107:F116">
    <cfRule type="cellIs" dxfId="123" priority="131" operator="lessThan">
      <formula>0</formula>
    </cfRule>
    <cfRule type="cellIs" dxfId="122" priority="132" operator="greaterThan">
      <formula>0</formula>
    </cfRule>
  </conditionalFormatting>
  <conditionalFormatting sqref="AJ107:AL116">
    <cfRule type="cellIs" dxfId="121" priority="83" operator="lessThan">
      <formula>0</formula>
    </cfRule>
    <cfRule type="cellIs" dxfId="120" priority="84" operator="greaterThan">
      <formula>0</formula>
    </cfRule>
  </conditionalFormatting>
  <conditionalFormatting sqref="L107:N116">
    <cfRule type="cellIs" dxfId="119" priority="107" operator="lessThan">
      <formula>0</formula>
    </cfRule>
    <cfRule type="cellIs" dxfId="118" priority="108" operator="greaterThan">
      <formula>0</formula>
    </cfRule>
  </conditionalFormatting>
  <conditionalFormatting sqref="T107:V116">
    <cfRule type="cellIs" dxfId="117" priority="99" operator="lessThan">
      <formula>0</formula>
    </cfRule>
    <cfRule type="cellIs" dxfId="116" priority="100" operator="greaterThan">
      <formula>0</formula>
    </cfRule>
  </conditionalFormatting>
  <conditionalFormatting sqref="AB107:AD116">
    <cfRule type="cellIs" dxfId="115" priority="91" operator="lessThan">
      <formula>0</formula>
    </cfRule>
    <cfRule type="cellIs" dxfId="114" priority="92" operator="greaterThan">
      <formula>0</formula>
    </cfRule>
  </conditionalFormatting>
  <conditionalFormatting sqref="AR107:AT116">
    <cfRule type="cellIs" dxfId="113" priority="75" operator="lessThan">
      <formula>0</formula>
    </cfRule>
    <cfRule type="cellIs" dxfId="112" priority="76" operator="greaterThan">
      <formula>0</formula>
    </cfRule>
  </conditionalFormatting>
  <conditionalFormatting sqref="AZ107:BB116">
    <cfRule type="cellIs" dxfId="111" priority="67" operator="lessThan">
      <formula>0</formula>
    </cfRule>
    <cfRule type="cellIs" dxfId="110" priority="68" operator="greaterThan">
      <formula>0</formula>
    </cfRule>
  </conditionalFormatting>
  <conditionalFormatting sqref="BH107:BJ116">
    <cfRule type="cellIs" dxfId="109" priority="59" operator="lessThan">
      <formula>0</formula>
    </cfRule>
    <cfRule type="cellIs" dxfId="108" priority="60" operator="greaterThan">
      <formula>0</formula>
    </cfRule>
  </conditionalFormatting>
  <conditionalFormatting sqref="BP107:BR116">
    <cfRule type="cellIs" dxfId="107" priority="51" operator="lessThan">
      <formula>0</formula>
    </cfRule>
    <cfRule type="cellIs" dxfId="106" priority="52" operator="greaterThan">
      <formula>0</formula>
    </cfRule>
  </conditionalFormatting>
  <conditionalFormatting sqref="L131:P132">
    <cfRule type="cellIs" dxfId="105" priority="49" operator="lessThan">
      <formula>0</formula>
    </cfRule>
    <cfRule type="cellIs" dxfId="104" priority="50" operator="greaterThan">
      <formula>0</formula>
    </cfRule>
  </conditionalFormatting>
  <conditionalFormatting sqref="L147:P147">
    <cfRule type="cellIs" dxfId="103" priority="47" operator="lessThan">
      <formula>0</formula>
    </cfRule>
    <cfRule type="cellIs" dxfId="102" priority="48" operator="greaterThan">
      <formula>0</formula>
    </cfRule>
  </conditionalFormatting>
  <conditionalFormatting sqref="T131:X132">
    <cfRule type="cellIs" dxfId="101" priority="45" operator="lessThan">
      <formula>0</formula>
    </cfRule>
    <cfRule type="cellIs" dxfId="100" priority="46" operator="greaterThan">
      <formula>0</formula>
    </cfRule>
  </conditionalFormatting>
  <conditionalFormatting sqref="T147:X147">
    <cfRule type="cellIs" dxfId="99" priority="43" operator="lessThan">
      <formula>0</formula>
    </cfRule>
    <cfRule type="cellIs" dxfId="98" priority="44" operator="greaterThan">
      <formula>0</formula>
    </cfRule>
  </conditionalFormatting>
  <conditionalFormatting sqref="AB131:AF132">
    <cfRule type="cellIs" dxfId="97" priority="41" operator="lessThan">
      <formula>0</formula>
    </cfRule>
    <cfRule type="cellIs" dxfId="96" priority="42" operator="greaterThan">
      <formula>0</formula>
    </cfRule>
  </conditionalFormatting>
  <conditionalFormatting sqref="AB147:AF147">
    <cfRule type="cellIs" dxfId="95" priority="39" operator="lessThan">
      <formula>0</formula>
    </cfRule>
    <cfRule type="cellIs" dxfId="94" priority="40" operator="greaterThan">
      <formula>0</formula>
    </cfRule>
  </conditionalFormatting>
  <conditionalFormatting sqref="AJ131:AN132">
    <cfRule type="cellIs" dxfId="93" priority="37" operator="lessThan">
      <formula>0</formula>
    </cfRule>
    <cfRule type="cellIs" dxfId="92" priority="38" operator="greaterThan">
      <formula>0</formula>
    </cfRule>
  </conditionalFormatting>
  <conditionalFormatting sqref="AJ147:AN147">
    <cfRule type="cellIs" dxfId="91" priority="35" operator="lessThan">
      <formula>0</formula>
    </cfRule>
    <cfRule type="cellIs" dxfId="90" priority="36" operator="greaterThan">
      <formula>0</formula>
    </cfRule>
  </conditionalFormatting>
  <conditionalFormatting sqref="AR131:AV132">
    <cfRule type="cellIs" dxfId="89" priority="33" operator="lessThan">
      <formula>0</formula>
    </cfRule>
    <cfRule type="cellIs" dxfId="88" priority="34" operator="greaterThan">
      <formula>0</formula>
    </cfRule>
  </conditionalFormatting>
  <conditionalFormatting sqref="AR147:AV147">
    <cfRule type="cellIs" dxfId="87" priority="31" operator="lessThan">
      <formula>0</formula>
    </cfRule>
    <cfRule type="cellIs" dxfId="86" priority="32" operator="greaterThan">
      <formula>0</formula>
    </cfRule>
  </conditionalFormatting>
  <conditionalFormatting sqref="AZ131:BD132">
    <cfRule type="cellIs" dxfId="85" priority="29" operator="lessThan">
      <formula>0</formula>
    </cfRule>
    <cfRule type="cellIs" dxfId="84" priority="30" operator="greaterThan">
      <formula>0</formula>
    </cfRule>
  </conditionalFormatting>
  <conditionalFormatting sqref="AZ147:BD147">
    <cfRule type="cellIs" dxfId="83" priority="27" operator="lessThan">
      <formula>0</formula>
    </cfRule>
    <cfRule type="cellIs" dxfId="82" priority="28" operator="greaterThan">
      <formula>0</formula>
    </cfRule>
  </conditionalFormatting>
  <conditionalFormatting sqref="BH131:BL132">
    <cfRule type="cellIs" dxfId="81" priority="25" operator="lessThan">
      <formula>0</formula>
    </cfRule>
    <cfRule type="cellIs" dxfId="80" priority="26" operator="greaterThan">
      <formula>0</formula>
    </cfRule>
  </conditionalFormatting>
  <conditionalFormatting sqref="BH147:BL147">
    <cfRule type="cellIs" dxfId="79" priority="23" operator="lessThan">
      <formula>0</formula>
    </cfRule>
    <cfRule type="cellIs" dxfId="78" priority="24" operator="greaterThan">
      <formula>0</formula>
    </cfRule>
  </conditionalFormatting>
  <conditionalFormatting sqref="BP131:BT132">
    <cfRule type="cellIs" dxfId="77" priority="21" operator="lessThan">
      <formula>0</formula>
    </cfRule>
    <cfRule type="cellIs" dxfId="76" priority="22" operator="greaterThan">
      <formula>0</formula>
    </cfRule>
  </conditionalFormatting>
  <conditionalFormatting sqref="BP147:BT147">
    <cfRule type="cellIs" dxfId="75" priority="19" operator="lessThan">
      <formula>0</formula>
    </cfRule>
    <cfRule type="cellIs" dxfId="74" priority="20" operator="greaterThan">
      <formula>0</formula>
    </cfRule>
  </conditionalFormatting>
  <conditionalFormatting sqref="BP165:BT165">
    <cfRule type="cellIs" dxfId="73" priority="17" operator="lessThan">
      <formula>0</formula>
    </cfRule>
    <cfRule type="cellIs" dxfId="72" priority="18" operator="greaterThan">
      <formula>0</formula>
    </cfRule>
  </conditionalFormatting>
  <conditionalFormatting sqref="BH165:BL165">
    <cfRule type="cellIs" dxfId="71" priority="15" operator="lessThan">
      <formula>0</formula>
    </cfRule>
    <cfRule type="cellIs" dxfId="70" priority="16" operator="greaterThan">
      <formula>0</formula>
    </cfRule>
  </conditionalFormatting>
  <conditionalFormatting sqref="AZ165:BD165">
    <cfRule type="cellIs" dxfId="69" priority="13" operator="lessThan">
      <formula>0</formula>
    </cfRule>
    <cfRule type="cellIs" dxfId="68" priority="14" operator="greaterThan">
      <formula>0</formula>
    </cfRule>
  </conditionalFormatting>
  <conditionalFormatting sqref="AR165:AV165">
    <cfRule type="cellIs" dxfId="67" priority="11" operator="lessThan">
      <formula>0</formula>
    </cfRule>
    <cfRule type="cellIs" dxfId="66" priority="12" operator="greaterThan">
      <formula>0</formula>
    </cfRule>
  </conditionalFormatting>
  <conditionalFormatting sqref="AJ165:AN165">
    <cfRule type="cellIs" dxfId="65" priority="9" operator="lessThan">
      <formula>0</formula>
    </cfRule>
    <cfRule type="cellIs" dxfId="64" priority="10" operator="greaterThan">
      <formula>0</formula>
    </cfRule>
  </conditionalFormatting>
  <conditionalFormatting sqref="D165:H165">
    <cfRule type="cellIs" dxfId="63" priority="7" operator="lessThan">
      <formula>0</formula>
    </cfRule>
    <cfRule type="cellIs" dxfId="62" priority="8" operator="greaterThan">
      <formula>0</formula>
    </cfRule>
  </conditionalFormatting>
  <conditionalFormatting sqref="L165:P165">
    <cfRule type="cellIs" dxfId="61" priority="5" operator="lessThan">
      <formula>0</formula>
    </cfRule>
    <cfRule type="cellIs" dxfId="60" priority="6" operator="greaterThan">
      <formula>0</formula>
    </cfRule>
  </conditionalFormatting>
  <conditionalFormatting sqref="T165:X165">
    <cfRule type="cellIs" dxfId="59" priority="3" operator="lessThan">
      <formula>0</formula>
    </cfRule>
    <cfRule type="cellIs" dxfId="58" priority="4" operator="greaterThan">
      <formula>0</formula>
    </cfRule>
  </conditionalFormatting>
  <conditionalFormatting sqref="AB165:AF165">
    <cfRule type="cellIs" dxfId="57" priority="1" operator="lessThan">
      <formula>0</formula>
    </cfRule>
    <cfRule type="cellIs" dxfId="56" priority="2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BT442"/>
  <sheetViews>
    <sheetView workbookViewId="0">
      <selection activeCell="BK238" sqref="BK238"/>
    </sheetView>
  </sheetViews>
  <sheetFormatPr defaultRowHeight="15"/>
  <cols>
    <col min="1" max="1" width="4" customWidth="1"/>
    <col min="2" max="2" width="4.5703125" style="211" customWidth="1"/>
    <col min="3" max="3" width="37.140625" style="211" bestFit="1" customWidth="1"/>
    <col min="4" max="6" width="10.42578125" style="211" customWidth="1"/>
    <col min="7" max="8" width="7.7109375" style="211" customWidth="1"/>
    <col min="9" max="9" width="4.28515625" customWidth="1"/>
    <col min="10" max="10" width="4.5703125" style="211" customWidth="1"/>
    <col min="11" max="11" width="37.140625" style="211" bestFit="1" customWidth="1"/>
    <col min="12" max="14" width="10.42578125" style="211" customWidth="1"/>
    <col min="15" max="16" width="7.7109375" style="211" customWidth="1"/>
    <col min="17" max="17" width="4.28515625" style="35" customWidth="1"/>
    <col min="18" max="18" width="4.5703125" style="211" customWidth="1"/>
    <col min="19" max="19" width="37.140625" style="211" bestFit="1" customWidth="1"/>
    <col min="20" max="22" width="10.42578125" style="211" customWidth="1"/>
    <col min="23" max="24" width="7.7109375" style="211" customWidth="1"/>
    <col min="25" max="25" width="4.28515625" style="35" customWidth="1"/>
    <col min="26" max="26" width="4.5703125" style="211" customWidth="1"/>
    <col min="27" max="27" width="37.140625" style="211" bestFit="1" customWidth="1"/>
    <col min="28" max="30" width="10.42578125" style="211" customWidth="1"/>
    <col min="31" max="32" width="7.7109375" style="211" customWidth="1"/>
    <col min="33" max="33" width="4.28515625" style="35" customWidth="1"/>
    <col min="34" max="34" width="4.5703125" style="211" customWidth="1"/>
    <col min="35" max="35" width="37.140625" style="211" bestFit="1" customWidth="1"/>
    <col min="36" max="38" width="10.42578125" style="211" customWidth="1"/>
    <col min="39" max="40" width="7.7109375" style="211" customWidth="1"/>
    <col min="41" max="41" width="4.28515625" style="35" customWidth="1"/>
    <col min="42" max="42" width="4.5703125" style="211" customWidth="1"/>
    <col min="43" max="43" width="37.140625" style="211" bestFit="1" customWidth="1"/>
    <col min="44" max="46" width="10.42578125" style="211" customWidth="1"/>
    <col min="47" max="48" width="7.7109375" style="211" customWidth="1"/>
    <col min="49" max="49" width="4.28515625" style="35" customWidth="1"/>
    <col min="50" max="50" width="4.5703125" style="211" customWidth="1"/>
    <col min="51" max="51" width="37.140625" style="211" bestFit="1" customWidth="1"/>
    <col min="52" max="54" width="10.42578125" style="211" customWidth="1"/>
    <col min="55" max="56" width="7.7109375" style="211" customWidth="1"/>
    <col min="57" max="57" width="4.28515625" style="35" customWidth="1"/>
    <col min="58" max="58" width="4.5703125" style="211" customWidth="1"/>
    <col min="59" max="59" width="37.140625" style="211" bestFit="1" customWidth="1"/>
    <col min="60" max="62" width="10.42578125" style="211" customWidth="1"/>
    <col min="63" max="64" width="7.7109375" style="211" customWidth="1"/>
    <col min="65" max="65" width="4.28515625" style="35" customWidth="1"/>
    <col min="66" max="66" width="4.5703125" style="211" customWidth="1"/>
    <col min="67" max="67" width="37.140625" style="211" bestFit="1" customWidth="1"/>
    <col min="68" max="70" width="10.42578125" style="211" customWidth="1"/>
    <col min="71" max="72" width="7.7109375" style="211" customWidth="1"/>
  </cols>
  <sheetData>
    <row r="1" spans="2:72">
      <c r="B1" s="113" t="s">
        <v>118</v>
      </c>
      <c r="C1" s="197"/>
      <c r="D1" s="197"/>
      <c r="E1" s="197"/>
      <c r="F1" s="197"/>
      <c r="G1" s="197"/>
      <c r="H1" s="197"/>
      <c r="J1" s="113" t="s">
        <v>118</v>
      </c>
      <c r="K1" s="197"/>
      <c r="L1" s="197"/>
      <c r="M1" s="197"/>
      <c r="N1" s="197"/>
      <c r="O1" s="197"/>
      <c r="P1" s="197"/>
      <c r="R1" s="113" t="s">
        <v>118</v>
      </c>
      <c r="S1" s="197"/>
      <c r="T1" s="197"/>
      <c r="U1" s="197"/>
      <c r="V1" s="197"/>
      <c r="W1" s="197"/>
      <c r="X1" s="197"/>
      <c r="Z1" s="113" t="s">
        <v>118</v>
      </c>
      <c r="AA1" s="197"/>
      <c r="AB1" s="197"/>
      <c r="AC1" s="197"/>
      <c r="AD1" s="197"/>
      <c r="AE1" s="197"/>
      <c r="AF1" s="197"/>
      <c r="AH1" s="113" t="s">
        <v>118</v>
      </c>
      <c r="AI1" s="197"/>
      <c r="AJ1" s="197"/>
      <c r="AK1" s="197"/>
      <c r="AL1" s="197"/>
      <c r="AM1" s="197"/>
      <c r="AN1" s="197"/>
      <c r="AP1" s="113" t="s">
        <v>118</v>
      </c>
      <c r="AQ1" s="197"/>
      <c r="AR1" s="197"/>
      <c r="AS1" s="197"/>
      <c r="AT1" s="197"/>
      <c r="AU1" s="197"/>
      <c r="AV1" s="197"/>
      <c r="AX1" s="113" t="s">
        <v>118</v>
      </c>
      <c r="AY1" s="197"/>
      <c r="AZ1" s="197"/>
      <c r="BA1" s="197"/>
      <c r="BB1" s="197"/>
      <c r="BC1" s="197"/>
      <c r="BD1" s="197"/>
      <c r="BF1" s="113" t="s">
        <v>118</v>
      </c>
      <c r="BG1" s="197"/>
      <c r="BH1" s="197"/>
      <c r="BI1" s="197"/>
      <c r="BJ1" s="197"/>
      <c r="BK1" s="197"/>
      <c r="BL1" s="197"/>
      <c r="BN1" s="113" t="s">
        <v>118</v>
      </c>
      <c r="BO1" s="197"/>
      <c r="BP1" s="197"/>
      <c r="BQ1" s="197"/>
      <c r="BR1" s="197"/>
      <c r="BS1" s="197"/>
      <c r="BT1" s="197"/>
    </row>
    <row r="2" spans="2:72">
      <c r="B2" s="113" t="str">
        <f>'4'!B2</f>
        <v>PT Pelindo Terminal Petikemas</v>
      </c>
      <c r="C2" s="197"/>
      <c r="D2" s="197"/>
      <c r="E2" s="197"/>
      <c r="F2" s="197"/>
      <c r="G2" s="197"/>
      <c r="H2" s="197"/>
      <c r="J2" s="113" t="str">
        <f>'4'!J2</f>
        <v>Kantor Pusat Subholding Petikemas</v>
      </c>
      <c r="K2" s="197"/>
      <c r="L2" s="197"/>
      <c r="M2" s="197"/>
      <c r="N2" s="197"/>
      <c r="O2" s="197"/>
      <c r="P2" s="197"/>
      <c r="R2" s="113" t="str">
        <f>'4'!R2</f>
        <v>PT Prima Terminal Petikemas</v>
      </c>
      <c r="S2" s="197"/>
      <c r="T2" s="197"/>
      <c r="U2" s="197"/>
      <c r="V2" s="197"/>
      <c r="W2" s="197"/>
      <c r="X2" s="197"/>
      <c r="Z2" s="113" t="str">
        <f>'4'!Z2</f>
        <v>PT. Prima Multi Terminal</v>
      </c>
      <c r="AA2" s="197"/>
      <c r="AB2" s="197"/>
      <c r="AC2" s="197"/>
      <c r="AD2" s="197"/>
      <c r="AE2" s="197"/>
      <c r="AF2" s="197"/>
      <c r="AH2" s="113" t="str">
        <f>'4'!AH2</f>
        <v>PT. IPC Terminal Petikemas</v>
      </c>
      <c r="AI2" s="197"/>
      <c r="AJ2" s="197"/>
      <c r="AK2" s="197"/>
      <c r="AL2" s="197"/>
      <c r="AM2" s="197"/>
      <c r="AN2" s="197"/>
      <c r="AP2" s="113" t="str">
        <f>'4'!AP2</f>
        <v>PT. Terminal Petikemas Surabaya</v>
      </c>
      <c r="AQ2" s="197"/>
      <c r="AR2" s="197"/>
      <c r="AS2" s="197"/>
      <c r="AT2" s="197"/>
      <c r="AU2" s="197"/>
      <c r="AV2" s="197"/>
      <c r="AX2" s="113" t="str">
        <f>'4'!AX2</f>
        <v>PT. Terminal Teluk Lamong (Grup)</v>
      </c>
      <c r="AY2" s="197"/>
      <c r="AZ2" s="197"/>
      <c r="BA2" s="197"/>
      <c r="BB2" s="197"/>
      <c r="BC2" s="197"/>
      <c r="BD2" s="197"/>
      <c r="BF2" s="113" t="str">
        <f>'4'!BF2</f>
        <v>PT Berlian Jasa Terminal Indonesia (Grup)</v>
      </c>
      <c r="BG2" s="197"/>
      <c r="BH2" s="197"/>
      <c r="BI2" s="197"/>
      <c r="BJ2" s="197"/>
      <c r="BK2" s="197"/>
      <c r="BL2" s="197"/>
      <c r="BN2" s="113" t="str">
        <f>'4'!BN2</f>
        <v>PT. Kaltim Kariangau Terminal</v>
      </c>
      <c r="BO2" s="197"/>
      <c r="BP2" s="197"/>
      <c r="BQ2" s="197"/>
      <c r="BR2" s="197"/>
      <c r="BS2" s="197"/>
      <c r="BT2" s="197"/>
    </row>
    <row r="3" spans="2:72">
      <c r="B3" s="357" t="s">
        <v>1</v>
      </c>
      <c r="C3" s="357" t="s">
        <v>34</v>
      </c>
      <c r="D3" s="118" t="s">
        <v>0</v>
      </c>
      <c r="E3" s="118" t="s">
        <v>37</v>
      </c>
      <c r="F3" s="118" t="s">
        <v>0</v>
      </c>
      <c r="G3" s="360" t="s">
        <v>38</v>
      </c>
      <c r="H3" s="361"/>
      <c r="J3" s="357" t="s">
        <v>1</v>
      </c>
      <c r="K3" s="357" t="s">
        <v>34</v>
      </c>
      <c r="L3" s="212" t="s">
        <v>0</v>
      </c>
      <c r="M3" s="212" t="s">
        <v>37</v>
      </c>
      <c r="N3" s="212" t="s">
        <v>0</v>
      </c>
      <c r="O3" s="360" t="s">
        <v>38</v>
      </c>
      <c r="P3" s="361"/>
      <c r="R3" s="357" t="s">
        <v>1</v>
      </c>
      <c r="S3" s="357" t="s">
        <v>34</v>
      </c>
      <c r="T3" s="212" t="s">
        <v>0</v>
      </c>
      <c r="U3" s="212" t="s">
        <v>37</v>
      </c>
      <c r="V3" s="212" t="s">
        <v>0</v>
      </c>
      <c r="W3" s="360" t="s">
        <v>38</v>
      </c>
      <c r="X3" s="361"/>
      <c r="Z3" s="357" t="s">
        <v>1</v>
      </c>
      <c r="AA3" s="357" t="s">
        <v>34</v>
      </c>
      <c r="AB3" s="212" t="s">
        <v>0</v>
      </c>
      <c r="AC3" s="212" t="s">
        <v>37</v>
      </c>
      <c r="AD3" s="212" t="s">
        <v>0</v>
      </c>
      <c r="AE3" s="360" t="s">
        <v>38</v>
      </c>
      <c r="AF3" s="361"/>
      <c r="AH3" s="357" t="s">
        <v>1</v>
      </c>
      <c r="AI3" s="357" t="s">
        <v>34</v>
      </c>
      <c r="AJ3" s="212" t="s">
        <v>0</v>
      </c>
      <c r="AK3" s="212" t="s">
        <v>37</v>
      </c>
      <c r="AL3" s="212" t="s">
        <v>0</v>
      </c>
      <c r="AM3" s="360" t="s">
        <v>38</v>
      </c>
      <c r="AN3" s="361"/>
      <c r="AP3" s="357" t="s">
        <v>1</v>
      </c>
      <c r="AQ3" s="357" t="s">
        <v>34</v>
      </c>
      <c r="AR3" s="212" t="s">
        <v>0</v>
      </c>
      <c r="AS3" s="212" t="s">
        <v>37</v>
      </c>
      <c r="AT3" s="212" t="s">
        <v>0</v>
      </c>
      <c r="AU3" s="360" t="s">
        <v>38</v>
      </c>
      <c r="AV3" s="361"/>
      <c r="AX3" s="357" t="s">
        <v>1</v>
      </c>
      <c r="AY3" s="357" t="s">
        <v>34</v>
      </c>
      <c r="AZ3" s="212" t="s">
        <v>0</v>
      </c>
      <c r="BA3" s="212" t="s">
        <v>37</v>
      </c>
      <c r="BB3" s="212" t="s">
        <v>0</v>
      </c>
      <c r="BC3" s="360" t="s">
        <v>38</v>
      </c>
      <c r="BD3" s="361"/>
      <c r="BF3" s="357" t="s">
        <v>1</v>
      </c>
      <c r="BG3" s="357" t="s">
        <v>34</v>
      </c>
      <c r="BH3" s="212" t="s">
        <v>0</v>
      </c>
      <c r="BI3" s="212" t="s">
        <v>37</v>
      </c>
      <c r="BJ3" s="212" t="s">
        <v>0</v>
      </c>
      <c r="BK3" s="360" t="s">
        <v>38</v>
      </c>
      <c r="BL3" s="361"/>
      <c r="BN3" s="357" t="s">
        <v>1</v>
      </c>
      <c r="BO3" s="357" t="s">
        <v>34</v>
      </c>
      <c r="BP3" s="212" t="s">
        <v>0</v>
      </c>
      <c r="BQ3" s="212" t="s">
        <v>37</v>
      </c>
      <c r="BR3" s="212" t="s">
        <v>0</v>
      </c>
      <c r="BS3" s="360" t="s">
        <v>38</v>
      </c>
      <c r="BT3" s="361"/>
    </row>
    <row r="4" spans="2:72">
      <c r="B4" s="358"/>
      <c r="C4" s="358"/>
      <c r="D4" s="121" t="s">
        <v>2</v>
      </c>
      <c r="E4" s="121" t="s">
        <v>2</v>
      </c>
      <c r="F4" s="121" t="s">
        <v>2</v>
      </c>
      <c r="G4" s="362" t="s">
        <v>5</v>
      </c>
      <c r="H4" s="363"/>
      <c r="J4" s="358"/>
      <c r="K4" s="358"/>
      <c r="L4" s="213" t="s">
        <v>2</v>
      </c>
      <c r="M4" s="213" t="s">
        <v>2</v>
      </c>
      <c r="N4" s="213" t="s">
        <v>2</v>
      </c>
      <c r="O4" s="362" t="s">
        <v>5</v>
      </c>
      <c r="P4" s="363"/>
      <c r="R4" s="358"/>
      <c r="S4" s="358"/>
      <c r="T4" s="213" t="s">
        <v>2</v>
      </c>
      <c r="U4" s="213" t="s">
        <v>2</v>
      </c>
      <c r="V4" s="213" t="s">
        <v>2</v>
      </c>
      <c r="W4" s="362" t="s">
        <v>5</v>
      </c>
      <c r="X4" s="363"/>
      <c r="Z4" s="358"/>
      <c r="AA4" s="358"/>
      <c r="AB4" s="213" t="s">
        <v>2</v>
      </c>
      <c r="AC4" s="213" t="s">
        <v>2</v>
      </c>
      <c r="AD4" s="213" t="s">
        <v>2</v>
      </c>
      <c r="AE4" s="362" t="s">
        <v>5</v>
      </c>
      <c r="AF4" s="363"/>
      <c r="AH4" s="358"/>
      <c r="AI4" s="358"/>
      <c r="AJ4" s="213" t="s">
        <v>2</v>
      </c>
      <c r="AK4" s="213" t="s">
        <v>2</v>
      </c>
      <c r="AL4" s="213" t="s">
        <v>2</v>
      </c>
      <c r="AM4" s="362" t="s">
        <v>5</v>
      </c>
      <c r="AN4" s="363"/>
      <c r="AP4" s="358"/>
      <c r="AQ4" s="358"/>
      <c r="AR4" s="213" t="s">
        <v>2</v>
      </c>
      <c r="AS4" s="213" t="s">
        <v>2</v>
      </c>
      <c r="AT4" s="213" t="s">
        <v>2</v>
      </c>
      <c r="AU4" s="362" t="s">
        <v>5</v>
      </c>
      <c r="AV4" s="363"/>
      <c r="AX4" s="358"/>
      <c r="AY4" s="358"/>
      <c r="AZ4" s="213" t="s">
        <v>2</v>
      </c>
      <c r="BA4" s="213" t="s">
        <v>2</v>
      </c>
      <c r="BB4" s="213" t="s">
        <v>2</v>
      </c>
      <c r="BC4" s="362" t="s">
        <v>5</v>
      </c>
      <c r="BD4" s="363"/>
      <c r="BF4" s="358"/>
      <c r="BG4" s="358"/>
      <c r="BH4" s="213" t="s">
        <v>2</v>
      </c>
      <c r="BI4" s="213" t="s">
        <v>2</v>
      </c>
      <c r="BJ4" s="213" t="s">
        <v>2</v>
      </c>
      <c r="BK4" s="362" t="s">
        <v>5</v>
      </c>
      <c r="BL4" s="363"/>
      <c r="BN4" s="358"/>
      <c r="BO4" s="358"/>
      <c r="BP4" s="213" t="s">
        <v>2</v>
      </c>
      <c r="BQ4" s="213" t="s">
        <v>2</v>
      </c>
      <c r="BR4" s="213" t="s">
        <v>2</v>
      </c>
      <c r="BS4" s="362" t="s">
        <v>5</v>
      </c>
      <c r="BT4" s="363"/>
    </row>
    <row r="5" spans="2:72">
      <c r="B5" s="359"/>
      <c r="C5" s="359"/>
      <c r="D5" s="121">
        <v>2020</v>
      </c>
      <c r="E5" s="121">
        <v>2021</v>
      </c>
      <c r="F5" s="121">
        <v>2021</v>
      </c>
      <c r="G5" s="121" t="s">
        <v>49</v>
      </c>
      <c r="H5" s="121" t="s">
        <v>50</v>
      </c>
      <c r="J5" s="359"/>
      <c r="K5" s="359"/>
      <c r="L5" s="213">
        <v>2020</v>
      </c>
      <c r="M5" s="213">
        <v>2021</v>
      </c>
      <c r="N5" s="213">
        <v>2021</v>
      </c>
      <c r="O5" s="213" t="s">
        <v>49</v>
      </c>
      <c r="P5" s="213" t="s">
        <v>50</v>
      </c>
      <c r="R5" s="359"/>
      <c r="S5" s="359"/>
      <c r="T5" s="213">
        <v>2020</v>
      </c>
      <c r="U5" s="213">
        <v>2021</v>
      </c>
      <c r="V5" s="213">
        <v>2021</v>
      </c>
      <c r="W5" s="213" t="s">
        <v>49</v>
      </c>
      <c r="X5" s="213" t="s">
        <v>50</v>
      </c>
      <c r="Z5" s="359"/>
      <c r="AA5" s="359"/>
      <c r="AB5" s="213">
        <v>2020</v>
      </c>
      <c r="AC5" s="213">
        <v>2021</v>
      </c>
      <c r="AD5" s="213">
        <v>2021</v>
      </c>
      <c r="AE5" s="213" t="s">
        <v>49</v>
      </c>
      <c r="AF5" s="213" t="s">
        <v>50</v>
      </c>
      <c r="AH5" s="359"/>
      <c r="AI5" s="359"/>
      <c r="AJ5" s="213">
        <v>2020</v>
      </c>
      <c r="AK5" s="213">
        <v>2021</v>
      </c>
      <c r="AL5" s="213">
        <v>2021</v>
      </c>
      <c r="AM5" s="213" t="s">
        <v>49</v>
      </c>
      <c r="AN5" s="213" t="s">
        <v>50</v>
      </c>
      <c r="AP5" s="359"/>
      <c r="AQ5" s="359"/>
      <c r="AR5" s="213">
        <v>2020</v>
      </c>
      <c r="AS5" s="213">
        <v>2021</v>
      </c>
      <c r="AT5" s="213">
        <v>2021</v>
      </c>
      <c r="AU5" s="213" t="s">
        <v>49</v>
      </c>
      <c r="AV5" s="213" t="s">
        <v>50</v>
      </c>
      <c r="AX5" s="359"/>
      <c r="AY5" s="359"/>
      <c r="AZ5" s="213">
        <v>2020</v>
      </c>
      <c r="BA5" s="213">
        <v>2021</v>
      </c>
      <c r="BB5" s="213">
        <v>2021</v>
      </c>
      <c r="BC5" s="213" t="s">
        <v>49</v>
      </c>
      <c r="BD5" s="213" t="s">
        <v>50</v>
      </c>
      <c r="BF5" s="359"/>
      <c r="BG5" s="359"/>
      <c r="BH5" s="213">
        <v>2020</v>
      </c>
      <c r="BI5" s="213">
        <v>2021</v>
      </c>
      <c r="BJ5" s="213">
        <v>2021</v>
      </c>
      <c r="BK5" s="213" t="s">
        <v>49</v>
      </c>
      <c r="BL5" s="213" t="s">
        <v>50</v>
      </c>
      <c r="BN5" s="359"/>
      <c r="BO5" s="359"/>
      <c r="BP5" s="213">
        <v>2020</v>
      </c>
      <c r="BQ5" s="213">
        <v>2021</v>
      </c>
      <c r="BR5" s="213">
        <v>2021</v>
      </c>
      <c r="BS5" s="213" t="s">
        <v>49</v>
      </c>
      <c r="BT5" s="213" t="s">
        <v>50</v>
      </c>
    </row>
    <row r="6" spans="2:72">
      <c r="B6" s="198">
        <v>1</v>
      </c>
      <c r="C6" s="198">
        <f>B6+1</f>
        <v>2</v>
      </c>
      <c r="D6" s="147">
        <v>3</v>
      </c>
      <c r="E6" s="147">
        <v>4</v>
      </c>
      <c r="F6" s="147">
        <v>5</v>
      </c>
      <c r="G6" s="147">
        <v>6</v>
      </c>
      <c r="H6" s="147">
        <v>7</v>
      </c>
      <c r="J6" s="198">
        <v>1</v>
      </c>
      <c r="K6" s="198">
        <f>J6+1</f>
        <v>2</v>
      </c>
      <c r="L6" s="147">
        <v>3</v>
      </c>
      <c r="M6" s="147">
        <v>4</v>
      </c>
      <c r="N6" s="147">
        <v>5</v>
      </c>
      <c r="O6" s="147">
        <v>6</v>
      </c>
      <c r="P6" s="147">
        <v>7</v>
      </c>
      <c r="R6" s="198">
        <v>1</v>
      </c>
      <c r="S6" s="198">
        <f>R6+1</f>
        <v>2</v>
      </c>
      <c r="T6" s="147">
        <v>3</v>
      </c>
      <c r="U6" s="147">
        <v>4</v>
      </c>
      <c r="V6" s="147">
        <v>5</v>
      </c>
      <c r="W6" s="147">
        <v>6</v>
      </c>
      <c r="X6" s="147">
        <v>7</v>
      </c>
      <c r="Z6" s="198">
        <v>1</v>
      </c>
      <c r="AA6" s="198">
        <f>Z6+1</f>
        <v>2</v>
      </c>
      <c r="AB6" s="147">
        <v>3</v>
      </c>
      <c r="AC6" s="147">
        <v>4</v>
      </c>
      <c r="AD6" s="147">
        <v>5</v>
      </c>
      <c r="AE6" s="147">
        <v>6</v>
      </c>
      <c r="AF6" s="147">
        <v>7</v>
      </c>
      <c r="AH6" s="198">
        <v>1</v>
      </c>
      <c r="AI6" s="198">
        <f>AH6+1</f>
        <v>2</v>
      </c>
      <c r="AJ6" s="147">
        <v>3</v>
      </c>
      <c r="AK6" s="147">
        <v>4</v>
      </c>
      <c r="AL6" s="147">
        <v>5</v>
      </c>
      <c r="AM6" s="147">
        <v>6</v>
      </c>
      <c r="AN6" s="147">
        <v>7</v>
      </c>
      <c r="AP6" s="198">
        <v>1</v>
      </c>
      <c r="AQ6" s="198">
        <f>AP6+1</f>
        <v>2</v>
      </c>
      <c r="AR6" s="147">
        <v>3</v>
      </c>
      <c r="AS6" s="147">
        <v>4</v>
      </c>
      <c r="AT6" s="147">
        <v>5</v>
      </c>
      <c r="AU6" s="147">
        <v>6</v>
      </c>
      <c r="AV6" s="147">
        <v>7</v>
      </c>
      <c r="AX6" s="198">
        <v>1</v>
      </c>
      <c r="AY6" s="198">
        <f>AX6+1</f>
        <v>2</v>
      </c>
      <c r="AZ6" s="147">
        <v>3</v>
      </c>
      <c r="BA6" s="147">
        <v>4</v>
      </c>
      <c r="BB6" s="147">
        <v>5</v>
      </c>
      <c r="BC6" s="147">
        <v>6</v>
      </c>
      <c r="BD6" s="147">
        <v>7</v>
      </c>
      <c r="BF6" s="198">
        <v>1</v>
      </c>
      <c r="BG6" s="198">
        <f>BF6+1</f>
        <v>2</v>
      </c>
      <c r="BH6" s="147">
        <v>3</v>
      </c>
      <c r="BI6" s="147">
        <v>4</v>
      </c>
      <c r="BJ6" s="147">
        <v>5</v>
      </c>
      <c r="BK6" s="147">
        <v>6</v>
      </c>
      <c r="BL6" s="147">
        <v>7</v>
      </c>
      <c r="BN6" s="198">
        <v>1</v>
      </c>
      <c r="BO6" s="198">
        <f>BN6+1</f>
        <v>2</v>
      </c>
      <c r="BP6" s="147">
        <v>3</v>
      </c>
      <c r="BQ6" s="147">
        <v>4</v>
      </c>
      <c r="BR6" s="147">
        <v>5</v>
      </c>
      <c r="BS6" s="147">
        <v>6</v>
      </c>
      <c r="BT6" s="147">
        <v>7</v>
      </c>
    </row>
    <row r="7" spans="2:72">
      <c r="B7" s="199">
        <v>1</v>
      </c>
      <c r="C7" s="200" t="s">
        <v>79</v>
      </c>
      <c r="D7" s="201"/>
      <c r="E7" s="201"/>
      <c r="F7" s="201"/>
      <c r="G7" s="201"/>
      <c r="H7" s="201"/>
      <c r="J7" s="199">
        <v>1</v>
      </c>
      <c r="K7" s="200" t="s">
        <v>79</v>
      </c>
      <c r="L7" s="201"/>
      <c r="M7" s="201"/>
      <c r="N7" s="201"/>
      <c r="O7" s="201"/>
      <c r="P7" s="201"/>
      <c r="R7" s="199">
        <v>1</v>
      </c>
      <c r="S7" s="200" t="s">
        <v>79</v>
      </c>
      <c r="T7" s="201"/>
      <c r="U7" s="201"/>
      <c r="V7" s="201"/>
      <c r="W7" s="201"/>
      <c r="X7" s="201"/>
      <c r="Z7" s="199">
        <v>1</v>
      </c>
      <c r="AA7" s="200" t="s">
        <v>79</v>
      </c>
      <c r="AB7" s="201"/>
      <c r="AC7" s="201"/>
      <c r="AD7" s="201"/>
      <c r="AE7" s="201"/>
      <c r="AF7" s="201"/>
      <c r="AH7" s="199">
        <v>1</v>
      </c>
      <c r="AI7" s="200" t="s">
        <v>79</v>
      </c>
      <c r="AJ7" s="201"/>
      <c r="AK7" s="201"/>
      <c r="AL7" s="201"/>
      <c r="AM7" s="201"/>
      <c r="AN7" s="201"/>
      <c r="AP7" s="199">
        <v>1</v>
      </c>
      <c r="AQ7" s="200" t="s">
        <v>79</v>
      </c>
      <c r="AR7" s="201"/>
      <c r="AS7" s="201"/>
      <c r="AT7" s="201"/>
      <c r="AU7" s="201"/>
      <c r="AV7" s="201"/>
      <c r="AX7" s="199">
        <v>1</v>
      </c>
      <c r="AY7" s="200" t="s">
        <v>79</v>
      </c>
      <c r="AZ7" s="201"/>
      <c r="BA7" s="201"/>
      <c r="BB7" s="201"/>
      <c r="BC7" s="201"/>
      <c r="BD7" s="201"/>
      <c r="BF7" s="199">
        <v>1</v>
      </c>
      <c r="BG7" s="200" t="s">
        <v>79</v>
      </c>
      <c r="BH7" s="201"/>
      <c r="BI7" s="201"/>
      <c r="BJ7" s="201"/>
      <c r="BK7" s="201"/>
      <c r="BL7" s="201"/>
      <c r="BN7" s="199">
        <v>1</v>
      </c>
      <c r="BO7" s="200" t="s">
        <v>79</v>
      </c>
      <c r="BP7" s="201"/>
      <c r="BQ7" s="201"/>
      <c r="BR7" s="201"/>
      <c r="BS7" s="201"/>
      <c r="BT7" s="201"/>
    </row>
    <row r="8" spans="2:72" s="35" customFormat="1">
      <c r="B8" s="202"/>
      <c r="C8" s="205"/>
      <c r="D8" s="205"/>
      <c r="E8" s="203"/>
      <c r="F8" s="203"/>
      <c r="G8" s="203"/>
      <c r="H8" s="203"/>
      <c r="J8" s="202"/>
      <c r="K8" s="205"/>
      <c r="L8" s="205"/>
      <c r="M8" s="203"/>
      <c r="N8" s="203"/>
      <c r="O8" s="203"/>
      <c r="P8" s="203"/>
      <c r="R8" s="202"/>
      <c r="S8" s="205"/>
      <c r="T8" s="205"/>
      <c r="U8" s="203"/>
      <c r="V8" s="203"/>
      <c r="W8" s="203"/>
      <c r="X8" s="203"/>
      <c r="Z8" s="202"/>
      <c r="AA8" s="205"/>
      <c r="AB8" s="205"/>
      <c r="AC8" s="203"/>
      <c r="AD8" s="203"/>
      <c r="AE8" s="203"/>
      <c r="AF8" s="203"/>
      <c r="AH8" s="202"/>
      <c r="AI8" s="205"/>
      <c r="AJ8" s="205"/>
      <c r="AK8" s="203"/>
      <c r="AL8" s="203"/>
      <c r="AM8" s="203"/>
      <c r="AN8" s="203"/>
      <c r="AP8" s="202"/>
      <c r="AQ8" s="205"/>
      <c r="AR8" s="205"/>
      <c r="AS8" s="203"/>
      <c r="AT8" s="203"/>
      <c r="AU8" s="203"/>
      <c r="AV8" s="203"/>
      <c r="AX8" s="202"/>
      <c r="AY8" s="205"/>
      <c r="AZ8" s="205"/>
      <c r="BA8" s="203"/>
      <c r="BB8" s="203"/>
      <c r="BC8" s="203"/>
      <c r="BD8" s="203"/>
      <c r="BF8" s="202"/>
      <c r="BG8" s="205"/>
      <c r="BH8" s="205"/>
      <c r="BI8" s="203"/>
      <c r="BJ8" s="203"/>
      <c r="BK8" s="203"/>
      <c r="BL8" s="203"/>
      <c r="BN8" s="202"/>
      <c r="BO8" s="205"/>
      <c r="BP8" s="205"/>
      <c r="BQ8" s="203"/>
      <c r="BR8" s="203"/>
      <c r="BS8" s="203"/>
      <c r="BT8" s="203"/>
    </row>
    <row r="9" spans="2:72">
      <c r="B9" s="202"/>
      <c r="C9" s="203">
        <v>1</v>
      </c>
      <c r="D9" s="204">
        <f>L9+T9+AB9+AJ9+AR9+AZ9+BH9+BP9</f>
        <v>15</v>
      </c>
      <c r="E9" s="204">
        <f t="shared" ref="E9:F24" si="0">M9+U9+AC9+AK9+AS9+BA9+BI9+BQ9</f>
        <v>16</v>
      </c>
      <c r="F9" s="204">
        <f t="shared" si="0"/>
        <v>15</v>
      </c>
      <c r="G9" s="204">
        <f>F9-D9</f>
        <v>0</v>
      </c>
      <c r="H9" s="204">
        <f>F9-E9</f>
        <v>-1</v>
      </c>
      <c r="J9" s="202"/>
      <c r="K9" s="203">
        <v>1</v>
      </c>
      <c r="L9" s="204">
        <v>0</v>
      </c>
      <c r="M9" s="204">
        <v>1</v>
      </c>
      <c r="N9" s="204">
        <v>1</v>
      </c>
      <c r="O9" s="204">
        <f>N9-L9</f>
        <v>1</v>
      </c>
      <c r="P9" s="204">
        <f>N9-M9</f>
        <v>0</v>
      </c>
      <c r="R9" s="202"/>
      <c r="S9" s="203">
        <v>1</v>
      </c>
      <c r="T9" s="204">
        <v>0</v>
      </c>
      <c r="U9" s="204">
        <v>0</v>
      </c>
      <c r="V9" s="204">
        <v>0</v>
      </c>
      <c r="W9" s="204">
        <f>V9-T9</f>
        <v>0</v>
      </c>
      <c r="X9" s="204">
        <f>V9-U9</f>
        <v>0</v>
      </c>
      <c r="Z9" s="202"/>
      <c r="AA9" s="203">
        <v>1</v>
      </c>
      <c r="AB9" s="204">
        <v>0</v>
      </c>
      <c r="AC9" s="204">
        <v>0</v>
      </c>
      <c r="AD9" s="204">
        <v>0</v>
      </c>
      <c r="AE9" s="204">
        <f>AD9-AB9</f>
        <v>0</v>
      </c>
      <c r="AF9" s="204">
        <f>AD9-AC9</f>
        <v>0</v>
      </c>
      <c r="AH9" s="202"/>
      <c r="AI9" s="203">
        <v>1</v>
      </c>
      <c r="AJ9" s="204">
        <v>0</v>
      </c>
      <c r="AK9" s="204">
        <v>0</v>
      </c>
      <c r="AL9" s="204">
        <v>0</v>
      </c>
      <c r="AM9" s="204">
        <f>AL9-AJ9</f>
        <v>0</v>
      </c>
      <c r="AN9" s="204">
        <f>AL9-AK9</f>
        <v>0</v>
      </c>
      <c r="AP9" s="202"/>
      <c r="AQ9" s="203">
        <v>1</v>
      </c>
      <c r="AR9" s="204">
        <v>1</v>
      </c>
      <c r="AS9" s="204">
        <v>1</v>
      </c>
      <c r="AT9" s="204">
        <v>0</v>
      </c>
      <c r="AU9" s="204">
        <f>AT9-AR9</f>
        <v>-1</v>
      </c>
      <c r="AV9" s="204">
        <f>AT9-AS9</f>
        <v>-1</v>
      </c>
      <c r="AX9" s="202"/>
      <c r="AY9" s="203">
        <v>1</v>
      </c>
      <c r="AZ9" s="204">
        <v>2</v>
      </c>
      <c r="BA9" s="204">
        <v>2</v>
      </c>
      <c r="BB9" s="204">
        <f>1+1</f>
        <v>2</v>
      </c>
      <c r="BC9" s="204">
        <f>BB9-AZ9</f>
        <v>0</v>
      </c>
      <c r="BD9" s="204">
        <f>BB9-BA9</f>
        <v>0</v>
      </c>
      <c r="BF9" s="202"/>
      <c r="BG9" s="203">
        <v>1</v>
      </c>
      <c r="BH9" s="282">
        <v>9</v>
      </c>
      <c r="BI9" s="204">
        <v>10</v>
      </c>
      <c r="BJ9" s="204">
        <v>10</v>
      </c>
      <c r="BK9" s="204">
        <f>BJ9-BH9</f>
        <v>1</v>
      </c>
      <c r="BL9" s="204">
        <f>BJ9-BI9</f>
        <v>0</v>
      </c>
      <c r="BN9" s="202"/>
      <c r="BO9" s="203">
        <v>1</v>
      </c>
      <c r="BP9" s="204">
        <v>3</v>
      </c>
      <c r="BQ9" s="204">
        <v>2</v>
      </c>
      <c r="BR9" s="204">
        <v>2</v>
      </c>
      <c r="BS9" s="204">
        <f>BR9-BP9</f>
        <v>-1</v>
      </c>
      <c r="BT9" s="204">
        <f>BR9-BQ9</f>
        <v>0</v>
      </c>
    </row>
    <row r="10" spans="2:72" s="35" customFormat="1">
      <c r="B10" s="202"/>
      <c r="C10" s="203">
        <v>2</v>
      </c>
      <c r="D10" s="204">
        <f t="shared" ref="D10:D28" si="1">L10+T10+AB10+AJ10+AR10+AZ10+BH10+BP10</f>
        <v>6</v>
      </c>
      <c r="E10" s="204">
        <f t="shared" si="0"/>
        <v>6</v>
      </c>
      <c r="F10" s="204">
        <f t="shared" si="0"/>
        <v>6</v>
      </c>
      <c r="G10" s="204">
        <f t="shared" ref="G10:G28" si="2">F10-D10</f>
        <v>0</v>
      </c>
      <c r="H10" s="204">
        <f t="shared" ref="H10:H28" si="3">F10-E10</f>
        <v>0</v>
      </c>
      <c r="J10" s="202"/>
      <c r="K10" s="203">
        <v>2</v>
      </c>
      <c r="L10" s="204">
        <v>0</v>
      </c>
      <c r="M10" s="204">
        <v>0</v>
      </c>
      <c r="N10" s="204">
        <v>0</v>
      </c>
      <c r="O10" s="204">
        <f t="shared" ref="O10:O28" si="4">N10-L10</f>
        <v>0</v>
      </c>
      <c r="P10" s="204">
        <f t="shared" ref="P10:P28" si="5">N10-M10</f>
        <v>0</v>
      </c>
      <c r="R10" s="202"/>
      <c r="S10" s="203">
        <v>2</v>
      </c>
      <c r="T10" s="204">
        <v>0</v>
      </c>
      <c r="U10" s="204">
        <v>0</v>
      </c>
      <c r="V10" s="204">
        <v>0</v>
      </c>
      <c r="W10" s="204">
        <f t="shared" ref="W10:W28" si="6">V10-T10</f>
        <v>0</v>
      </c>
      <c r="X10" s="204">
        <f t="shared" ref="X10:X28" si="7">V10-U10</f>
        <v>0</v>
      </c>
      <c r="Z10" s="202"/>
      <c r="AA10" s="203">
        <v>2</v>
      </c>
      <c r="AB10" s="204">
        <v>0</v>
      </c>
      <c r="AC10" s="204">
        <v>0</v>
      </c>
      <c r="AD10" s="204">
        <v>0</v>
      </c>
      <c r="AE10" s="204">
        <f t="shared" ref="AE10:AE28" si="8">AD10-AB10</f>
        <v>0</v>
      </c>
      <c r="AF10" s="204">
        <f t="shared" ref="AF10:AF28" si="9">AD10-AC10</f>
        <v>0</v>
      </c>
      <c r="AH10" s="202"/>
      <c r="AI10" s="203">
        <v>2</v>
      </c>
      <c r="AJ10" s="204">
        <v>0</v>
      </c>
      <c r="AK10" s="204">
        <v>0</v>
      </c>
      <c r="AL10" s="204">
        <v>0</v>
      </c>
      <c r="AM10" s="204">
        <f t="shared" ref="AM10:AM28" si="10">AL10-AJ10</f>
        <v>0</v>
      </c>
      <c r="AN10" s="204">
        <f t="shared" ref="AN10:AN28" si="11">AL10-AK10</f>
        <v>0</v>
      </c>
      <c r="AP10" s="202"/>
      <c r="AQ10" s="203">
        <v>2</v>
      </c>
      <c r="AR10" s="204">
        <v>3</v>
      </c>
      <c r="AS10" s="204">
        <v>3</v>
      </c>
      <c r="AT10" s="204">
        <v>3</v>
      </c>
      <c r="AU10" s="204">
        <f t="shared" ref="AU10:AU28" si="12">AT10-AR10</f>
        <v>0</v>
      </c>
      <c r="AV10" s="204">
        <f t="shared" ref="AV10:AV28" si="13">AT10-AS10</f>
        <v>0</v>
      </c>
      <c r="AX10" s="202"/>
      <c r="AY10" s="203">
        <v>2</v>
      </c>
      <c r="AZ10" s="204">
        <v>3</v>
      </c>
      <c r="BA10" s="204">
        <v>3</v>
      </c>
      <c r="BB10" s="204">
        <f>2+1</f>
        <v>3</v>
      </c>
      <c r="BC10" s="204">
        <f t="shared" ref="BC10:BC28" si="14">BB10-AZ10</f>
        <v>0</v>
      </c>
      <c r="BD10" s="204">
        <f t="shared" ref="BD10:BD28" si="15">BB10-BA10</f>
        <v>0</v>
      </c>
      <c r="BF10" s="202"/>
      <c r="BG10" s="203">
        <v>2</v>
      </c>
      <c r="BH10" s="204"/>
      <c r="BI10" s="204"/>
      <c r="BJ10" s="204"/>
      <c r="BK10" s="204">
        <f t="shared" ref="BK10:BK28" si="16">BJ10-BH10</f>
        <v>0</v>
      </c>
      <c r="BL10" s="204">
        <f t="shared" ref="BL10:BL28" si="17">BJ10-BI10</f>
        <v>0</v>
      </c>
      <c r="BN10" s="202"/>
      <c r="BO10" s="203">
        <v>2</v>
      </c>
      <c r="BP10" s="204">
        <v>0</v>
      </c>
      <c r="BQ10" s="204">
        <v>0</v>
      </c>
      <c r="BR10" s="204">
        <v>0</v>
      </c>
      <c r="BS10" s="204">
        <f t="shared" ref="BS10:BS28" si="18">BR10-BP10</f>
        <v>0</v>
      </c>
      <c r="BT10" s="204">
        <f t="shared" ref="BT10:BT28" si="19">BR10-BQ10</f>
        <v>0</v>
      </c>
    </row>
    <row r="11" spans="2:72" s="35" customFormat="1">
      <c r="B11" s="202"/>
      <c r="C11" s="203">
        <v>3</v>
      </c>
      <c r="D11" s="204">
        <f t="shared" si="1"/>
        <v>2</v>
      </c>
      <c r="E11" s="204">
        <f t="shared" si="0"/>
        <v>3</v>
      </c>
      <c r="F11" s="204">
        <f t="shared" si="0"/>
        <v>2</v>
      </c>
      <c r="G11" s="204">
        <f t="shared" si="2"/>
        <v>0</v>
      </c>
      <c r="H11" s="204">
        <f t="shared" si="3"/>
        <v>-1</v>
      </c>
      <c r="J11" s="202"/>
      <c r="K11" s="203">
        <v>3</v>
      </c>
      <c r="L11" s="204">
        <v>0</v>
      </c>
      <c r="M11" s="204">
        <v>0</v>
      </c>
      <c r="N11" s="204">
        <v>0</v>
      </c>
      <c r="O11" s="204">
        <f t="shared" si="4"/>
        <v>0</v>
      </c>
      <c r="P11" s="204">
        <f t="shared" si="5"/>
        <v>0</v>
      </c>
      <c r="R11" s="202"/>
      <c r="S11" s="203">
        <v>3</v>
      </c>
      <c r="T11" s="204">
        <v>1</v>
      </c>
      <c r="U11" s="204">
        <v>1</v>
      </c>
      <c r="V11" s="204">
        <v>1</v>
      </c>
      <c r="W11" s="204">
        <f t="shared" si="6"/>
        <v>0</v>
      </c>
      <c r="X11" s="204">
        <f t="shared" si="7"/>
        <v>0</v>
      </c>
      <c r="Z11" s="202"/>
      <c r="AA11" s="203">
        <v>3</v>
      </c>
      <c r="AB11" s="204">
        <v>1</v>
      </c>
      <c r="AC11" s="204">
        <v>1</v>
      </c>
      <c r="AD11" s="204">
        <v>1</v>
      </c>
      <c r="AE11" s="204">
        <f t="shared" si="8"/>
        <v>0</v>
      </c>
      <c r="AF11" s="204">
        <f t="shared" si="9"/>
        <v>0</v>
      </c>
      <c r="AH11" s="202"/>
      <c r="AI11" s="203">
        <v>3</v>
      </c>
      <c r="AJ11" s="204">
        <v>0</v>
      </c>
      <c r="AK11" s="204">
        <v>1</v>
      </c>
      <c r="AL11" s="204">
        <v>0</v>
      </c>
      <c r="AM11" s="204">
        <f t="shared" si="10"/>
        <v>0</v>
      </c>
      <c r="AN11" s="204">
        <f t="shared" si="11"/>
        <v>-1</v>
      </c>
      <c r="AP11" s="202"/>
      <c r="AQ11" s="203">
        <v>3</v>
      </c>
      <c r="AR11" s="204">
        <v>0</v>
      </c>
      <c r="AS11" s="204">
        <v>0</v>
      </c>
      <c r="AT11" s="204">
        <v>0</v>
      </c>
      <c r="AU11" s="204">
        <f t="shared" si="12"/>
        <v>0</v>
      </c>
      <c r="AV11" s="204">
        <f t="shared" si="13"/>
        <v>0</v>
      </c>
      <c r="AX11" s="202"/>
      <c r="AY11" s="203">
        <v>3</v>
      </c>
      <c r="AZ11" s="204">
        <v>0</v>
      </c>
      <c r="BA11" s="204">
        <v>0</v>
      </c>
      <c r="BB11" s="204">
        <v>0</v>
      </c>
      <c r="BC11" s="204">
        <f t="shared" si="14"/>
        <v>0</v>
      </c>
      <c r="BD11" s="204">
        <f t="shared" si="15"/>
        <v>0</v>
      </c>
      <c r="BF11" s="202"/>
      <c r="BG11" s="203">
        <v>3</v>
      </c>
      <c r="BH11" s="204"/>
      <c r="BI11" s="204"/>
      <c r="BJ11" s="204"/>
      <c r="BK11" s="204">
        <f t="shared" si="16"/>
        <v>0</v>
      </c>
      <c r="BL11" s="204">
        <f t="shared" si="17"/>
        <v>0</v>
      </c>
      <c r="BN11" s="202"/>
      <c r="BO11" s="203">
        <v>3</v>
      </c>
      <c r="BP11" s="204">
        <v>0</v>
      </c>
      <c r="BQ11" s="204">
        <v>0</v>
      </c>
      <c r="BR11" s="204">
        <v>0</v>
      </c>
      <c r="BS11" s="204">
        <f t="shared" si="18"/>
        <v>0</v>
      </c>
      <c r="BT11" s="204">
        <f t="shared" si="19"/>
        <v>0</v>
      </c>
    </row>
    <row r="12" spans="2:72" s="35" customFormat="1">
      <c r="B12" s="202"/>
      <c r="C12" s="203">
        <v>4</v>
      </c>
      <c r="D12" s="204">
        <f t="shared" si="1"/>
        <v>1</v>
      </c>
      <c r="E12" s="204">
        <f t="shared" si="0"/>
        <v>2</v>
      </c>
      <c r="F12" s="204">
        <f t="shared" si="0"/>
        <v>3</v>
      </c>
      <c r="G12" s="204">
        <f t="shared" si="2"/>
        <v>2</v>
      </c>
      <c r="H12" s="204">
        <f t="shared" si="3"/>
        <v>1</v>
      </c>
      <c r="J12" s="202"/>
      <c r="K12" s="203">
        <v>4</v>
      </c>
      <c r="L12" s="204">
        <v>0</v>
      </c>
      <c r="M12" s="204">
        <v>0</v>
      </c>
      <c r="N12" s="204">
        <v>0</v>
      </c>
      <c r="O12" s="204">
        <f t="shared" si="4"/>
        <v>0</v>
      </c>
      <c r="P12" s="204">
        <f t="shared" si="5"/>
        <v>0</v>
      </c>
      <c r="R12" s="202"/>
      <c r="S12" s="203">
        <v>4</v>
      </c>
      <c r="T12" s="204">
        <v>0</v>
      </c>
      <c r="U12" s="204">
        <v>0</v>
      </c>
      <c r="V12" s="204">
        <v>0</v>
      </c>
      <c r="W12" s="204">
        <f t="shared" si="6"/>
        <v>0</v>
      </c>
      <c r="X12" s="204">
        <f t="shared" si="7"/>
        <v>0</v>
      </c>
      <c r="Z12" s="202"/>
      <c r="AA12" s="203">
        <v>4</v>
      </c>
      <c r="AB12" s="204">
        <v>0</v>
      </c>
      <c r="AC12" s="204">
        <v>0</v>
      </c>
      <c r="AD12" s="204">
        <v>0</v>
      </c>
      <c r="AE12" s="204">
        <f t="shared" si="8"/>
        <v>0</v>
      </c>
      <c r="AF12" s="204">
        <f t="shared" si="9"/>
        <v>0</v>
      </c>
      <c r="AH12" s="202"/>
      <c r="AI12" s="203">
        <v>4</v>
      </c>
      <c r="AJ12" s="204">
        <v>1</v>
      </c>
      <c r="AK12" s="204">
        <v>2</v>
      </c>
      <c r="AL12" s="204">
        <v>3</v>
      </c>
      <c r="AM12" s="204">
        <f t="shared" si="10"/>
        <v>2</v>
      </c>
      <c r="AN12" s="204">
        <f t="shared" si="11"/>
        <v>1</v>
      </c>
      <c r="AP12" s="202"/>
      <c r="AQ12" s="203">
        <v>4</v>
      </c>
      <c r="AR12" s="204">
        <v>0</v>
      </c>
      <c r="AS12" s="204">
        <v>0</v>
      </c>
      <c r="AT12" s="204">
        <v>0</v>
      </c>
      <c r="AU12" s="204">
        <f t="shared" si="12"/>
        <v>0</v>
      </c>
      <c r="AV12" s="204">
        <f t="shared" si="13"/>
        <v>0</v>
      </c>
      <c r="AX12" s="202"/>
      <c r="AY12" s="203">
        <v>4</v>
      </c>
      <c r="AZ12" s="204">
        <v>0</v>
      </c>
      <c r="BA12" s="204">
        <v>0</v>
      </c>
      <c r="BB12" s="204">
        <v>0</v>
      </c>
      <c r="BC12" s="204">
        <f t="shared" si="14"/>
        <v>0</v>
      </c>
      <c r="BD12" s="204">
        <f t="shared" si="15"/>
        <v>0</v>
      </c>
      <c r="BF12" s="202"/>
      <c r="BG12" s="203">
        <v>4</v>
      </c>
      <c r="BH12" s="204"/>
      <c r="BI12" s="204"/>
      <c r="BJ12" s="204"/>
      <c r="BK12" s="204">
        <f t="shared" si="16"/>
        <v>0</v>
      </c>
      <c r="BL12" s="204">
        <f t="shared" si="17"/>
        <v>0</v>
      </c>
      <c r="BN12" s="202"/>
      <c r="BO12" s="203">
        <v>4</v>
      </c>
      <c r="BP12" s="204">
        <v>0</v>
      </c>
      <c r="BQ12" s="204">
        <v>0</v>
      </c>
      <c r="BR12" s="204">
        <v>0</v>
      </c>
      <c r="BS12" s="204">
        <f t="shared" si="18"/>
        <v>0</v>
      </c>
      <c r="BT12" s="204">
        <f t="shared" si="19"/>
        <v>0</v>
      </c>
    </row>
    <row r="13" spans="2:72" s="35" customFormat="1">
      <c r="B13" s="202"/>
      <c r="C13" s="203">
        <v>5</v>
      </c>
      <c r="D13" s="204">
        <f t="shared" si="1"/>
        <v>1</v>
      </c>
      <c r="E13" s="204">
        <f t="shared" si="0"/>
        <v>1</v>
      </c>
      <c r="F13" s="204">
        <f t="shared" si="0"/>
        <v>0</v>
      </c>
      <c r="G13" s="204">
        <f t="shared" si="2"/>
        <v>-1</v>
      </c>
      <c r="H13" s="204">
        <f t="shared" si="3"/>
        <v>-1</v>
      </c>
      <c r="J13" s="202"/>
      <c r="K13" s="203">
        <v>5</v>
      </c>
      <c r="L13" s="204">
        <v>0</v>
      </c>
      <c r="M13" s="204">
        <v>0</v>
      </c>
      <c r="N13" s="204">
        <v>0</v>
      </c>
      <c r="O13" s="204">
        <f t="shared" si="4"/>
        <v>0</v>
      </c>
      <c r="P13" s="204">
        <f t="shared" si="5"/>
        <v>0</v>
      </c>
      <c r="R13" s="202"/>
      <c r="S13" s="203">
        <v>5</v>
      </c>
      <c r="T13" s="204">
        <v>0</v>
      </c>
      <c r="U13" s="204">
        <v>0</v>
      </c>
      <c r="V13" s="204">
        <v>0</v>
      </c>
      <c r="W13" s="204">
        <f t="shared" si="6"/>
        <v>0</v>
      </c>
      <c r="X13" s="204">
        <f t="shared" si="7"/>
        <v>0</v>
      </c>
      <c r="Z13" s="202"/>
      <c r="AA13" s="203">
        <v>5</v>
      </c>
      <c r="AB13" s="204">
        <v>0</v>
      </c>
      <c r="AC13" s="204">
        <v>0</v>
      </c>
      <c r="AD13" s="204">
        <v>0</v>
      </c>
      <c r="AE13" s="204">
        <f t="shared" si="8"/>
        <v>0</v>
      </c>
      <c r="AF13" s="204">
        <f t="shared" si="9"/>
        <v>0</v>
      </c>
      <c r="AH13" s="202"/>
      <c r="AI13" s="203">
        <v>5</v>
      </c>
      <c r="AJ13" s="204">
        <v>1</v>
      </c>
      <c r="AK13" s="204">
        <v>1</v>
      </c>
      <c r="AL13" s="204">
        <v>0</v>
      </c>
      <c r="AM13" s="204">
        <f t="shared" si="10"/>
        <v>-1</v>
      </c>
      <c r="AN13" s="204">
        <f t="shared" si="11"/>
        <v>-1</v>
      </c>
      <c r="AP13" s="202"/>
      <c r="AQ13" s="203">
        <v>5</v>
      </c>
      <c r="AR13" s="204">
        <v>0</v>
      </c>
      <c r="AS13" s="204">
        <v>0</v>
      </c>
      <c r="AT13" s="204">
        <v>0</v>
      </c>
      <c r="AU13" s="204">
        <f t="shared" si="12"/>
        <v>0</v>
      </c>
      <c r="AV13" s="204">
        <f t="shared" si="13"/>
        <v>0</v>
      </c>
      <c r="AX13" s="202"/>
      <c r="AY13" s="203">
        <v>5</v>
      </c>
      <c r="AZ13" s="204">
        <v>0</v>
      </c>
      <c r="BA13" s="204">
        <v>0</v>
      </c>
      <c r="BB13" s="204">
        <v>0</v>
      </c>
      <c r="BC13" s="204">
        <f t="shared" si="14"/>
        <v>0</v>
      </c>
      <c r="BD13" s="204">
        <f t="shared" si="15"/>
        <v>0</v>
      </c>
      <c r="BF13" s="202"/>
      <c r="BG13" s="203">
        <v>5</v>
      </c>
      <c r="BH13" s="204"/>
      <c r="BI13" s="204"/>
      <c r="BJ13" s="204"/>
      <c r="BK13" s="204">
        <f t="shared" si="16"/>
        <v>0</v>
      </c>
      <c r="BL13" s="204">
        <f t="shared" si="17"/>
        <v>0</v>
      </c>
      <c r="BN13" s="202"/>
      <c r="BO13" s="203">
        <v>5</v>
      </c>
      <c r="BP13" s="204">
        <v>0</v>
      </c>
      <c r="BQ13" s="204">
        <v>0</v>
      </c>
      <c r="BR13" s="204">
        <v>0</v>
      </c>
      <c r="BS13" s="204">
        <f t="shared" si="18"/>
        <v>0</v>
      </c>
      <c r="BT13" s="204">
        <f t="shared" si="19"/>
        <v>0</v>
      </c>
    </row>
    <row r="14" spans="2:72" s="35" customFormat="1">
      <c r="B14" s="202"/>
      <c r="C14" s="203">
        <v>6</v>
      </c>
      <c r="D14" s="204">
        <f t="shared" si="1"/>
        <v>0</v>
      </c>
      <c r="E14" s="204">
        <f t="shared" si="0"/>
        <v>0</v>
      </c>
      <c r="F14" s="204">
        <f t="shared" si="0"/>
        <v>0</v>
      </c>
      <c r="G14" s="204">
        <f t="shared" si="2"/>
        <v>0</v>
      </c>
      <c r="H14" s="204">
        <f t="shared" si="3"/>
        <v>0</v>
      </c>
      <c r="J14" s="202"/>
      <c r="K14" s="203">
        <v>6</v>
      </c>
      <c r="L14" s="204">
        <v>0</v>
      </c>
      <c r="M14" s="204">
        <v>0</v>
      </c>
      <c r="N14" s="204">
        <v>0</v>
      </c>
      <c r="O14" s="204">
        <f t="shared" si="4"/>
        <v>0</v>
      </c>
      <c r="P14" s="204">
        <f t="shared" si="5"/>
        <v>0</v>
      </c>
      <c r="R14" s="202"/>
      <c r="S14" s="203">
        <v>6</v>
      </c>
      <c r="T14" s="204">
        <v>0</v>
      </c>
      <c r="U14" s="204">
        <v>0</v>
      </c>
      <c r="V14" s="204">
        <v>0</v>
      </c>
      <c r="W14" s="204">
        <f t="shared" si="6"/>
        <v>0</v>
      </c>
      <c r="X14" s="204">
        <f t="shared" si="7"/>
        <v>0</v>
      </c>
      <c r="Z14" s="202"/>
      <c r="AA14" s="203">
        <v>6</v>
      </c>
      <c r="AB14" s="204">
        <v>0</v>
      </c>
      <c r="AC14" s="204">
        <v>0</v>
      </c>
      <c r="AD14" s="204">
        <v>0</v>
      </c>
      <c r="AE14" s="204">
        <f t="shared" si="8"/>
        <v>0</v>
      </c>
      <c r="AF14" s="204">
        <f t="shared" si="9"/>
        <v>0</v>
      </c>
      <c r="AH14" s="202"/>
      <c r="AI14" s="203">
        <v>6</v>
      </c>
      <c r="AJ14" s="204">
        <v>0</v>
      </c>
      <c r="AK14" s="204">
        <v>0</v>
      </c>
      <c r="AL14" s="204">
        <v>0</v>
      </c>
      <c r="AM14" s="204">
        <f t="shared" si="10"/>
        <v>0</v>
      </c>
      <c r="AN14" s="204">
        <f t="shared" si="11"/>
        <v>0</v>
      </c>
      <c r="AP14" s="202"/>
      <c r="AQ14" s="203">
        <v>6</v>
      </c>
      <c r="AR14" s="204">
        <v>0</v>
      </c>
      <c r="AS14" s="204">
        <v>0</v>
      </c>
      <c r="AT14" s="204">
        <v>0</v>
      </c>
      <c r="AU14" s="204">
        <f t="shared" si="12"/>
        <v>0</v>
      </c>
      <c r="AV14" s="204">
        <f t="shared" si="13"/>
        <v>0</v>
      </c>
      <c r="AX14" s="202"/>
      <c r="AY14" s="203">
        <v>6</v>
      </c>
      <c r="AZ14" s="204">
        <v>0</v>
      </c>
      <c r="BA14" s="204">
        <v>0</v>
      </c>
      <c r="BB14" s="204">
        <v>0</v>
      </c>
      <c r="BC14" s="204">
        <f t="shared" si="14"/>
        <v>0</v>
      </c>
      <c r="BD14" s="204">
        <f t="shared" si="15"/>
        <v>0</v>
      </c>
      <c r="BF14" s="202"/>
      <c r="BG14" s="203">
        <v>6</v>
      </c>
      <c r="BH14" s="204"/>
      <c r="BI14" s="204"/>
      <c r="BJ14" s="204"/>
      <c r="BK14" s="204">
        <f t="shared" si="16"/>
        <v>0</v>
      </c>
      <c r="BL14" s="204">
        <f t="shared" si="17"/>
        <v>0</v>
      </c>
      <c r="BN14" s="202"/>
      <c r="BO14" s="203">
        <v>6</v>
      </c>
      <c r="BP14" s="204">
        <v>0</v>
      </c>
      <c r="BQ14" s="204">
        <v>0</v>
      </c>
      <c r="BR14" s="204">
        <v>0</v>
      </c>
      <c r="BS14" s="204">
        <f t="shared" si="18"/>
        <v>0</v>
      </c>
      <c r="BT14" s="204">
        <f t="shared" si="19"/>
        <v>0</v>
      </c>
    </row>
    <row r="15" spans="2:72" s="35" customFormat="1">
      <c r="B15" s="202"/>
      <c r="C15" s="203">
        <v>7</v>
      </c>
      <c r="D15" s="204">
        <f t="shared" si="1"/>
        <v>0</v>
      </c>
      <c r="E15" s="204">
        <f t="shared" si="0"/>
        <v>0</v>
      </c>
      <c r="F15" s="204">
        <f t="shared" si="0"/>
        <v>0</v>
      </c>
      <c r="G15" s="204">
        <f t="shared" si="2"/>
        <v>0</v>
      </c>
      <c r="H15" s="204">
        <f t="shared" si="3"/>
        <v>0</v>
      </c>
      <c r="J15" s="202"/>
      <c r="K15" s="203">
        <v>7</v>
      </c>
      <c r="L15" s="204">
        <v>0</v>
      </c>
      <c r="M15" s="204">
        <v>0</v>
      </c>
      <c r="N15" s="204">
        <v>0</v>
      </c>
      <c r="O15" s="204">
        <f t="shared" si="4"/>
        <v>0</v>
      </c>
      <c r="P15" s="204">
        <f t="shared" si="5"/>
        <v>0</v>
      </c>
      <c r="R15" s="202"/>
      <c r="S15" s="203">
        <v>7</v>
      </c>
      <c r="T15" s="204">
        <v>0</v>
      </c>
      <c r="U15" s="204">
        <v>0</v>
      </c>
      <c r="V15" s="204">
        <v>0</v>
      </c>
      <c r="W15" s="204">
        <f t="shared" si="6"/>
        <v>0</v>
      </c>
      <c r="X15" s="204">
        <f t="shared" si="7"/>
        <v>0</v>
      </c>
      <c r="Z15" s="202"/>
      <c r="AA15" s="203">
        <v>7</v>
      </c>
      <c r="AB15" s="204">
        <v>0</v>
      </c>
      <c r="AC15" s="204">
        <v>0</v>
      </c>
      <c r="AD15" s="204">
        <v>0</v>
      </c>
      <c r="AE15" s="204">
        <f t="shared" si="8"/>
        <v>0</v>
      </c>
      <c r="AF15" s="204">
        <f t="shared" si="9"/>
        <v>0</v>
      </c>
      <c r="AH15" s="202"/>
      <c r="AI15" s="203">
        <v>7</v>
      </c>
      <c r="AJ15" s="204">
        <v>0</v>
      </c>
      <c r="AK15" s="204">
        <v>0</v>
      </c>
      <c r="AL15" s="204">
        <v>0</v>
      </c>
      <c r="AM15" s="204">
        <f t="shared" si="10"/>
        <v>0</v>
      </c>
      <c r="AN15" s="204">
        <f t="shared" si="11"/>
        <v>0</v>
      </c>
      <c r="AP15" s="202"/>
      <c r="AQ15" s="203">
        <v>7</v>
      </c>
      <c r="AR15" s="204">
        <v>0</v>
      </c>
      <c r="AS15" s="204">
        <v>0</v>
      </c>
      <c r="AT15" s="204">
        <v>0</v>
      </c>
      <c r="AU15" s="204">
        <f t="shared" si="12"/>
        <v>0</v>
      </c>
      <c r="AV15" s="204">
        <f t="shared" si="13"/>
        <v>0</v>
      </c>
      <c r="AX15" s="202"/>
      <c r="AY15" s="203">
        <v>7</v>
      </c>
      <c r="AZ15" s="204">
        <v>0</v>
      </c>
      <c r="BA15" s="204">
        <v>0</v>
      </c>
      <c r="BB15" s="204">
        <v>0</v>
      </c>
      <c r="BC15" s="204">
        <f t="shared" si="14"/>
        <v>0</v>
      </c>
      <c r="BD15" s="204">
        <f t="shared" si="15"/>
        <v>0</v>
      </c>
      <c r="BF15" s="202"/>
      <c r="BG15" s="203">
        <v>7</v>
      </c>
      <c r="BH15" s="204"/>
      <c r="BI15" s="204"/>
      <c r="BJ15" s="204"/>
      <c r="BK15" s="204">
        <f t="shared" si="16"/>
        <v>0</v>
      </c>
      <c r="BL15" s="204">
        <f t="shared" si="17"/>
        <v>0</v>
      </c>
      <c r="BN15" s="202"/>
      <c r="BO15" s="203">
        <v>7</v>
      </c>
      <c r="BP15" s="204">
        <v>0</v>
      </c>
      <c r="BQ15" s="204">
        <v>0</v>
      </c>
      <c r="BR15" s="204">
        <v>0</v>
      </c>
      <c r="BS15" s="204">
        <f t="shared" si="18"/>
        <v>0</v>
      </c>
      <c r="BT15" s="204">
        <f t="shared" si="19"/>
        <v>0</v>
      </c>
    </row>
    <row r="16" spans="2:72" s="35" customFormat="1">
      <c r="B16" s="202"/>
      <c r="C16" s="203">
        <v>8</v>
      </c>
      <c r="D16" s="204">
        <f t="shared" si="1"/>
        <v>0</v>
      </c>
      <c r="E16" s="204">
        <f t="shared" si="0"/>
        <v>0</v>
      </c>
      <c r="F16" s="204">
        <f t="shared" si="0"/>
        <v>0</v>
      </c>
      <c r="G16" s="204">
        <f t="shared" si="2"/>
        <v>0</v>
      </c>
      <c r="H16" s="204">
        <f t="shared" si="3"/>
        <v>0</v>
      </c>
      <c r="J16" s="202"/>
      <c r="K16" s="203">
        <v>8</v>
      </c>
      <c r="L16" s="204">
        <v>0</v>
      </c>
      <c r="M16" s="204">
        <v>0</v>
      </c>
      <c r="N16" s="204">
        <v>0</v>
      </c>
      <c r="O16" s="204">
        <f t="shared" si="4"/>
        <v>0</v>
      </c>
      <c r="P16" s="204">
        <f t="shared" si="5"/>
        <v>0</v>
      </c>
      <c r="R16" s="202"/>
      <c r="S16" s="203">
        <v>8</v>
      </c>
      <c r="T16" s="204">
        <v>0</v>
      </c>
      <c r="U16" s="204">
        <v>0</v>
      </c>
      <c r="V16" s="204">
        <v>0</v>
      </c>
      <c r="W16" s="204">
        <f t="shared" si="6"/>
        <v>0</v>
      </c>
      <c r="X16" s="204">
        <f t="shared" si="7"/>
        <v>0</v>
      </c>
      <c r="Z16" s="202"/>
      <c r="AA16" s="203">
        <v>8</v>
      </c>
      <c r="AB16" s="204">
        <v>0</v>
      </c>
      <c r="AC16" s="204">
        <v>0</v>
      </c>
      <c r="AD16" s="204">
        <v>0</v>
      </c>
      <c r="AE16" s="204">
        <f t="shared" si="8"/>
        <v>0</v>
      </c>
      <c r="AF16" s="204">
        <f t="shared" si="9"/>
        <v>0</v>
      </c>
      <c r="AH16" s="202"/>
      <c r="AI16" s="203">
        <v>8</v>
      </c>
      <c r="AJ16" s="204">
        <v>0</v>
      </c>
      <c r="AK16" s="204">
        <v>0</v>
      </c>
      <c r="AL16" s="204">
        <v>0</v>
      </c>
      <c r="AM16" s="204">
        <f t="shared" si="10"/>
        <v>0</v>
      </c>
      <c r="AN16" s="204">
        <f t="shared" si="11"/>
        <v>0</v>
      </c>
      <c r="AP16" s="202"/>
      <c r="AQ16" s="203">
        <v>8</v>
      </c>
      <c r="AR16" s="204">
        <v>0</v>
      </c>
      <c r="AS16" s="204">
        <v>0</v>
      </c>
      <c r="AT16" s="204">
        <v>0</v>
      </c>
      <c r="AU16" s="204">
        <f t="shared" si="12"/>
        <v>0</v>
      </c>
      <c r="AV16" s="204">
        <f t="shared" si="13"/>
        <v>0</v>
      </c>
      <c r="AX16" s="202"/>
      <c r="AY16" s="203">
        <v>8</v>
      </c>
      <c r="AZ16" s="204">
        <v>0</v>
      </c>
      <c r="BA16" s="204">
        <v>0</v>
      </c>
      <c r="BB16" s="204">
        <v>0</v>
      </c>
      <c r="BC16" s="204">
        <f t="shared" si="14"/>
        <v>0</v>
      </c>
      <c r="BD16" s="204">
        <f t="shared" si="15"/>
        <v>0</v>
      </c>
      <c r="BF16" s="202"/>
      <c r="BG16" s="203">
        <v>8</v>
      </c>
      <c r="BH16" s="204"/>
      <c r="BI16" s="204"/>
      <c r="BJ16" s="204"/>
      <c r="BK16" s="204">
        <f t="shared" si="16"/>
        <v>0</v>
      </c>
      <c r="BL16" s="204">
        <f t="shared" si="17"/>
        <v>0</v>
      </c>
      <c r="BN16" s="202"/>
      <c r="BO16" s="203">
        <v>8</v>
      </c>
      <c r="BP16" s="204">
        <v>0</v>
      </c>
      <c r="BQ16" s="204">
        <v>0</v>
      </c>
      <c r="BR16" s="204">
        <v>0</v>
      </c>
      <c r="BS16" s="204">
        <f t="shared" si="18"/>
        <v>0</v>
      </c>
      <c r="BT16" s="204">
        <f t="shared" si="19"/>
        <v>0</v>
      </c>
    </row>
    <row r="17" spans="2:72" s="35" customFormat="1">
      <c r="B17" s="202"/>
      <c r="C17" s="203">
        <v>9</v>
      </c>
      <c r="D17" s="204">
        <f t="shared" si="1"/>
        <v>0</v>
      </c>
      <c r="E17" s="204">
        <f t="shared" si="0"/>
        <v>0</v>
      </c>
      <c r="F17" s="204">
        <f t="shared" si="0"/>
        <v>0</v>
      </c>
      <c r="G17" s="204">
        <f t="shared" si="2"/>
        <v>0</v>
      </c>
      <c r="H17" s="204">
        <f t="shared" si="3"/>
        <v>0</v>
      </c>
      <c r="J17" s="202"/>
      <c r="K17" s="203">
        <v>9</v>
      </c>
      <c r="L17" s="204">
        <v>0</v>
      </c>
      <c r="M17" s="204">
        <v>0</v>
      </c>
      <c r="N17" s="204">
        <v>0</v>
      </c>
      <c r="O17" s="204">
        <f t="shared" si="4"/>
        <v>0</v>
      </c>
      <c r="P17" s="204">
        <f t="shared" si="5"/>
        <v>0</v>
      </c>
      <c r="R17" s="202"/>
      <c r="S17" s="203">
        <v>9</v>
      </c>
      <c r="T17" s="204">
        <v>0</v>
      </c>
      <c r="U17" s="204">
        <v>0</v>
      </c>
      <c r="V17" s="204">
        <v>0</v>
      </c>
      <c r="W17" s="204">
        <f t="shared" si="6"/>
        <v>0</v>
      </c>
      <c r="X17" s="204">
        <f t="shared" si="7"/>
        <v>0</v>
      </c>
      <c r="Z17" s="202"/>
      <c r="AA17" s="203">
        <v>9</v>
      </c>
      <c r="AB17" s="204">
        <v>0</v>
      </c>
      <c r="AC17" s="204">
        <v>0</v>
      </c>
      <c r="AD17" s="204">
        <v>0</v>
      </c>
      <c r="AE17" s="204">
        <f t="shared" si="8"/>
        <v>0</v>
      </c>
      <c r="AF17" s="204">
        <f t="shared" si="9"/>
        <v>0</v>
      </c>
      <c r="AH17" s="202"/>
      <c r="AI17" s="203">
        <v>9</v>
      </c>
      <c r="AJ17" s="204">
        <v>0</v>
      </c>
      <c r="AK17" s="204">
        <v>0</v>
      </c>
      <c r="AL17" s="204">
        <v>0</v>
      </c>
      <c r="AM17" s="204">
        <f t="shared" si="10"/>
        <v>0</v>
      </c>
      <c r="AN17" s="204">
        <f t="shared" si="11"/>
        <v>0</v>
      </c>
      <c r="AP17" s="202"/>
      <c r="AQ17" s="203">
        <v>9</v>
      </c>
      <c r="AR17" s="204">
        <v>0</v>
      </c>
      <c r="AS17" s="204">
        <v>0</v>
      </c>
      <c r="AT17" s="204">
        <v>0</v>
      </c>
      <c r="AU17" s="204">
        <f t="shared" si="12"/>
        <v>0</v>
      </c>
      <c r="AV17" s="204">
        <f t="shared" si="13"/>
        <v>0</v>
      </c>
      <c r="AX17" s="202"/>
      <c r="AY17" s="203">
        <v>9</v>
      </c>
      <c r="AZ17" s="204">
        <v>0</v>
      </c>
      <c r="BA17" s="204">
        <v>0</v>
      </c>
      <c r="BB17" s="204">
        <v>0</v>
      </c>
      <c r="BC17" s="204">
        <f t="shared" si="14"/>
        <v>0</v>
      </c>
      <c r="BD17" s="204">
        <f t="shared" si="15"/>
        <v>0</v>
      </c>
      <c r="BF17" s="202"/>
      <c r="BG17" s="203">
        <v>9</v>
      </c>
      <c r="BH17" s="204"/>
      <c r="BI17" s="204"/>
      <c r="BJ17" s="204"/>
      <c r="BK17" s="204">
        <f t="shared" si="16"/>
        <v>0</v>
      </c>
      <c r="BL17" s="204">
        <f t="shared" si="17"/>
        <v>0</v>
      </c>
      <c r="BN17" s="202"/>
      <c r="BO17" s="203">
        <v>9</v>
      </c>
      <c r="BP17" s="204">
        <v>0</v>
      </c>
      <c r="BQ17" s="204">
        <v>0</v>
      </c>
      <c r="BR17" s="204">
        <v>0</v>
      </c>
      <c r="BS17" s="204">
        <f t="shared" si="18"/>
        <v>0</v>
      </c>
      <c r="BT17" s="204">
        <f t="shared" si="19"/>
        <v>0</v>
      </c>
    </row>
    <row r="18" spans="2:72" s="35" customFormat="1">
      <c r="B18" s="202"/>
      <c r="C18" s="203">
        <v>10</v>
      </c>
      <c r="D18" s="204">
        <f t="shared" si="1"/>
        <v>0</v>
      </c>
      <c r="E18" s="204">
        <f t="shared" si="0"/>
        <v>0</v>
      </c>
      <c r="F18" s="204">
        <f t="shared" si="0"/>
        <v>0</v>
      </c>
      <c r="G18" s="204">
        <f t="shared" si="2"/>
        <v>0</v>
      </c>
      <c r="H18" s="204">
        <f t="shared" si="3"/>
        <v>0</v>
      </c>
      <c r="J18" s="202"/>
      <c r="K18" s="203">
        <v>10</v>
      </c>
      <c r="L18" s="204">
        <v>0</v>
      </c>
      <c r="M18" s="204">
        <v>0</v>
      </c>
      <c r="N18" s="204">
        <v>0</v>
      </c>
      <c r="O18" s="204">
        <f t="shared" si="4"/>
        <v>0</v>
      </c>
      <c r="P18" s="204">
        <f t="shared" si="5"/>
        <v>0</v>
      </c>
      <c r="R18" s="202"/>
      <c r="S18" s="203">
        <v>10</v>
      </c>
      <c r="T18" s="204">
        <v>0</v>
      </c>
      <c r="U18" s="204">
        <v>0</v>
      </c>
      <c r="V18" s="204">
        <v>0</v>
      </c>
      <c r="W18" s="204">
        <f t="shared" si="6"/>
        <v>0</v>
      </c>
      <c r="X18" s="204">
        <f t="shared" si="7"/>
        <v>0</v>
      </c>
      <c r="Z18" s="202"/>
      <c r="AA18" s="203">
        <v>10</v>
      </c>
      <c r="AB18" s="204">
        <v>0</v>
      </c>
      <c r="AC18" s="204">
        <v>0</v>
      </c>
      <c r="AD18" s="204">
        <v>0</v>
      </c>
      <c r="AE18" s="204">
        <f t="shared" si="8"/>
        <v>0</v>
      </c>
      <c r="AF18" s="204">
        <f t="shared" si="9"/>
        <v>0</v>
      </c>
      <c r="AH18" s="202"/>
      <c r="AI18" s="203">
        <v>10</v>
      </c>
      <c r="AJ18" s="204">
        <v>0</v>
      </c>
      <c r="AK18" s="204">
        <v>0</v>
      </c>
      <c r="AL18" s="204">
        <v>0</v>
      </c>
      <c r="AM18" s="204">
        <f t="shared" si="10"/>
        <v>0</v>
      </c>
      <c r="AN18" s="204">
        <f t="shared" si="11"/>
        <v>0</v>
      </c>
      <c r="AP18" s="202"/>
      <c r="AQ18" s="203">
        <v>10</v>
      </c>
      <c r="AR18" s="204">
        <v>0</v>
      </c>
      <c r="AS18" s="204">
        <v>0</v>
      </c>
      <c r="AT18" s="204">
        <v>0</v>
      </c>
      <c r="AU18" s="204">
        <f t="shared" si="12"/>
        <v>0</v>
      </c>
      <c r="AV18" s="204">
        <f t="shared" si="13"/>
        <v>0</v>
      </c>
      <c r="AX18" s="202"/>
      <c r="AY18" s="203">
        <v>10</v>
      </c>
      <c r="AZ18" s="204">
        <v>0</v>
      </c>
      <c r="BA18" s="204">
        <v>0</v>
      </c>
      <c r="BB18" s="204">
        <v>0</v>
      </c>
      <c r="BC18" s="204">
        <f t="shared" si="14"/>
        <v>0</v>
      </c>
      <c r="BD18" s="204">
        <f t="shared" si="15"/>
        <v>0</v>
      </c>
      <c r="BF18" s="202"/>
      <c r="BG18" s="203">
        <v>10</v>
      </c>
      <c r="BH18" s="204"/>
      <c r="BI18" s="204"/>
      <c r="BJ18" s="204"/>
      <c r="BK18" s="204">
        <f t="shared" si="16"/>
        <v>0</v>
      </c>
      <c r="BL18" s="204">
        <f t="shared" si="17"/>
        <v>0</v>
      </c>
      <c r="BN18" s="202"/>
      <c r="BO18" s="203">
        <v>10</v>
      </c>
      <c r="BP18" s="204">
        <v>0</v>
      </c>
      <c r="BQ18" s="204">
        <v>0</v>
      </c>
      <c r="BR18" s="204">
        <v>0</v>
      </c>
      <c r="BS18" s="204">
        <f t="shared" si="18"/>
        <v>0</v>
      </c>
      <c r="BT18" s="204">
        <f t="shared" si="19"/>
        <v>0</v>
      </c>
    </row>
    <row r="19" spans="2:72" s="35" customFormat="1">
      <c r="B19" s="202"/>
      <c r="C19" s="203">
        <v>11</v>
      </c>
      <c r="D19" s="204">
        <f t="shared" si="1"/>
        <v>0</v>
      </c>
      <c r="E19" s="204">
        <f t="shared" si="0"/>
        <v>0</v>
      </c>
      <c r="F19" s="204">
        <f t="shared" si="0"/>
        <v>0</v>
      </c>
      <c r="G19" s="204">
        <f t="shared" si="2"/>
        <v>0</v>
      </c>
      <c r="H19" s="204">
        <f t="shared" si="3"/>
        <v>0</v>
      </c>
      <c r="J19" s="202"/>
      <c r="K19" s="203">
        <v>11</v>
      </c>
      <c r="L19" s="204">
        <v>0</v>
      </c>
      <c r="M19" s="204">
        <v>0</v>
      </c>
      <c r="N19" s="204">
        <v>0</v>
      </c>
      <c r="O19" s="204">
        <f t="shared" si="4"/>
        <v>0</v>
      </c>
      <c r="P19" s="204">
        <f t="shared" si="5"/>
        <v>0</v>
      </c>
      <c r="R19" s="202"/>
      <c r="S19" s="203">
        <v>11</v>
      </c>
      <c r="T19" s="204">
        <v>0</v>
      </c>
      <c r="U19" s="204">
        <v>0</v>
      </c>
      <c r="V19" s="204">
        <v>0</v>
      </c>
      <c r="W19" s="204">
        <f t="shared" si="6"/>
        <v>0</v>
      </c>
      <c r="X19" s="204">
        <f t="shared" si="7"/>
        <v>0</v>
      </c>
      <c r="Z19" s="202"/>
      <c r="AA19" s="203">
        <v>11</v>
      </c>
      <c r="AB19" s="204">
        <v>0</v>
      </c>
      <c r="AC19" s="204">
        <v>0</v>
      </c>
      <c r="AD19" s="204">
        <v>0</v>
      </c>
      <c r="AE19" s="204">
        <f t="shared" si="8"/>
        <v>0</v>
      </c>
      <c r="AF19" s="204">
        <f t="shared" si="9"/>
        <v>0</v>
      </c>
      <c r="AH19" s="202"/>
      <c r="AI19" s="203">
        <v>11</v>
      </c>
      <c r="AJ19" s="204">
        <v>0</v>
      </c>
      <c r="AK19" s="204">
        <v>0</v>
      </c>
      <c r="AL19" s="204">
        <v>0</v>
      </c>
      <c r="AM19" s="204">
        <f t="shared" si="10"/>
        <v>0</v>
      </c>
      <c r="AN19" s="204">
        <f t="shared" si="11"/>
        <v>0</v>
      </c>
      <c r="AP19" s="202"/>
      <c r="AQ19" s="203">
        <v>11</v>
      </c>
      <c r="AR19" s="204">
        <v>0</v>
      </c>
      <c r="AS19" s="204">
        <v>0</v>
      </c>
      <c r="AT19" s="204">
        <v>0</v>
      </c>
      <c r="AU19" s="204">
        <f t="shared" si="12"/>
        <v>0</v>
      </c>
      <c r="AV19" s="204">
        <f t="shared" si="13"/>
        <v>0</v>
      </c>
      <c r="AX19" s="202"/>
      <c r="AY19" s="203">
        <v>11</v>
      </c>
      <c r="AZ19" s="204">
        <v>0</v>
      </c>
      <c r="BA19" s="204">
        <v>0</v>
      </c>
      <c r="BB19" s="204">
        <v>0</v>
      </c>
      <c r="BC19" s="204">
        <f t="shared" si="14"/>
        <v>0</v>
      </c>
      <c r="BD19" s="204">
        <f t="shared" si="15"/>
        <v>0</v>
      </c>
      <c r="BF19" s="202"/>
      <c r="BG19" s="203">
        <v>11</v>
      </c>
      <c r="BH19" s="204"/>
      <c r="BI19" s="204"/>
      <c r="BJ19" s="204"/>
      <c r="BK19" s="204">
        <f t="shared" si="16"/>
        <v>0</v>
      </c>
      <c r="BL19" s="204">
        <f t="shared" si="17"/>
        <v>0</v>
      </c>
      <c r="BN19" s="202"/>
      <c r="BO19" s="203">
        <v>11</v>
      </c>
      <c r="BP19" s="204">
        <v>0</v>
      </c>
      <c r="BQ19" s="204">
        <v>0</v>
      </c>
      <c r="BR19" s="204">
        <v>0</v>
      </c>
      <c r="BS19" s="204">
        <f t="shared" si="18"/>
        <v>0</v>
      </c>
      <c r="BT19" s="204">
        <f t="shared" si="19"/>
        <v>0</v>
      </c>
    </row>
    <row r="20" spans="2:72" s="35" customFormat="1">
      <c r="B20" s="202"/>
      <c r="C20" s="203">
        <v>12</v>
      </c>
      <c r="D20" s="204">
        <f t="shared" si="1"/>
        <v>0</v>
      </c>
      <c r="E20" s="204">
        <f t="shared" si="0"/>
        <v>0</v>
      </c>
      <c r="F20" s="204">
        <f t="shared" si="0"/>
        <v>0</v>
      </c>
      <c r="G20" s="204">
        <f t="shared" si="2"/>
        <v>0</v>
      </c>
      <c r="H20" s="204">
        <f t="shared" si="3"/>
        <v>0</v>
      </c>
      <c r="J20" s="202"/>
      <c r="K20" s="203">
        <v>12</v>
      </c>
      <c r="L20" s="204">
        <v>0</v>
      </c>
      <c r="M20" s="204">
        <v>0</v>
      </c>
      <c r="N20" s="204">
        <v>0</v>
      </c>
      <c r="O20" s="204">
        <f t="shared" si="4"/>
        <v>0</v>
      </c>
      <c r="P20" s="204">
        <f t="shared" si="5"/>
        <v>0</v>
      </c>
      <c r="R20" s="202"/>
      <c r="S20" s="203">
        <v>12</v>
      </c>
      <c r="T20" s="204">
        <v>0</v>
      </c>
      <c r="U20" s="204">
        <v>0</v>
      </c>
      <c r="V20" s="204">
        <v>0</v>
      </c>
      <c r="W20" s="204">
        <f t="shared" si="6"/>
        <v>0</v>
      </c>
      <c r="X20" s="204">
        <f t="shared" si="7"/>
        <v>0</v>
      </c>
      <c r="Z20" s="202"/>
      <c r="AA20" s="203">
        <v>12</v>
      </c>
      <c r="AB20" s="204">
        <v>0</v>
      </c>
      <c r="AC20" s="204">
        <v>0</v>
      </c>
      <c r="AD20" s="204">
        <v>0</v>
      </c>
      <c r="AE20" s="204">
        <f t="shared" si="8"/>
        <v>0</v>
      </c>
      <c r="AF20" s="204">
        <f t="shared" si="9"/>
        <v>0</v>
      </c>
      <c r="AH20" s="202"/>
      <c r="AI20" s="203">
        <v>12</v>
      </c>
      <c r="AJ20" s="204">
        <v>0</v>
      </c>
      <c r="AK20" s="204">
        <v>0</v>
      </c>
      <c r="AL20" s="204">
        <v>0</v>
      </c>
      <c r="AM20" s="204">
        <f t="shared" si="10"/>
        <v>0</v>
      </c>
      <c r="AN20" s="204">
        <f t="shared" si="11"/>
        <v>0</v>
      </c>
      <c r="AP20" s="202"/>
      <c r="AQ20" s="203">
        <v>12</v>
      </c>
      <c r="AR20" s="204">
        <v>0</v>
      </c>
      <c r="AS20" s="204">
        <v>0</v>
      </c>
      <c r="AT20" s="204">
        <v>0</v>
      </c>
      <c r="AU20" s="204">
        <f t="shared" si="12"/>
        <v>0</v>
      </c>
      <c r="AV20" s="204">
        <f t="shared" si="13"/>
        <v>0</v>
      </c>
      <c r="AX20" s="202"/>
      <c r="AY20" s="203">
        <v>12</v>
      </c>
      <c r="AZ20" s="204">
        <v>0</v>
      </c>
      <c r="BA20" s="204">
        <v>0</v>
      </c>
      <c r="BB20" s="204">
        <v>0</v>
      </c>
      <c r="BC20" s="204">
        <f t="shared" si="14"/>
        <v>0</v>
      </c>
      <c r="BD20" s="204">
        <f t="shared" si="15"/>
        <v>0</v>
      </c>
      <c r="BF20" s="202"/>
      <c r="BG20" s="203">
        <v>12</v>
      </c>
      <c r="BH20" s="204"/>
      <c r="BI20" s="204"/>
      <c r="BJ20" s="204"/>
      <c r="BK20" s="204">
        <f t="shared" si="16"/>
        <v>0</v>
      </c>
      <c r="BL20" s="204">
        <f t="shared" si="17"/>
        <v>0</v>
      </c>
      <c r="BN20" s="202"/>
      <c r="BO20" s="203">
        <v>12</v>
      </c>
      <c r="BP20" s="204">
        <v>0</v>
      </c>
      <c r="BQ20" s="204">
        <v>0</v>
      </c>
      <c r="BR20" s="204">
        <v>0</v>
      </c>
      <c r="BS20" s="204">
        <f t="shared" si="18"/>
        <v>0</v>
      </c>
      <c r="BT20" s="204">
        <f t="shared" si="19"/>
        <v>0</v>
      </c>
    </row>
    <row r="21" spans="2:72" s="35" customFormat="1">
      <c r="B21" s="202"/>
      <c r="C21" s="203">
        <v>13</v>
      </c>
      <c r="D21" s="204">
        <f t="shared" si="1"/>
        <v>0</v>
      </c>
      <c r="E21" s="204">
        <f t="shared" si="0"/>
        <v>0</v>
      </c>
      <c r="F21" s="204">
        <f t="shared" si="0"/>
        <v>0</v>
      </c>
      <c r="G21" s="204">
        <f t="shared" si="2"/>
        <v>0</v>
      </c>
      <c r="H21" s="204">
        <f t="shared" si="3"/>
        <v>0</v>
      </c>
      <c r="J21" s="202"/>
      <c r="K21" s="203">
        <v>13</v>
      </c>
      <c r="L21" s="204">
        <v>0</v>
      </c>
      <c r="M21" s="204">
        <v>0</v>
      </c>
      <c r="N21" s="204">
        <v>0</v>
      </c>
      <c r="O21" s="204">
        <f t="shared" si="4"/>
        <v>0</v>
      </c>
      <c r="P21" s="204">
        <f t="shared" si="5"/>
        <v>0</v>
      </c>
      <c r="R21" s="202"/>
      <c r="S21" s="203">
        <v>13</v>
      </c>
      <c r="T21" s="204">
        <v>0</v>
      </c>
      <c r="U21" s="204">
        <v>0</v>
      </c>
      <c r="V21" s="204">
        <v>0</v>
      </c>
      <c r="W21" s="204">
        <f t="shared" si="6"/>
        <v>0</v>
      </c>
      <c r="X21" s="204">
        <f t="shared" si="7"/>
        <v>0</v>
      </c>
      <c r="Z21" s="202"/>
      <c r="AA21" s="203">
        <v>13</v>
      </c>
      <c r="AB21" s="204">
        <v>0</v>
      </c>
      <c r="AC21" s="204">
        <v>0</v>
      </c>
      <c r="AD21" s="204">
        <v>0</v>
      </c>
      <c r="AE21" s="204">
        <f t="shared" si="8"/>
        <v>0</v>
      </c>
      <c r="AF21" s="204">
        <f t="shared" si="9"/>
        <v>0</v>
      </c>
      <c r="AH21" s="202"/>
      <c r="AI21" s="203">
        <v>13</v>
      </c>
      <c r="AJ21" s="204">
        <v>0</v>
      </c>
      <c r="AK21" s="204">
        <v>0</v>
      </c>
      <c r="AL21" s="204">
        <v>0</v>
      </c>
      <c r="AM21" s="204">
        <f t="shared" si="10"/>
        <v>0</v>
      </c>
      <c r="AN21" s="204">
        <f t="shared" si="11"/>
        <v>0</v>
      </c>
      <c r="AP21" s="202"/>
      <c r="AQ21" s="203">
        <v>13</v>
      </c>
      <c r="AR21" s="204">
        <v>0</v>
      </c>
      <c r="AS21" s="204">
        <v>0</v>
      </c>
      <c r="AT21" s="204">
        <v>0</v>
      </c>
      <c r="AU21" s="204">
        <f t="shared" si="12"/>
        <v>0</v>
      </c>
      <c r="AV21" s="204">
        <f t="shared" si="13"/>
        <v>0</v>
      </c>
      <c r="AX21" s="202"/>
      <c r="AY21" s="203">
        <v>13</v>
      </c>
      <c r="AZ21" s="204">
        <v>0</v>
      </c>
      <c r="BA21" s="204">
        <v>0</v>
      </c>
      <c r="BB21" s="204">
        <v>0</v>
      </c>
      <c r="BC21" s="204">
        <f t="shared" si="14"/>
        <v>0</v>
      </c>
      <c r="BD21" s="204">
        <f t="shared" si="15"/>
        <v>0</v>
      </c>
      <c r="BF21" s="202"/>
      <c r="BG21" s="203">
        <v>13</v>
      </c>
      <c r="BH21" s="204"/>
      <c r="BI21" s="204"/>
      <c r="BJ21" s="204"/>
      <c r="BK21" s="204">
        <f t="shared" si="16"/>
        <v>0</v>
      </c>
      <c r="BL21" s="204">
        <f t="shared" si="17"/>
        <v>0</v>
      </c>
      <c r="BN21" s="202"/>
      <c r="BO21" s="203">
        <v>13</v>
      </c>
      <c r="BP21" s="204">
        <v>0</v>
      </c>
      <c r="BQ21" s="204">
        <v>0</v>
      </c>
      <c r="BR21" s="204">
        <v>0</v>
      </c>
      <c r="BS21" s="204">
        <f t="shared" si="18"/>
        <v>0</v>
      </c>
      <c r="BT21" s="204">
        <f t="shared" si="19"/>
        <v>0</v>
      </c>
    </row>
    <row r="22" spans="2:72" s="35" customFormat="1">
      <c r="B22" s="202"/>
      <c r="C22" s="203">
        <v>14</v>
      </c>
      <c r="D22" s="204">
        <f t="shared" si="1"/>
        <v>0</v>
      </c>
      <c r="E22" s="204">
        <f t="shared" si="0"/>
        <v>0</v>
      </c>
      <c r="F22" s="204">
        <f t="shared" si="0"/>
        <v>0</v>
      </c>
      <c r="G22" s="204">
        <f t="shared" si="2"/>
        <v>0</v>
      </c>
      <c r="H22" s="204">
        <f t="shared" si="3"/>
        <v>0</v>
      </c>
      <c r="J22" s="202"/>
      <c r="K22" s="203">
        <v>14</v>
      </c>
      <c r="L22" s="204">
        <v>0</v>
      </c>
      <c r="M22" s="204">
        <v>0</v>
      </c>
      <c r="N22" s="204">
        <v>0</v>
      </c>
      <c r="O22" s="204">
        <f t="shared" si="4"/>
        <v>0</v>
      </c>
      <c r="P22" s="204">
        <f t="shared" si="5"/>
        <v>0</v>
      </c>
      <c r="R22" s="202"/>
      <c r="S22" s="203">
        <v>14</v>
      </c>
      <c r="T22" s="204">
        <v>0</v>
      </c>
      <c r="U22" s="204">
        <v>0</v>
      </c>
      <c r="V22" s="204">
        <v>0</v>
      </c>
      <c r="W22" s="204">
        <f t="shared" si="6"/>
        <v>0</v>
      </c>
      <c r="X22" s="204">
        <f t="shared" si="7"/>
        <v>0</v>
      </c>
      <c r="Z22" s="202"/>
      <c r="AA22" s="203">
        <v>14</v>
      </c>
      <c r="AB22" s="204">
        <v>0</v>
      </c>
      <c r="AC22" s="204">
        <v>0</v>
      </c>
      <c r="AD22" s="204">
        <v>0</v>
      </c>
      <c r="AE22" s="204">
        <f t="shared" si="8"/>
        <v>0</v>
      </c>
      <c r="AF22" s="204">
        <f t="shared" si="9"/>
        <v>0</v>
      </c>
      <c r="AH22" s="202"/>
      <c r="AI22" s="203">
        <v>14</v>
      </c>
      <c r="AJ22" s="204">
        <v>0</v>
      </c>
      <c r="AK22" s="204">
        <v>0</v>
      </c>
      <c r="AL22" s="204">
        <v>0</v>
      </c>
      <c r="AM22" s="204">
        <f t="shared" si="10"/>
        <v>0</v>
      </c>
      <c r="AN22" s="204">
        <f t="shared" si="11"/>
        <v>0</v>
      </c>
      <c r="AP22" s="202"/>
      <c r="AQ22" s="203">
        <v>14</v>
      </c>
      <c r="AR22" s="204">
        <v>0</v>
      </c>
      <c r="AS22" s="204">
        <v>0</v>
      </c>
      <c r="AT22" s="204">
        <v>0</v>
      </c>
      <c r="AU22" s="204">
        <f t="shared" si="12"/>
        <v>0</v>
      </c>
      <c r="AV22" s="204">
        <f t="shared" si="13"/>
        <v>0</v>
      </c>
      <c r="AX22" s="202"/>
      <c r="AY22" s="203">
        <v>14</v>
      </c>
      <c r="AZ22" s="204">
        <v>0</v>
      </c>
      <c r="BA22" s="204">
        <v>0</v>
      </c>
      <c r="BB22" s="204">
        <v>0</v>
      </c>
      <c r="BC22" s="204">
        <f t="shared" si="14"/>
        <v>0</v>
      </c>
      <c r="BD22" s="204">
        <f t="shared" si="15"/>
        <v>0</v>
      </c>
      <c r="BF22" s="202"/>
      <c r="BG22" s="203">
        <v>14</v>
      </c>
      <c r="BH22" s="204"/>
      <c r="BI22" s="204"/>
      <c r="BJ22" s="204"/>
      <c r="BK22" s="204">
        <f t="shared" si="16"/>
        <v>0</v>
      </c>
      <c r="BL22" s="204">
        <f t="shared" si="17"/>
        <v>0</v>
      </c>
      <c r="BN22" s="202"/>
      <c r="BO22" s="203">
        <v>14</v>
      </c>
      <c r="BP22" s="204">
        <v>0</v>
      </c>
      <c r="BQ22" s="204">
        <v>0</v>
      </c>
      <c r="BR22" s="204">
        <v>0</v>
      </c>
      <c r="BS22" s="204">
        <f t="shared" si="18"/>
        <v>0</v>
      </c>
      <c r="BT22" s="204">
        <f t="shared" si="19"/>
        <v>0</v>
      </c>
    </row>
    <row r="23" spans="2:72" s="35" customFormat="1">
      <c r="B23" s="202"/>
      <c r="C23" s="203">
        <v>15</v>
      </c>
      <c r="D23" s="204">
        <f t="shared" si="1"/>
        <v>0</v>
      </c>
      <c r="E23" s="204">
        <f t="shared" si="0"/>
        <v>0</v>
      </c>
      <c r="F23" s="204">
        <f t="shared" si="0"/>
        <v>0</v>
      </c>
      <c r="G23" s="204">
        <f t="shared" si="2"/>
        <v>0</v>
      </c>
      <c r="H23" s="204">
        <f t="shared" si="3"/>
        <v>0</v>
      </c>
      <c r="J23" s="202"/>
      <c r="K23" s="203">
        <v>15</v>
      </c>
      <c r="L23" s="204">
        <v>0</v>
      </c>
      <c r="M23" s="204">
        <v>0</v>
      </c>
      <c r="N23" s="204">
        <v>0</v>
      </c>
      <c r="O23" s="204">
        <f t="shared" si="4"/>
        <v>0</v>
      </c>
      <c r="P23" s="204">
        <f t="shared" si="5"/>
        <v>0</v>
      </c>
      <c r="R23" s="202"/>
      <c r="S23" s="203">
        <v>15</v>
      </c>
      <c r="T23" s="204">
        <v>0</v>
      </c>
      <c r="U23" s="204">
        <v>0</v>
      </c>
      <c r="V23" s="204">
        <v>0</v>
      </c>
      <c r="W23" s="204">
        <f t="shared" si="6"/>
        <v>0</v>
      </c>
      <c r="X23" s="204">
        <f t="shared" si="7"/>
        <v>0</v>
      </c>
      <c r="Z23" s="202"/>
      <c r="AA23" s="203">
        <v>15</v>
      </c>
      <c r="AB23" s="204">
        <v>0</v>
      </c>
      <c r="AC23" s="204">
        <v>0</v>
      </c>
      <c r="AD23" s="204">
        <v>0</v>
      </c>
      <c r="AE23" s="204">
        <f t="shared" si="8"/>
        <v>0</v>
      </c>
      <c r="AF23" s="204">
        <f t="shared" si="9"/>
        <v>0</v>
      </c>
      <c r="AH23" s="202"/>
      <c r="AI23" s="203">
        <v>15</v>
      </c>
      <c r="AJ23" s="204">
        <v>0</v>
      </c>
      <c r="AK23" s="204">
        <v>0</v>
      </c>
      <c r="AL23" s="204">
        <v>0</v>
      </c>
      <c r="AM23" s="204">
        <f t="shared" si="10"/>
        <v>0</v>
      </c>
      <c r="AN23" s="204">
        <f t="shared" si="11"/>
        <v>0</v>
      </c>
      <c r="AP23" s="202"/>
      <c r="AQ23" s="203">
        <v>15</v>
      </c>
      <c r="AR23" s="204">
        <v>0</v>
      </c>
      <c r="AS23" s="204">
        <v>0</v>
      </c>
      <c r="AT23" s="204">
        <v>0</v>
      </c>
      <c r="AU23" s="204">
        <f t="shared" si="12"/>
        <v>0</v>
      </c>
      <c r="AV23" s="204">
        <f t="shared" si="13"/>
        <v>0</v>
      </c>
      <c r="AX23" s="202"/>
      <c r="AY23" s="203">
        <v>15</v>
      </c>
      <c r="AZ23" s="204">
        <v>0</v>
      </c>
      <c r="BA23" s="204">
        <v>0</v>
      </c>
      <c r="BB23" s="204">
        <v>0</v>
      </c>
      <c r="BC23" s="204">
        <f t="shared" si="14"/>
        <v>0</v>
      </c>
      <c r="BD23" s="204">
        <f t="shared" si="15"/>
        <v>0</v>
      </c>
      <c r="BF23" s="202"/>
      <c r="BG23" s="203">
        <v>15</v>
      </c>
      <c r="BH23" s="204"/>
      <c r="BI23" s="204"/>
      <c r="BJ23" s="204"/>
      <c r="BK23" s="204">
        <f t="shared" si="16"/>
        <v>0</v>
      </c>
      <c r="BL23" s="204">
        <f t="shared" si="17"/>
        <v>0</v>
      </c>
      <c r="BN23" s="202"/>
      <c r="BO23" s="203">
        <v>15</v>
      </c>
      <c r="BP23" s="204">
        <v>0</v>
      </c>
      <c r="BQ23" s="204">
        <v>0</v>
      </c>
      <c r="BR23" s="204">
        <v>0</v>
      </c>
      <c r="BS23" s="204">
        <f t="shared" si="18"/>
        <v>0</v>
      </c>
      <c r="BT23" s="204">
        <f t="shared" si="19"/>
        <v>0</v>
      </c>
    </row>
    <row r="24" spans="2:72" s="35" customFormat="1">
      <c r="B24" s="202"/>
      <c r="C24" s="203">
        <v>16</v>
      </c>
      <c r="D24" s="204">
        <f t="shared" si="1"/>
        <v>0</v>
      </c>
      <c r="E24" s="204">
        <f t="shared" si="0"/>
        <v>0</v>
      </c>
      <c r="F24" s="204">
        <f t="shared" si="0"/>
        <v>0</v>
      </c>
      <c r="G24" s="204">
        <f t="shared" si="2"/>
        <v>0</v>
      </c>
      <c r="H24" s="204">
        <f t="shared" si="3"/>
        <v>0</v>
      </c>
      <c r="J24" s="202"/>
      <c r="K24" s="203">
        <v>16</v>
      </c>
      <c r="L24" s="204">
        <v>0</v>
      </c>
      <c r="M24" s="204">
        <v>0</v>
      </c>
      <c r="N24" s="204">
        <v>0</v>
      </c>
      <c r="O24" s="204">
        <f t="shared" si="4"/>
        <v>0</v>
      </c>
      <c r="P24" s="204">
        <f t="shared" si="5"/>
        <v>0</v>
      </c>
      <c r="R24" s="202"/>
      <c r="S24" s="203">
        <v>16</v>
      </c>
      <c r="T24" s="204">
        <v>0</v>
      </c>
      <c r="U24" s="204">
        <v>0</v>
      </c>
      <c r="V24" s="204">
        <v>0</v>
      </c>
      <c r="W24" s="204">
        <f t="shared" si="6"/>
        <v>0</v>
      </c>
      <c r="X24" s="204">
        <f t="shared" si="7"/>
        <v>0</v>
      </c>
      <c r="Z24" s="202"/>
      <c r="AA24" s="203">
        <v>16</v>
      </c>
      <c r="AB24" s="204">
        <v>0</v>
      </c>
      <c r="AC24" s="204">
        <v>0</v>
      </c>
      <c r="AD24" s="204">
        <v>0</v>
      </c>
      <c r="AE24" s="204">
        <f t="shared" si="8"/>
        <v>0</v>
      </c>
      <c r="AF24" s="204">
        <f t="shared" si="9"/>
        <v>0</v>
      </c>
      <c r="AH24" s="202"/>
      <c r="AI24" s="203">
        <v>16</v>
      </c>
      <c r="AJ24" s="204">
        <v>0</v>
      </c>
      <c r="AK24" s="204">
        <v>0</v>
      </c>
      <c r="AL24" s="204">
        <v>0</v>
      </c>
      <c r="AM24" s="204">
        <f t="shared" si="10"/>
        <v>0</v>
      </c>
      <c r="AN24" s="204">
        <f t="shared" si="11"/>
        <v>0</v>
      </c>
      <c r="AP24" s="202"/>
      <c r="AQ24" s="203">
        <v>16</v>
      </c>
      <c r="AR24" s="204">
        <v>0</v>
      </c>
      <c r="AS24" s="204">
        <v>0</v>
      </c>
      <c r="AT24" s="204">
        <v>0</v>
      </c>
      <c r="AU24" s="204">
        <f t="shared" si="12"/>
        <v>0</v>
      </c>
      <c r="AV24" s="204">
        <f t="shared" si="13"/>
        <v>0</v>
      </c>
      <c r="AX24" s="202"/>
      <c r="AY24" s="203">
        <v>16</v>
      </c>
      <c r="AZ24" s="204">
        <v>0</v>
      </c>
      <c r="BA24" s="204">
        <v>0</v>
      </c>
      <c r="BB24" s="204">
        <v>0</v>
      </c>
      <c r="BC24" s="204">
        <f t="shared" si="14"/>
        <v>0</v>
      </c>
      <c r="BD24" s="204">
        <f t="shared" si="15"/>
        <v>0</v>
      </c>
      <c r="BF24" s="202"/>
      <c r="BG24" s="203">
        <v>16</v>
      </c>
      <c r="BH24" s="204"/>
      <c r="BI24" s="204"/>
      <c r="BJ24" s="204"/>
      <c r="BK24" s="204">
        <f t="shared" si="16"/>
        <v>0</v>
      </c>
      <c r="BL24" s="204">
        <f t="shared" si="17"/>
        <v>0</v>
      </c>
      <c r="BN24" s="202"/>
      <c r="BO24" s="203">
        <v>16</v>
      </c>
      <c r="BP24" s="204">
        <v>0</v>
      </c>
      <c r="BQ24" s="204">
        <v>0</v>
      </c>
      <c r="BR24" s="204">
        <v>0</v>
      </c>
      <c r="BS24" s="204">
        <f t="shared" si="18"/>
        <v>0</v>
      </c>
      <c r="BT24" s="204">
        <f t="shared" si="19"/>
        <v>0</v>
      </c>
    </row>
    <row r="25" spans="2:72" s="35" customFormat="1">
      <c r="B25" s="202"/>
      <c r="C25" s="203">
        <v>17</v>
      </c>
      <c r="D25" s="204">
        <f t="shared" si="1"/>
        <v>0</v>
      </c>
      <c r="E25" s="204">
        <f t="shared" ref="E25:E28" si="20">M25+U25+AC25+AK25+AS25+BA25+BI25+BQ25</f>
        <v>0</v>
      </c>
      <c r="F25" s="204">
        <f t="shared" ref="F25:F28" si="21">N25+V25+AD25+AL25+AT25+BB25+BJ25+BR25</f>
        <v>0</v>
      </c>
      <c r="G25" s="204">
        <f t="shared" si="2"/>
        <v>0</v>
      </c>
      <c r="H25" s="204">
        <f t="shared" si="3"/>
        <v>0</v>
      </c>
      <c r="J25" s="202"/>
      <c r="K25" s="203">
        <v>17</v>
      </c>
      <c r="L25" s="204">
        <v>0</v>
      </c>
      <c r="M25" s="204">
        <v>0</v>
      </c>
      <c r="N25" s="204">
        <v>0</v>
      </c>
      <c r="O25" s="204">
        <f t="shared" si="4"/>
        <v>0</v>
      </c>
      <c r="P25" s="204">
        <f t="shared" si="5"/>
        <v>0</v>
      </c>
      <c r="R25" s="202"/>
      <c r="S25" s="203">
        <v>17</v>
      </c>
      <c r="T25" s="204">
        <v>0</v>
      </c>
      <c r="U25" s="204">
        <v>0</v>
      </c>
      <c r="V25" s="204">
        <v>0</v>
      </c>
      <c r="W25" s="204">
        <f t="shared" si="6"/>
        <v>0</v>
      </c>
      <c r="X25" s="204">
        <f t="shared" si="7"/>
        <v>0</v>
      </c>
      <c r="Z25" s="202"/>
      <c r="AA25" s="203">
        <v>17</v>
      </c>
      <c r="AB25" s="204">
        <v>0</v>
      </c>
      <c r="AC25" s="204">
        <v>0</v>
      </c>
      <c r="AD25" s="204">
        <v>0</v>
      </c>
      <c r="AE25" s="204">
        <f t="shared" si="8"/>
        <v>0</v>
      </c>
      <c r="AF25" s="204">
        <f t="shared" si="9"/>
        <v>0</v>
      </c>
      <c r="AH25" s="202"/>
      <c r="AI25" s="203">
        <v>17</v>
      </c>
      <c r="AJ25" s="204">
        <v>0</v>
      </c>
      <c r="AK25" s="204">
        <v>0</v>
      </c>
      <c r="AL25" s="204">
        <v>0</v>
      </c>
      <c r="AM25" s="204">
        <f t="shared" si="10"/>
        <v>0</v>
      </c>
      <c r="AN25" s="204">
        <f t="shared" si="11"/>
        <v>0</v>
      </c>
      <c r="AP25" s="202"/>
      <c r="AQ25" s="203">
        <v>17</v>
      </c>
      <c r="AR25" s="204">
        <v>0</v>
      </c>
      <c r="AS25" s="204">
        <v>0</v>
      </c>
      <c r="AT25" s="204">
        <v>0</v>
      </c>
      <c r="AU25" s="204">
        <f t="shared" si="12"/>
        <v>0</v>
      </c>
      <c r="AV25" s="204">
        <f t="shared" si="13"/>
        <v>0</v>
      </c>
      <c r="AX25" s="202"/>
      <c r="AY25" s="203">
        <v>17</v>
      </c>
      <c r="AZ25" s="204">
        <v>0</v>
      </c>
      <c r="BA25" s="204">
        <v>0</v>
      </c>
      <c r="BB25" s="204">
        <v>0</v>
      </c>
      <c r="BC25" s="204">
        <f t="shared" si="14"/>
        <v>0</v>
      </c>
      <c r="BD25" s="204">
        <f t="shared" si="15"/>
        <v>0</v>
      </c>
      <c r="BF25" s="202"/>
      <c r="BG25" s="203">
        <v>17</v>
      </c>
      <c r="BH25" s="204"/>
      <c r="BI25" s="204"/>
      <c r="BJ25" s="204"/>
      <c r="BK25" s="204">
        <f t="shared" si="16"/>
        <v>0</v>
      </c>
      <c r="BL25" s="204">
        <f t="shared" si="17"/>
        <v>0</v>
      </c>
      <c r="BN25" s="202"/>
      <c r="BO25" s="203">
        <v>17</v>
      </c>
      <c r="BP25" s="204">
        <v>0</v>
      </c>
      <c r="BQ25" s="204">
        <v>0</v>
      </c>
      <c r="BR25" s="204">
        <v>0</v>
      </c>
      <c r="BS25" s="204">
        <f t="shared" si="18"/>
        <v>0</v>
      </c>
      <c r="BT25" s="204">
        <f t="shared" si="19"/>
        <v>0</v>
      </c>
    </row>
    <row r="26" spans="2:72">
      <c r="B26" s="202"/>
      <c r="C26" s="203">
        <v>18</v>
      </c>
      <c r="D26" s="204">
        <f t="shared" si="1"/>
        <v>0</v>
      </c>
      <c r="E26" s="204">
        <f t="shared" si="20"/>
        <v>0</v>
      </c>
      <c r="F26" s="204">
        <f t="shared" si="21"/>
        <v>0</v>
      </c>
      <c r="G26" s="204">
        <f t="shared" si="2"/>
        <v>0</v>
      </c>
      <c r="H26" s="204">
        <f t="shared" si="3"/>
        <v>0</v>
      </c>
      <c r="J26" s="202"/>
      <c r="K26" s="203">
        <v>18</v>
      </c>
      <c r="L26" s="204">
        <v>0</v>
      </c>
      <c r="M26" s="204">
        <v>0</v>
      </c>
      <c r="N26" s="204">
        <v>0</v>
      </c>
      <c r="O26" s="204">
        <f t="shared" si="4"/>
        <v>0</v>
      </c>
      <c r="P26" s="204">
        <f t="shared" si="5"/>
        <v>0</v>
      </c>
      <c r="R26" s="202"/>
      <c r="S26" s="203">
        <v>18</v>
      </c>
      <c r="T26" s="204">
        <v>0</v>
      </c>
      <c r="U26" s="204">
        <v>0</v>
      </c>
      <c r="V26" s="204">
        <v>0</v>
      </c>
      <c r="W26" s="204">
        <f t="shared" si="6"/>
        <v>0</v>
      </c>
      <c r="X26" s="204">
        <f t="shared" si="7"/>
        <v>0</v>
      </c>
      <c r="Z26" s="202"/>
      <c r="AA26" s="203">
        <v>18</v>
      </c>
      <c r="AB26" s="204">
        <v>0</v>
      </c>
      <c r="AC26" s="204">
        <v>0</v>
      </c>
      <c r="AD26" s="204">
        <v>0</v>
      </c>
      <c r="AE26" s="204">
        <f t="shared" si="8"/>
        <v>0</v>
      </c>
      <c r="AF26" s="204">
        <f t="shared" si="9"/>
        <v>0</v>
      </c>
      <c r="AH26" s="202"/>
      <c r="AI26" s="203">
        <v>18</v>
      </c>
      <c r="AJ26" s="204">
        <v>0</v>
      </c>
      <c r="AK26" s="204">
        <v>0</v>
      </c>
      <c r="AL26" s="204">
        <v>0</v>
      </c>
      <c r="AM26" s="204">
        <f t="shared" si="10"/>
        <v>0</v>
      </c>
      <c r="AN26" s="204">
        <f t="shared" si="11"/>
        <v>0</v>
      </c>
      <c r="AP26" s="202"/>
      <c r="AQ26" s="203">
        <v>18</v>
      </c>
      <c r="AR26" s="204">
        <v>0</v>
      </c>
      <c r="AS26" s="204">
        <v>0</v>
      </c>
      <c r="AT26" s="204">
        <v>0</v>
      </c>
      <c r="AU26" s="204">
        <f t="shared" si="12"/>
        <v>0</v>
      </c>
      <c r="AV26" s="204">
        <f t="shared" si="13"/>
        <v>0</v>
      </c>
      <c r="AX26" s="202"/>
      <c r="AY26" s="203">
        <v>18</v>
      </c>
      <c r="AZ26" s="204">
        <v>0</v>
      </c>
      <c r="BA26" s="204">
        <v>0</v>
      </c>
      <c r="BB26" s="204">
        <v>0</v>
      </c>
      <c r="BC26" s="204">
        <f t="shared" si="14"/>
        <v>0</v>
      </c>
      <c r="BD26" s="204">
        <f t="shared" si="15"/>
        <v>0</v>
      </c>
      <c r="BF26" s="202"/>
      <c r="BG26" s="203">
        <v>18</v>
      </c>
      <c r="BH26" s="204"/>
      <c r="BI26" s="204"/>
      <c r="BJ26" s="204"/>
      <c r="BK26" s="204">
        <f t="shared" si="16"/>
        <v>0</v>
      </c>
      <c r="BL26" s="204">
        <f t="shared" si="17"/>
        <v>0</v>
      </c>
      <c r="BN26" s="202"/>
      <c r="BO26" s="203">
        <v>18</v>
      </c>
      <c r="BP26" s="204">
        <v>0</v>
      </c>
      <c r="BQ26" s="204">
        <v>0</v>
      </c>
      <c r="BR26" s="204">
        <v>0</v>
      </c>
      <c r="BS26" s="204">
        <f t="shared" si="18"/>
        <v>0</v>
      </c>
      <c r="BT26" s="204">
        <f t="shared" si="19"/>
        <v>0</v>
      </c>
    </row>
    <row r="27" spans="2:72">
      <c r="B27" s="202"/>
      <c r="C27" s="203">
        <v>19</v>
      </c>
      <c r="D27" s="204">
        <f t="shared" si="1"/>
        <v>0</v>
      </c>
      <c r="E27" s="204">
        <f t="shared" si="20"/>
        <v>0</v>
      </c>
      <c r="F27" s="204">
        <f t="shared" si="21"/>
        <v>0</v>
      </c>
      <c r="G27" s="204">
        <f t="shared" si="2"/>
        <v>0</v>
      </c>
      <c r="H27" s="204">
        <f t="shared" si="3"/>
        <v>0</v>
      </c>
      <c r="J27" s="202"/>
      <c r="K27" s="203">
        <v>19</v>
      </c>
      <c r="L27" s="204">
        <v>0</v>
      </c>
      <c r="M27" s="204">
        <v>0</v>
      </c>
      <c r="N27" s="204">
        <v>0</v>
      </c>
      <c r="O27" s="204">
        <f t="shared" si="4"/>
        <v>0</v>
      </c>
      <c r="P27" s="204">
        <f t="shared" si="5"/>
        <v>0</v>
      </c>
      <c r="R27" s="202"/>
      <c r="S27" s="203">
        <v>19</v>
      </c>
      <c r="T27" s="204">
        <v>0</v>
      </c>
      <c r="U27" s="204">
        <v>0</v>
      </c>
      <c r="V27" s="204">
        <v>0</v>
      </c>
      <c r="W27" s="204">
        <f t="shared" si="6"/>
        <v>0</v>
      </c>
      <c r="X27" s="204">
        <f t="shared" si="7"/>
        <v>0</v>
      </c>
      <c r="Z27" s="202"/>
      <c r="AA27" s="203">
        <v>19</v>
      </c>
      <c r="AB27" s="204">
        <v>0</v>
      </c>
      <c r="AC27" s="204">
        <v>0</v>
      </c>
      <c r="AD27" s="204">
        <v>0</v>
      </c>
      <c r="AE27" s="204">
        <f t="shared" si="8"/>
        <v>0</v>
      </c>
      <c r="AF27" s="204">
        <f t="shared" si="9"/>
        <v>0</v>
      </c>
      <c r="AH27" s="202"/>
      <c r="AI27" s="203">
        <v>19</v>
      </c>
      <c r="AJ27" s="204">
        <v>0</v>
      </c>
      <c r="AK27" s="204">
        <v>0</v>
      </c>
      <c r="AL27" s="204">
        <v>0</v>
      </c>
      <c r="AM27" s="204">
        <f t="shared" si="10"/>
        <v>0</v>
      </c>
      <c r="AN27" s="204">
        <f t="shared" si="11"/>
        <v>0</v>
      </c>
      <c r="AP27" s="202"/>
      <c r="AQ27" s="203">
        <v>19</v>
      </c>
      <c r="AR27" s="204">
        <v>0</v>
      </c>
      <c r="AS27" s="204">
        <v>0</v>
      </c>
      <c r="AT27" s="204">
        <v>0</v>
      </c>
      <c r="AU27" s="204">
        <f t="shared" si="12"/>
        <v>0</v>
      </c>
      <c r="AV27" s="204">
        <f t="shared" si="13"/>
        <v>0</v>
      </c>
      <c r="AX27" s="202"/>
      <c r="AY27" s="203">
        <v>19</v>
      </c>
      <c r="AZ27" s="204">
        <v>0</v>
      </c>
      <c r="BA27" s="204">
        <v>0</v>
      </c>
      <c r="BB27" s="204">
        <v>0</v>
      </c>
      <c r="BC27" s="204">
        <f t="shared" si="14"/>
        <v>0</v>
      </c>
      <c r="BD27" s="204">
        <f t="shared" si="15"/>
        <v>0</v>
      </c>
      <c r="BF27" s="202"/>
      <c r="BG27" s="203">
        <v>19</v>
      </c>
      <c r="BH27" s="204"/>
      <c r="BI27" s="204"/>
      <c r="BJ27" s="204"/>
      <c r="BK27" s="204">
        <f t="shared" si="16"/>
        <v>0</v>
      </c>
      <c r="BL27" s="204">
        <f t="shared" si="17"/>
        <v>0</v>
      </c>
      <c r="BN27" s="202"/>
      <c r="BO27" s="203">
        <v>19</v>
      </c>
      <c r="BP27" s="204">
        <v>0</v>
      </c>
      <c r="BQ27" s="204">
        <v>0</v>
      </c>
      <c r="BR27" s="204">
        <v>0</v>
      </c>
      <c r="BS27" s="204">
        <f t="shared" si="18"/>
        <v>0</v>
      </c>
      <c r="BT27" s="204">
        <f t="shared" si="19"/>
        <v>0</v>
      </c>
    </row>
    <row r="28" spans="2:72">
      <c r="B28" s="202"/>
      <c r="C28" s="203">
        <v>20</v>
      </c>
      <c r="D28" s="204">
        <f t="shared" si="1"/>
        <v>0</v>
      </c>
      <c r="E28" s="204">
        <f t="shared" si="20"/>
        <v>0</v>
      </c>
      <c r="F28" s="204">
        <f t="shared" si="21"/>
        <v>0</v>
      </c>
      <c r="G28" s="204">
        <f t="shared" si="2"/>
        <v>0</v>
      </c>
      <c r="H28" s="204">
        <f t="shared" si="3"/>
        <v>0</v>
      </c>
      <c r="J28" s="202"/>
      <c r="K28" s="203">
        <v>20</v>
      </c>
      <c r="L28" s="204">
        <v>0</v>
      </c>
      <c r="M28" s="204">
        <v>0</v>
      </c>
      <c r="N28" s="204">
        <v>0</v>
      </c>
      <c r="O28" s="204">
        <f t="shared" si="4"/>
        <v>0</v>
      </c>
      <c r="P28" s="204">
        <f t="shared" si="5"/>
        <v>0</v>
      </c>
      <c r="R28" s="202"/>
      <c r="S28" s="203">
        <v>20</v>
      </c>
      <c r="T28" s="204">
        <v>0</v>
      </c>
      <c r="U28" s="204">
        <v>0</v>
      </c>
      <c r="V28" s="204">
        <v>0</v>
      </c>
      <c r="W28" s="204">
        <f t="shared" si="6"/>
        <v>0</v>
      </c>
      <c r="X28" s="204">
        <f t="shared" si="7"/>
        <v>0</v>
      </c>
      <c r="Z28" s="202"/>
      <c r="AA28" s="203">
        <v>20</v>
      </c>
      <c r="AB28" s="204">
        <v>0</v>
      </c>
      <c r="AC28" s="204">
        <v>0</v>
      </c>
      <c r="AD28" s="204">
        <v>0</v>
      </c>
      <c r="AE28" s="204">
        <f t="shared" si="8"/>
        <v>0</v>
      </c>
      <c r="AF28" s="204">
        <f t="shared" si="9"/>
        <v>0</v>
      </c>
      <c r="AH28" s="202"/>
      <c r="AI28" s="203">
        <v>20</v>
      </c>
      <c r="AJ28" s="204">
        <v>0</v>
      </c>
      <c r="AK28" s="204">
        <v>0</v>
      </c>
      <c r="AL28" s="204">
        <v>0</v>
      </c>
      <c r="AM28" s="204">
        <f t="shared" si="10"/>
        <v>0</v>
      </c>
      <c r="AN28" s="204">
        <f t="shared" si="11"/>
        <v>0</v>
      </c>
      <c r="AP28" s="202"/>
      <c r="AQ28" s="203">
        <v>20</v>
      </c>
      <c r="AR28" s="204">
        <v>0</v>
      </c>
      <c r="AS28" s="204">
        <v>0</v>
      </c>
      <c r="AT28" s="204">
        <v>0</v>
      </c>
      <c r="AU28" s="204">
        <f t="shared" si="12"/>
        <v>0</v>
      </c>
      <c r="AV28" s="204">
        <f t="shared" si="13"/>
        <v>0</v>
      </c>
      <c r="AX28" s="202"/>
      <c r="AY28" s="203">
        <v>20</v>
      </c>
      <c r="AZ28" s="204">
        <v>0</v>
      </c>
      <c r="BA28" s="204">
        <v>0</v>
      </c>
      <c r="BB28" s="204">
        <v>0</v>
      </c>
      <c r="BC28" s="204">
        <f t="shared" si="14"/>
        <v>0</v>
      </c>
      <c r="BD28" s="204">
        <f t="shared" si="15"/>
        <v>0</v>
      </c>
      <c r="BF28" s="202"/>
      <c r="BG28" s="203">
        <v>20</v>
      </c>
      <c r="BH28" s="204"/>
      <c r="BI28" s="204"/>
      <c r="BJ28" s="204"/>
      <c r="BK28" s="204">
        <f t="shared" si="16"/>
        <v>0</v>
      </c>
      <c r="BL28" s="204">
        <f t="shared" si="17"/>
        <v>0</v>
      </c>
      <c r="BN28" s="202"/>
      <c r="BO28" s="203">
        <v>20</v>
      </c>
      <c r="BP28" s="204">
        <v>0</v>
      </c>
      <c r="BQ28" s="204">
        <v>0</v>
      </c>
      <c r="BR28" s="204">
        <v>0</v>
      </c>
      <c r="BS28" s="204">
        <f t="shared" si="18"/>
        <v>0</v>
      </c>
      <c r="BT28" s="204">
        <f t="shared" si="19"/>
        <v>0</v>
      </c>
    </row>
    <row r="29" spans="2:72">
      <c r="B29" s="202"/>
      <c r="C29" s="205"/>
      <c r="D29" s="205"/>
      <c r="E29" s="203"/>
      <c r="F29" s="203"/>
      <c r="G29" s="203"/>
      <c r="H29" s="203"/>
      <c r="J29" s="202"/>
      <c r="K29" s="205"/>
      <c r="L29" s="205"/>
      <c r="M29" s="203"/>
      <c r="N29" s="203"/>
      <c r="O29" s="203"/>
      <c r="P29" s="203"/>
      <c r="R29" s="202"/>
      <c r="S29" s="205"/>
      <c r="T29" s="205"/>
      <c r="U29" s="203"/>
      <c r="V29" s="203"/>
      <c r="W29" s="203"/>
      <c r="X29" s="203"/>
      <c r="Z29" s="202"/>
      <c r="AA29" s="205"/>
      <c r="AB29" s="205"/>
      <c r="AC29" s="203"/>
      <c r="AD29" s="203"/>
      <c r="AE29" s="203"/>
      <c r="AF29" s="203"/>
      <c r="AH29" s="202"/>
      <c r="AI29" s="205"/>
      <c r="AJ29" s="205"/>
      <c r="AK29" s="203"/>
      <c r="AL29" s="203"/>
      <c r="AM29" s="203"/>
      <c r="AN29" s="203"/>
      <c r="AP29" s="202"/>
      <c r="AQ29" s="205"/>
      <c r="AR29" s="205"/>
      <c r="AS29" s="203"/>
      <c r="AT29" s="203"/>
      <c r="AU29" s="203"/>
      <c r="AV29" s="203"/>
      <c r="AX29" s="202"/>
      <c r="AY29" s="205"/>
      <c r="AZ29" s="205"/>
      <c r="BA29" s="203"/>
      <c r="BB29" s="203"/>
      <c r="BC29" s="203"/>
      <c r="BD29" s="203"/>
      <c r="BF29" s="202"/>
      <c r="BG29" s="205"/>
      <c r="BH29" s="205"/>
      <c r="BI29" s="203"/>
      <c r="BJ29" s="203"/>
      <c r="BK29" s="203"/>
      <c r="BL29" s="203"/>
      <c r="BN29" s="202"/>
      <c r="BO29" s="205"/>
      <c r="BP29" s="205"/>
      <c r="BQ29" s="203"/>
      <c r="BR29" s="203"/>
      <c r="BS29" s="203"/>
      <c r="BT29" s="203"/>
    </row>
    <row r="30" spans="2:72">
      <c r="B30" s="206"/>
      <c r="C30" s="207" t="s">
        <v>109</v>
      </c>
      <c r="D30" s="208">
        <f>SUM(D9:D29)</f>
        <v>25</v>
      </c>
      <c r="E30" s="208">
        <f t="shared" ref="E30" si="22">SUM(E9:E29)</f>
        <v>28</v>
      </c>
      <c r="F30" s="208">
        <f>SUM(F9:F29)</f>
        <v>26</v>
      </c>
      <c r="G30" s="208">
        <f t="shared" ref="G30:H30" si="23">SUM(G9:G29)</f>
        <v>1</v>
      </c>
      <c r="H30" s="208">
        <f t="shared" si="23"/>
        <v>-2</v>
      </c>
      <c r="J30" s="206"/>
      <c r="K30" s="207" t="s">
        <v>109</v>
      </c>
      <c r="L30" s="208">
        <f>SUM(L9:L29)</f>
        <v>0</v>
      </c>
      <c r="M30" s="208">
        <f t="shared" ref="M30" si="24">SUM(M9:M29)</f>
        <v>1</v>
      </c>
      <c r="N30" s="208">
        <f>SUM(N9:N29)</f>
        <v>1</v>
      </c>
      <c r="O30" s="208">
        <f t="shared" ref="O30" si="25">SUM(O9:O29)</f>
        <v>1</v>
      </c>
      <c r="P30" s="208">
        <f t="shared" ref="P30" si="26">SUM(P9:P29)</f>
        <v>0</v>
      </c>
      <c r="R30" s="206"/>
      <c r="S30" s="207" t="s">
        <v>109</v>
      </c>
      <c r="T30" s="208">
        <f>SUM(T9:T29)</f>
        <v>1</v>
      </c>
      <c r="U30" s="208">
        <f t="shared" ref="U30" si="27">SUM(U9:U29)</f>
        <v>1</v>
      </c>
      <c r="V30" s="208">
        <f>SUM(V9:V29)</f>
        <v>1</v>
      </c>
      <c r="W30" s="208">
        <f t="shared" ref="W30" si="28">SUM(W9:W29)</f>
        <v>0</v>
      </c>
      <c r="X30" s="208">
        <f t="shared" ref="X30" si="29">SUM(X9:X29)</f>
        <v>0</v>
      </c>
      <c r="Z30" s="206"/>
      <c r="AA30" s="207" t="s">
        <v>109</v>
      </c>
      <c r="AB30" s="208">
        <f>SUM(AB9:AB29)</f>
        <v>1</v>
      </c>
      <c r="AC30" s="208">
        <f t="shared" ref="AC30" si="30">SUM(AC9:AC29)</f>
        <v>1</v>
      </c>
      <c r="AD30" s="208">
        <f>SUM(AD9:AD29)</f>
        <v>1</v>
      </c>
      <c r="AE30" s="208">
        <f t="shared" ref="AE30" si="31">SUM(AE9:AE29)</f>
        <v>0</v>
      </c>
      <c r="AF30" s="208">
        <f t="shared" ref="AF30" si="32">SUM(AF9:AF29)</f>
        <v>0</v>
      </c>
      <c r="AH30" s="206"/>
      <c r="AI30" s="207" t="s">
        <v>109</v>
      </c>
      <c r="AJ30" s="208">
        <f>SUM(AJ9:AJ29)</f>
        <v>2</v>
      </c>
      <c r="AK30" s="208">
        <f t="shared" ref="AK30" si="33">SUM(AK9:AK29)</f>
        <v>4</v>
      </c>
      <c r="AL30" s="208">
        <f>SUM(AL9:AL29)</f>
        <v>3</v>
      </c>
      <c r="AM30" s="208">
        <f t="shared" ref="AM30" si="34">SUM(AM9:AM29)</f>
        <v>1</v>
      </c>
      <c r="AN30" s="208">
        <f t="shared" ref="AN30" si="35">SUM(AN9:AN29)</f>
        <v>-1</v>
      </c>
      <c r="AP30" s="206"/>
      <c r="AQ30" s="207" t="s">
        <v>109</v>
      </c>
      <c r="AR30" s="208">
        <f>SUM(AR9:AR29)</f>
        <v>4</v>
      </c>
      <c r="AS30" s="208">
        <f t="shared" ref="AS30" si="36">SUM(AS9:AS29)</f>
        <v>4</v>
      </c>
      <c r="AT30" s="208">
        <f>SUM(AT9:AT29)</f>
        <v>3</v>
      </c>
      <c r="AU30" s="208">
        <f t="shared" ref="AU30" si="37">SUM(AU9:AU29)</f>
        <v>-1</v>
      </c>
      <c r="AV30" s="208">
        <f t="shared" ref="AV30" si="38">SUM(AV9:AV29)</f>
        <v>-1</v>
      </c>
      <c r="AX30" s="206"/>
      <c r="AY30" s="207" t="s">
        <v>109</v>
      </c>
      <c r="AZ30" s="208">
        <f>SUM(AZ9:AZ29)</f>
        <v>5</v>
      </c>
      <c r="BA30" s="208">
        <f t="shared" ref="BA30" si="39">SUM(BA9:BA29)</f>
        <v>5</v>
      </c>
      <c r="BB30" s="208">
        <f>SUM(BB9:BB29)</f>
        <v>5</v>
      </c>
      <c r="BC30" s="208">
        <f t="shared" ref="BC30" si="40">SUM(BC9:BC29)</f>
        <v>0</v>
      </c>
      <c r="BD30" s="208">
        <f t="shared" ref="BD30" si="41">SUM(BD9:BD29)</f>
        <v>0</v>
      </c>
      <c r="BF30" s="206"/>
      <c r="BG30" s="207" t="s">
        <v>109</v>
      </c>
      <c r="BH30" s="208">
        <f>SUM(BH9:BH29)</f>
        <v>9</v>
      </c>
      <c r="BI30" s="208">
        <f t="shared" ref="BI30" si="42">SUM(BI9:BI29)</f>
        <v>10</v>
      </c>
      <c r="BJ30" s="208">
        <f>SUM(BJ9:BJ29)</f>
        <v>10</v>
      </c>
      <c r="BK30" s="208">
        <f t="shared" ref="BK30" si="43">SUM(BK9:BK29)</f>
        <v>1</v>
      </c>
      <c r="BL30" s="208">
        <f t="shared" ref="BL30" si="44">SUM(BL9:BL29)</f>
        <v>0</v>
      </c>
      <c r="BN30" s="206"/>
      <c r="BO30" s="207" t="s">
        <v>109</v>
      </c>
      <c r="BP30" s="208">
        <f>SUM(BP9:BP29)</f>
        <v>3</v>
      </c>
      <c r="BQ30" s="208">
        <f t="shared" ref="BQ30" si="45">SUM(BQ9:BQ29)</f>
        <v>2</v>
      </c>
      <c r="BR30" s="208">
        <f>SUM(BR9:BR29)</f>
        <v>2</v>
      </c>
      <c r="BS30" s="208">
        <f t="shared" ref="BS30" si="46">SUM(BS9:BS29)</f>
        <v>-1</v>
      </c>
      <c r="BT30" s="208">
        <f t="shared" ref="BT30" si="47">SUM(BT9:BT29)</f>
        <v>0</v>
      </c>
    </row>
    <row r="31" spans="2:72">
      <c r="B31" s="199">
        <v>2</v>
      </c>
      <c r="C31" s="200" t="s">
        <v>88</v>
      </c>
      <c r="D31" s="201"/>
      <c r="E31" s="201"/>
      <c r="F31" s="201"/>
      <c r="G31" s="201"/>
      <c r="H31" s="201"/>
      <c r="J31" s="199">
        <v>2</v>
      </c>
      <c r="K31" s="200" t="s">
        <v>88</v>
      </c>
      <c r="L31" s="201"/>
      <c r="M31" s="201"/>
      <c r="N31" s="201"/>
      <c r="O31" s="201"/>
      <c r="P31" s="201"/>
      <c r="R31" s="199">
        <v>2</v>
      </c>
      <c r="S31" s="200" t="s">
        <v>88</v>
      </c>
      <c r="T31" s="201"/>
      <c r="U31" s="201"/>
      <c r="V31" s="201"/>
      <c r="W31" s="201"/>
      <c r="X31" s="201"/>
      <c r="Z31" s="199">
        <v>2</v>
      </c>
      <c r="AA31" s="200" t="s">
        <v>88</v>
      </c>
      <c r="AB31" s="201"/>
      <c r="AC31" s="201"/>
      <c r="AD31" s="201"/>
      <c r="AE31" s="201"/>
      <c r="AF31" s="201"/>
      <c r="AH31" s="199">
        <v>2</v>
      </c>
      <c r="AI31" s="200" t="s">
        <v>88</v>
      </c>
      <c r="AJ31" s="201"/>
      <c r="AK31" s="201"/>
      <c r="AL31" s="201"/>
      <c r="AM31" s="201"/>
      <c r="AN31" s="201"/>
      <c r="AP31" s="199">
        <v>2</v>
      </c>
      <c r="AQ31" s="200" t="s">
        <v>88</v>
      </c>
      <c r="AR31" s="201"/>
      <c r="AS31" s="201"/>
      <c r="AT31" s="201"/>
      <c r="AU31" s="201"/>
      <c r="AV31" s="201"/>
      <c r="AX31" s="199">
        <v>2</v>
      </c>
      <c r="AY31" s="200" t="s">
        <v>88</v>
      </c>
      <c r="AZ31" s="201"/>
      <c r="BA31" s="201"/>
      <c r="BB31" s="201"/>
      <c r="BC31" s="201"/>
      <c r="BD31" s="201"/>
      <c r="BF31" s="199">
        <v>2</v>
      </c>
      <c r="BG31" s="200" t="s">
        <v>88</v>
      </c>
      <c r="BH31" s="201"/>
      <c r="BI31" s="201"/>
      <c r="BJ31" s="201"/>
      <c r="BK31" s="201"/>
      <c r="BL31" s="201"/>
      <c r="BN31" s="199">
        <v>2</v>
      </c>
      <c r="BO31" s="200" t="s">
        <v>88</v>
      </c>
      <c r="BP31" s="201"/>
      <c r="BQ31" s="201"/>
      <c r="BR31" s="201"/>
      <c r="BS31" s="201"/>
      <c r="BT31" s="201"/>
    </row>
    <row r="32" spans="2:72">
      <c r="B32" s="202"/>
      <c r="C32" s="203"/>
      <c r="D32" s="204"/>
      <c r="E32" s="204"/>
      <c r="F32" s="204"/>
      <c r="G32" s="204"/>
      <c r="H32" s="204"/>
      <c r="J32" s="202"/>
      <c r="K32" s="203"/>
      <c r="L32" s="204"/>
      <c r="M32" s="204"/>
      <c r="N32" s="204"/>
      <c r="O32" s="204"/>
      <c r="P32" s="204"/>
      <c r="R32" s="202"/>
      <c r="S32" s="203"/>
      <c r="T32" s="204"/>
      <c r="U32" s="204"/>
      <c r="V32" s="204"/>
      <c r="W32" s="204"/>
      <c r="X32" s="204"/>
      <c r="Z32" s="202"/>
      <c r="AA32" s="203"/>
      <c r="AB32" s="204"/>
      <c r="AC32" s="204"/>
      <c r="AD32" s="204"/>
      <c r="AE32" s="204"/>
      <c r="AF32" s="204"/>
      <c r="AH32" s="202"/>
      <c r="AI32" s="203"/>
      <c r="AJ32" s="204"/>
      <c r="AK32" s="204"/>
      <c r="AL32" s="204"/>
      <c r="AM32" s="204"/>
      <c r="AN32" s="204"/>
      <c r="AP32" s="202"/>
      <c r="AQ32" s="203"/>
      <c r="AR32" s="204"/>
      <c r="AS32" s="204"/>
      <c r="AT32" s="204"/>
      <c r="AU32" s="204"/>
      <c r="AV32" s="204"/>
      <c r="AX32" s="202"/>
      <c r="AY32" s="203"/>
      <c r="AZ32" s="204"/>
      <c r="BA32" s="204"/>
      <c r="BB32" s="204"/>
      <c r="BC32" s="204"/>
      <c r="BD32" s="204"/>
      <c r="BF32" s="202"/>
      <c r="BG32" s="203"/>
      <c r="BH32" s="204"/>
      <c r="BI32" s="204"/>
      <c r="BJ32" s="204"/>
      <c r="BK32" s="204"/>
      <c r="BL32" s="204"/>
      <c r="BN32" s="202"/>
      <c r="BO32" s="203"/>
      <c r="BP32" s="204"/>
      <c r="BQ32" s="204"/>
      <c r="BR32" s="204"/>
      <c r="BS32" s="204"/>
      <c r="BT32" s="204"/>
    </row>
    <row r="33" spans="2:72" s="35" customFormat="1">
      <c r="B33" s="202"/>
      <c r="C33" s="203">
        <v>1</v>
      </c>
      <c r="D33" s="204">
        <f>L33+T33+AB33+AJ33+AR33+AZ33+BH33+BP33</f>
        <v>3</v>
      </c>
      <c r="E33" s="204">
        <f t="shared" ref="E33:E52" si="48">M33+U33+AC33+AK33+AS33+BA33+BI33+BQ33</f>
        <v>4</v>
      </c>
      <c r="F33" s="204">
        <f t="shared" ref="F33:F52" si="49">N33+V33+AD33+AL33+AT33+BB33+BJ33+BR33</f>
        <v>4</v>
      </c>
      <c r="G33" s="204">
        <f>F33-D33</f>
        <v>1</v>
      </c>
      <c r="H33" s="204">
        <f>F33-E33</f>
        <v>0</v>
      </c>
      <c r="J33" s="202"/>
      <c r="K33" s="203">
        <v>1</v>
      </c>
      <c r="L33" s="204">
        <v>0</v>
      </c>
      <c r="M33" s="204">
        <v>0</v>
      </c>
      <c r="N33" s="204">
        <v>0</v>
      </c>
      <c r="O33" s="204">
        <f>N33-L33</f>
        <v>0</v>
      </c>
      <c r="P33" s="204">
        <f>N33-M33</f>
        <v>0</v>
      </c>
      <c r="R33" s="202"/>
      <c r="S33" s="203">
        <v>1</v>
      </c>
      <c r="T33" s="204">
        <v>0</v>
      </c>
      <c r="U33" s="204">
        <v>0</v>
      </c>
      <c r="V33" s="204">
        <v>0</v>
      </c>
      <c r="W33" s="204">
        <f>V33-T33</f>
        <v>0</v>
      </c>
      <c r="X33" s="204">
        <f>V33-U33</f>
        <v>0</v>
      </c>
      <c r="Z33" s="202"/>
      <c r="AA33" s="203">
        <v>1</v>
      </c>
      <c r="AB33" s="204">
        <v>0</v>
      </c>
      <c r="AC33" s="204">
        <v>0</v>
      </c>
      <c r="AD33" s="204">
        <v>0</v>
      </c>
      <c r="AE33" s="204">
        <f>AD33-AB33</f>
        <v>0</v>
      </c>
      <c r="AF33" s="204">
        <f>AD33-AC33</f>
        <v>0</v>
      </c>
      <c r="AH33" s="202"/>
      <c r="AI33" s="203">
        <v>1</v>
      </c>
      <c r="AJ33" s="204">
        <v>0</v>
      </c>
      <c r="AK33" s="204">
        <v>0</v>
      </c>
      <c r="AL33" s="204">
        <v>0</v>
      </c>
      <c r="AM33" s="204">
        <f>AL33-AJ33</f>
        <v>0</v>
      </c>
      <c r="AN33" s="204">
        <f>AL33-AK33</f>
        <v>0</v>
      </c>
      <c r="AP33" s="202"/>
      <c r="AQ33" s="203">
        <v>1</v>
      </c>
      <c r="AR33" s="204">
        <v>0</v>
      </c>
      <c r="AS33" s="204">
        <v>0</v>
      </c>
      <c r="AT33" s="204">
        <v>0</v>
      </c>
      <c r="AU33" s="204">
        <f>AT33-AR33</f>
        <v>0</v>
      </c>
      <c r="AV33" s="204">
        <f>AT33-AS33</f>
        <v>0</v>
      </c>
      <c r="AX33" s="202"/>
      <c r="AY33" s="203">
        <v>1</v>
      </c>
      <c r="AZ33" s="204">
        <v>0</v>
      </c>
      <c r="BA33" s="204">
        <v>0</v>
      </c>
      <c r="BB33" s="204">
        <v>0</v>
      </c>
      <c r="BC33" s="204">
        <f>BB33-AZ33</f>
        <v>0</v>
      </c>
      <c r="BD33" s="204">
        <f>BB33-BA33</f>
        <v>0</v>
      </c>
      <c r="BF33" s="202"/>
      <c r="BG33" s="203">
        <v>1</v>
      </c>
      <c r="BH33" s="204">
        <v>3</v>
      </c>
      <c r="BI33" s="204">
        <v>3</v>
      </c>
      <c r="BJ33" s="204">
        <v>3</v>
      </c>
      <c r="BK33" s="204">
        <f>BJ33-BH33</f>
        <v>0</v>
      </c>
      <c r="BL33" s="204">
        <f>BJ33-BI33</f>
        <v>0</v>
      </c>
      <c r="BN33" s="202"/>
      <c r="BO33" s="203">
        <v>1</v>
      </c>
      <c r="BP33" s="204">
        <v>0</v>
      </c>
      <c r="BQ33" s="204">
        <v>1</v>
      </c>
      <c r="BR33" s="204">
        <v>1</v>
      </c>
      <c r="BS33" s="204">
        <f>BR33-BP33</f>
        <v>1</v>
      </c>
      <c r="BT33" s="204">
        <f>BR33-BQ33</f>
        <v>0</v>
      </c>
    </row>
    <row r="34" spans="2:72" s="35" customFormat="1">
      <c r="B34" s="202"/>
      <c r="C34" s="203">
        <v>2</v>
      </c>
      <c r="D34" s="204">
        <f t="shared" ref="D34:D52" si="50">L34+T34+AB34+AJ34+AR34+AZ34+BH34+BP34</f>
        <v>0</v>
      </c>
      <c r="E34" s="204">
        <f t="shared" si="48"/>
        <v>0</v>
      </c>
      <c r="F34" s="204">
        <f t="shared" si="49"/>
        <v>0</v>
      </c>
      <c r="G34" s="204">
        <f t="shared" ref="G34:G52" si="51">F34-D34</f>
        <v>0</v>
      </c>
      <c r="H34" s="204">
        <f t="shared" ref="H34:H52" si="52">F34-E34</f>
        <v>0</v>
      </c>
      <c r="J34" s="202"/>
      <c r="K34" s="203">
        <v>2</v>
      </c>
      <c r="L34" s="204">
        <v>0</v>
      </c>
      <c r="M34" s="204">
        <v>0</v>
      </c>
      <c r="N34" s="204">
        <v>0</v>
      </c>
      <c r="O34" s="204">
        <f t="shared" ref="O34:O52" si="53">N34-L34</f>
        <v>0</v>
      </c>
      <c r="P34" s="204">
        <f t="shared" ref="P34:P52" si="54">N34-M34</f>
        <v>0</v>
      </c>
      <c r="R34" s="202"/>
      <c r="S34" s="203">
        <v>2</v>
      </c>
      <c r="T34" s="204">
        <v>0</v>
      </c>
      <c r="U34" s="204">
        <v>0</v>
      </c>
      <c r="V34" s="204">
        <v>0</v>
      </c>
      <c r="W34" s="204">
        <f t="shared" ref="W34:W52" si="55">V34-T34</f>
        <v>0</v>
      </c>
      <c r="X34" s="204">
        <f t="shared" ref="X34:X52" si="56">V34-U34</f>
        <v>0</v>
      </c>
      <c r="Z34" s="202"/>
      <c r="AA34" s="203">
        <v>2</v>
      </c>
      <c r="AB34" s="204">
        <v>0</v>
      </c>
      <c r="AC34" s="204">
        <v>0</v>
      </c>
      <c r="AD34" s="204">
        <v>0</v>
      </c>
      <c r="AE34" s="204">
        <f t="shared" ref="AE34:AE52" si="57">AD34-AB34</f>
        <v>0</v>
      </c>
      <c r="AF34" s="204">
        <f t="shared" ref="AF34:AF52" si="58">AD34-AC34</f>
        <v>0</v>
      </c>
      <c r="AH34" s="202"/>
      <c r="AI34" s="203">
        <v>2</v>
      </c>
      <c r="AJ34" s="204">
        <v>0</v>
      </c>
      <c r="AK34" s="204">
        <v>0</v>
      </c>
      <c r="AL34" s="204">
        <v>0</v>
      </c>
      <c r="AM34" s="204">
        <f t="shared" ref="AM34:AM52" si="59">AL34-AJ34</f>
        <v>0</v>
      </c>
      <c r="AN34" s="204">
        <f t="shared" ref="AN34:AN52" si="60">AL34-AK34</f>
        <v>0</v>
      </c>
      <c r="AP34" s="202"/>
      <c r="AQ34" s="203">
        <v>2</v>
      </c>
      <c r="AR34" s="204">
        <v>0</v>
      </c>
      <c r="AS34" s="204">
        <v>0</v>
      </c>
      <c r="AT34" s="204">
        <v>0</v>
      </c>
      <c r="AU34" s="204">
        <f t="shared" ref="AU34:AU52" si="61">AT34-AR34</f>
        <v>0</v>
      </c>
      <c r="AV34" s="204">
        <f t="shared" ref="AV34:AV52" si="62">AT34-AS34</f>
        <v>0</v>
      </c>
      <c r="AX34" s="202"/>
      <c r="AY34" s="203">
        <v>2</v>
      </c>
      <c r="AZ34" s="204">
        <v>0</v>
      </c>
      <c r="BA34" s="204">
        <v>0</v>
      </c>
      <c r="BB34" s="204">
        <v>0</v>
      </c>
      <c r="BC34" s="204">
        <f t="shared" ref="BC34:BC52" si="63">BB34-AZ34</f>
        <v>0</v>
      </c>
      <c r="BD34" s="204">
        <f t="shared" ref="BD34:BD52" si="64">BB34-BA34</f>
        <v>0</v>
      </c>
      <c r="BF34" s="202"/>
      <c r="BG34" s="203">
        <v>2</v>
      </c>
      <c r="BH34" s="204"/>
      <c r="BI34" s="204"/>
      <c r="BJ34" s="204"/>
      <c r="BK34" s="204">
        <f t="shared" ref="BK34:BK52" si="65">BJ34-BH34</f>
        <v>0</v>
      </c>
      <c r="BL34" s="204">
        <f t="shared" ref="BL34:BL52" si="66">BJ34-BI34</f>
        <v>0</v>
      </c>
      <c r="BN34" s="202"/>
      <c r="BO34" s="203">
        <v>2</v>
      </c>
      <c r="BP34" s="204">
        <v>0</v>
      </c>
      <c r="BQ34" s="204">
        <v>0</v>
      </c>
      <c r="BR34" s="204">
        <v>0</v>
      </c>
      <c r="BS34" s="204">
        <f t="shared" ref="BS34:BS52" si="67">BR34-BP34</f>
        <v>0</v>
      </c>
      <c r="BT34" s="204">
        <f t="shared" ref="BT34:BT52" si="68">BR34-BQ34</f>
        <v>0</v>
      </c>
    </row>
    <row r="35" spans="2:72" s="35" customFormat="1">
      <c r="B35" s="202"/>
      <c r="C35" s="203">
        <v>3</v>
      </c>
      <c r="D35" s="204">
        <f t="shared" si="50"/>
        <v>0</v>
      </c>
      <c r="E35" s="204">
        <f t="shared" si="48"/>
        <v>0</v>
      </c>
      <c r="F35" s="204">
        <f t="shared" si="49"/>
        <v>0</v>
      </c>
      <c r="G35" s="204">
        <f t="shared" si="51"/>
        <v>0</v>
      </c>
      <c r="H35" s="204">
        <f t="shared" si="52"/>
        <v>0</v>
      </c>
      <c r="J35" s="202"/>
      <c r="K35" s="203">
        <v>3</v>
      </c>
      <c r="L35" s="204">
        <v>0</v>
      </c>
      <c r="M35" s="204">
        <v>0</v>
      </c>
      <c r="N35" s="204">
        <v>0</v>
      </c>
      <c r="O35" s="204">
        <f t="shared" si="53"/>
        <v>0</v>
      </c>
      <c r="P35" s="204">
        <f t="shared" si="54"/>
        <v>0</v>
      </c>
      <c r="R35" s="202"/>
      <c r="S35" s="203">
        <v>3</v>
      </c>
      <c r="T35" s="204">
        <v>0</v>
      </c>
      <c r="U35" s="204">
        <v>0</v>
      </c>
      <c r="V35" s="204">
        <v>0</v>
      </c>
      <c r="W35" s="204">
        <f t="shared" si="55"/>
        <v>0</v>
      </c>
      <c r="X35" s="204">
        <f t="shared" si="56"/>
        <v>0</v>
      </c>
      <c r="Z35" s="202"/>
      <c r="AA35" s="203">
        <v>3</v>
      </c>
      <c r="AB35" s="204">
        <v>0</v>
      </c>
      <c r="AC35" s="204">
        <v>0</v>
      </c>
      <c r="AD35" s="204">
        <v>0</v>
      </c>
      <c r="AE35" s="204">
        <f t="shared" si="57"/>
        <v>0</v>
      </c>
      <c r="AF35" s="204">
        <f t="shared" si="58"/>
        <v>0</v>
      </c>
      <c r="AH35" s="202"/>
      <c r="AI35" s="203">
        <v>3</v>
      </c>
      <c r="AJ35" s="204">
        <v>0</v>
      </c>
      <c r="AK35" s="204">
        <v>0</v>
      </c>
      <c r="AL35" s="204">
        <v>0</v>
      </c>
      <c r="AM35" s="204">
        <f t="shared" si="59"/>
        <v>0</v>
      </c>
      <c r="AN35" s="204">
        <f t="shared" si="60"/>
        <v>0</v>
      </c>
      <c r="AP35" s="202"/>
      <c r="AQ35" s="203">
        <v>3</v>
      </c>
      <c r="AR35" s="204">
        <v>0</v>
      </c>
      <c r="AS35" s="204">
        <v>0</v>
      </c>
      <c r="AT35" s="204">
        <v>0</v>
      </c>
      <c r="AU35" s="204">
        <f t="shared" si="61"/>
        <v>0</v>
      </c>
      <c r="AV35" s="204">
        <f t="shared" si="62"/>
        <v>0</v>
      </c>
      <c r="AX35" s="202"/>
      <c r="AY35" s="203">
        <v>3</v>
      </c>
      <c r="AZ35" s="204">
        <v>0</v>
      </c>
      <c r="BA35" s="204">
        <v>0</v>
      </c>
      <c r="BB35" s="204">
        <v>0</v>
      </c>
      <c r="BC35" s="204">
        <f t="shared" si="63"/>
        <v>0</v>
      </c>
      <c r="BD35" s="204">
        <f t="shared" si="64"/>
        <v>0</v>
      </c>
      <c r="BF35" s="202"/>
      <c r="BG35" s="203">
        <v>3</v>
      </c>
      <c r="BH35" s="204"/>
      <c r="BI35" s="204"/>
      <c r="BJ35" s="204"/>
      <c r="BK35" s="204">
        <f t="shared" si="65"/>
        <v>0</v>
      </c>
      <c r="BL35" s="204">
        <f t="shared" si="66"/>
        <v>0</v>
      </c>
      <c r="BN35" s="202"/>
      <c r="BO35" s="203">
        <v>3</v>
      </c>
      <c r="BP35" s="204">
        <v>0</v>
      </c>
      <c r="BQ35" s="204">
        <v>0</v>
      </c>
      <c r="BR35" s="204">
        <v>0</v>
      </c>
      <c r="BS35" s="204">
        <f t="shared" si="67"/>
        <v>0</v>
      </c>
      <c r="BT35" s="204">
        <f t="shared" si="68"/>
        <v>0</v>
      </c>
    </row>
    <row r="36" spans="2:72" s="35" customFormat="1">
      <c r="B36" s="202"/>
      <c r="C36" s="203">
        <v>4</v>
      </c>
      <c r="D36" s="204">
        <f t="shared" si="50"/>
        <v>0</v>
      </c>
      <c r="E36" s="204">
        <f t="shared" si="48"/>
        <v>0</v>
      </c>
      <c r="F36" s="204">
        <f t="shared" si="49"/>
        <v>0</v>
      </c>
      <c r="G36" s="204">
        <f t="shared" si="51"/>
        <v>0</v>
      </c>
      <c r="H36" s="204">
        <f t="shared" si="52"/>
        <v>0</v>
      </c>
      <c r="J36" s="202"/>
      <c r="K36" s="203">
        <v>4</v>
      </c>
      <c r="L36" s="204">
        <v>0</v>
      </c>
      <c r="M36" s="204">
        <v>0</v>
      </c>
      <c r="N36" s="204">
        <v>0</v>
      </c>
      <c r="O36" s="204">
        <f t="shared" si="53"/>
        <v>0</v>
      </c>
      <c r="P36" s="204">
        <f t="shared" si="54"/>
        <v>0</v>
      </c>
      <c r="R36" s="202"/>
      <c r="S36" s="203">
        <v>4</v>
      </c>
      <c r="T36" s="204">
        <v>0</v>
      </c>
      <c r="U36" s="204">
        <v>0</v>
      </c>
      <c r="V36" s="204">
        <v>0</v>
      </c>
      <c r="W36" s="204">
        <f t="shared" si="55"/>
        <v>0</v>
      </c>
      <c r="X36" s="204">
        <f t="shared" si="56"/>
        <v>0</v>
      </c>
      <c r="Z36" s="202"/>
      <c r="AA36" s="203">
        <v>4</v>
      </c>
      <c r="AB36" s="204">
        <v>0</v>
      </c>
      <c r="AC36" s="204">
        <v>0</v>
      </c>
      <c r="AD36" s="204">
        <v>0</v>
      </c>
      <c r="AE36" s="204">
        <f t="shared" si="57"/>
        <v>0</v>
      </c>
      <c r="AF36" s="204">
        <f t="shared" si="58"/>
        <v>0</v>
      </c>
      <c r="AH36" s="202"/>
      <c r="AI36" s="203">
        <v>4</v>
      </c>
      <c r="AJ36" s="204">
        <v>0</v>
      </c>
      <c r="AK36" s="204">
        <v>0</v>
      </c>
      <c r="AL36" s="204">
        <v>0</v>
      </c>
      <c r="AM36" s="204">
        <f t="shared" si="59"/>
        <v>0</v>
      </c>
      <c r="AN36" s="204">
        <f t="shared" si="60"/>
        <v>0</v>
      </c>
      <c r="AP36" s="202"/>
      <c r="AQ36" s="203">
        <v>4</v>
      </c>
      <c r="AR36" s="204">
        <v>0</v>
      </c>
      <c r="AS36" s="204">
        <v>0</v>
      </c>
      <c r="AT36" s="204">
        <v>0</v>
      </c>
      <c r="AU36" s="204">
        <f t="shared" si="61"/>
        <v>0</v>
      </c>
      <c r="AV36" s="204">
        <f t="shared" si="62"/>
        <v>0</v>
      </c>
      <c r="AX36" s="202"/>
      <c r="AY36" s="203">
        <v>4</v>
      </c>
      <c r="AZ36" s="204">
        <v>0</v>
      </c>
      <c r="BA36" s="204">
        <v>0</v>
      </c>
      <c r="BB36" s="204">
        <v>0</v>
      </c>
      <c r="BC36" s="204">
        <f t="shared" si="63"/>
        <v>0</v>
      </c>
      <c r="BD36" s="204">
        <f t="shared" si="64"/>
        <v>0</v>
      </c>
      <c r="BF36" s="202"/>
      <c r="BG36" s="203">
        <v>4</v>
      </c>
      <c r="BH36" s="204"/>
      <c r="BI36" s="204"/>
      <c r="BJ36" s="204"/>
      <c r="BK36" s="204">
        <f t="shared" si="65"/>
        <v>0</v>
      </c>
      <c r="BL36" s="204">
        <f t="shared" si="66"/>
        <v>0</v>
      </c>
      <c r="BN36" s="202"/>
      <c r="BO36" s="203">
        <v>4</v>
      </c>
      <c r="BP36" s="204">
        <v>0</v>
      </c>
      <c r="BQ36" s="204">
        <v>0</v>
      </c>
      <c r="BR36" s="204">
        <v>0</v>
      </c>
      <c r="BS36" s="204">
        <f t="shared" si="67"/>
        <v>0</v>
      </c>
      <c r="BT36" s="204">
        <f t="shared" si="68"/>
        <v>0</v>
      </c>
    </row>
    <row r="37" spans="2:72" s="35" customFormat="1">
      <c r="B37" s="202"/>
      <c r="C37" s="203">
        <v>5</v>
      </c>
      <c r="D37" s="204">
        <f t="shared" si="50"/>
        <v>0</v>
      </c>
      <c r="E37" s="204">
        <f t="shared" si="48"/>
        <v>0</v>
      </c>
      <c r="F37" s="204">
        <f t="shared" si="49"/>
        <v>0</v>
      </c>
      <c r="G37" s="204">
        <f t="shared" si="51"/>
        <v>0</v>
      </c>
      <c r="H37" s="204">
        <f t="shared" si="52"/>
        <v>0</v>
      </c>
      <c r="J37" s="202"/>
      <c r="K37" s="203">
        <v>5</v>
      </c>
      <c r="L37" s="204">
        <v>0</v>
      </c>
      <c r="M37" s="204">
        <v>0</v>
      </c>
      <c r="N37" s="204">
        <v>0</v>
      </c>
      <c r="O37" s="204">
        <f t="shared" si="53"/>
        <v>0</v>
      </c>
      <c r="P37" s="204">
        <f t="shared" si="54"/>
        <v>0</v>
      </c>
      <c r="R37" s="202"/>
      <c r="S37" s="203">
        <v>5</v>
      </c>
      <c r="T37" s="204">
        <v>0</v>
      </c>
      <c r="U37" s="204">
        <v>0</v>
      </c>
      <c r="V37" s="204">
        <v>0</v>
      </c>
      <c r="W37" s="204">
        <f t="shared" si="55"/>
        <v>0</v>
      </c>
      <c r="X37" s="204">
        <f t="shared" si="56"/>
        <v>0</v>
      </c>
      <c r="Z37" s="202"/>
      <c r="AA37" s="203">
        <v>5</v>
      </c>
      <c r="AB37" s="204">
        <v>0</v>
      </c>
      <c r="AC37" s="204">
        <v>0</v>
      </c>
      <c r="AD37" s="204">
        <v>0</v>
      </c>
      <c r="AE37" s="204">
        <f t="shared" si="57"/>
        <v>0</v>
      </c>
      <c r="AF37" s="204">
        <f t="shared" si="58"/>
        <v>0</v>
      </c>
      <c r="AH37" s="202"/>
      <c r="AI37" s="203">
        <v>5</v>
      </c>
      <c r="AJ37" s="204">
        <v>0</v>
      </c>
      <c r="AK37" s="204">
        <v>0</v>
      </c>
      <c r="AL37" s="204">
        <v>0</v>
      </c>
      <c r="AM37" s="204">
        <f t="shared" si="59"/>
        <v>0</v>
      </c>
      <c r="AN37" s="204">
        <f t="shared" si="60"/>
        <v>0</v>
      </c>
      <c r="AP37" s="202"/>
      <c r="AQ37" s="203">
        <v>5</v>
      </c>
      <c r="AR37" s="204">
        <v>0</v>
      </c>
      <c r="AS37" s="204">
        <v>0</v>
      </c>
      <c r="AT37" s="204">
        <v>0</v>
      </c>
      <c r="AU37" s="204">
        <f t="shared" si="61"/>
        <v>0</v>
      </c>
      <c r="AV37" s="204">
        <f t="shared" si="62"/>
        <v>0</v>
      </c>
      <c r="AX37" s="202"/>
      <c r="AY37" s="203">
        <v>5</v>
      </c>
      <c r="AZ37" s="204">
        <v>0</v>
      </c>
      <c r="BA37" s="204">
        <v>0</v>
      </c>
      <c r="BB37" s="204">
        <v>0</v>
      </c>
      <c r="BC37" s="204">
        <f t="shared" si="63"/>
        <v>0</v>
      </c>
      <c r="BD37" s="204">
        <f t="shared" si="64"/>
        <v>0</v>
      </c>
      <c r="BF37" s="202"/>
      <c r="BG37" s="203">
        <v>5</v>
      </c>
      <c r="BH37" s="204"/>
      <c r="BI37" s="204"/>
      <c r="BJ37" s="204"/>
      <c r="BK37" s="204">
        <f t="shared" si="65"/>
        <v>0</v>
      </c>
      <c r="BL37" s="204">
        <f t="shared" si="66"/>
        <v>0</v>
      </c>
      <c r="BN37" s="202"/>
      <c r="BO37" s="203">
        <v>5</v>
      </c>
      <c r="BP37" s="204">
        <v>0</v>
      </c>
      <c r="BQ37" s="204">
        <v>0</v>
      </c>
      <c r="BR37" s="204">
        <v>0</v>
      </c>
      <c r="BS37" s="204">
        <f t="shared" si="67"/>
        <v>0</v>
      </c>
      <c r="BT37" s="204">
        <f t="shared" si="68"/>
        <v>0</v>
      </c>
    </row>
    <row r="38" spans="2:72" s="35" customFormat="1">
      <c r="B38" s="202"/>
      <c r="C38" s="203">
        <v>6</v>
      </c>
      <c r="D38" s="204">
        <f t="shared" si="50"/>
        <v>0</v>
      </c>
      <c r="E38" s="204">
        <f t="shared" si="48"/>
        <v>0</v>
      </c>
      <c r="F38" s="204">
        <f t="shared" si="49"/>
        <v>0</v>
      </c>
      <c r="G38" s="204">
        <f t="shared" si="51"/>
        <v>0</v>
      </c>
      <c r="H38" s="204">
        <f t="shared" si="52"/>
        <v>0</v>
      </c>
      <c r="J38" s="202"/>
      <c r="K38" s="203">
        <v>6</v>
      </c>
      <c r="L38" s="204">
        <v>0</v>
      </c>
      <c r="M38" s="204">
        <v>0</v>
      </c>
      <c r="N38" s="204">
        <v>0</v>
      </c>
      <c r="O38" s="204">
        <f t="shared" si="53"/>
        <v>0</v>
      </c>
      <c r="P38" s="204">
        <f t="shared" si="54"/>
        <v>0</v>
      </c>
      <c r="R38" s="202"/>
      <c r="S38" s="203">
        <v>6</v>
      </c>
      <c r="T38" s="204">
        <v>0</v>
      </c>
      <c r="U38" s="204">
        <v>0</v>
      </c>
      <c r="V38" s="204">
        <v>0</v>
      </c>
      <c r="W38" s="204">
        <f t="shared" si="55"/>
        <v>0</v>
      </c>
      <c r="X38" s="204">
        <f t="shared" si="56"/>
        <v>0</v>
      </c>
      <c r="Z38" s="202"/>
      <c r="AA38" s="203">
        <v>6</v>
      </c>
      <c r="AB38" s="204">
        <v>0</v>
      </c>
      <c r="AC38" s="204">
        <v>0</v>
      </c>
      <c r="AD38" s="204">
        <v>0</v>
      </c>
      <c r="AE38" s="204">
        <f t="shared" si="57"/>
        <v>0</v>
      </c>
      <c r="AF38" s="204">
        <f t="shared" si="58"/>
        <v>0</v>
      </c>
      <c r="AH38" s="202"/>
      <c r="AI38" s="203">
        <v>6</v>
      </c>
      <c r="AJ38" s="204">
        <v>0</v>
      </c>
      <c r="AK38" s="204">
        <v>0</v>
      </c>
      <c r="AL38" s="204">
        <v>0</v>
      </c>
      <c r="AM38" s="204">
        <f t="shared" si="59"/>
        <v>0</v>
      </c>
      <c r="AN38" s="204">
        <f t="shared" si="60"/>
        <v>0</v>
      </c>
      <c r="AP38" s="202"/>
      <c r="AQ38" s="203">
        <v>6</v>
      </c>
      <c r="AR38" s="204">
        <v>0</v>
      </c>
      <c r="AS38" s="204">
        <v>0</v>
      </c>
      <c r="AT38" s="204">
        <v>0</v>
      </c>
      <c r="AU38" s="204">
        <f t="shared" si="61"/>
        <v>0</v>
      </c>
      <c r="AV38" s="204">
        <f t="shared" si="62"/>
        <v>0</v>
      </c>
      <c r="AX38" s="202"/>
      <c r="AY38" s="203">
        <v>6</v>
      </c>
      <c r="AZ38" s="204">
        <v>0</v>
      </c>
      <c r="BA38" s="204">
        <v>0</v>
      </c>
      <c r="BB38" s="204">
        <v>0</v>
      </c>
      <c r="BC38" s="204">
        <f t="shared" si="63"/>
        <v>0</v>
      </c>
      <c r="BD38" s="204">
        <f t="shared" si="64"/>
        <v>0</v>
      </c>
      <c r="BF38" s="202"/>
      <c r="BG38" s="203">
        <v>6</v>
      </c>
      <c r="BH38" s="204"/>
      <c r="BI38" s="204"/>
      <c r="BJ38" s="204"/>
      <c r="BK38" s="204">
        <f t="shared" si="65"/>
        <v>0</v>
      </c>
      <c r="BL38" s="204">
        <f t="shared" si="66"/>
        <v>0</v>
      </c>
      <c r="BN38" s="202"/>
      <c r="BO38" s="203">
        <v>6</v>
      </c>
      <c r="BP38" s="204">
        <v>0</v>
      </c>
      <c r="BQ38" s="204">
        <v>0</v>
      </c>
      <c r="BR38" s="204">
        <v>0</v>
      </c>
      <c r="BS38" s="204">
        <f t="shared" si="67"/>
        <v>0</v>
      </c>
      <c r="BT38" s="204">
        <f t="shared" si="68"/>
        <v>0</v>
      </c>
    </row>
    <row r="39" spans="2:72" s="35" customFormat="1">
      <c r="B39" s="202"/>
      <c r="C39" s="203">
        <v>7</v>
      </c>
      <c r="D39" s="204">
        <f t="shared" si="50"/>
        <v>0</v>
      </c>
      <c r="E39" s="204">
        <f t="shared" si="48"/>
        <v>0</v>
      </c>
      <c r="F39" s="204">
        <f t="shared" si="49"/>
        <v>0</v>
      </c>
      <c r="G39" s="204">
        <f t="shared" si="51"/>
        <v>0</v>
      </c>
      <c r="H39" s="204">
        <f t="shared" si="52"/>
        <v>0</v>
      </c>
      <c r="J39" s="202"/>
      <c r="K39" s="203">
        <v>7</v>
      </c>
      <c r="L39" s="204">
        <v>0</v>
      </c>
      <c r="M39" s="204">
        <v>0</v>
      </c>
      <c r="N39" s="204">
        <v>0</v>
      </c>
      <c r="O39" s="204">
        <f t="shared" si="53"/>
        <v>0</v>
      </c>
      <c r="P39" s="204">
        <f t="shared" si="54"/>
        <v>0</v>
      </c>
      <c r="R39" s="202"/>
      <c r="S39" s="203">
        <v>7</v>
      </c>
      <c r="T39" s="204">
        <v>0</v>
      </c>
      <c r="U39" s="204">
        <v>0</v>
      </c>
      <c r="V39" s="204">
        <v>0</v>
      </c>
      <c r="W39" s="204">
        <f t="shared" si="55"/>
        <v>0</v>
      </c>
      <c r="X39" s="204">
        <f t="shared" si="56"/>
        <v>0</v>
      </c>
      <c r="Z39" s="202"/>
      <c r="AA39" s="203">
        <v>7</v>
      </c>
      <c r="AB39" s="204">
        <v>0</v>
      </c>
      <c r="AC39" s="204">
        <v>0</v>
      </c>
      <c r="AD39" s="204">
        <v>0</v>
      </c>
      <c r="AE39" s="204">
        <f t="shared" si="57"/>
        <v>0</v>
      </c>
      <c r="AF39" s="204">
        <f t="shared" si="58"/>
        <v>0</v>
      </c>
      <c r="AH39" s="202"/>
      <c r="AI39" s="203">
        <v>7</v>
      </c>
      <c r="AJ39" s="204">
        <v>0</v>
      </c>
      <c r="AK39" s="204">
        <v>0</v>
      </c>
      <c r="AL39" s="204">
        <v>0</v>
      </c>
      <c r="AM39" s="204">
        <f t="shared" si="59"/>
        <v>0</v>
      </c>
      <c r="AN39" s="204">
        <f t="shared" si="60"/>
        <v>0</v>
      </c>
      <c r="AP39" s="202"/>
      <c r="AQ39" s="203">
        <v>7</v>
      </c>
      <c r="AR39" s="204">
        <v>0</v>
      </c>
      <c r="AS39" s="204">
        <v>0</v>
      </c>
      <c r="AT39" s="204">
        <v>0</v>
      </c>
      <c r="AU39" s="204">
        <f t="shared" si="61"/>
        <v>0</v>
      </c>
      <c r="AV39" s="204">
        <f t="shared" si="62"/>
        <v>0</v>
      </c>
      <c r="AX39" s="202"/>
      <c r="AY39" s="203">
        <v>7</v>
      </c>
      <c r="AZ39" s="204">
        <v>0</v>
      </c>
      <c r="BA39" s="204">
        <v>0</v>
      </c>
      <c r="BB39" s="204">
        <v>0</v>
      </c>
      <c r="BC39" s="204">
        <f t="shared" si="63"/>
        <v>0</v>
      </c>
      <c r="BD39" s="204">
        <f t="shared" si="64"/>
        <v>0</v>
      </c>
      <c r="BF39" s="202"/>
      <c r="BG39" s="203">
        <v>7</v>
      </c>
      <c r="BH39" s="204"/>
      <c r="BI39" s="204"/>
      <c r="BJ39" s="204"/>
      <c r="BK39" s="204">
        <f t="shared" si="65"/>
        <v>0</v>
      </c>
      <c r="BL39" s="204">
        <f t="shared" si="66"/>
        <v>0</v>
      </c>
      <c r="BN39" s="202"/>
      <c r="BO39" s="203">
        <v>7</v>
      </c>
      <c r="BP39" s="204">
        <v>0</v>
      </c>
      <c r="BQ39" s="204">
        <v>0</v>
      </c>
      <c r="BR39" s="204">
        <v>0</v>
      </c>
      <c r="BS39" s="204">
        <f t="shared" si="67"/>
        <v>0</v>
      </c>
      <c r="BT39" s="204">
        <f t="shared" si="68"/>
        <v>0</v>
      </c>
    </row>
    <row r="40" spans="2:72" s="35" customFormat="1">
      <c r="B40" s="202"/>
      <c r="C40" s="203">
        <v>8</v>
      </c>
      <c r="D40" s="204">
        <f t="shared" si="50"/>
        <v>0</v>
      </c>
      <c r="E40" s="204">
        <f t="shared" si="48"/>
        <v>0</v>
      </c>
      <c r="F40" s="204">
        <f t="shared" si="49"/>
        <v>0</v>
      </c>
      <c r="G40" s="204">
        <f t="shared" si="51"/>
        <v>0</v>
      </c>
      <c r="H40" s="204">
        <f t="shared" si="52"/>
        <v>0</v>
      </c>
      <c r="J40" s="202"/>
      <c r="K40" s="203">
        <v>8</v>
      </c>
      <c r="L40" s="204">
        <v>0</v>
      </c>
      <c r="M40" s="204">
        <v>0</v>
      </c>
      <c r="N40" s="204">
        <v>0</v>
      </c>
      <c r="O40" s="204">
        <f t="shared" si="53"/>
        <v>0</v>
      </c>
      <c r="P40" s="204">
        <f t="shared" si="54"/>
        <v>0</v>
      </c>
      <c r="R40" s="202"/>
      <c r="S40" s="203">
        <v>8</v>
      </c>
      <c r="T40" s="204">
        <v>0</v>
      </c>
      <c r="U40" s="204">
        <v>0</v>
      </c>
      <c r="V40" s="204">
        <v>0</v>
      </c>
      <c r="W40" s="204">
        <f t="shared" si="55"/>
        <v>0</v>
      </c>
      <c r="X40" s="204">
        <f t="shared" si="56"/>
        <v>0</v>
      </c>
      <c r="Z40" s="202"/>
      <c r="AA40" s="203">
        <v>8</v>
      </c>
      <c r="AB40" s="204">
        <v>0</v>
      </c>
      <c r="AC40" s="204">
        <v>0</v>
      </c>
      <c r="AD40" s="204">
        <v>0</v>
      </c>
      <c r="AE40" s="204">
        <f t="shared" si="57"/>
        <v>0</v>
      </c>
      <c r="AF40" s="204">
        <f t="shared" si="58"/>
        <v>0</v>
      </c>
      <c r="AH40" s="202"/>
      <c r="AI40" s="203">
        <v>8</v>
      </c>
      <c r="AJ40" s="204">
        <v>0</v>
      </c>
      <c r="AK40" s="204">
        <v>0</v>
      </c>
      <c r="AL40" s="204">
        <v>0</v>
      </c>
      <c r="AM40" s="204">
        <f t="shared" si="59"/>
        <v>0</v>
      </c>
      <c r="AN40" s="204">
        <f t="shared" si="60"/>
        <v>0</v>
      </c>
      <c r="AP40" s="202"/>
      <c r="AQ40" s="203">
        <v>8</v>
      </c>
      <c r="AR40" s="204">
        <v>0</v>
      </c>
      <c r="AS40" s="204">
        <v>0</v>
      </c>
      <c r="AT40" s="204">
        <v>0</v>
      </c>
      <c r="AU40" s="204">
        <f t="shared" si="61"/>
        <v>0</v>
      </c>
      <c r="AV40" s="204">
        <f t="shared" si="62"/>
        <v>0</v>
      </c>
      <c r="AX40" s="202"/>
      <c r="AY40" s="203">
        <v>8</v>
      </c>
      <c r="AZ40" s="204">
        <v>0</v>
      </c>
      <c r="BA40" s="204">
        <v>0</v>
      </c>
      <c r="BB40" s="204">
        <v>0</v>
      </c>
      <c r="BC40" s="204">
        <f t="shared" si="63"/>
        <v>0</v>
      </c>
      <c r="BD40" s="204">
        <f t="shared" si="64"/>
        <v>0</v>
      </c>
      <c r="BF40" s="202"/>
      <c r="BG40" s="203">
        <v>8</v>
      </c>
      <c r="BH40" s="204"/>
      <c r="BI40" s="204"/>
      <c r="BJ40" s="204"/>
      <c r="BK40" s="204">
        <f t="shared" si="65"/>
        <v>0</v>
      </c>
      <c r="BL40" s="204">
        <f t="shared" si="66"/>
        <v>0</v>
      </c>
      <c r="BN40" s="202"/>
      <c r="BO40" s="203">
        <v>8</v>
      </c>
      <c r="BP40" s="204">
        <v>0</v>
      </c>
      <c r="BQ40" s="204">
        <v>0</v>
      </c>
      <c r="BR40" s="204">
        <v>0</v>
      </c>
      <c r="BS40" s="204">
        <f t="shared" si="67"/>
        <v>0</v>
      </c>
      <c r="BT40" s="204">
        <f t="shared" si="68"/>
        <v>0</v>
      </c>
    </row>
    <row r="41" spans="2:72" s="35" customFormat="1">
      <c r="B41" s="202"/>
      <c r="C41" s="203">
        <v>9</v>
      </c>
      <c r="D41" s="204">
        <f t="shared" si="50"/>
        <v>0</v>
      </c>
      <c r="E41" s="204">
        <f t="shared" si="48"/>
        <v>0</v>
      </c>
      <c r="F41" s="204">
        <f t="shared" si="49"/>
        <v>0</v>
      </c>
      <c r="G41" s="204">
        <f t="shared" si="51"/>
        <v>0</v>
      </c>
      <c r="H41" s="204">
        <f t="shared" si="52"/>
        <v>0</v>
      </c>
      <c r="J41" s="202"/>
      <c r="K41" s="203">
        <v>9</v>
      </c>
      <c r="L41" s="204">
        <v>0</v>
      </c>
      <c r="M41" s="204">
        <v>0</v>
      </c>
      <c r="N41" s="204">
        <v>0</v>
      </c>
      <c r="O41" s="204">
        <f t="shared" si="53"/>
        <v>0</v>
      </c>
      <c r="P41" s="204">
        <f t="shared" si="54"/>
        <v>0</v>
      </c>
      <c r="R41" s="202"/>
      <c r="S41" s="203">
        <v>9</v>
      </c>
      <c r="T41" s="204">
        <v>0</v>
      </c>
      <c r="U41" s="204">
        <v>0</v>
      </c>
      <c r="V41" s="204">
        <v>0</v>
      </c>
      <c r="W41" s="204">
        <f t="shared" si="55"/>
        <v>0</v>
      </c>
      <c r="X41" s="204">
        <f t="shared" si="56"/>
        <v>0</v>
      </c>
      <c r="Z41" s="202"/>
      <c r="AA41" s="203">
        <v>9</v>
      </c>
      <c r="AB41" s="204">
        <v>0</v>
      </c>
      <c r="AC41" s="204">
        <v>0</v>
      </c>
      <c r="AD41" s="204">
        <v>0</v>
      </c>
      <c r="AE41" s="204">
        <f t="shared" si="57"/>
        <v>0</v>
      </c>
      <c r="AF41" s="204">
        <f t="shared" si="58"/>
        <v>0</v>
      </c>
      <c r="AH41" s="202"/>
      <c r="AI41" s="203">
        <v>9</v>
      </c>
      <c r="AJ41" s="204">
        <v>0</v>
      </c>
      <c r="AK41" s="204">
        <v>0</v>
      </c>
      <c r="AL41" s="204">
        <v>0</v>
      </c>
      <c r="AM41" s="204">
        <f t="shared" si="59"/>
        <v>0</v>
      </c>
      <c r="AN41" s="204">
        <f t="shared" si="60"/>
        <v>0</v>
      </c>
      <c r="AP41" s="202"/>
      <c r="AQ41" s="203">
        <v>9</v>
      </c>
      <c r="AR41" s="204">
        <v>0</v>
      </c>
      <c r="AS41" s="204">
        <v>0</v>
      </c>
      <c r="AT41" s="204">
        <v>0</v>
      </c>
      <c r="AU41" s="204">
        <f t="shared" si="61"/>
        <v>0</v>
      </c>
      <c r="AV41" s="204">
        <f t="shared" si="62"/>
        <v>0</v>
      </c>
      <c r="AX41" s="202"/>
      <c r="AY41" s="203">
        <v>9</v>
      </c>
      <c r="AZ41" s="204">
        <v>0</v>
      </c>
      <c r="BA41" s="204">
        <v>0</v>
      </c>
      <c r="BB41" s="204">
        <v>0</v>
      </c>
      <c r="BC41" s="204">
        <f t="shared" si="63"/>
        <v>0</v>
      </c>
      <c r="BD41" s="204">
        <f t="shared" si="64"/>
        <v>0</v>
      </c>
      <c r="BF41" s="202"/>
      <c r="BG41" s="203">
        <v>9</v>
      </c>
      <c r="BH41" s="204"/>
      <c r="BI41" s="204"/>
      <c r="BJ41" s="204"/>
      <c r="BK41" s="204">
        <f t="shared" si="65"/>
        <v>0</v>
      </c>
      <c r="BL41" s="204">
        <f t="shared" si="66"/>
        <v>0</v>
      </c>
      <c r="BN41" s="202"/>
      <c r="BO41" s="203">
        <v>9</v>
      </c>
      <c r="BP41" s="204">
        <v>0</v>
      </c>
      <c r="BQ41" s="204">
        <v>0</v>
      </c>
      <c r="BR41" s="204">
        <v>0</v>
      </c>
      <c r="BS41" s="204">
        <f t="shared" si="67"/>
        <v>0</v>
      </c>
      <c r="BT41" s="204">
        <f t="shared" si="68"/>
        <v>0</v>
      </c>
    </row>
    <row r="42" spans="2:72" s="35" customFormat="1">
      <c r="B42" s="202"/>
      <c r="C42" s="203">
        <v>10</v>
      </c>
      <c r="D42" s="204">
        <f t="shared" si="50"/>
        <v>0</v>
      </c>
      <c r="E42" s="204">
        <f t="shared" si="48"/>
        <v>0</v>
      </c>
      <c r="F42" s="204">
        <f t="shared" si="49"/>
        <v>0</v>
      </c>
      <c r="G42" s="204">
        <f t="shared" si="51"/>
        <v>0</v>
      </c>
      <c r="H42" s="204">
        <f t="shared" si="52"/>
        <v>0</v>
      </c>
      <c r="J42" s="202"/>
      <c r="K42" s="203">
        <v>10</v>
      </c>
      <c r="L42" s="204">
        <v>0</v>
      </c>
      <c r="M42" s="204">
        <v>0</v>
      </c>
      <c r="N42" s="204">
        <v>0</v>
      </c>
      <c r="O42" s="204">
        <f t="shared" si="53"/>
        <v>0</v>
      </c>
      <c r="P42" s="204">
        <f t="shared" si="54"/>
        <v>0</v>
      </c>
      <c r="R42" s="202"/>
      <c r="S42" s="203">
        <v>10</v>
      </c>
      <c r="T42" s="204">
        <v>0</v>
      </c>
      <c r="U42" s="204">
        <v>0</v>
      </c>
      <c r="V42" s="204">
        <v>0</v>
      </c>
      <c r="W42" s="204">
        <f t="shared" si="55"/>
        <v>0</v>
      </c>
      <c r="X42" s="204">
        <f t="shared" si="56"/>
        <v>0</v>
      </c>
      <c r="Z42" s="202"/>
      <c r="AA42" s="203">
        <v>10</v>
      </c>
      <c r="AB42" s="204">
        <v>0</v>
      </c>
      <c r="AC42" s="204">
        <v>0</v>
      </c>
      <c r="AD42" s="204">
        <v>0</v>
      </c>
      <c r="AE42" s="204">
        <f t="shared" si="57"/>
        <v>0</v>
      </c>
      <c r="AF42" s="204">
        <f t="shared" si="58"/>
        <v>0</v>
      </c>
      <c r="AH42" s="202"/>
      <c r="AI42" s="203">
        <v>10</v>
      </c>
      <c r="AJ42" s="204">
        <v>0</v>
      </c>
      <c r="AK42" s="204">
        <v>0</v>
      </c>
      <c r="AL42" s="204">
        <v>0</v>
      </c>
      <c r="AM42" s="204">
        <f t="shared" si="59"/>
        <v>0</v>
      </c>
      <c r="AN42" s="204">
        <f t="shared" si="60"/>
        <v>0</v>
      </c>
      <c r="AP42" s="202"/>
      <c r="AQ42" s="203">
        <v>10</v>
      </c>
      <c r="AR42" s="204">
        <v>0</v>
      </c>
      <c r="AS42" s="204">
        <v>0</v>
      </c>
      <c r="AT42" s="204">
        <v>0</v>
      </c>
      <c r="AU42" s="204">
        <f t="shared" si="61"/>
        <v>0</v>
      </c>
      <c r="AV42" s="204">
        <f t="shared" si="62"/>
        <v>0</v>
      </c>
      <c r="AX42" s="202"/>
      <c r="AY42" s="203">
        <v>10</v>
      </c>
      <c r="AZ42" s="204">
        <v>0</v>
      </c>
      <c r="BA42" s="204">
        <v>0</v>
      </c>
      <c r="BB42" s="204">
        <v>0</v>
      </c>
      <c r="BC42" s="204">
        <f t="shared" si="63"/>
        <v>0</v>
      </c>
      <c r="BD42" s="204">
        <f t="shared" si="64"/>
        <v>0</v>
      </c>
      <c r="BF42" s="202"/>
      <c r="BG42" s="203">
        <v>10</v>
      </c>
      <c r="BH42" s="204"/>
      <c r="BI42" s="204"/>
      <c r="BJ42" s="204"/>
      <c r="BK42" s="204">
        <f t="shared" si="65"/>
        <v>0</v>
      </c>
      <c r="BL42" s="204">
        <f t="shared" si="66"/>
        <v>0</v>
      </c>
      <c r="BN42" s="202"/>
      <c r="BO42" s="203">
        <v>10</v>
      </c>
      <c r="BP42" s="204">
        <v>0</v>
      </c>
      <c r="BQ42" s="204">
        <v>0</v>
      </c>
      <c r="BR42" s="204">
        <v>0</v>
      </c>
      <c r="BS42" s="204">
        <f t="shared" si="67"/>
        <v>0</v>
      </c>
      <c r="BT42" s="204">
        <f t="shared" si="68"/>
        <v>0</v>
      </c>
    </row>
    <row r="43" spans="2:72" s="35" customFormat="1">
      <c r="B43" s="202"/>
      <c r="C43" s="203">
        <v>11</v>
      </c>
      <c r="D43" s="204">
        <f t="shared" si="50"/>
        <v>0</v>
      </c>
      <c r="E43" s="204">
        <f t="shared" si="48"/>
        <v>0</v>
      </c>
      <c r="F43" s="204">
        <f t="shared" si="49"/>
        <v>0</v>
      </c>
      <c r="G43" s="204">
        <f t="shared" si="51"/>
        <v>0</v>
      </c>
      <c r="H43" s="204">
        <f t="shared" si="52"/>
        <v>0</v>
      </c>
      <c r="J43" s="202"/>
      <c r="K43" s="203">
        <v>11</v>
      </c>
      <c r="L43" s="204">
        <v>0</v>
      </c>
      <c r="M43" s="204">
        <v>0</v>
      </c>
      <c r="N43" s="204">
        <v>0</v>
      </c>
      <c r="O43" s="204">
        <f t="shared" si="53"/>
        <v>0</v>
      </c>
      <c r="P43" s="204">
        <f t="shared" si="54"/>
        <v>0</v>
      </c>
      <c r="R43" s="202"/>
      <c r="S43" s="203">
        <v>11</v>
      </c>
      <c r="T43" s="204">
        <v>0</v>
      </c>
      <c r="U43" s="204">
        <v>0</v>
      </c>
      <c r="V43" s="204">
        <v>0</v>
      </c>
      <c r="W43" s="204">
        <f t="shared" si="55"/>
        <v>0</v>
      </c>
      <c r="X43" s="204">
        <f t="shared" si="56"/>
        <v>0</v>
      </c>
      <c r="Z43" s="202"/>
      <c r="AA43" s="203">
        <v>11</v>
      </c>
      <c r="AB43" s="204">
        <v>0</v>
      </c>
      <c r="AC43" s="204">
        <v>0</v>
      </c>
      <c r="AD43" s="204">
        <v>0</v>
      </c>
      <c r="AE43" s="204">
        <f t="shared" si="57"/>
        <v>0</v>
      </c>
      <c r="AF43" s="204">
        <f t="shared" si="58"/>
        <v>0</v>
      </c>
      <c r="AH43" s="202"/>
      <c r="AI43" s="203">
        <v>11</v>
      </c>
      <c r="AJ43" s="204">
        <v>0</v>
      </c>
      <c r="AK43" s="204">
        <v>0</v>
      </c>
      <c r="AL43" s="204">
        <v>0</v>
      </c>
      <c r="AM43" s="204">
        <f t="shared" si="59"/>
        <v>0</v>
      </c>
      <c r="AN43" s="204">
        <f t="shared" si="60"/>
        <v>0</v>
      </c>
      <c r="AP43" s="202"/>
      <c r="AQ43" s="203">
        <v>11</v>
      </c>
      <c r="AR43" s="204">
        <v>0</v>
      </c>
      <c r="AS43" s="204">
        <v>0</v>
      </c>
      <c r="AT43" s="204">
        <v>0</v>
      </c>
      <c r="AU43" s="204">
        <f t="shared" si="61"/>
        <v>0</v>
      </c>
      <c r="AV43" s="204">
        <f t="shared" si="62"/>
        <v>0</v>
      </c>
      <c r="AX43" s="202"/>
      <c r="AY43" s="203">
        <v>11</v>
      </c>
      <c r="AZ43" s="204">
        <v>0</v>
      </c>
      <c r="BA43" s="204">
        <v>0</v>
      </c>
      <c r="BB43" s="204">
        <v>0</v>
      </c>
      <c r="BC43" s="204">
        <f t="shared" si="63"/>
        <v>0</v>
      </c>
      <c r="BD43" s="204">
        <f t="shared" si="64"/>
        <v>0</v>
      </c>
      <c r="BF43" s="202"/>
      <c r="BG43" s="203">
        <v>11</v>
      </c>
      <c r="BH43" s="204"/>
      <c r="BI43" s="204"/>
      <c r="BJ43" s="204"/>
      <c r="BK43" s="204">
        <f t="shared" si="65"/>
        <v>0</v>
      </c>
      <c r="BL43" s="204">
        <f t="shared" si="66"/>
        <v>0</v>
      </c>
      <c r="BN43" s="202"/>
      <c r="BO43" s="203">
        <v>11</v>
      </c>
      <c r="BP43" s="204">
        <v>0</v>
      </c>
      <c r="BQ43" s="204">
        <v>0</v>
      </c>
      <c r="BR43" s="204">
        <v>0</v>
      </c>
      <c r="BS43" s="204">
        <f t="shared" si="67"/>
        <v>0</v>
      </c>
      <c r="BT43" s="204">
        <f t="shared" si="68"/>
        <v>0</v>
      </c>
    </row>
    <row r="44" spans="2:72" s="35" customFormat="1">
      <c r="B44" s="202"/>
      <c r="C44" s="203">
        <v>12</v>
      </c>
      <c r="D44" s="204">
        <f t="shared" si="50"/>
        <v>0</v>
      </c>
      <c r="E44" s="204">
        <f t="shared" si="48"/>
        <v>0</v>
      </c>
      <c r="F44" s="204">
        <f t="shared" si="49"/>
        <v>0</v>
      </c>
      <c r="G44" s="204">
        <f t="shared" si="51"/>
        <v>0</v>
      </c>
      <c r="H44" s="204">
        <f t="shared" si="52"/>
        <v>0</v>
      </c>
      <c r="J44" s="202"/>
      <c r="K44" s="203">
        <v>12</v>
      </c>
      <c r="L44" s="204">
        <v>0</v>
      </c>
      <c r="M44" s="204">
        <v>0</v>
      </c>
      <c r="N44" s="204">
        <v>0</v>
      </c>
      <c r="O44" s="204">
        <f t="shared" si="53"/>
        <v>0</v>
      </c>
      <c r="P44" s="204">
        <f t="shared" si="54"/>
        <v>0</v>
      </c>
      <c r="R44" s="202"/>
      <c r="S44" s="203">
        <v>12</v>
      </c>
      <c r="T44" s="204">
        <v>0</v>
      </c>
      <c r="U44" s="204">
        <v>0</v>
      </c>
      <c r="V44" s="204">
        <v>0</v>
      </c>
      <c r="W44" s="204">
        <f t="shared" si="55"/>
        <v>0</v>
      </c>
      <c r="X44" s="204">
        <f t="shared" si="56"/>
        <v>0</v>
      </c>
      <c r="Z44" s="202"/>
      <c r="AA44" s="203">
        <v>12</v>
      </c>
      <c r="AB44" s="204">
        <v>0</v>
      </c>
      <c r="AC44" s="204">
        <v>0</v>
      </c>
      <c r="AD44" s="204">
        <v>0</v>
      </c>
      <c r="AE44" s="204">
        <f t="shared" si="57"/>
        <v>0</v>
      </c>
      <c r="AF44" s="204">
        <f t="shared" si="58"/>
        <v>0</v>
      </c>
      <c r="AH44" s="202"/>
      <c r="AI44" s="203">
        <v>12</v>
      </c>
      <c r="AJ44" s="204">
        <v>0</v>
      </c>
      <c r="AK44" s="204">
        <v>0</v>
      </c>
      <c r="AL44" s="204">
        <v>0</v>
      </c>
      <c r="AM44" s="204">
        <f t="shared" si="59"/>
        <v>0</v>
      </c>
      <c r="AN44" s="204">
        <f t="shared" si="60"/>
        <v>0</v>
      </c>
      <c r="AP44" s="202"/>
      <c r="AQ44" s="203">
        <v>12</v>
      </c>
      <c r="AR44" s="204">
        <v>0</v>
      </c>
      <c r="AS44" s="204">
        <v>0</v>
      </c>
      <c r="AT44" s="204">
        <v>0</v>
      </c>
      <c r="AU44" s="204">
        <f t="shared" si="61"/>
        <v>0</v>
      </c>
      <c r="AV44" s="204">
        <f t="shared" si="62"/>
        <v>0</v>
      </c>
      <c r="AX44" s="202"/>
      <c r="AY44" s="203">
        <v>12</v>
      </c>
      <c r="AZ44" s="204">
        <v>0</v>
      </c>
      <c r="BA44" s="204">
        <v>0</v>
      </c>
      <c r="BB44" s="204">
        <v>0</v>
      </c>
      <c r="BC44" s="204">
        <f t="shared" si="63"/>
        <v>0</v>
      </c>
      <c r="BD44" s="204">
        <f t="shared" si="64"/>
        <v>0</v>
      </c>
      <c r="BF44" s="202"/>
      <c r="BG44" s="203">
        <v>12</v>
      </c>
      <c r="BH44" s="204"/>
      <c r="BI44" s="204"/>
      <c r="BJ44" s="204"/>
      <c r="BK44" s="204">
        <f t="shared" si="65"/>
        <v>0</v>
      </c>
      <c r="BL44" s="204">
        <f t="shared" si="66"/>
        <v>0</v>
      </c>
      <c r="BN44" s="202"/>
      <c r="BO44" s="203">
        <v>12</v>
      </c>
      <c r="BP44" s="204">
        <v>0</v>
      </c>
      <c r="BQ44" s="204">
        <v>0</v>
      </c>
      <c r="BR44" s="204">
        <v>0</v>
      </c>
      <c r="BS44" s="204">
        <f t="shared" si="67"/>
        <v>0</v>
      </c>
      <c r="BT44" s="204">
        <f t="shared" si="68"/>
        <v>0</v>
      </c>
    </row>
    <row r="45" spans="2:72" s="35" customFormat="1">
      <c r="B45" s="202"/>
      <c r="C45" s="203">
        <v>13</v>
      </c>
      <c r="D45" s="204">
        <f t="shared" si="50"/>
        <v>0</v>
      </c>
      <c r="E45" s="204">
        <f t="shared" si="48"/>
        <v>0</v>
      </c>
      <c r="F45" s="204">
        <f t="shared" si="49"/>
        <v>0</v>
      </c>
      <c r="G45" s="204">
        <f t="shared" si="51"/>
        <v>0</v>
      </c>
      <c r="H45" s="204">
        <f t="shared" si="52"/>
        <v>0</v>
      </c>
      <c r="J45" s="202"/>
      <c r="K45" s="203">
        <v>13</v>
      </c>
      <c r="L45" s="204">
        <v>0</v>
      </c>
      <c r="M45" s="204">
        <v>0</v>
      </c>
      <c r="N45" s="204">
        <v>0</v>
      </c>
      <c r="O45" s="204">
        <f t="shared" si="53"/>
        <v>0</v>
      </c>
      <c r="P45" s="204">
        <f t="shared" si="54"/>
        <v>0</v>
      </c>
      <c r="R45" s="202"/>
      <c r="S45" s="203">
        <v>13</v>
      </c>
      <c r="T45" s="204">
        <v>0</v>
      </c>
      <c r="U45" s="204">
        <v>0</v>
      </c>
      <c r="V45" s="204">
        <v>0</v>
      </c>
      <c r="W45" s="204">
        <f t="shared" si="55"/>
        <v>0</v>
      </c>
      <c r="X45" s="204">
        <f t="shared" si="56"/>
        <v>0</v>
      </c>
      <c r="Z45" s="202"/>
      <c r="AA45" s="203">
        <v>13</v>
      </c>
      <c r="AB45" s="204">
        <v>0</v>
      </c>
      <c r="AC45" s="204">
        <v>0</v>
      </c>
      <c r="AD45" s="204">
        <v>0</v>
      </c>
      <c r="AE45" s="204">
        <f t="shared" si="57"/>
        <v>0</v>
      </c>
      <c r="AF45" s="204">
        <f t="shared" si="58"/>
        <v>0</v>
      </c>
      <c r="AH45" s="202"/>
      <c r="AI45" s="203">
        <v>13</v>
      </c>
      <c r="AJ45" s="204">
        <v>0</v>
      </c>
      <c r="AK45" s="204">
        <v>0</v>
      </c>
      <c r="AL45" s="204">
        <v>0</v>
      </c>
      <c r="AM45" s="204">
        <f t="shared" si="59"/>
        <v>0</v>
      </c>
      <c r="AN45" s="204">
        <f t="shared" si="60"/>
        <v>0</v>
      </c>
      <c r="AP45" s="202"/>
      <c r="AQ45" s="203">
        <v>13</v>
      </c>
      <c r="AR45" s="204">
        <v>0</v>
      </c>
      <c r="AS45" s="204">
        <v>0</v>
      </c>
      <c r="AT45" s="204">
        <v>0</v>
      </c>
      <c r="AU45" s="204">
        <f t="shared" si="61"/>
        <v>0</v>
      </c>
      <c r="AV45" s="204">
        <f t="shared" si="62"/>
        <v>0</v>
      </c>
      <c r="AX45" s="202"/>
      <c r="AY45" s="203">
        <v>13</v>
      </c>
      <c r="AZ45" s="204">
        <v>0</v>
      </c>
      <c r="BA45" s="204">
        <v>0</v>
      </c>
      <c r="BB45" s="204">
        <v>0</v>
      </c>
      <c r="BC45" s="204">
        <f t="shared" si="63"/>
        <v>0</v>
      </c>
      <c r="BD45" s="204">
        <f t="shared" si="64"/>
        <v>0</v>
      </c>
      <c r="BF45" s="202"/>
      <c r="BG45" s="203">
        <v>13</v>
      </c>
      <c r="BH45" s="204"/>
      <c r="BI45" s="204"/>
      <c r="BJ45" s="204"/>
      <c r="BK45" s="204">
        <f t="shared" si="65"/>
        <v>0</v>
      </c>
      <c r="BL45" s="204">
        <f t="shared" si="66"/>
        <v>0</v>
      </c>
      <c r="BN45" s="202"/>
      <c r="BO45" s="203">
        <v>13</v>
      </c>
      <c r="BP45" s="204">
        <v>0</v>
      </c>
      <c r="BQ45" s="204">
        <v>0</v>
      </c>
      <c r="BR45" s="204">
        <v>0</v>
      </c>
      <c r="BS45" s="204">
        <f t="shared" si="67"/>
        <v>0</v>
      </c>
      <c r="BT45" s="204">
        <f t="shared" si="68"/>
        <v>0</v>
      </c>
    </row>
    <row r="46" spans="2:72" s="35" customFormat="1">
      <c r="B46" s="202"/>
      <c r="C46" s="203">
        <v>14</v>
      </c>
      <c r="D46" s="204">
        <f t="shared" si="50"/>
        <v>0</v>
      </c>
      <c r="E46" s="204">
        <f t="shared" si="48"/>
        <v>0</v>
      </c>
      <c r="F46" s="204">
        <f t="shared" si="49"/>
        <v>0</v>
      </c>
      <c r="G46" s="204">
        <f t="shared" si="51"/>
        <v>0</v>
      </c>
      <c r="H46" s="204">
        <f t="shared" si="52"/>
        <v>0</v>
      </c>
      <c r="J46" s="202"/>
      <c r="K46" s="203">
        <v>14</v>
      </c>
      <c r="L46" s="204">
        <v>0</v>
      </c>
      <c r="M46" s="204">
        <v>0</v>
      </c>
      <c r="N46" s="204">
        <v>0</v>
      </c>
      <c r="O46" s="204">
        <f t="shared" si="53"/>
        <v>0</v>
      </c>
      <c r="P46" s="204">
        <f t="shared" si="54"/>
        <v>0</v>
      </c>
      <c r="R46" s="202"/>
      <c r="S46" s="203">
        <v>14</v>
      </c>
      <c r="T46" s="204">
        <v>0</v>
      </c>
      <c r="U46" s="204">
        <v>0</v>
      </c>
      <c r="V46" s="204">
        <v>0</v>
      </c>
      <c r="W46" s="204">
        <f t="shared" si="55"/>
        <v>0</v>
      </c>
      <c r="X46" s="204">
        <f t="shared" si="56"/>
        <v>0</v>
      </c>
      <c r="Z46" s="202"/>
      <c r="AA46" s="203">
        <v>14</v>
      </c>
      <c r="AB46" s="204">
        <v>0</v>
      </c>
      <c r="AC46" s="204">
        <v>0</v>
      </c>
      <c r="AD46" s="204">
        <v>0</v>
      </c>
      <c r="AE46" s="204">
        <f t="shared" si="57"/>
        <v>0</v>
      </c>
      <c r="AF46" s="204">
        <f t="shared" si="58"/>
        <v>0</v>
      </c>
      <c r="AH46" s="202"/>
      <c r="AI46" s="203">
        <v>14</v>
      </c>
      <c r="AJ46" s="204">
        <v>0</v>
      </c>
      <c r="AK46" s="204">
        <v>0</v>
      </c>
      <c r="AL46" s="204">
        <v>0</v>
      </c>
      <c r="AM46" s="204">
        <f t="shared" si="59"/>
        <v>0</v>
      </c>
      <c r="AN46" s="204">
        <f t="shared" si="60"/>
        <v>0</v>
      </c>
      <c r="AP46" s="202"/>
      <c r="AQ46" s="203">
        <v>14</v>
      </c>
      <c r="AR46" s="204">
        <v>0</v>
      </c>
      <c r="AS46" s="204">
        <v>0</v>
      </c>
      <c r="AT46" s="204">
        <v>0</v>
      </c>
      <c r="AU46" s="204">
        <f t="shared" si="61"/>
        <v>0</v>
      </c>
      <c r="AV46" s="204">
        <f t="shared" si="62"/>
        <v>0</v>
      </c>
      <c r="AX46" s="202"/>
      <c r="AY46" s="203">
        <v>14</v>
      </c>
      <c r="AZ46" s="204">
        <v>0</v>
      </c>
      <c r="BA46" s="204">
        <v>0</v>
      </c>
      <c r="BB46" s="204">
        <v>0</v>
      </c>
      <c r="BC46" s="204">
        <f t="shared" si="63"/>
        <v>0</v>
      </c>
      <c r="BD46" s="204">
        <f t="shared" si="64"/>
        <v>0</v>
      </c>
      <c r="BF46" s="202"/>
      <c r="BG46" s="203">
        <v>14</v>
      </c>
      <c r="BH46" s="204"/>
      <c r="BI46" s="204"/>
      <c r="BJ46" s="204"/>
      <c r="BK46" s="204">
        <f t="shared" si="65"/>
        <v>0</v>
      </c>
      <c r="BL46" s="204">
        <f t="shared" si="66"/>
        <v>0</v>
      </c>
      <c r="BN46" s="202"/>
      <c r="BO46" s="203">
        <v>14</v>
      </c>
      <c r="BP46" s="204">
        <v>0</v>
      </c>
      <c r="BQ46" s="204">
        <v>0</v>
      </c>
      <c r="BR46" s="204">
        <v>0</v>
      </c>
      <c r="BS46" s="204">
        <f t="shared" si="67"/>
        <v>0</v>
      </c>
      <c r="BT46" s="204">
        <f t="shared" si="68"/>
        <v>0</v>
      </c>
    </row>
    <row r="47" spans="2:72" s="35" customFormat="1">
      <c r="B47" s="202"/>
      <c r="C47" s="203">
        <v>15</v>
      </c>
      <c r="D47" s="204">
        <f t="shared" si="50"/>
        <v>0</v>
      </c>
      <c r="E47" s="204">
        <f t="shared" si="48"/>
        <v>0</v>
      </c>
      <c r="F47" s="204">
        <f t="shared" si="49"/>
        <v>0</v>
      </c>
      <c r="G47" s="204">
        <f t="shared" si="51"/>
        <v>0</v>
      </c>
      <c r="H47" s="204">
        <f t="shared" si="52"/>
        <v>0</v>
      </c>
      <c r="J47" s="202"/>
      <c r="K47" s="203">
        <v>15</v>
      </c>
      <c r="L47" s="204">
        <v>0</v>
      </c>
      <c r="M47" s="204">
        <v>0</v>
      </c>
      <c r="N47" s="204">
        <v>0</v>
      </c>
      <c r="O47" s="204">
        <f t="shared" si="53"/>
        <v>0</v>
      </c>
      <c r="P47" s="204">
        <f t="shared" si="54"/>
        <v>0</v>
      </c>
      <c r="R47" s="202"/>
      <c r="S47" s="203">
        <v>15</v>
      </c>
      <c r="T47" s="204">
        <v>0</v>
      </c>
      <c r="U47" s="204">
        <v>0</v>
      </c>
      <c r="V47" s="204">
        <v>0</v>
      </c>
      <c r="W47" s="204">
        <f t="shared" si="55"/>
        <v>0</v>
      </c>
      <c r="X47" s="204">
        <f t="shared" si="56"/>
        <v>0</v>
      </c>
      <c r="Z47" s="202"/>
      <c r="AA47" s="203">
        <v>15</v>
      </c>
      <c r="AB47" s="204">
        <v>0</v>
      </c>
      <c r="AC47" s="204">
        <v>0</v>
      </c>
      <c r="AD47" s="204">
        <v>0</v>
      </c>
      <c r="AE47" s="204">
        <f t="shared" si="57"/>
        <v>0</v>
      </c>
      <c r="AF47" s="204">
        <f t="shared" si="58"/>
        <v>0</v>
      </c>
      <c r="AH47" s="202"/>
      <c r="AI47" s="203">
        <v>15</v>
      </c>
      <c r="AJ47" s="204">
        <v>0</v>
      </c>
      <c r="AK47" s="204">
        <v>0</v>
      </c>
      <c r="AL47" s="204">
        <v>0</v>
      </c>
      <c r="AM47" s="204">
        <f t="shared" si="59"/>
        <v>0</v>
      </c>
      <c r="AN47" s="204">
        <f t="shared" si="60"/>
        <v>0</v>
      </c>
      <c r="AP47" s="202"/>
      <c r="AQ47" s="203">
        <v>15</v>
      </c>
      <c r="AR47" s="204">
        <v>0</v>
      </c>
      <c r="AS47" s="204">
        <v>0</v>
      </c>
      <c r="AT47" s="204">
        <v>0</v>
      </c>
      <c r="AU47" s="204">
        <f t="shared" si="61"/>
        <v>0</v>
      </c>
      <c r="AV47" s="204">
        <f t="shared" si="62"/>
        <v>0</v>
      </c>
      <c r="AX47" s="202"/>
      <c r="AY47" s="203">
        <v>15</v>
      </c>
      <c r="AZ47" s="204">
        <v>0</v>
      </c>
      <c r="BA47" s="204">
        <v>0</v>
      </c>
      <c r="BB47" s="204">
        <v>0</v>
      </c>
      <c r="BC47" s="204">
        <f t="shared" si="63"/>
        <v>0</v>
      </c>
      <c r="BD47" s="204">
        <f t="shared" si="64"/>
        <v>0</v>
      </c>
      <c r="BF47" s="202"/>
      <c r="BG47" s="203">
        <v>15</v>
      </c>
      <c r="BH47" s="204"/>
      <c r="BI47" s="204"/>
      <c r="BJ47" s="204"/>
      <c r="BK47" s="204">
        <f t="shared" si="65"/>
        <v>0</v>
      </c>
      <c r="BL47" s="204">
        <f t="shared" si="66"/>
        <v>0</v>
      </c>
      <c r="BN47" s="202"/>
      <c r="BO47" s="203">
        <v>15</v>
      </c>
      <c r="BP47" s="204">
        <v>0</v>
      </c>
      <c r="BQ47" s="204">
        <v>0</v>
      </c>
      <c r="BR47" s="204">
        <v>0</v>
      </c>
      <c r="BS47" s="204">
        <f t="shared" si="67"/>
        <v>0</v>
      </c>
      <c r="BT47" s="204">
        <f t="shared" si="68"/>
        <v>0</v>
      </c>
    </row>
    <row r="48" spans="2:72" s="35" customFormat="1">
      <c r="B48" s="202"/>
      <c r="C48" s="203">
        <v>16</v>
      </c>
      <c r="D48" s="204">
        <f t="shared" si="50"/>
        <v>0</v>
      </c>
      <c r="E48" s="204">
        <f t="shared" si="48"/>
        <v>0</v>
      </c>
      <c r="F48" s="204">
        <f t="shared" si="49"/>
        <v>0</v>
      </c>
      <c r="G48" s="204">
        <f t="shared" si="51"/>
        <v>0</v>
      </c>
      <c r="H48" s="204">
        <f t="shared" si="52"/>
        <v>0</v>
      </c>
      <c r="J48" s="202"/>
      <c r="K48" s="203">
        <v>16</v>
      </c>
      <c r="L48" s="204">
        <v>0</v>
      </c>
      <c r="M48" s="204">
        <v>0</v>
      </c>
      <c r="N48" s="204">
        <v>0</v>
      </c>
      <c r="O48" s="204">
        <f t="shared" si="53"/>
        <v>0</v>
      </c>
      <c r="P48" s="204">
        <f t="shared" si="54"/>
        <v>0</v>
      </c>
      <c r="R48" s="202"/>
      <c r="S48" s="203">
        <v>16</v>
      </c>
      <c r="T48" s="204">
        <v>0</v>
      </c>
      <c r="U48" s="204">
        <v>0</v>
      </c>
      <c r="V48" s="204">
        <v>0</v>
      </c>
      <c r="W48" s="204">
        <f t="shared" si="55"/>
        <v>0</v>
      </c>
      <c r="X48" s="204">
        <f t="shared" si="56"/>
        <v>0</v>
      </c>
      <c r="Z48" s="202"/>
      <c r="AA48" s="203">
        <v>16</v>
      </c>
      <c r="AB48" s="204">
        <v>0</v>
      </c>
      <c r="AC48" s="204">
        <v>0</v>
      </c>
      <c r="AD48" s="204">
        <v>0</v>
      </c>
      <c r="AE48" s="204">
        <f t="shared" si="57"/>
        <v>0</v>
      </c>
      <c r="AF48" s="204">
        <f t="shared" si="58"/>
        <v>0</v>
      </c>
      <c r="AH48" s="202"/>
      <c r="AI48" s="203">
        <v>16</v>
      </c>
      <c r="AJ48" s="204">
        <v>0</v>
      </c>
      <c r="AK48" s="204">
        <v>0</v>
      </c>
      <c r="AL48" s="204">
        <v>0</v>
      </c>
      <c r="AM48" s="204">
        <f t="shared" si="59"/>
        <v>0</v>
      </c>
      <c r="AN48" s="204">
        <f t="shared" si="60"/>
        <v>0</v>
      </c>
      <c r="AP48" s="202"/>
      <c r="AQ48" s="203">
        <v>16</v>
      </c>
      <c r="AR48" s="204">
        <v>0</v>
      </c>
      <c r="AS48" s="204">
        <v>0</v>
      </c>
      <c r="AT48" s="204">
        <v>0</v>
      </c>
      <c r="AU48" s="204">
        <f t="shared" si="61"/>
        <v>0</v>
      </c>
      <c r="AV48" s="204">
        <f t="shared" si="62"/>
        <v>0</v>
      </c>
      <c r="AX48" s="202"/>
      <c r="AY48" s="203">
        <v>16</v>
      </c>
      <c r="AZ48" s="204">
        <v>0</v>
      </c>
      <c r="BA48" s="204">
        <v>0</v>
      </c>
      <c r="BB48" s="204">
        <v>0</v>
      </c>
      <c r="BC48" s="204">
        <f t="shared" si="63"/>
        <v>0</v>
      </c>
      <c r="BD48" s="204">
        <f t="shared" si="64"/>
        <v>0</v>
      </c>
      <c r="BF48" s="202"/>
      <c r="BG48" s="203">
        <v>16</v>
      </c>
      <c r="BH48" s="204"/>
      <c r="BI48" s="204"/>
      <c r="BJ48" s="204"/>
      <c r="BK48" s="204">
        <f t="shared" si="65"/>
        <v>0</v>
      </c>
      <c r="BL48" s="204">
        <f t="shared" si="66"/>
        <v>0</v>
      </c>
      <c r="BN48" s="202"/>
      <c r="BO48" s="203">
        <v>16</v>
      </c>
      <c r="BP48" s="204">
        <v>0</v>
      </c>
      <c r="BQ48" s="204">
        <v>0</v>
      </c>
      <c r="BR48" s="204">
        <v>0</v>
      </c>
      <c r="BS48" s="204">
        <f t="shared" si="67"/>
        <v>0</v>
      </c>
      <c r="BT48" s="204">
        <f t="shared" si="68"/>
        <v>0</v>
      </c>
    </row>
    <row r="49" spans="2:72" s="35" customFormat="1">
      <c r="B49" s="202"/>
      <c r="C49" s="203">
        <v>17</v>
      </c>
      <c r="D49" s="204">
        <f t="shared" si="50"/>
        <v>0</v>
      </c>
      <c r="E49" s="204">
        <f t="shared" si="48"/>
        <v>0</v>
      </c>
      <c r="F49" s="204">
        <f t="shared" si="49"/>
        <v>0</v>
      </c>
      <c r="G49" s="204">
        <f t="shared" si="51"/>
        <v>0</v>
      </c>
      <c r="H49" s="204">
        <f t="shared" si="52"/>
        <v>0</v>
      </c>
      <c r="J49" s="202"/>
      <c r="K49" s="203">
        <v>17</v>
      </c>
      <c r="L49" s="204">
        <v>0</v>
      </c>
      <c r="M49" s="204">
        <v>0</v>
      </c>
      <c r="N49" s="204">
        <v>0</v>
      </c>
      <c r="O49" s="204">
        <f t="shared" si="53"/>
        <v>0</v>
      </c>
      <c r="P49" s="204">
        <f t="shared" si="54"/>
        <v>0</v>
      </c>
      <c r="R49" s="202"/>
      <c r="S49" s="203">
        <v>17</v>
      </c>
      <c r="T49" s="204">
        <v>0</v>
      </c>
      <c r="U49" s="204">
        <v>0</v>
      </c>
      <c r="V49" s="204">
        <v>0</v>
      </c>
      <c r="W49" s="204">
        <f t="shared" si="55"/>
        <v>0</v>
      </c>
      <c r="X49" s="204">
        <f t="shared" si="56"/>
        <v>0</v>
      </c>
      <c r="Z49" s="202"/>
      <c r="AA49" s="203">
        <v>17</v>
      </c>
      <c r="AB49" s="204">
        <v>0</v>
      </c>
      <c r="AC49" s="204">
        <v>0</v>
      </c>
      <c r="AD49" s="204">
        <v>0</v>
      </c>
      <c r="AE49" s="204">
        <f t="shared" si="57"/>
        <v>0</v>
      </c>
      <c r="AF49" s="204">
        <f t="shared" si="58"/>
        <v>0</v>
      </c>
      <c r="AH49" s="202"/>
      <c r="AI49" s="203">
        <v>17</v>
      </c>
      <c r="AJ49" s="204">
        <v>0</v>
      </c>
      <c r="AK49" s="204">
        <v>0</v>
      </c>
      <c r="AL49" s="204">
        <v>0</v>
      </c>
      <c r="AM49" s="204">
        <f t="shared" si="59"/>
        <v>0</v>
      </c>
      <c r="AN49" s="204">
        <f t="shared" si="60"/>
        <v>0</v>
      </c>
      <c r="AP49" s="202"/>
      <c r="AQ49" s="203">
        <v>17</v>
      </c>
      <c r="AR49" s="204">
        <v>0</v>
      </c>
      <c r="AS49" s="204">
        <v>0</v>
      </c>
      <c r="AT49" s="204">
        <v>0</v>
      </c>
      <c r="AU49" s="204">
        <f t="shared" si="61"/>
        <v>0</v>
      </c>
      <c r="AV49" s="204">
        <f t="shared" si="62"/>
        <v>0</v>
      </c>
      <c r="AX49" s="202"/>
      <c r="AY49" s="203">
        <v>17</v>
      </c>
      <c r="AZ49" s="204">
        <v>0</v>
      </c>
      <c r="BA49" s="204">
        <v>0</v>
      </c>
      <c r="BB49" s="204">
        <v>0</v>
      </c>
      <c r="BC49" s="204">
        <f t="shared" si="63"/>
        <v>0</v>
      </c>
      <c r="BD49" s="204">
        <f t="shared" si="64"/>
        <v>0</v>
      </c>
      <c r="BF49" s="202"/>
      <c r="BG49" s="203">
        <v>17</v>
      </c>
      <c r="BH49" s="204"/>
      <c r="BI49" s="204"/>
      <c r="BJ49" s="204"/>
      <c r="BK49" s="204">
        <f t="shared" si="65"/>
        <v>0</v>
      </c>
      <c r="BL49" s="204">
        <f t="shared" si="66"/>
        <v>0</v>
      </c>
      <c r="BN49" s="202"/>
      <c r="BO49" s="203">
        <v>17</v>
      </c>
      <c r="BP49" s="204">
        <v>0</v>
      </c>
      <c r="BQ49" s="204">
        <v>0</v>
      </c>
      <c r="BR49" s="204">
        <v>0</v>
      </c>
      <c r="BS49" s="204">
        <f t="shared" si="67"/>
        <v>0</v>
      </c>
      <c r="BT49" s="204">
        <f t="shared" si="68"/>
        <v>0</v>
      </c>
    </row>
    <row r="50" spans="2:72" s="35" customFormat="1">
      <c r="B50" s="202"/>
      <c r="C50" s="203">
        <v>18</v>
      </c>
      <c r="D50" s="204">
        <f t="shared" si="50"/>
        <v>0</v>
      </c>
      <c r="E50" s="204">
        <f t="shared" si="48"/>
        <v>0</v>
      </c>
      <c r="F50" s="204">
        <f t="shared" si="49"/>
        <v>0</v>
      </c>
      <c r="G50" s="204">
        <f t="shared" si="51"/>
        <v>0</v>
      </c>
      <c r="H50" s="204">
        <f t="shared" si="52"/>
        <v>0</v>
      </c>
      <c r="J50" s="202"/>
      <c r="K50" s="203">
        <v>18</v>
      </c>
      <c r="L50" s="204">
        <v>0</v>
      </c>
      <c r="M50" s="204">
        <v>0</v>
      </c>
      <c r="N50" s="204">
        <v>0</v>
      </c>
      <c r="O50" s="204">
        <f t="shared" si="53"/>
        <v>0</v>
      </c>
      <c r="P50" s="204">
        <f t="shared" si="54"/>
        <v>0</v>
      </c>
      <c r="R50" s="202"/>
      <c r="S50" s="203">
        <v>18</v>
      </c>
      <c r="T50" s="204">
        <v>0</v>
      </c>
      <c r="U50" s="204">
        <v>0</v>
      </c>
      <c r="V50" s="204">
        <v>0</v>
      </c>
      <c r="W50" s="204">
        <f t="shared" si="55"/>
        <v>0</v>
      </c>
      <c r="X50" s="204">
        <f t="shared" si="56"/>
        <v>0</v>
      </c>
      <c r="Z50" s="202"/>
      <c r="AA50" s="203">
        <v>18</v>
      </c>
      <c r="AB50" s="204">
        <v>0</v>
      </c>
      <c r="AC50" s="204">
        <v>0</v>
      </c>
      <c r="AD50" s="204">
        <v>0</v>
      </c>
      <c r="AE50" s="204">
        <f t="shared" si="57"/>
        <v>0</v>
      </c>
      <c r="AF50" s="204">
        <f t="shared" si="58"/>
        <v>0</v>
      </c>
      <c r="AH50" s="202"/>
      <c r="AI50" s="203">
        <v>18</v>
      </c>
      <c r="AJ50" s="204">
        <v>0</v>
      </c>
      <c r="AK50" s="204">
        <v>0</v>
      </c>
      <c r="AL50" s="204">
        <v>0</v>
      </c>
      <c r="AM50" s="204">
        <f t="shared" si="59"/>
        <v>0</v>
      </c>
      <c r="AN50" s="204">
        <f t="shared" si="60"/>
        <v>0</v>
      </c>
      <c r="AP50" s="202"/>
      <c r="AQ50" s="203">
        <v>18</v>
      </c>
      <c r="AR50" s="204">
        <v>0</v>
      </c>
      <c r="AS50" s="204">
        <v>0</v>
      </c>
      <c r="AT50" s="204">
        <v>0</v>
      </c>
      <c r="AU50" s="204">
        <f t="shared" si="61"/>
        <v>0</v>
      </c>
      <c r="AV50" s="204">
        <f t="shared" si="62"/>
        <v>0</v>
      </c>
      <c r="AX50" s="202"/>
      <c r="AY50" s="203">
        <v>18</v>
      </c>
      <c r="AZ50" s="204">
        <v>0</v>
      </c>
      <c r="BA50" s="204">
        <v>0</v>
      </c>
      <c r="BB50" s="204">
        <v>0</v>
      </c>
      <c r="BC50" s="204">
        <f t="shared" si="63"/>
        <v>0</v>
      </c>
      <c r="BD50" s="204">
        <f t="shared" si="64"/>
        <v>0</v>
      </c>
      <c r="BF50" s="202"/>
      <c r="BG50" s="203">
        <v>18</v>
      </c>
      <c r="BH50" s="204"/>
      <c r="BI50" s="204"/>
      <c r="BJ50" s="204"/>
      <c r="BK50" s="204">
        <f t="shared" si="65"/>
        <v>0</v>
      </c>
      <c r="BL50" s="204">
        <f t="shared" si="66"/>
        <v>0</v>
      </c>
      <c r="BN50" s="202"/>
      <c r="BO50" s="203">
        <v>18</v>
      </c>
      <c r="BP50" s="204">
        <v>0</v>
      </c>
      <c r="BQ50" s="204">
        <v>0</v>
      </c>
      <c r="BR50" s="204">
        <v>0</v>
      </c>
      <c r="BS50" s="204">
        <f t="shared" si="67"/>
        <v>0</v>
      </c>
      <c r="BT50" s="204">
        <f t="shared" si="68"/>
        <v>0</v>
      </c>
    </row>
    <row r="51" spans="2:72" s="35" customFormat="1">
      <c r="B51" s="202"/>
      <c r="C51" s="203">
        <v>19</v>
      </c>
      <c r="D51" s="204">
        <f t="shared" si="50"/>
        <v>0</v>
      </c>
      <c r="E51" s="204">
        <f t="shared" si="48"/>
        <v>0</v>
      </c>
      <c r="F51" s="204">
        <f t="shared" si="49"/>
        <v>0</v>
      </c>
      <c r="G51" s="204">
        <f t="shared" si="51"/>
        <v>0</v>
      </c>
      <c r="H51" s="204">
        <f t="shared" si="52"/>
        <v>0</v>
      </c>
      <c r="J51" s="202"/>
      <c r="K51" s="203">
        <v>19</v>
      </c>
      <c r="L51" s="204">
        <v>0</v>
      </c>
      <c r="M51" s="204">
        <v>0</v>
      </c>
      <c r="N51" s="204">
        <v>0</v>
      </c>
      <c r="O51" s="204">
        <f t="shared" si="53"/>
        <v>0</v>
      </c>
      <c r="P51" s="204">
        <f t="shared" si="54"/>
        <v>0</v>
      </c>
      <c r="R51" s="202"/>
      <c r="S51" s="203">
        <v>19</v>
      </c>
      <c r="T51" s="204">
        <v>0</v>
      </c>
      <c r="U51" s="204">
        <v>0</v>
      </c>
      <c r="V51" s="204">
        <v>0</v>
      </c>
      <c r="W51" s="204">
        <f t="shared" si="55"/>
        <v>0</v>
      </c>
      <c r="X51" s="204">
        <f t="shared" si="56"/>
        <v>0</v>
      </c>
      <c r="Z51" s="202"/>
      <c r="AA51" s="203">
        <v>19</v>
      </c>
      <c r="AB51" s="204">
        <v>0</v>
      </c>
      <c r="AC51" s="204">
        <v>0</v>
      </c>
      <c r="AD51" s="204">
        <v>0</v>
      </c>
      <c r="AE51" s="204">
        <f t="shared" si="57"/>
        <v>0</v>
      </c>
      <c r="AF51" s="204">
        <f t="shared" si="58"/>
        <v>0</v>
      </c>
      <c r="AH51" s="202"/>
      <c r="AI51" s="203">
        <v>19</v>
      </c>
      <c r="AJ51" s="204">
        <v>0</v>
      </c>
      <c r="AK51" s="204">
        <v>0</v>
      </c>
      <c r="AL51" s="204">
        <v>0</v>
      </c>
      <c r="AM51" s="204">
        <f t="shared" si="59"/>
        <v>0</v>
      </c>
      <c r="AN51" s="204">
        <f t="shared" si="60"/>
        <v>0</v>
      </c>
      <c r="AP51" s="202"/>
      <c r="AQ51" s="203">
        <v>19</v>
      </c>
      <c r="AR51" s="204">
        <v>0</v>
      </c>
      <c r="AS51" s="204">
        <v>0</v>
      </c>
      <c r="AT51" s="204">
        <v>0</v>
      </c>
      <c r="AU51" s="204">
        <f t="shared" si="61"/>
        <v>0</v>
      </c>
      <c r="AV51" s="204">
        <f t="shared" si="62"/>
        <v>0</v>
      </c>
      <c r="AX51" s="202"/>
      <c r="AY51" s="203">
        <v>19</v>
      </c>
      <c r="AZ51" s="204">
        <v>0</v>
      </c>
      <c r="BA51" s="204">
        <v>0</v>
      </c>
      <c r="BB51" s="204">
        <v>0</v>
      </c>
      <c r="BC51" s="204">
        <f t="shared" si="63"/>
        <v>0</v>
      </c>
      <c r="BD51" s="204">
        <f t="shared" si="64"/>
        <v>0</v>
      </c>
      <c r="BF51" s="202"/>
      <c r="BG51" s="203">
        <v>19</v>
      </c>
      <c r="BH51" s="204"/>
      <c r="BI51" s="204"/>
      <c r="BJ51" s="204"/>
      <c r="BK51" s="204">
        <f t="shared" si="65"/>
        <v>0</v>
      </c>
      <c r="BL51" s="204">
        <f t="shared" si="66"/>
        <v>0</v>
      </c>
      <c r="BN51" s="202"/>
      <c r="BO51" s="203">
        <v>19</v>
      </c>
      <c r="BP51" s="204">
        <v>0</v>
      </c>
      <c r="BQ51" s="204">
        <v>0</v>
      </c>
      <c r="BR51" s="204">
        <v>0</v>
      </c>
      <c r="BS51" s="204">
        <f t="shared" si="67"/>
        <v>0</v>
      </c>
      <c r="BT51" s="204">
        <f t="shared" si="68"/>
        <v>0</v>
      </c>
    </row>
    <row r="52" spans="2:72" s="35" customFormat="1">
      <c r="B52" s="202"/>
      <c r="C52" s="203">
        <v>20</v>
      </c>
      <c r="D52" s="204">
        <f t="shared" si="50"/>
        <v>0</v>
      </c>
      <c r="E52" s="204">
        <f t="shared" si="48"/>
        <v>0</v>
      </c>
      <c r="F52" s="204">
        <f t="shared" si="49"/>
        <v>0</v>
      </c>
      <c r="G52" s="204">
        <f t="shared" si="51"/>
        <v>0</v>
      </c>
      <c r="H52" s="204">
        <f t="shared" si="52"/>
        <v>0</v>
      </c>
      <c r="J52" s="202"/>
      <c r="K52" s="203">
        <v>20</v>
      </c>
      <c r="L52" s="204">
        <v>0</v>
      </c>
      <c r="M52" s="204">
        <v>0</v>
      </c>
      <c r="N52" s="204">
        <v>0</v>
      </c>
      <c r="O52" s="204">
        <f t="shared" si="53"/>
        <v>0</v>
      </c>
      <c r="P52" s="204">
        <f t="shared" si="54"/>
        <v>0</v>
      </c>
      <c r="R52" s="202"/>
      <c r="S52" s="203">
        <v>20</v>
      </c>
      <c r="T52" s="204">
        <v>0</v>
      </c>
      <c r="U52" s="204">
        <v>0</v>
      </c>
      <c r="V52" s="204">
        <v>0</v>
      </c>
      <c r="W52" s="204">
        <f t="shared" si="55"/>
        <v>0</v>
      </c>
      <c r="X52" s="204">
        <f t="shared" si="56"/>
        <v>0</v>
      </c>
      <c r="Z52" s="202"/>
      <c r="AA52" s="203">
        <v>20</v>
      </c>
      <c r="AB52" s="204">
        <v>0</v>
      </c>
      <c r="AC52" s="204">
        <v>0</v>
      </c>
      <c r="AD52" s="204">
        <v>0</v>
      </c>
      <c r="AE52" s="204">
        <f t="shared" si="57"/>
        <v>0</v>
      </c>
      <c r="AF52" s="204">
        <f t="shared" si="58"/>
        <v>0</v>
      </c>
      <c r="AH52" s="202"/>
      <c r="AI52" s="203">
        <v>20</v>
      </c>
      <c r="AJ52" s="204">
        <v>0</v>
      </c>
      <c r="AK52" s="204">
        <v>0</v>
      </c>
      <c r="AL52" s="204">
        <v>0</v>
      </c>
      <c r="AM52" s="204">
        <f t="shared" si="59"/>
        <v>0</v>
      </c>
      <c r="AN52" s="204">
        <f t="shared" si="60"/>
        <v>0</v>
      </c>
      <c r="AP52" s="202"/>
      <c r="AQ52" s="203">
        <v>20</v>
      </c>
      <c r="AR52" s="204">
        <v>0</v>
      </c>
      <c r="AS52" s="204">
        <v>0</v>
      </c>
      <c r="AT52" s="204">
        <v>0</v>
      </c>
      <c r="AU52" s="204">
        <f t="shared" si="61"/>
        <v>0</v>
      </c>
      <c r="AV52" s="204">
        <f t="shared" si="62"/>
        <v>0</v>
      </c>
      <c r="AX52" s="202"/>
      <c r="AY52" s="203">
        <v>20</v>
      </c>
      <c r="AZ52" s="204">
        <v>0</v>
      </c>
      <c r="BA52" s="204">
        <v>0</v>
      </c>
      <c r="BB52" s="204">
        <v>0</v>
      </c>
      <c r="BC52" s="204">
        <f t="shared" si="63"/>
        <v>0</v>
      </c>
      <c r="BD52" s="204">
        <f t="shared" si="64"/>
        <v>0</v>
      </c>
      <c r="BF52" s="202"/>
      <c r="BG52" s="203">
        <v>20</v>
      </c>
      <c r="BH52" s="204"/>
      <c r="BI52" s="204"/>
      <c r="BJ52" s="204"/>
      <c r="BK52" s="204">
        <f t="shared" si="65"/>
        <v>0</v>
      </c>
      <c r="BL52" s="204">
        <f t="shared" si="66"/>
        <v>0</v>
      </c>
      <c r="BN52" s="202"/>
      <c r="BO52" s="203">
        <v>20</v>
      </c>
      <c r="BP52" s="204">
        <v>0</v>
      </c>
      <c r="BQ52" s="204">
        <v>0</v>
      </c>
      <c r="BR52" s="204">
        <v>0</v>
      </c>
      <c r="BS52" s="204">
        <f t="shared" si="67"/>
        <v>0</v>
      </c>
      <c r="BT52" s="204">
        <f t="shared" si="68"/>
        <v>0</v>
      </c>
    </row>
    <row r="53" spans="2:72">
      <c r="B53" s="202"/>
      <c r="C53" s="205"/>
      <c r="D53" s="205"/>
      <c r="E53" s="203"/>
      <c r="F53" s="203"/>
      <c r="G53" s="203"/>
      <c r="H53" s="203"/>
      <c r="J53" s="202"/>
      <c r="K53" s="205"/>
      <c r="L53" s="205"/>
      <c r="M53" s="203"/>
      <c r="N53" s="203"/>
      <c r="O53" s="203"/>
      <c r="P53" s="203"/>
      <c r="R53" s="202"/>
      <c r="S53" s="205"/>
      <c r="T53" s="205"/>
      <c r="U53" s="203"/>
      <c r="V53" s="203"/>
      <c r="W53" s="203"/>
      <c r="X53" s="203"/>
      <c r="Z53" s="202"/>
      <c r="AA53" s="205"/>
      <c r="AB53" s="205"/>
      <c r="AC53" s="203"/>
      <c r="AD53" s="203"/>
      <c r="AE53" s="203"/>
      <c r="AF53" s="203"/>
      <c r="AH53" s="202"/>
      <c r="AI53" s="205"/>
      <c r="AJ53" s="205"/>
      <c r="AK53" s="203"/>
      <c r="AL53" s="203"/>
      <c r="AM53" s="203"/>
      <c r="AN53" s="203"/>
      <c r="AP53" s="202"/>
      <c r="AQ53" s="205"/>
      <c r="AR53" s="205"/>
      <c r="AS53" s="203"/>
      <c r="AT53" s="203"/>
      <c r="AU53" s="203"/>
      <c r="AV53" s="203"/>
      <c r="AX53" s="202"/>
      <c r="AY53" s="205"/>
      <c r="AZ53" s="205"/>
      <c r="BA53" s="203"/>
      <c r="BB53" s="203"/>
      <c r="BC53" s="203"/>
      <c r="BD53" s="203"/>
      <c r="BF53" s="202"/>
      <c r="BG53" s="205"/>
      <c r="BH53" s="205"/>
      <c r="BI53" s="203"/>
      <c r="BJ53" s="203"/>
      <c r="BK53" s="203"/>
      <c r="BL53" s="203"/>
      <c r="BN53" s="202"/>
      <c r="BO53" s="205"/>
      <c r="BP53" s="205"/>
      <c r="BQ53" s="203"/>
      <c r="BR53" s="203"/>
      <c r="BS53" s="203"/>
      <c r="BT53" s="203"/>
    </row>
    <row r="54" spans="2:72">
      <c r="B54" s="206"/>
      <c r="C54" s="207" t="s">
        <v>109</v>
      </c>
      <c r="D54" s="208">
        <f>SUM(D33:D53)</f>
        <v>3</v>
      </c>
      <c r="E54" s="208">
        <f t="shared" ref="E54" si="69">SUM(E33:E53)</f>
        <v>4</v>
      </c>
      <c r="F54" s="208">
        <f>SUM(F33:F53)</f>
        <v>4</v>
      </c>
      <c r="G54" s="208">
        <f t="shared" ref="G54" si="70">SUM(G33:G53)</f>
        <v>1</v>
      </c>
      <c r="H54" s="208">
        <f t="shared" ref="H54" si="71">SUM(H33:H53)</f>
        <v>0</v>
      </c>
      <c r="J54" s="206"/>
      <c r="K54" s="207" t="s">
        <v>109</v>
      </c>
      <c r="L54" s="208">
        <f>SUM(L33:L53)</f>
        <v>0</v>
      </c>
      <c r="M54" s="208">
        <f t="shared" ref="M54" si="72">SUM(M33:M53)</f>
        <v>0</v>
      </c>
      <c r="N54" s="208">
        <f>SUM(N33:N53)</f>
        <v>0</v>
      </c>
      <c r="O54" s="208">
        <f t="shared" ref="O54" si="73">SUM(O33:O53)</f>
        <v>0</v>
      </c>
      <c r="P54" s="208">
        <f t="shared" ref="P54" si="74">SUM(P33:P53)</f>
        <v>0</v>
      </c>
      <c r="R54" s="206"/>
      <c r="S54" s="207" t="s">
        <v>109</v>
      </c>
      <c r="T54" s="208">
        <f>SUM(T33:T53)</f>
        <v>0</v>
      </c>
      <c r="U54" s="208">
        <f t="shared" ref="U54" si="75">SUM(U33:U53)</f>
        <v>0</v>
      </c>
      <c r="V54" s="208">
        <f>SUM(V33:V53)</f>
        <v>0</v>
      </c>
      <c r="W54" s="208">
        <f t="shared" ref="W54" si="76">SUM(W33:W53)</f>
        <v>0</v>
      </c>
      <c r="X54" s="208">
        <f t="shared" ref="X54" si="77">SUM(X33:X53)</f>
        <v>0</v>
      </c>
      <c r="Z54" s="206"/>
      <c r="AA54" s="207" t="s">
        <v>109</v>
      </c>
      <c r="AB54" s="208">
        <f>SUM(AB33:AB53)</f>
        <v>0</v>
      </c>
      <c r="AC54" s="208">
        <f t="shared" ref="AC54" si="78">SUM(AC33:AC53)</f>
        <v>0</v>
      </c>
      <c r="AD54" s="208">
        <f>SUM(AD33:AD53)</f>
        <v>0</v>
      </c>
      <c r="AE54" s="208">
        <f t="shared" ref="AE54" si="79">SUM(AE33:AE53)</f>
        <v>0</v>
      </c>
      <c r="AF54" s="208">
        <f t="shared" ref="AF54" si="80">SUM(AF33:AF53)</f>
        <v>0</v>
      </c>
      <c r="AH54" s="206"/>
      <c r="AI54" s="207" t="s">
        <v>109</v>
      </c>
      <c r="AJ54" s="208">
        <f>SUM(AJ33:AJ53)</f>
        <v>0</v>
      </c>
      <c r="AK54" s="208">
        <f t="shared" ref="AK54" si="81">SUM(AK33:AK53)</f>
        <v>0</v>
      </c>
      <c r="AL54" s="208">
        <f>SUM(AL33:AL53)</f>
        <v>0</v>
      </c>
      <c r="AM54" s="208">
        <f t="shared" ref="AM54" si="82">SUM(AM33:AM53)</f>
        <v>0</v>
      </c>
      <c r="AN54" s="208">
        <f t="shared" ref="AN54" si="83">SUM(AN33:AN53)</f>
        <v>0</v>
      </c>
      <c r="AP54" s="206"/>
      <c r="AQ54" s="207" t="s">
        <v>109</v>
      </c>
      <c r="AR54" s="208">
        <f>SUM(AR33:AR53)</f>
        <v>0</v>
      </c>
      <c r="AS54" s="208">
        <f t="shared" ref="AS54" si="84">SUM(AS33:AS53)</f>
        <v>0</v>
      </c>
      <c r="AT54" s="208">
        <f>SUM(AT33:AT53)</f>
        <v>0</v>
      </c>
      <c r="AU54" s="208">
        <f t="shared" ref="AU54" si="85">SUM(AU33:AU53)</f>
        <v>0</v>
      </c>
      <c r="AV54" s="208">
        <f t="shared" ref="AV54" si="86">SUM(AV33:AV53)</f>
        <v>0</v>
      </c>
      <c r="AX54" s="206"/>
      <c r="AY54" s="207" t="s">
        <v>109</v>
      </c>
      <c r="AZ54" s="208">
        <f>SUM(AZ33:AZ53)</f>
        <v>0</v>
      </c>
      <c r="BA54" s="208">
        <f t="shared" ref="BA54" si="87">SUM(BA33:BA53)</f>
        <v>0</v>
      </c>
      <c r="BB54" s="208">
        <f>SUM(BB33:BB53)</f>
        <v>0</v>
      </c>
      <c r="BC54" s="208">
        <f t="shared" ref="BC54" si="88">SUM(BC33:BC53)</f>
        <v>0</v>
      </c>
      <c r="BD54" s="208">
        <f t="shared" ref="BD54" si="89">SUM(BD33:BD53)</f>
        <v>0</v>
      </c>
      <c r="BF54" s="206"/>
      <c r="BG54" s="207" t="s">
        <v>109</v>
      </c>
      <c r="BH54" s="208">
        <f>SUM(BH33:BH53)</f>
        <v>3</v>
      </c>
      <c r="BI54" s="208">
        <f t="shared" ref="BI54" si="90">SUM(BI33:BI53)</f>
        <v>3</v>
      </c>
      <c r="BJ54" s="208">
        <f>SUM(BJ33:BJ53)</f>
        <v>3</v>
      </c>
      <c r="BK54" s="208">
        <f t="shared" ref="BK54" si="91">SUM(BK33:BK53)</f>
        <v>0</v>
      </c>
      <c r="BL54" s="208">
        <f t="shared" ref="BL54" si="92">SUM(BL33:BL53)</f>
        <v>0</v>
      </c>
      <c r="BN54" s="206"/>
      <c r="BO54" s="207" t="s">
        <v>109</v>
      </c>
      <c r="BP54" s="208">
        <f>SUM(BP33:BP53)</f>
        <v>0</v>
      </c>
      <c r="BQ54" s="208">
        <f t="shared" ref="BQ54" si="93">SUM(BQ33:BQ53)</f>
        <v>1</v>
      </c>
      <c r="BR54" s="208">
        <f>SUM(BR33:BR53)</f>
        <v>1</v>
      </c>
      <c r="BS54" s="208">
        <f t="shared" ref="BS54" si="94">SUM(BS33:BS53)</f>
        <v>1</v>
      </c>
      <c r="BT54" s="208">
        <f t="shared" ref="BT54" si="95">SUM(BT33:BT53)</f>
        <v>0</v>
      </c>
    </row>
    <row r="55" spans="2:72">
      <c r="B55" s="199">
        <v>3</v>
      </c>
      <c r="C55" s="200" t="s">
        <v>89</v>
      </c>
      <c r="D55" s="201"/>
      <c r="E55" s="201"/>
      <c r="F55" s="201"/>
      <c r="G55" s="201"/>
      <c r="H55" s="201"/>
      <c r="J55" s="199">
        <v>3</v>
      </c>
      <c r="K55" s="200" t="s">
        <v>89</v>
      </c>
      <c r="L55" s="201"/>
      <c r="M55" s="201"/>
      <c r="N55" s="201"/>
      <c r="O55" s="201"/>
      <c r="P55" s="201"/>
      <c r="R55" s="199">
        <v>3</v>
      </c>
      <c r="S55" s="200" t="s">
        <v>89</v>
      </c>
      <c r="T55" s="201"/>
      <c r="U55" s="201"/>
      <c r="V55" s="201"/>
      <c r="W55" s="201"/>
      <c r="X55" s="201"/>
      <c r="Z55" s="199">
        <v>3</v>
      </c>
      <c r="AA55" s="200" t="s">
        <v>89</v>
      </c>
      <c r="AB55" s="201"/>
      <c r="AC55" s="201"/>
      <c r="AD55" s="201"/>
      <c r="AE55" s="201"/>
      <c r="AF55" s="201"/>
      <c r="AH55" s="199">
        <v>3</v>
      </c>
      <c r="AI55" s="200" t="s">
        <v>89</v>
      </c>
      <c r="AJ55" s="201"/>
      <c r="AK55" s="201"/>
      <c r="AL55" s="201"/>
      <c r="AM55" s="201"/>
      <c r="AN55" s="201"/>
      <c r="AP55" s="199">
        <v>3</v>
      </c>
      <c r="AQ55" s="200" t="s">
        <v>89</v>
      </c>
      <c r="AR55" s="201"/>
      <c r="AS55" s="201"/>
      <c r="AT55" s="201"/>
      <c r="AU55" s="201"/>
      <c r="AV55" s="201"/>
      <c r="AX55" s="199">
        <v>3</v>
      </c>
      <c r="AY55" s="200" t="s">
        <v>89</v>
      </c>
      <c r="AZ55" s="201"/>
      <c r="BA55" s="201"/>
      <c r="BB55" s="201"/>
      <c r="BC55" s="201"/>
      <c r="BD55" s="201"/>
      <c r="BF55" s="199">
        <v>3</v>
      </c>
      <c r="BG55" s="200" t="s">
        <v>89</v>
      </c>
      <c r="BH55" s="201"/>
      <c r="BI55" s="201"/>
      <c r="BJ55" s="201"/>
      <c r="BK55" s="201"/>
      <c r="BL55" s="201"/>
      <c r="BN55" s="199">
        <v>3</v>
      </c>
      <c r="BO55" s="200" t="s">
        <v>89</v>
      </c>
      <c r="BP55" s="201"/>
      <c r="BQ55" s="201"/>
      <c r="BR55" s="201"/>
      <c r="BS55" s="201"/>
      <c r="BT55" s="201"/>
    </row>
    <row r="56" spans="2:72">
      <c r="B56" s="202"/>
      <c r="C56" s="203"/>
      <c r="D56" s="204"/>
      <c r="E56" s="204"/>
      <c r="F56" s="204"/>
      <c r="G56" s="204"/>
      <c r="H56" s="204"/>
      <c r="J56" s="202"/>
      <c r="K56" s="203"/>
      <c r="L56" s="204"/>
      <c r="M56" s="204"/>
      <c r="N56" s="204"/>
      <c r="O56" s="204"/>
      <c r="P56" s="204"/>
      <c r="R56" s="202"/>
      <c r="S56" s="203"/>
      <c r="T56" s="204"/>
      <c r="U56" s="204"/>
      <c r="V56" s="204"/>
      <c r="W56" s="204"/>
      <c r="X56" s="204"/>
      <c r="Z56" s="202"/>
      <c r="AA56" s="203"/>
      <c r="AB56" s="204"/>
      <c r="AC56" s="204"/>
      <c r="AD56" s="204"/>
      <c r="AE56" s="204"/>
      <c r="AF56" s="204"/>
      <c r="AH56" s="202"/>
      <c r="AI56" s="203"/>
      <c r="AJ56" s="204"/>
      <c r="AK56" s="204"/>
      <c r="AL56" s="204"/>
      <c r="AM56" s="204"/>
      <c r="AN56" s="204"/>
      <c r="AP56" s="202"/>
      <c r="AQ56" s="203"/>
      <c r="AR56" s="204"/>
      <c r="AS56" s="204"/>
      <c r="AT56" s="204"/>
      <c r="AU56" s="204"/>
      <c r="AV56" s="204"/>
      <c r="AX56" s="202"/>
      <c r="AY56" s="203"/>
      <c r="AZ56" s="204"/>
      <c r="BA56" s="204"/>
      <c r="BB56" s="204"/>
      <c r="BC56" s="204"/>
      <c r="BD56" s="204"/>
      <c r="BF56" s="202"/>
      <c r="BG56" s="203"/>
      <c r="BH56" s="204"/>
      <c r="BI56" s="204"/>
      <c r="BJ56" s="204"/>
      <c r="BK56" s="204"/>
      <c r="BL56" s="204"/>
      <c r="BN56" s="202"/>
      <c r="BO56" s="203"/>
      <c r="BP56" s="204"/>
      <c r="BQ56" s="204"/>
      <c r="BR56" s="204"/>
      <c r="BS56" s="204"/>
      <c r="BT56" s="204"/>
    </row>
    <row r="57" spans="2:72" s="35" customFormat="1">
      <c r="B57" s="202"/>
      <c r="C57" s="203">
        <v>1</v>
      </c>
      <c r="D57" s="204">
        <f>L57+T57+AB57+AJ57+AR57+AZ57+BH57+BP57</f>
        <v>0</v>
      </c>
      <c r="E57" s="204">
        <f t="shared" ref="E57:E76" si="96">M57+U57+AC57+AK57+AS57+BA57+BI57+BQ57</f>
        <v>1</v>
      </c>
      <c r="F57" s="204">
        <f t="shared" ref="F57:F76" si="97">N57+V57+AD57+AL57+AT57+BB57+BJ57+BR57</f>
        <v>1</v>
      </c>
      <c r="G57" s="204">
        <f>F57-D57</f>
        <v>1</v>
      </c>
      <c r="H57" s="204">
        <f>F57-E57</f>
        <v>0</v>
      </c>
      <c r="J57" s="202"/>
      <c r="K57" s="203">
        <v>1</v>
      </c>
      <c r="L57" s="204">
        <v>0</v>
      </c>
      <c r="M57" s="204">
        <v>1</v>
      </c>
      <c r="N57" s="204">
        <v>1</v>
      </c>
      <c r="O57" s="204">
        <f>N57-L57</f>
        <v>1</v>
      </c>
      <c r="P57" s="204">
        <f>N57-M57</f>
        <v>0</v>
      </c>
      <c r="R57" s="202"/>
      <c r="S57" s="203">
        <v>1</v>
      </c>
      <c r="T57" s="204">
        <v>0</v>
      </c>
      <c r="U57" s="204">
        <v>0</v>
      </c>
      <c r="V57" s="204">
        <v>0</v>
      </c>
      <c r="W57" s="204">
        <f>V57-T57</f>
        <v>0</v>
      </c>
      <c r="X57" s="204">
        <f>V57-U57</f>
        <v>0</v>
      </c>
      <c r="Z57" s="202"/>
      <c r="AA57" s="203">
        <v>1</v>
      </c>
      <c r="AB57" s="204">
        <v>0</v>
      </c>
      <c r="AC57" s="204">
        <v>0</v>
      </c>
      <c r="AD57" s="204">
        <v>0</v>
      </c>
      <c r="AE57" s="204">
        <f>AD57-AB57</f>
        <v>0</v>
      </c>
      <c r="AF57" s="204">
        <f>AD57-AC57</f>
        <v>0</v>
      </c>
      <c r="AH57" s="202"/>
      <c r="AI57" s="203">
        <v>1</v>
      </c>
      <c r="AJ57" s="204">
        <v>0</v>
      </c>
      <c r="AK57" s="204">
        <v>0</v>
      </c>
      <c r="AL57" s="204">
        <v>0</v>
      </c>
      <c r="AM57" s="204">
        <f>AL57-AJ57</f>
        <v>0</v>
      </c>
      <c r="AN57" s="204">
        <f>AL57-AK57</f>
        <v>0</v>
      </c>
      <c r="AP57" s="202"/>
      <c r="AQ57" s="203">
        <v>1</v>
      </c>
      <c r="AR57" s="204">
        <v>0</v>
      </c>
      <c r="AS57" s="204">
        <v>0</v>
      </c>
      <c r="AT57" s="204">
        <v>0</v>
      </c>
      <c r="AU57" s="204">
        <f>AT57-AR57</f>
        <v>0</v>
      </c>
      <c r="AV57" s="204">
        <f>AT57-AS57</f>
        <v>0</v>
      </c>
      <c r="AX57" s="202"/>
      <c r="AY57" s="203">
        <v>1</v>
      </c>
      <c r="AZ57" s="204">
        <v>0</v>
      </c>
      <c r="BA57" s="204">
        <v>0</v>
      </c>
      <c r="BB57" s="204">
        <v>0</v>
      </c>
      <c r="BC57" s="204">
        <f>BB57-AZ57</f>
        <v>0</v>
      </c>
      <c r="BD57" s="204">
        <f>BB57-BA57</f>
        <v>0</v>
      </c>
      <c r="BF57" s="202"/>
      <c r="BG57" s="203">
        <v>1</v>
      </c>
      <c r="BH57" s="204"/>
      <c r="BI57" s="204"/>
      <c r="BJ57" s="204"/>
      <c r="BK57" s="204">
        <f>BJ57-BH57</f>
        <v>0</v>
      </c>
      <c r="BL57" s="204">
        <f>BJ57-BI57</f>
        <v>0</v>
      </c>
      <c r="BN57" s="202"/>
      <c r="BO57" s="203">
        <v>1</v>
      </c>
      <c r="BP57" s="204">
        <v>0</v>
      </c>
      <c r="BQ57" s="204">
        <v>0</v>
      </c>
      <c r="BR57" s="204">
        <v>0</v>
      </c>
      <c r="BS57" s="204">
        <f>BR57-BP57</f>
        <v>0</v>
      </c>
      <c r="BT57" s="204">
        <f>BR57-BQ57</f>
        <v>0</v>
      </c>
    </row>
    <row r="58" spans="2:72" s="35" customFormat="1">
      <c r="B58" s="202"/>
      <c r="C58" s="203">
        <v>2</v>
      </c>
      <c r="D58" s="204">
        <f t="shared" ref="D58:D76" si="98">L58+T58+AB58+AJ58+AR58+AZ58+BH58+BP58</f>
        <v>0</v>
      </c>
      <c r="E58" s="204">
        <f t="shared" si="96"/>
        <v>8</v>
      </c>
      <c r="F58" s="204">
        <f t="shared" si="97"/>
        <v>8</v>
      </c>
      <c r="G58" s="204">
        <f t="shared" ref="G58:G76" si="99">F58-D58</f>
        <v>8</v>
      </c>
      <c r="H58" s="204">
        <f t="shared" ref="H58:H76" si="100">F58-E58</f>
        <v>0</v>
      </c>
      <c r="J58" s="202"/>
      <c r="K58" s="203">
        <v>2</v>
      </c>
      <c r="L58" s="204">
        <v>0</v>
      </c>
      <c r="M58" s="204">
        <v>8</v>
      </c>
      <c r="N58" s="204">
        <v>7</v>
      </c>
      <c r="O58" s="204">
        <v>7</v>
      </c>
      <c r="P58" s="204">
        <f t="shared" ref="P58:P76" si="101">N58-M58</f>
        <v>-1</v>
      </c>
      <c r="R58" s="202"/>
      <c r="S58" s="203">
        <v>2</v>
      </c>
      <c r="T58" s="204">
        <v>0</v>
      </c>
      <c r="U58" s="204">
        <v>0</v>
      </c>
      <c r="V58" s="204">
        <v>0</v>
      </c>
      <c r="W58" s="204">
        <f t="shared" ref="W58:W76" si="102">V58-T58</f>
        <v>0</v>
      </c>
      <c r="X58" s="204">
        <f t="shared" ref="X58:X76" si="103">V58-U58</f>
        <v>0</v>
      </c>
      <c r="Z58" s="202"/>
      <c r="AA58" s="203">
        <v>2</v>
      </c>
      <c r="AB58" s="204">
        <v>0</v>
      </c>
      <c r="AC58" s="204">
        <v>0</v>
      </c>
      <c r="AD58" s="204">
        <v>0</v>
      </c>
      <c r="AE58" s="204">
        <f t="shared" ref="AE58:AE76" si="104">AD58-AB58</f>
        <v>0</v>
      </c>
      <c r="AF58" s="204">
        <f t="shared" ref="AF58:AF76" si="105">AD58-AC58</f>
        <v>0</v>
      </c>
      <c r="AH58" s="202"/>
      <c r="AI58" s="203">
        <v>2</v>
      </c>
      <c r="AJ58" s="204">
        <v>0</v>
      </c>
      <c r="AK58" s="204">
        <v>0</v>
      </c>
      <c r="AL58" s="204">
        <v>0</v>
      </c>
      <c r="AM58" s="204">
        <f t="shared" ref="AM58:AM76" si="106">AL58-AJ58</f>
        <v>0</v>
      </c>
      <c r="AN58" s="204">
        <f t="shared" ref="AN58:AN76" si="107">AL58-AK58</f>
        <v>0</v>
      </c>
      <c r="AP58" s="202"/>
      <c r="AQ58" s="203">
        <v>2</v>
      </c>
      <c r="AR58" s="204">
        <v>0</v>
      </c>
      <c r="AS58" s="204">
        <v>0</v>
      </c>
      <c r="AT58" s="204">
        <v>1</v>
      </c>
      <c r="AU58" s="204">
        <f t="shared" ref="AU58:AU76" si="108">AT58-AR58</f>
        <v>1</v>
      </c>
      <c r="AV58" s="204">
        <f t="shared" ref="AV58:AV76" si="109">AT58-AS58</f>
        <v>1</v>
      </c>
      <c r="AX58" s="202"/>
      <c r="AY58" s="203">
        <v>2</v>
      </c>
      <c r="AZ58" s="204">
        <v>0</v>
      </c>
      <c r="BA58" s="204">
        <v>0</v>
      </c>
      <c r="BB58" s="204">
        <v>0</v>
      </c>
      <c r="BC58" s="204">
        <f t="shared" ref="BC58:BC76" si="110">BB58-AZ58</f>
        <v>0</v>
      </c>
      <c r="BD58" s="204">
        <f t="shared" ref="BD58:BD76" si="111">BB58-BA58</f>
        <v>0</v>
      </c>
      <c r="BF58" s="202"/>
      <c r="BG58" s="203">
        <v>2</v>
      </c>
      <c r="BH58" s="204"/>
      <c r="BI58" s="204"/>
      <c r="BJ58" s="204"/>
      <c r="BK58" s="204">
        <f t="shared" ref="BK58:BK76" si="112">BJ58-BH58</f>
        <v>0</v>
      </c>
      <c r="BL58" s="204">
        <f t="shared" ref="BL58:BL76" si="113">BJ58-BI58</f>
        <v>0</v>
      </c>
      <c r="BN58" s="202"/>
      <c r="BO58" s="203">
        <v>2</v>
      </c>
      <c r="BP58" s="204">
        <v>0</v>
      </c>
      <c r="BQ58" s="204">
        <v>0</v>
      </c>
      <c r="BR58" s="204">
        <v>0</v>
      </c>
      <c r="BS58" s="204">
        <f t="shared" ref="BS58:BS76" si="114">BR58-BP58</f>
        <v>0</v>
      </c>
      <c r="BT58" s="204">
        <f t="shared" ref="BT58:BT76" si="115">BR58-BQ58</f>
        <v>0</v>
      </c>
    </row>
    <row r="59" spans="2:72" s="35" customFormat="1">
      <c r="B59" s="202"/>
      <c r="C59" s="203">
        <v>3</v>
      </c>
      <c r="D59" s="204">
        <f t="shared" si="98"/>
        <v>11</v>
      </c>
      <c r="E59" s="204">
        <f t="shared" si="96"/>
        <v>13</v>
      </c>
      <c r="F59" s="204">
        <f t="shared" si="97"/>
        <v>13</v>
      </c>
      <c r="G59" s="204">
        <f t="shared" si="99"/>
        <v>2</v>
      </c>
      <c r="H59" s="204">
        <f t="shared" si="100"/>
        <v>0</v>
      </c>
      <c r="J59" s="202"/>
      <c r="K59" s="203">
        <v>3</v>
      </c>
      <c r="L59" s="204">
        <v>0</v>
      </c>
      <c r="M59" s="204">
        <v>2</v>
      </c>
      <c r="N59" s="204">
        <v>2</v>
      </c>
      <c r="O59" s="204">
        <f t="shared" ref="O59:O76" si="116">N59-L59</f>
        <v>2</v>
      </c>
      <c r="P59" s="204">
        <f t="shared" si="101"/>
        <v>0</v>
      </c>
      <c r="R59" s="202"/>
      <c r="S59" s="203">
        <v>3</v>
      </c>
      <c r="T59" s="204">
        <v>0</v>
      </c>
      <c r="U59" s="204">
        <v>0</v>
      </c>
      <c r="V59" s="204">
        <v>0</v>
      </c>
      <c r="W59" s="204">
        <f t="shared" si="102"/>
        <v>0</v>
      </c>
      <c r="X59" s="204">
        <f t="shared" si="103"/>
        <v>0</v>
      </c>
      <c r="Z59" s="202"/>
      <c r="AA59" s="203">
        <v>3</v>
      </c>
      <c r="AB59" s="204">
        <v>0</v>
      </c>
      <c r="AC59" s="204">
        <v>0</v>
      </c>
      <c r="AD59" s="204">
        <v>0</v>
      </c>
      <c r="AE59" s="204">
        <f t="shared" si="104"/>
        <v>0</v>
      </c>
      <c r="AF59" s="204">
        <f t="shared" si="105"/>
        <v>0</v>
      </c>
      <c r="AH59" s="202"/>
      <c r="AI59" s="203">
        <v>3</v>
      </c>
      <c r="AJ59" s="204">
        <v>0</v>
      </c>
      <c r="AK59" s="204">
        <v>0</v>
      </c>
      <c r="AL59" s="204">
        <v>0</v>
      </c>
      <c r="AM59" s="204">
        <f t="shared" si="106"/>
        <v>0</v>
      </c>
      <c r="AN59" s="204">
        <f t="shared" si="107"/>
        <v>0</v>
      </c>
      <c r="AP59" s="202"/>
      <c r="AQ59" s="203">
        <v>3</v>
      </c>
      <c r="AR59" s="204">
        <v>0</v>
      </c>
      <c r="AS59" s="204">
        <v>0</v>
      </c>
      <c r="AT59" s="204">
        <v>0</v>
      </c>
      <c r="AU59" s="204">
        <f t="shared" si="108"/>
        <v>0</v>
      </c>
      <c r="AV59" s="204">
        <f t="shared" si="109"/>
        <v>0</v>
      </c>
      <c r="AX59" s="202"/>
      <c r="AY59" s="203">
        <v>3</v>
      </c>
      <c r="AZ59" s="204">
        <v>11</v>
      </c>
      <c r="BA59" s="204">
        <v>11</v>
      </c>
      <c r="BB59" s="204">
        <f>8+3</f>
        <v>11</v>
      </c>
      <c r="BC59" s="204">
        <f t="shared" si="110"/>
        <v>0</v>
      </c>
      <c r="BD59" s="204">
        <f t="shared" si="111"/>
        <v>0</v>
      </c>
      <c r="BF59" s="202"/>
      <c r="BG59" s="203">
        <v>3</v>
      </c>
      <c r="BH59" s="204"/>
      <c r="BI59" s="204"/>
      <c r="BJ59" s="204"/>
      <c r="BK59" s="204">
        <f t="shared" si="112"/>
        <v>0</v>
      </c>
      <c r="BL59" s="204">
        <f t="shared" si="113"/>
        <v>0</v>
      </c>
      <c r="BN59" s="202"/>
      <c r="BO59" s="203">
        <v>3</v>
      </c>
      <c r="BP59" s="204">
        <v>0</v>
      </c>
      <c r="BQ59" s="204">
        <v>0</v>
      </c>
      <c r="BR59" s="204">
        <v>0</v>
      </c>
      <c r="BS59" s="204">
        <f t="shared" si="114"/>
        <v>0</v>
      </c>
      <c r="BT59" s="204">
        <f t="shared" si="115"/>
        <v>0</v>
      </c>
    </row>
    <row r="60" spans="2:72" s="35" customFormat="1">
      <c r="B60" s="202"/>
      <c r="C60" s="203">
        <v>4</v>
      </c>
      <c r="D60" s="204">
        <f t="shared" si="98"/>
        <v>12</v>
      </c>
      <c r="E60" s="204">
        <f t="shared" si="96"/>
        <v>19</v>
      </c>
      <c r="F60" s="204">
        <f t="shared" si="97"/>
        <v>17</v>
      </c>
      <c r="G60" s="204">
        <f t="shared" si="99"/>
        <v>5</v>
      </c>
      <c r="H60" s="204">
        <f t="shared" si="100"/>
        <v>-2</v>
      </c>
      <c r="J60" s="202"/>
      <c r="K60" s="203">
        <v>4</v>
      </c>
      <c r="L60" s="204">
        <v>0</v>
      </c>
      <c r="M60" s="204">
        <v>10</v>
      </c>
      <c r="N60" s="204">
        <v>10</v>
      </c>
      <c r="O60" s="204">
        <f t="shared" si="116"/>
        <v>10</v>
      </c>
      <c r="P60" s="204">
        <f t="shared" si="101"/>
        <v>0</v>
      </c>
      <c r="R60" s="202"/>
      <c r="S60" s="203">
        <v>4</v>
      </c>
      <c r="T60" s="204">
        <v>0</v>
      </c>
      <c r="U60" s="204">
        <v>0</v>
      </c>
      <c r="V60" s="204">
        <v>0</v>
      </c>
      <c r="W60" s="204">
        <f t="shared" si="102"/>
        <v>0</v>
      </c>
      <c r="X60" s="204">
        <f t="shared" si="103"/>
        <v>0</v>
      </c>
      <c r="Z60" s="202"/>
      <c r="AA60" s="203">
        <v>4</v>
      </c>
      <c r="AB60" s="204">
        <v>1</v>
      </c>
      <c r="AC60" s="204">
        <v>1</v>
      </c>
      <c r="AD60" s="204">
        <v>0</v>
      </c>
      <c r="AE60" s="204">
        <f t="shared" si="104"/>
        <v>-1</v>
      </c>
      <c r="AF60" s="204">
        <f t="shared" si="105"/>
        <v>-1</v>
      </c>
      <c r="AH60" s="202"/>
      <c r="AI60" s="203">
        <v>4</v>
      </c>
      <c r="AJ60" s="204">
        <v>1</v>
      </c>
      <c r="AK60" s="204">
        <v>1</v>
      </c>
      <c r="AL60" s="204">
        <v>0</v>
      </c>
      <c r="AM60" s="204">
        <f t="shared" si="106"/>
        <v>-1</v>
      </c>
      <c r="AN60" s="204">
        <f t="shared" si="107"/>
        <v>-1</v>
      </c>
      <c r="AP60" s="202"/>
      <c r="AQ60" s="203">
        <v>4</v>
      </c>
      <c r="AR60" s="204">
        <v>6</v>
      </c>
      <c r="AS60" s="204">
        <v>3</v>
      </c>
      <c r="AT60" s="204">
        <v>3</v>
      </c>
      <c r="AU60" s="204">
        <f t="shared" si="108"/>
        <v>-3</v>
      </c>
      <c r="AV60" s="204">
        <f t="shared" si="109"/>
        <v>0</v>
      </c>
      <c r="AX60" s="202"/>
      <c r="AY60" s="203">
        <v>4</v>
      </c>
      <c r="AZ60" s="204">
        <v>0</v>
      </c>
      <c r="BA60" s="204">
        <v>0</v>
      </c>
      <c r="BB60" s="204">
        <v>0</v>
      </c>
      <c r="BC60" s="204">
        <f t="shared" si="110"/>
        <v>0</v>
      </c>
      <c r="BD60" s="204">
        <f t="shared" si="111"/>
        <v>0</v>
      </c>
      <c r="BF60" s="202"/>
      <c r="BG60" s="203">
        <v>4</v>
      </c>
      <c r="BH60" s="204"/>
      <c r="BI60" s="204"/>
      <c r="BJ60" s="204"/>
      <c r="BK60" s="204">
        <f t="shared" si="112"/>
        <v>0</v>
      </c>
      <c r="BL60" s="204">
        <f t="shared" si="113"/>
        <v>0</v>
      </c>
      <c r="BN60" s="202"/>
      <c r="BO60" s="203">
        <v>4</v>
      </c>
      <c r="BP60" s="204">
        <v>4</v>
      </c>
      <c r="BQ60" s="204">
        <v>4</v>
      </c>
      <c r="BR60" s="204">
        <v>4</v>
      </c>
      <c r="BS60" s="204">
        <f t="shared" si="114"/>
        <v>0</v>
      </c>
      <c r="BT60" s="204">
        <f t="shared" si="115"/>
        <v>0</v>
      </c>
    </row>
    <row r="61" spans="2:72" s="35" customFormat="1">
      <c r="B61" s="202"/>
      <c r="C61" s="203">
        <v>5</v>
      </c>
      <c r="D61" s="204">
        <f t="shared" si="98"/>
        <v>14</v>
      </c>
      <c r="E61" s="204">
        <f t="shared" si="96"/>
        <v>27</v>
      </c>
      <c r="F61" s="204">
        <f t="shared" si="97"/>
        <v>28</v>
      </c>
      <c r="G61" s="204">
        <f t="shared" si="99"/>
        <v>14</v>
      </c>
      <c r="H61" s="204">
        <f t="shared" si="100"/>
        <v>1</v>
      </c>
      <c r="J61" s="202"/>
      <c r="K61" s="203">
        <v>5</v>
      </c>
      <c r="L61" s="204">
        <v>0</v>
      </c>
      <c r="M61" s="204">
        <v>16</v>
      </c>
      <c r="N61" s="204">
        <v>16</v>
      </c>
      <c r="O61" s="204">
        <f t="shared" si="116"/>
        <v>16</v>
      </c>
      <c r="P61" s="204">
        <f t="shared" si="101"/>
        <v>0</v>
      </c>
      <c r="R61" s="202"/>
      <c r="S61" s="203">
        <v>5</v>
      </c>
      <c r="T61" s="204">
        <v>0</v>
      </c>
      <c r="U61" s="204">
        <v>0</v>
      </c>
      <c r="V61" s="204">
        <v>0</v>
      </c>
      <c r="W61" s="204">
        <f t="shared" si="102"/>
        <v>0</v>
      </c>
      <c r="X61" s="204">
        <f t="shared" si="103"/>
        <v>0</v>
      </c>
      <c r="Z61" s="202"/>
      <c r="AA61" s="203">
        <v>5</v>
      </c>
      <c r="AB61" s="204">
        <v>1</v>
      </c>
      <c r="AC61" s="204">
        <v>1</v>
      </c>
      <c r="AD61" s="204">
        <v>0</v>
      </c>
      <c r="AE61" s="204">
        <f t="shared" si="104"/>
        <v>-1</v>
      </c>
      <c r="AF61" s="204">
        <f t="shared" si="105"/>
        <v>-1</v>
      </c>
      <c r="AH61" s="202"/>
      <c r="AI61" s="203">
        <v>5</v>
      </c>
      <c r="AJ61" s="204">
        <v>0</v>
      </c>
      <c r="AK61" s="204">
        <v>0</v>
      </c>
      <c r="AL61" s="204">
        <v>0</v>
      </c>
      <c r="AM61" s="204">
        <f t="shared" si="106"/>
        <v>0</v>
      </c>
      <c r="AN61" s="204">
        <f t="shared" si="107"/>
        <v>0</v>
      </c>
      <c r="AP61" s="202"/>
      <c r="AQ61" s="203">
        <v>5</v>
      </c>
      <c r="AR61" s="204">
        <v>1</v>
      </c>
      <c r="AS61" s="204">
        <v>1</v>
      </c>
      <c r="AT61" s="204">
        <v>1</v>
      </c>
      <c r="AU61" s="204">
        <f t="shared" si="108"/>
        <v>0</v>
      </c>
      <c r="AV61" s="204">
        <f t="shared" si="109"/>
        <v>0</v>
      </c>
      <c r="AX61" s="202"/>
      <c r="AY61" s="203">
        <v>5</v>
      </c>
      <c r="AZ61" s="204">
        <v>1</v>
      </c>
      <c r="BA61" s="204">
        <v>1</v>
      </c>
      <c r="BB61" s="204">
        <v>1</v>
      </c>
      <c r="BC61" s="204">
        <f t="shared" si="110"/>
        <v>0</v>
      </c>
      <c r="BD61" s="204">
        <f t="shared" si="111"/>
        <v>0</v>
      </c>
      <c r="BF61" s="202"/>
      <c r="BG61" s="203">
        <v>5</v>
      </c>
      <c r="BH61" s="204">
        <v>11</v>
      </c>
      <c r="BI61" s="204">
        <v>8</v>
      </c>
      <c r="BJ61" s="204">
        <v>10</v>
      </c>
      <c r="BK61" s="204">
        <f t="shared" si="112"/>
        <v>-1</v>
      </c>
      <c r="BL61" s="204">
        <f t="shared" si="113"/>
        <v>2</v>
      </c>
      <c r="BN61" s="202"/>
      <c r="BO61" s="203">
        <v>5</v>
      </c>
      <c r="BP61" s="204">
        <v>0</v>
      </c>
      <c r="BQ61" s="204">
        <v>0</v>
      </c>
      <c r="BR61" s="204">
        <v>0</v>
      </c>
      <c r="BS61" s="204">
        <f t="shared" si="114"/>
        <v>0</v>
      </c>
      <c r="BT61" s="204">
        <f t="shared" si="115"/>
        <v>0</v>
      </c>
    </row>
    <row r="62" spans="2:72" s="35" customFormat="1">
      <c r="B62" s="202"/>
      <c r="C62" s="203">
        <v>6</v>
      </c>
      <c r="D62" s="204">
        <f t="shared" si="98"/>
        <v>20</v>
      </c>
      <c r="E62" s="204">
        <f t="shared" si="96"/>
        <v>38</v>
      </c>
      <c r="F62" s="204">
        <f t="shared" si="97"/>
        <v>32</v>
      </c>
      <c r="G62" s="204">
        <f t="shared" si="99"/>
        <v>12</v>
      </c>
      <c r="H62" s="204">
        <f t="shared" si="100"/>
        <v>-6</v>
      </c>
      <c r="J62" s="202"/>
      <c r="K62" s="203">
        <v>6</v>
      </c>
      <c r="L62" s="204">
        <v>0</v>
      </c>
      <c r="M62" s="204">
        <v>12</v>
      </c>
      <c r="N62" s="204">
        <v>12</v>
      </c>
      <c r="O62" s="204">
        <f t="shared" si="116"/>
        <v>12</v>
      </c>
      <c r="P62" s="204">
        <f t="shared" si="101"/>
        <v>0</v>
      </c>
      <c r="R62" s="202"/>
      <c r="S62" s="203">
        <v>6</v>
      </c>
      <c r="T62" s="204">
        <v>2</v>
      </c>
      <c r="U62" s="204">
        <v>4</v>
      </c>
      <c r="V62" s="204">
        <v>4</v>
      </c>
      <c r="W62" s="204">
        <f t="shared" si="102"/>
        <v>2</v>
      </c>
      <c r="X62" s="204">
        <f t="shared" si="103"/>
        <v>0</v>
      </c>
      <c r="Z62" s="202"/>
      <c r="AA62" s="203">
        <v>6</v>
      </c>
      <c r="AB62" s="204">
        <v>1</v>
      </c>
      <c r="AC62" s="204">
        <v>1</v>
      </c>
      <c r="AD62" s="204">
        <v>2</v>
      </c>
      <c r="AE62" s="204">
        <f t="shared" si="104"/>
        <v>1</v>
      </c>
      <c r="AF62" s="204">
        <f t="shared" si="105"/>
        <v>1</v>
      </c>
      <c r="AH62" s="202"/>
      <c r="AI62" s="203">
        <v>6</v>
      </c>
      <c r="AJ62" s="204">
        <v>6</v>
      </c>
      <c r="AK62" s="204">
        <v>7</v>
      </c>
      <c r="AL62" s="204">
        <v>5</v>
      </c>
      <c r="AM62" s="204">
        <f t="shared" si="106"/>
        <v>-1</v>
      </c>
      <c r="AN62" s="204">
        <f t="shared" si="107"/>
        <v>-2</v>
      </c>
      <c r="AP62" s="202"/>
      <c r="AQ62" s="203">
        <v>6</v>
      </c>
      <c r="AR62" s="204">
        <v>3</v>
      </c>
      <c r="AS62" s="204">
        <v>2</v>
      </c>
      <c r="AT62" s="204">
        <v>2</v>
      </c>
      <c r="AU62" s="204">
        <f t="shared" si="108"/>
        <v>-1</v>
      </c>
      <c r="AV62" s="204">
        <f t="shared" si="109"/>
        <v>0</v>
      </c>
      <c r="AX62" s="202"/>
      <c r="AY62" s="203">
        <v>6</v>
      </c>
      <c r="AZ62" s="204">
        <v>1</v>
      </c>
      <c r="BA62" s="204">
        <v>1</v>
      </c>
      <c r="BB62" s="204">
        <v>1</v>
      </c>
      <c r="BC62" s="204">
        <f t="shared" si="110"/>
        <v>0</v>
      </c>
      <c r="BD62" s="204">
        <f t="shared" si="111"/>
        <v>0</v>
      </c>
      <c r="BF62" s="202"/>
      <c r="BG62" s="203">
        <v>6</v>
      </c>
      <c r="BH62" s="204"/>
      <c r="BI62" s="204"/>
      <c r="BJ62" s="204"/>
      <c r="BK62" s="204">
        <f t="shared" si="112"/>
        <v>0</v>
      </c>
      <c r="BL62" s="204">
        <f t="shared" si="113"/>
        <v>0</v>
      </c>
      <c r="BN62" s="202"/>
      <c r="BO62" s="203">
        <v>6</v>
      </c>
      <c r="BP62" s="204">
        <v>7</v>
      </c>
      <c r="BQ62" s="204">
        <v>11</v>
      </c>
      <c r="BR62" s="204">
        <v>6</v>
      </c>
      <c r="BS62" s="204">
        <f t="shared" si="114"/>
        <v>-1</v>
      </c>
      <c r="BT62" s="204">
        <f t="shared" si="115"/>
        <v>-5</v>
      </c>
    </row>
    <row r="63" spans="2:72" s="35" customFormat="1">
      <c r="B63" s="202"/>
      <c r="C63" s="203">
        <v>7</v>
      </c>
      <c r="D63" s="204">
        <f t="shared" si="98"/>
        <v>28</v>
      </c>
      <c r="E63" s="204">
        <f t="shared" si="96"/>
        <v>43</v>
      </c>
      <c r="F63" s="204">
        <f t="shared" si="97"/>
        <v>48</v>
      </c>
      <c r="G63" s="204">
        <f t="shared" si="99"/>
        <v>20</v>
      </c>
      <c r="H63" s="204">
        <f t="shared" si="100"/>
        <v>5</v>
      </c>
      <c r="J63" s="202"/>
      <c r="K63" s="203">
        <v>7</v>
      </c>
      <c r="L63" s="204">
        <v>0</v>
      </c>
      <c r="M63" s="204">
        <v>16</v>
      </c>
      <c r="N63" s="204">
        <v>16</v>
      </c>
      <c r="O63" s="204">
        <f t="shared" si="116"/>
        <v>16</v>
      </c>
      <c r="P63" s="204">
        <f t="shared" si="101"/>
        <v>0</v>
      </c>
      <c r="R63" s="202"/>
      <c r="S63" s="203">
        <v>7</v>
      </c>
      <c r="T63" s="204">
        <v>2</v>
      </c>
      <c r="U63" s="204">
        <v>1</v>
      </c>
      <c r="V63" s="204">
        <v>2</v>
      </c>
      <c r="W63" s="204">
        <f t="shared" si="102"/>
        <v>0</v>
      </c>
      <c r="X63" s="204">
        <f t="shared" si="103"/>
        <v>1</v>
      </c>
      <c r="Z63" s="202"/>
      <c r="AA63" s="203">
        <v>7</v>
      </c>
      <c r="AB63" s="204">
        <v>2</v>
      </c>
      <c r="AC63" s="204">
        <v>2</v>
      </c>
      <c r="AD63" s="204">
        <v>3</v>
      </c>
      <c r="AE63" s="204">
        <f t="shared" si="104"/>
        <v>1</v>
      </c>
      <c r="AF63" s="204">
        <f t="shared" si="105"/>
        <v>1</v>
      </c>
      <c r="AH63" s="202"/>
      <c r="AI63" s="203">
        <v>7</v>
      </c>
      <c r="AJ63" s="204">
        <v>8</v>
      </c>
      <c r="AK63" s="204">
        <v>8</v>
      </c>
      <c r="AL63" s="204">
        <v>11</v>
      </c>
      <c r="AM63" s="204">
        <f t="shared" si="106"/>
        <v>3</v>
      </c>
      <c r="AN63" s="204">
        <f t="shared" si="107"/>
        <v>3</v>
      </c>
      <c r="AP63" s="202"/>
      <c r="AQ63" s="203">
        <v>7</v>
      </c>
      <c r="AR63" s="204">
        <v>11</v>
      </c>
      <c r="AS63" s="204">
        <v>11</v>
      </c>
      <c r="AT63" s="204">
        <v>11</v>
      </c>
      <c r="AU63" s="204">
        <f t="shared" si="108"/>
        <v>0</v>
      </c>
      <c r="AV63" s="204">
        <f t="shared" si="109"/>
        <v>0</v>
      </c>
      <c r="AX63" s="202"/>
      <c r="AY63" s="203">
        <v>7</v>
      </c>
      <c r="AZ63" s="204">
        <v>5</v>
      </c>
      <c r="BA63" s="204">
        <v>5</v>
      </c>
      <c r="BB63" s="204">
        <f>5</f>
        <v>5</v>
      </c>
      <c r="BC63" s="204">
        <f t="shared" si="110"/>
        <v>0</v>
      </c>
      <c r="BD63" s="204">
        <f t="shared" si="111"/>
        <v>0</v>
      </c>
      <c r="BF63" s="202"/>
      <c r="BG63" s="203">
        <v>7</v>
      </c>
      <c r="BH63" s="204"/>
      <c r="BI63" s="204"/>
      <c r="BJ63" s="204"/>
      <c r="BK63" s="204">
        <f t="shared" si="112"/>
        <v>0</v>
      </c>
      <c r="BL63" s="204">
        <f t="shared" si="113"/>
        <v>0</v>
      </c>
      <c r="BN63" s="202"/>
      <c r="BO63" s="203">
        <v>7</v>
      </c>
      <c r="BP63" s="204">
        <v>0</v>
      </c>
      <c r="BQ63" s="204">
        <v>0</v>
      </c>
      <c r="BR63" s="204">
        <v>0</v>
      </c>
      <c r="BS63" s="204">
        <f t="shared" si="114"/>
        <v>0</v>
      </c>
      <c r="BT63" s="204">
        <f t="shared" si="115"/>
        <v>0</v>
      </c>
    </row>
    <row r="64" spans="2:72" s="35" customFormat="1">
      <c r="B64" s="202"/>
      <c r="C64" s="203">
        <v>8</v>
      </c>
      <c r="D64" s="204">
        <f t="shared" si="98"/>
        <v>27</v>
      </c>
      <c r="E64" s="204">
        <f t="shared" si="96"/>
        <v>37</v>
      </c>
      <c r="F64" s="204">
        <f t="shared" si="97"/>
        <v>28</v>
      </c>
      <c r="G64" s="204">
        <f t="shared" si="99"/>
        <v>1</v>
      </c>
      <c r="H64" s="204">
        <f t="shared" si="100"/>
        <v>-9</v>
      </c>
      <c r="J64" s="202"/>
      <c r="K64" s="203">
        <v>8</v>
      </c>
      <c r="L64" s="204">
        <v>0</v>
      </c>
      <c r="M64" s="204">
        <v>5</v>
      </c>
      <c r="N64" s="204">
        <v>5</v>
      </c>
      <c r="O64" s="204">
        <f t="shared" si="116"/>
        <v>5</v>
      </c>
      <c r="P64" s="204">
        <f t="shared" si="101"/>
        <v>0</v>
      </c>
      <c r="R64" s="202"/>
      <c r="S64" s="203">
        <v>8</v>
      </c>
      <c r="T64" s="204">
        <v>2</v>
      </c>
      <c r="U64" s="204">
        <v>3</v>
      </c>
      <c r="V64" s="204">
        <v>3</v>
      </c>
      <c r="W64" s="204">
        <f t="shared" si="102"/>
        <v>1</v>
      </c>
      <c r="X64" s="204">
        <f t="shared" si="103"/>
        <v>0</v>
      </c>
      <c r="Z64" s="202"/>
      <c r="AA64" s="203">
        <v>8</v>
      </c>
      <c r="AB64" s="204">
        <v>1</v>
      </c>
      <c r="AC64" s="204">
        <v>1</v>
      </c>
      <c r="AD64" s="204">
        <v>0</v>
      </c>
      <c r="AE64" s="204">
        <f t="shared" si="104"/>
        <v>-1</v>
      </c>
      <c r="AF64" s="204">
        <f t="shared" si="105"/>
        <v>-1</v>
      </c>
      <c r="AH64" s="202"/>
      <c r="AI64" s="203">
        <v>8</v>
      </c>
      <c r="AJ64" s="204">
        <v>14</v>
      </c>
      <c r="AK64" s="204">
        <v>16</v>
      </c>
      <c r="AL64" s="204">
        <v>11</v>
      </c>
      <c r="AM64" s="204">
        <f t="shared" si="106"/>
        <v>-3</v>
      </c>
      <c r="AN64" s="204">
        <f t="shared" si="107"/>
        <v>-5</v>
      </c>
      <c r="AP64" s="202"/>
      <c r="AQ64" s="203">
        <v>8</v>
      </c>
      <c r="AR64" s="204">
        <v>2</v>
      </c>
      <c r="AS64" s="204">
        <v>1</v>
      </c>
      <c r="AT64" s="204">
        <v>1</v>
      </c>
      <c r="AU64" s="204">
        <f t="shared" si="108"/>
        <v>-1</v>
      </c>
      <c r="AV64" s="204">
        <f t="shared" si="109"/>
        <v>0</v>
      </c>
      <c r="AX64" s="202"/>
      <c r="AY64" s="203">
        <v>8</v>
      </c>
      <c r="AZ64" s="204">
        <v>8</v>
      </c>
      <c r="BA64" s="204">
        <v>8</v>
      </c>
      <c r="BB64" s="204">
        <f>8</f>
        <v>8</v>
      </c>
      <c r="BC64" s="204">
        <f t="shared" si="110"/>
        <v>0</v>
      </c>
      <c r="BD64" s="204">
        <f t="shared" si="111"/>
        <v>0</v>
      </c>
      <c r="BF64" s="202"/>
      <c r="BG64" s="203">
        <v>8</v>
      </c>
      <c r="BH64" s="204"/>
      <c r="BI64" s="204">
        <v>3</v>
      </c>
      <c r="BJ64" s="204"/>
      <c r="BK64" s="204">
        <f t="shared" si="112"/>
        <v>0</v>
      </c>
      <c r="BL64" s="204">
        <f t="shared" si="113"/>
        <v>-3</v>
      </c>
      <c r="BN64" s="202"/>
      <c r="BO64" s="203">
        <v>8</v>
      </c>
      <c r="BP64" s="204">
        <v>0</v>
      </c>
      <c r="BQ64" s="204">
        <v>0</v>
      </c>
      <c r="BR64" s="204">
        <v>0</v>
      </c>
      <c r="BS64" s="204">
        <f t="shared" si="114"/>
        <v>0</v>
      </c>
      <c r="BT64" s="204">
        <f t="shared" si="115"/>
        <v>0</v>
      </c>
    </row>
    <row r="65" spans="2:72" s="35" customFormat="1">
      <c r="B65" s="202"/>
      <c r="C65" s="203">
        <v>9</v>
      </c>
      <c r="D65" s="204">
        <f t="shared" si="98"/>
        <v>52</v>
      </c>
      <c r="E65" s="204">
        <f t="shared" si="96"/>
        <v>56</v>
      </c>
      <c r="F65" s="204">
        <f t="shared" si="97"/>
        <v>63</v>
      </c>
      <c r="G65" s="204">
        <f t="shared" si="99"/>
        <v>11</v>
      </c>
      <c r="H65" s="204">
        <f t="shared" si="100"/>
        <v>7</v>
      </c>
      <c r="J65" s="202"/>
      <c r="K65" s="203">
        <v>9</v>
      </c>
      <c r="L65" s="204">
        <v>0</v>
      </c>
      <c r="M65" s="204">
        <v>4</v>
      </c>
      <c r="N65" s="204">
        <v>4</v>
      </c>
      <c r="O65" s="204">
        <f t="shared" si="116"/>
        <v>4</v>
      </c>
      <c r="P65" s="204">
        <f t="shared" si="101"/>
        <v>0</v>
      </c>
      <c r="R65" s="202"/>
      <c r="S65" s="203">
        <v>9</v>
      </c>
      <c r="T65" s="204">
        <v>1</v>
      </c>
      <c r="U65" s="204">
        <v>2</v>
      </c>
      <c r="V65" s="204">
        <v>1</v>
      </c>
      <c r="W65" s="204">
        <f t="shared" si="102"/>
        <v>0</v>
      </c>
      <c r="X65" s="204">
        <f t="shared" si="103"/>
        <v>-1</v>
      </c>
      <c r="Z65" s="202"/>
      <c r="AA65" s="203">
        <v>9</v>
      </c>
      <c r="AB65" s="204">
        <v>1</v>
      </c>
      <c r="AC65" s="204">
        <v>1</v>
      </c>
      <c r="AD65" s="204">
        <v>1</v>
      </c>
      <c r="AE65" s="204">
        <f t="shared" si="104"/>
        <v>0</v>
      </c>
      <c r="AF65" s="204">
        <f t="shared" si="105"/>
        <v>0</v>
      </c>
      <c r="AH65" s="202"/>
      <c r="AI65" s="203">
        <v>9</v>
      </c>
      <c r="AJ65" s="204">
        <v>24</v>
      </c>
      <c r="AK65" s="204">
        <v>25</v>
      </c>
      <c r="AL65" s="204">
        <v>29</v>
      </c>
      <c r="AM65" s="204">
        <f t="shared" si="106"/>
        <v>5</v>
      </c>
      <c r="AN65" s="204">
        <f t="shared" si="107"/>
        <v>4</v>
      </c>
      <c r="AP65" s="202"/>
      <c r="AQ65" s="203">
        <v>9</v>
      </c>
      <c r="AR65" s="204">
        <v>25</v>
      </c>
      <c r="AS65" s="204">
        <v>23</v>
      </c>
      <c r="AT65" s="204">
        <v>23</v>
      </c>
      <c r="AU65" s="204">
        <f t="shared" si="108"/>
        <v>-2</v>
      </c>
      <c r="AV65" s="204">
        <f t="shared" si="109"/>
        <v>0</v>
      </c>
      <c r="AX65" s="202"/>
      <c r="AY65" s="203">
        <v>9</v>
      </c>
      <c r="AZ65" s="204">
        <v>1</v>
      </c>
      <c r="BA65" s="204">
        <v>1</v>
      </c>
      <c r="BB65" s="204">
        <f>1</f>
        <v>1</v>
      </c>
      <c r="BC65" s="204">
        <f t="shared" si="110"/>
        <v>0</v>
      </c>
      <c r="BD65" s="204">
        <f t="shared" si="111"/>
        <v>0</v>
      </c>
      <c r="BF65" s="202"/>
      <c r="BG65" s="203">
        <v>9</v>
      </c>
      <c r="BH65" s="204"/>
      <c r="BI65" s="204"/>
      <c r="BJ65" s="204">
        <v>4</v>
      </c>
      <c r="BK65" s="204">
        <f t="shared" si="112"/>
        <v>4</v>
      </c>
      <c r="BL65" s="204">
        <f t="shared" si="113"/>
        <v>4</v>
      </c>
      <c r="BN65" s="202"/>
      <c r="BO65" s="203">
        <v>9</v>
      </c>
      <c r="BP65" s="204">
        <v>0</v>
      </c>
      <c r="BQ65" s="204">
        <v>0</v>
      </c>
      <c r="BR65" s="204">
        <v>0</v>
      </c>
      <c r="BS65" s="204">
        <f t="shared" si="114"/>
        <v>0</v>
      </c>
      <c r="BT65" s="204">
        <f t="shared" si="115"/>
        <v>0</v>
      </c>
    </row>
    <row r="66" spans="2:72" s="35" customFormat="1">
      <c r="B66" s="202"/>
      <c r="C66" s="203">
        <v>10</v>
      </c>
      <c r="D66" s="204">
        <f t="shared" si="98"/>
        <v>103</v>
      </c>
      <c r="E66" s="204">
        <f t="shared" si="96"/>
        <v>152</v>
      </c>
      <c r="F66" s="204">
        <f t="shared" si="97"/>
        <v>152</v>
      </c>
      <c r="G66" s="204">
        <f t="shared" si="99"/>
        <v>49</v>
      </c>
      <c r="H66" s="204">
        <f t="shared" si="100"/>
        <v>0</v>
      </c>
      <c r="J66" s="202"/>
      <c r="K66" s="203">
        <v>10</v>
      </c>
      <c r="L66" s="204">
        <v>0</v>
      </c>
      <c r="M66" s="204">
        <v>51</v>
      </c>
      <c r="N66" s="204">
        <v>51</v>
      </c>
      <c r="O66" s="204">
        <f t="shared" si="116"/>
        <v>51</v>
      </c>
      <c r="P66" s="204">
        <f t="shared" si="101"/>
        <v>0</v>
      </c>
      <c r="R66" s="202"/>
      <c r="S66" s="203">
        <v>10</v>
      </c>
      <c r="T66" s="204">
        <v>2</v>
      </c>
      <c r="U66" s="204">
        <v>0</v>
      </c>
      <c r="V66" s="204">
        <v>1</v>
      </c>
      <c r="W66" s="204">
        <f t="shared" si="102"/>
        <v>-1</v>
      </c>
      <c r="X66" s="204">
        <f t="shared" si="103"/>
        <v>1</v>
      </c>
      <c r="Z66" s="202"/>
      <c r="AA66" s="203">
        <v>10</v>
      </c>
      <c r="AB66" s="204">
        <v>0</v>
      </c>
      <c r="AC66" s="204">
        <v>0</v>
      </c>
      <c r="AD66" s="204">
        <v>0</v>
      </c>
      <c r="AE66" s="204">
        <f t="shared" si="104"/>
        <v>0</v>
      </c>
      <c r="AF66" s="204">
        <f t="shared" si="105"/>
        <v>0</v>
      </c>
      <c r="AH66" s="202"/>
      <c r="AI66" s="203">
        <v>10</v>
      </c>
      <c r="AJ66" s="204">
        <v>78</v>
      </c>
      <c r="AK66" s="204">
        <v>79</v>
      </c>
      <c r="AL66" s="204">
        <v>82</v>
      </c>
      <c r="AM66" s="204">
        <f t="shared" si="106"/>
        <v>4</v>
      </c>
      <c r="AN66" s="204">
        <f t="shared" si="107"/>
        <v>3</v>
      </c>
      <c r="AP66" s="202"/>
      <c r="AQ66" s="203">
        <v>10</v>
      </c>
      <c r="AR66" s="204">
        <v>20</v>
      </c>
      <c r="AS66" s="204">
        <v>17</v>
      </c>
      <c r="AT66" s="204">
        <v>17</v>
      </c>
      <c r="AU66" s="204">
        <f t="shared" si="108"/>
        <v>-3</v>
      </c>
      <c r="AV66" s="204">
        <f t="shared" si="109"/>
        <v>0</v>
      </c>
      <c r="AX66" s="202"/>
      <c r="AY66" s="203">
        <v>10</v>
      </c>
      <c r="AZ66" s="204">
        <v>3</v>
      </c>
      <c r="BA66" s="204">
        <v>3</v>
      </c>
      <c r="BB66" s="204">
        <v>1</v>
      </c>
      <c r="BC66" s="204">
        <f t="shared" si="110"/>
        <v>-2</v>
      </c>
      <c r="BD66" s="204">
        <f t="shared" si="111"/>
        <v>-2</v>
      </c>
      <c r="BF66" s="202"/>
      <c r="BG66" s="203">
        <v>10</v>
      </c>
      <c r="BH66" s="204"/>
      <c r="BI66" s="204"/>
      <c r="BJ66" s="204"/>
      <c r="BK66" s="204">
        <f t="shared" si="112"/>
        <v>0</v>
      </c>
      <c r="BL66" s="204">
        <f t="shared" si="113"/>
        <v>0</v>
      </c>
      <c r="BN66" s="202"/>
      <c r="BO66" s="203">
        <v>10</v>
      </c>
      <c r="BP66" s="204">
        <v>0</v>
      </c>
      <c r="BQ66" s="204">
        <v>2</v>
      </c>
      <c r="BR66" s="204">
        <v>0</v>
      </c>
      <c r="BS66" s="204">
        <f t="shared" si="114"/>
        <v>0</v>
      </c>
      <c r="BT66" s="204">
        <f t="shared" si="115"/>
        <v>-2</v>
      </c>
    </row>
    <row r="67" spans="2:72" s="35" customFormat="1">
      <c r="B67" s="202"/>
      <c r="C67" s="203">
        <v>11</v>
      </c>
      <c r="D67" s="204">
        <f t="shared" si="98"/>
        <v>87</v>
      </c>
      <c r="E67" s="204">
        <f t="shared" si="96"/>
        <v>132</v>
      </c>
      <c r="F67" s="204">
        <f t="shared" si="97"/>
        <v>127</v>
      </c>
      <c r="G67" s="204">
        <f t="shared" si="99"/>
        <v>40</v>
      </c>
      <c r="H67" s="204">
        <f t="shared" si="100"/>
        <v>-5</v>
      </c>
      <c r="J67" s="202"/>
      <c r="K67" s="203">
        <v>11</v>
      </c>
      <c r="L67" s="204">
        <v>0</v>
      </c>
      <c r="M67" s="204">
        <v>39</v>
      </c>
      <c r="N67" s="204">
        <v>39</v>
      </c>
      <c r="O67" s="204">
        <f t="shared" si="116"/>
        <v>39</v>
      </c>
      <c r="P67" s="204">
        <f t="shared" si="101"/>
        <v>0</v>
      </c>
      <c r="R67" s="202"/>
      <c r="S67" s="203">
        <v>11</v>
      </c>
      <c r="T67" s="204">
        <v>2</v>
      </c>
      <c r="U67" s="204">
        <v>3</v>
      </c>
      <c r="V67" s="204">
        <v>2</v>
      </c>
      <c r="W67" s="204">
        <f t="shared" si="102"/>
        <v>0</v>
      </c>
      <c r="X67" s="204">
        <f t="shared" si="103"/>
        <v>-1</v>
      </c>
      <c r="Z67" s="202"/>
      <c r="AA67" s="203">
        <v>11</v>
      </c>
      <c r="AB67" s="204">
        <v>0</v>
      </c>
      <c r="AC67" s="204">
        <v>0</v>
      </c>
      <c r="AD67" s="204">
        <v>0</v>
      </c>
      <c r="AE67" s="204">
        <f t="shared" si="104"/>
        <v>0</v>
      </c>
      <c r="AF67" s="204">
        <f t="shared" si="105"/>
        <v>0</v>
      </c>
      <c r="AH67" s="202"/>
      <c r="AI67" s="203">
        <v>11</v>
      </c>
      <c r="AJ67" s="204">
        <v>54</v>
      </c>
      <c r="AK67" s="204">
        <v>55</v>
      </c>
      <c r="AL67" s="204">
        <v>59</v>
      </c>
      <c r="AM67" s="204">
        <f t="shared" si="106"/>
        <v>5</v>
      </c>
      <c r="AN67" s="204">
        <f t="shared" si="107"/>
        <v>4</v>
      </c>
      <c r="AP67" s="202"/>
      <c r="AQ67" s="203">
        <v>11</v>
      </c>
      <c r="AR67" s="204">
        <v>31</v>
      </c>
      <c r="AS67" s="204">
        <v>35</v>
      </c>
      <c r="AT67" s="204">
        <v>27</v>
      </c>
      <c r="AU67" s="204">
        <f t="shared" si="108"/>
        <v>-4</v>
      </c>
      <c r="AV67" s="204">
        <f t="shared" si="109"/>
        <v>-8</v>
      </c>
      <c r="AX67" s="202"/>
      <c r="AY67" s="203">
        <v>11</v>
      </c>
      <c r="AZ67" s="204">
        <v>0</v>
      </c>
      <c r="BA67" s="204">
        <v>0</v>
      </c>
      <c r="BB67" s="204">
        <v>0</v>
      </c>
      <c r="BC67" s="204">
        <f t="shared" si="110"/>
        <v>0</v>
      </c>
      <c r="BD67" s="204">
        <f t="shared" si="111"/>
        <v>0</v>
      </c>
      <c r="BF67" s="202"/>
      <c r="BG67" s="203">
        <v>11</v>
      </c>
      <c r="BH67" s="204"/>
      <c r="BI67" s="204"/>
      <c r="BJ67" s="204"/>
      <c r="BK67" s="204">
        <f t="shared" si="112"/>
        <v>0</v>
      </c>
      <c r="BL67" s="204">
        <f t="shared" si="113"/>
        <v>0</v>
      </c>
      <c r="BN67" s="202"/>
      <c r="BO67" s="203">
        <v>11</v>
      </c>
      <c r="BP67" s="204">
        <v>0</v>
      </c>
      <c r="BQ67" s="204">
        <v>0</v>
      </c>
      <c r="BR67" s="204">
        <v>0</v>
      </c>
      <c r="BS67" s="204">
        <f t="shared" si="114"/>
        <v>0</v>
      </c>
      <c r="BT67" s="204">
        <f t="shared" si="115"/>
        <v>0</v>
      </c>
    </row>
    <row r="68" spans="2:72" s="35" customFormat="1">
      <c r="B68" s="202"/>
      <c r="C68" s="203">
        <v>12</v>
      </c>
      <c r="D68" s="204">
        <f t="shared" si="98"/>
        <v>93</v>
      </c>
      <c r="E68" s="204">
        <f t="shared" si="96"/>
        <v>121</v>
      </c>
      <c r="F68" s="204">
        <f t="shared" si="97"/>
        <v>102</v>
      </c>
      <c r="G68" s="204">
        <f t="shared" si="99"/>
        <v>9</v>
      </c>
      <c r="H68" s="204">
        <f t="shared" si="100"/>
        <v>-19</v>
      </c>
      <c r="J68" s="202"/>
      <c r="K68" s="203">
        <v>12</v>
      </c>
      <c r="L68" s="204">
        <v>0</v>
      </c>
      <c r="M68" s="204">
        <v>28</v>
      </c>
      <c r="N68" s="204">
        <v>28</v>
      </c>
      <c r="O68" s="204">
        <f t="shared" si="116"/>
        <v>28</v>
      </c>
      <c r="P68" s="204">
        <f t="shared" si="101"/>
        <v>0</v>
      </c>
      <c r="R68" s="202"/>
      <c r="S68" s="203">
        <v>12</v>
      </c>
      <c r="T68" s="204">
        <v>1</v>
      </c>
      <c r="U68" s="204">
        <v>0</v>
      </c>
      <c r="V68" s="204">
        <v>0</v>
      </c>
      <c r="W68" s="204">
        <f t="shared" si="102"/>
        <v>-1</v>
      </c>
      <c r="X68" s="204">
        <f t="shared" si="103"/>
        <v>0</v>
      </c>
      <c r="Z68" s="202"/>
      <c r="AA68" s="203">
        <v>12</v>
      </c>
      <c r="AB68" s="204">
        <v>0</v>
      </c>
      <c r="AC68" s="204">
        <v>0</v>
      </c>
      <c r="AD68" s="204">
        <v>0</v>
      </c>
      <c r="AE68" s="204">
        <f t="shared" si="104"/>
        <v>0</v>
      </c>
      <c r="AF68" s="204">
        <f t="shared" si="105"/>
        <v>0</v>
      </c>
      <c r="AH68" s="202"/>
      <c r="AI68" s="203">
        <v>12</v>
      </c>
      <c r="AJ68" s="204">
        <v>91</v>
      </c>
      <c r="AK68" s="204">
        <v>92</v>
      </c>
      <c r="AL68" s="204">
        <v>73</v>
      </c>
      <c r="AM68" s="204">
        <f t="shared" si="106"/>
        <v>-18</v>
      </c>
      <c r="AN68" s="204">
        <f t="shared" si="107"/>
        <v>-19</v>
      </c>
      <c r="AP68" s="202"/>
      <c r="AQ68" s="203">
        <v>12</v>
      </c>
      <c r="AR68" s="204">
        <v>1</v>
      </c>
      <c r="AS68" s="204">
        <v>1</v>
      </c>
      <c r="AT68" s="204">
        <v>1</v>
      </c>
      <c r="AU68" s="204">
        <f t="shared" si="108"/>
        <v>0</v>
      </c>
      <c r="AV68" s="204">
        <f t="shared" si="109"/>
        <v>0</v>
      </c>
      <c r="AX68" s="202"/>
      <c r="AY68" s="203">
        <v>12</v>
      </c>
      <c r="AZ68" s="204">
        <v>0</v>
      </c>
      <c r="BA68" s="204">
        <v>0</v>
      </c>
      <c r="BB68" s="204">
        <v>0</v>
      </c>
      <c r="BC68" s="204">
        <f t="shared" si="110"/>
        <v>0</v>
      </c>
      <c r="BD68" s="204">
        <f t="shared" si="111"/>
        <v>0</v>
      </c>
      <c r="BF68" s="202"/>
      <c r="BG68" s="203">
        <v>12</v>
      </c>
      <c r="BH68" s="204"/>
      <c r="BI68" s="204"/>
      <c r="BJ68" s="204"/>
      <c r="BK68" s="204">
        <f t="shared" si="112"/>
        <v>0</v>
      </c>
      <c r="BL68" s="204">
        <f t="shared" si="113"/>
        <v>0</v>
      </c>
      <c r="BN68" s="202"/>
      <c r="BO68" s="203">
        <v>12</v>
      </c>
      <c r="BP68" s="204">
        <v>0</v>
      </c>
      <c r="BQ68" s="204">
        <v>0</v>
      </c>
      <c r="BR68" s="204">
        <v>0</v>
      </c>
      <c r="BS68" s="204">
        <f t="shared" si="114"/>
        <v>0</v>
      </c>
      <c r="BT68" s="204">
        <f t="shared" si="115"/>
        <v>0</v>
      </c>
    </row>
    <row r="69" spans="2:72" s="35" customFormat="1">
      <c r="B69" s="202"/>
      <c r="C69" s="203">
        <v>13</v>
      </c>
      <c r="D69" s="204">
        <f t="shared" si="98"/>
        <v>67</v>
      </c>
      <c r="E69" s="204">
        <f t="shared" si="96"/>
        <v>86</v>
      </c>
      <c r="F69" s="204">
        <f t="shared" si="97"/>
        <v>88</v>
      </c>
      <c r="G69" s="204">
        <f t="shared" si="99"/>
        <v>21</v>
      </c>
      <c r="H69" s="204">
        <f t="shared" si="100"/>
        <v>2</v>
      </c>
      <c r="J69" s="202"/>
      <c r="K69" s="203">
        <v>13</v>
      </c>
      <c r="L69" s="204">
        <v>0</v>
      </c>
      <c r="M69" s="204">
        <v>18</v>
      </c>
      <c r="N69" s="204">
        <v>18</v>
      </c>
      <c r="O69" s="204">
        <f t="shared" si="116"/>
        <v>18</v>
      </c>
      <c r="P69" s="204">
        <f t="shared" si="101"/>
        <v>0</v>
      </c>
      <c r="R69" s="202"/>
      <c r="S69" s="203">
        <v>13</v>
      </c>
      <c r="T69" s="204">
        <v>0</v>
      </c>
      <c r="U69" s="204">
        <v>0</v>
      </c>
      <c r="V69" s="204">
        <v>0</v>
      </c>
      <c r="W69" s="204">
        <f t="shared" si="102"/>
        <v>0</v>
      </c>
      <c r="X69" s="204">
        <f t="shared" si="103"/>
        <v>0</v>
      </c>
      <c r="Z69" s="202"/>
      <c r="AA69" s="203">
        <v>13</v>
      </c>
      <c r="AB69" s="204">
        <v>0</v>
      </c>
      <c r="AC69" s="204">
        <v>0</v>
      </c>
      <c r="AD69" s="204">
        <v>0</v>
      </c>
      <c r="AE69" s="204">
        <f t="shared" si="104"/>
        <v>0</v>
      </c>
      <c r="AF69" s="204">
        <f t="shared" si="105"/>
        <v>0</v>
      </c>
      <c r="AH69" s="202"/>
      <c r="AI69" s="203">
        <v>13</v>
      </c>
      <c r="AJ69" s="204">
        <v>63</v>
      </c>
      <c r="AK69" s="204">
        <v>64</v>
      </c>
      <c r="AL69" s="204">
        <v>66</v>
      </c>
      <c r="AM69" s="204">
        <f t="shared" si="106"/>
        <v>3</v>
      </c>
      <c r="AN69" s="204">
        <f t="shared" si="107"/>
        <v>2</v>
      </c>
      <c r="AP69" s="202"/>
      <c r="AQ69" s="203">
        <v>13</v>
      </c>
      <c r="AR69" s="204">
        <v>0</v>
      </c>
      <c r="AS69" s="204">
        <v>0</v>
      </c>
      <c r="AT69" s="204">
        <v>0</v>
      </c>
      <c r="AU69" s="204">
        <f t="shared" si="108"/>
        <v>0</v>
      </c>
      <c r="AV69" s="204">
        <f t="shared" si="109"/>
        <v>0</v>
      </c>
      <c r="AX69" s="202"/>
      <c r="AY69" s="203">
        <v>13</v>
      </c>
      <c r="AZ69" s="204">
        <f>3+1</f>
        <v>4</v>
      </c>
      <c r="BA69" s="204">
        <v>4</v>
      </c>
      <c r="BB69" s="204">
        <f>3+1</f>
        <v>4</v>
      </c>
      <c r="BC69" s="204">
        <f t="shared" si="110"/>
        <v>0</v>
      </c>
      <c r="BD69" s="204">
        <f t="shared" si="111"/>
        <v>0</v>
      </c>
      <c r="BF69" s="202"/>
      <c r="BG69" s="203">
        <v>13</v>
      </c>
      <c r="BH69" s="204"/>
      <c r="BI69" s="204"/>
      <c r="BJ69" s="204"/>
      <c r="BK69" s="204">
        <f t="shared" si="112"/>
        <v>0</v>
      </c>
      <c r="BL69" s="204">
        <f t="shared" si="113"/>
        <v>0</v>
      </c>
      <c r="BN69" s="202"/>
      <c r="BO69" s="203">
        <v>13</v>
      </c>
      <c r="BP69" s="204">
        <v>0</v>
      </c>
      <c r="BQ69" s="204">
        <v>0</v>
      </c>
      <c r="BR69" s="204">
        <v>0</v>
      </c>
      <c r="BS69" s="204">
        <f t="shared" si="114"/>
        <v>0</v>
      </c>
      <c r="BT69" s="204">
        <f t="shared" si="115"/>
        <v>0</v>
      </c>
    </row>
    <row r="70" spans="2:72" s="35" customFormat="1">
      <c r="B70" s="202"/>
      <c r="C70" s="203">
        <v>14</v>
      </c>
      <c r="D70" s="204">
        <f t="shared" si="98"/>
        <v>80</v>
      </c>
      <c r="E70" s="204">
        <f t="shared" si="96"/>
        <v>80</v>
      </c>
      <c r="F70" s="204">
        <f t="shared" si="97"/>
        <v>100</v>
      </c>
      <c r="G70" s="204">
        <f t="shared" si="99"/>
        <v>20</v>
      </c>
      <c r="H70" s="204">
        <f t="shared" si="100"/>
        <v>20</v>
      </c>
      <c r="J70" s="202"/>
      <c r="K70" s="203">
        <v>14</v>
      </c>
      <c r="L70" s="204">
        <v>0</v>
      </c>
      <c r="M70" s="204">
        <v>1</v>
      </c>
      <c r="N70" s="204">
        <v>1</v>
      </c>
      <c r="O70" s="204">
        <f t="shared" si="116"/>
        <v>1</v>
      </c>
      <c r="P70" s="204">
        <f t="shared" si="101"/>
        <v>0</v>
      </c>
      <c r="R70" s="202"/>
      <c r="S70" s="203">
        <v>14</v>
      </c>
      <c r="T70" s="204">
        <v>0</v>
      </c>
      <c r="U70" s="204">
        <v>0</v>
      </c>
      <c r="V70" s="204">
        <v>0</v>
      </c>
      <c r="W70" s="204">
        <f t="shared" si="102"/>
        <v>0</v>
      </c>
      <c r="X70" s="204">
        <f t="shared" si="103"/>
        <v>0</v>
      </c>
      <c r="Z70" s="202"/>
      <c r="AA70" s="203">
        <v>14</v>
      </c>
      <c r="AB70" s="204">
        <v>0</v>
      </c>
      <c r="AC70" s="204">
        <v>0</v>
      </c>
      <c r="AD70" s="204">
        <v>0</v>
      </c>
      <c r="AE70" s="204">
        <f t="shared" si="104"/>
        <v>0</v>
      </c>
      <c r="AF70" s="204">
        <f t="shared" si="105"/>
        <v>0</v>
      </c>
      <c r="AH70" s="202"/>
      <c r="AI70" s="203">
        <v>14</v>
      </c>
      <c r="AJ70" s="204">
        <v>72</v>
      </c>
      <c r="AK70" s="204">
        <v>73</v>
      </c>
      <c r="AL70" s="204">
        <v>93</v>
      </c>
      <c r="AM70" s="204">
        <f t="shared" si="106"/>
        <v>21</v>
      </c>
      <c r="AN70" s="204">
        <f t="shared" si="107"/>
        <v>20</v>
      </c>
      <c r="AP70" s="202"/>
      <c r="AQ70" s="203">
        <v>14</v>
      </c>
      <c r="AR70" s="204">
        <v>0</v>
      </c>
      <c r="AS70" s="204">
        <v>0</v>
      </c>
      <c r="AT70" s="204">
        <v>0</v>
      </c>
      <c r="AU70" s="204">
        <f t="shared" si="108"/>
        <v>0</v>
      </c>
      <c r="AV70" s="204">
        <f t="shared" si="109"/>
        <v>0</v>
      </c>
      <c r="AX70" s="202"/>
      <c r="AY70" s="203">
        <v>14</v>
      </c>
      <c r="AZ70" s="204">
        <f>6+2</f>
        <v>8</v>
      </c>
      <c r="BA70" s="204">
        <v>6</v>
      </c>
      <c r="BB70" s="204">
        <f>5+1</f>
        <v>6</v>
      </c>
      <c r="BC70" s="204">
        <f t="shared" si="110"/>
        <v>-2</v>
      </c>
      <c r="BD70" s="204">
        <f t="shared" si="111"/>
        <v>0</v>
      </c>
      <c r="BF70" s="202"/>
      <c r="BG70" s="203">
        <v>14</v>
      </c>
      <c r="BH70" s="204"/>
      <c r="BI70" s="204"/>
      <c r="BJ70" s="204"/>
      <c r="BK70" s="204">
        <f t="shared" si="112"/>
        <v>0</v>
      </c>
      <c r="BL70" s="204">
        <f t="shared" si="113"/>
        <v>0</v>
      </c>
      <c r="BN70" s="202"/>
      <c r="BO70" s="203">
        <v>14</v>
      </c>
      <c r="BP70" s="204">
        <v>0</v>
      </c>
      <c r="BQ70" s="204">
        <v>0</v>
      </c>
      <c r="BR70" s="204">
        <v>0</v>
      </c>
      <c r="BS70" s="204">
        <f t="shared" si="114"/>
        <v>0</v>
      </c>
      <c r="BT70" s="204">
        <f t="shared" si="115"/>
        <v>0</v>
      </c>
    </row>
    <row r="71" spans="2:72" s="35" customFormat="1">
      <c r="B71" s="202"/>
      <c r="C71" s="203">
        <v>15</v>
      </c>
      <c r="D71" s="204">
        <f t="shared" si="98"/>
        <v>43</v>
      </c>
      <c r="E71" s="204">
        <f t="shared" si="96"/>
        <v>46</v>
      </c>
      <c r="F71" s="204">
        <f t="shared" si="97"/>
        <v>25</v>
      </c>
      <c r="G71" s="204">
        <f t="shared" si="99"/>
        <v>-18</v>
      </c>
      <c r="H71" s="204">
        <f t="shared" si="100"/>
        <v>-21</v>
      </c>
      <c r="J71" s="202"/>
      <c r="K71" s="203">
        <v>15</v>
      </c>
      <c r="L71" s="204">
        <v>0</v>
      </c>
      <c r="M71" s="204">
        <v>3</v>
      </c>
      <c r="N71" s="204">
        <v>3</v>
      </c>
      <c r="O71" s="204">
        <f t="shared" si="116"/>
        <v>3</v>
      </c>
      <c r="P71" s="204">
        <f t="shared" si="101"/>
        <v>0</v>
      </c>
      <c r="R71" s="202"/>
      <c r="S71" s="203">
        <v>15</v>
      </c>
      <c r="T71" s="204">
        <v>0</v>
      </c>
      <c r="U71" s="204">
        <v>0</v>
      </c>
      <c r="V71" s="204">
        <v>0</v>
      </c>
      <c r="W71" s="204">
        <f t="shared" si="102"/>
        <v>0</v>
      </c>
      <c r="X71" s="204">
        <f t="shared" si="103"/>
        <v>0</v>
      </c>
      <c r="Z71" s="202"/>
      <c r="AA71" s="203">
        <v>15</v>
      </c>
      <c r="AB71" s="204">
        <v>0</v>
      </c>
      <c r="AC71" s="204">
        <v>0</v>
      </c>
      <c r="AD71" s="204">
        <v>0</v>
      </c>
      <c r="AE71" s="204">
        <f t="shared" si="104"/>
        <v>0</v>
      </c>
      <c r="AF71" s="204">
        <f t="shared" si="105"/>
        <v>0</v>
      </c>
      <c r="AH71" s="202"/>
      <c r="AI71" s="203">
        <v>15</v>
      </c>
      <c r="AJ71" s="204">
        <v>43</v>
      </c>
      <c r="AK71" s="204">
        <v>43</v>
      </c>
      <c r="AL71" s="204">
        <v>22</v>
      </c>
      <c r="AM71" s="204">
        <f t="shared" si="106"/>
        <v>-21</v>
      </c>
      <c r="AN71" s="204">
        <f t="shared" si="107"/>
        <v>-21</v>
      </c>
      <c r="AP71" s="202"/>
      <c r="AQ71" s="203">
        <v>15</v>
      </c>
      <c r="AR71" s="204">
        <v>0</v>
      </c>
      <c r="AS71" s="204">
        <v>0</v>
      </c>
      <c r="AT71" s="204">
        <v>0</v>
      </c>
      <c r="AU71" s="204">
        <f t="shared" si="108"/>
        <v>0</v>
      </c>
      <c r="AV71" s="204">
        <f t="shared" si="109"/>
        <v>0</v>
      </c>
      <c r="AX71" s="202"/>
      <c r="AY71" s="203">
        <v>15</v>
      </c>
      <c r="AZ71" s="204">
        <v>0</v>
      </c>
      <c r="BA71" s="204">
        <v>0</v>
      </c>
      <c r="BB71" s="204">
        <v>0</v>
      </c>
      <c r="BC71" s="204">
        <f t="shared" si="110"/>
        <v>0</v>
      </c>
      <c r="BD71" s="204">
        <f t="shared" si="111"/>
        <v>0</v>
      </c>
      <c r="BF71" s="202"/>
      <c r="BG71" s="203">
        <v>15</v>
      </c>
      <c r="BH71" s="204"/>
      <c r="BI71" s="204"/>
      <c r="BJ71" s="204"/>
      <c r="BK71" s="204">
        <f t="shared" si="112"/>
        <v>0</v>
      </c>
      <c r="BL71" s="204">
        <f t="shared" si="113"/>
        <v>0</v>
      </c>
      <c r="BN71" s="202"/>
      <c r="BO71" s="203">
        <v>15</v>
      </c>
      <c r="BP71" s="204">
        <v>0</v>
      </c>
      <c r="BQ71" s="204">
        <v>0</v>
      </c>
      <c r="BR71" s="204">
        <v>0</v>
      </c>
      <c r="BS71" s="204">
        <f t="shared" si="114"/>
        <v>0</v>
      </c>
      <c r="BT71" s="204">
        <f t="shared" si="115"/>
        <v>0</v>
      </c>
    </row>
    <row r="72" spans="2:72" s="35" customFormat="1">
      <c r="B72" s="202"/>
      <c r="C72" s="203">
        <v>16</v>
      </c>
      <c r="D72" s="204">
        <f t="shared" si="98"/>
        <v>19</v>
      </c>
      <c r="E72" s="204">
        <f t="shared" si="96"/>
        <v>21</v>
      </c>
      <c r="F72" s="204">
        <f t="shared" si="97"/>
        <v>9</v>
      </c>
      <c r="G72" s="204">
        <f t="shared" si="99"/>
        <v>-10</v>
      </c>
      <c r="H72" s="204">
        <f t="shared" si="100"/>
        <v>-12</v>
      </c>
      <c r="J72" s="202"/>
      <c r="K72" s="203">
        <v>16</v>
      </c>
      <c r="L72" s="204">
        <v>0</v>
      </c>
      <c r="M72" s="204">
        <v>2</v>
      </c>
      <c r="N72" s="204">
        <v>2</v>
      </c>
      <c r="O72" s="204">
        <f t="shared" si="116"/>
        <v>2</v>
      </c>
      <c r="P72" s="204">
        <f t="shared" si="101"/>
        <v>0</v>
      </c>
      <c r="R72" s="202"/>
      <c r="S72" s="203">
        <v>16</v>
      </c>
      <c r="T72" s="204">
        <v>0</v>
      </c>
      <c r="U72" s="204">
        <v>0</v>
      </c>
      <c r="V72" s="204">
        <v>0</v>
      </c>
      <c r="W72" s="204">
        <f t="shared" si="102"/>
        <v>0</v>
      </c>
      <c r="X72" s="204">
        <f t="shared" si="103"/>
        <v>0</v>
      </c>
      <c r="Z72" s="202"/>
      <c r="AA72" s="203">
        <v>16</v>
      </c>
      <c r="AB72" s="204">
        <v>0</v>
      </c>
      <c r="AC72" s="204">
        <v>0</v>
      </c>
      <c r="AD72" s="204">
        <v>0</v>
      </c>
      <c r="AE72" s="204">
        <f t="shared" si="104"/>
        <v>0</v>
      </c>
      <c r="AF72" s="204">
        <f t="shared" si="105"/>
        <v>0</v>
      </c>
      <c r="AH72" s="202"/>
      <c r="AI72" s="203">
        <v>16</v>
      </c>
      <c r="AJ72" s="204">
        <v>19</v>
      </c>
      <c r="AK72" s="204">
        <v>19</v>
      </c>
      <c r="AL72" s="204">
        <v>7</v>
      </c>
      <c r="AM72" s="204">
        <f t="shared" si="106"/>
        <v>-12</v>
      </c>
      <c r="AN72" s="204">
        <f t="shared" si="107"/>
        <v>-12</v>
      </c>
      <c r="AP72" s="202"/>
      <c r="AQ72" s="203">
        <v>16</v>
      </c>
      <c r="AR72" s="204">
        <v>0</v>
      </c>
      <c r="AS72" s="204">
        <v>0</v>
      </c>
      <c r="AT72" s="204">
        <v>0</v>
      </c>
      <c r="AU72" s="204">
        <f t="shared" si="108"/>
        <v>0</v>
      </c>
      <c r="AV72" s="204">
        <f t="shared" si="109"/>
        <v>0</v>
      </c>
      <c r="AX72" s="202"/>
      <c r="AY72" s="203">
        <v>16</v>
      </c>
      <c r="AZ72" s="204">
        <v>0</v>
      </c>
      <c r="BA72" s="204">
        <v>0</v>
      </c>
      <c r="BB72" s="204">
        <v>0</v>
      </c>
      <c r="BC72" s="204">
        <f t="shared" si="110"/>
        <v>0</v>
      </c>
      <c r="BD72" s="204">
        <f t="shared" si="111"/>
        <v>0</v>
      </c>
      <c r="BF72" s="202"/>
      <c r="BG72" s="203">
        <v>16</v>
      </c>
      <c r="BH72" s="204"/>
      <c r="BI72" s="204"/>
      <c r="BJ72" s="204"/>
      <c r="BK72" s="204">
        <f t="shared" si="112"/>
        <v>0</v>
      </c>
      <c r="BL72" s="204">
        <f t="shared" si="113"/>
        <v>0</v>
      </c>
      <c r="BN72" s="202"/>
      <c r="BO72" s="203">
        <v>16</v>
      </c>
      <c r="BP72" s="204">
        <v>0</v>
      </c>
      <c r="BQ72" s="204">
        <v>0</v>
      </c>
      <c r="BR72" s="204">
        <v>0</v>
      </c>
      <c r="BS72" s="204">
        <f t="shared" si="114"/>
        <v>0</v>
      </c>
      <c r="BT72" s="204">
        <f t="shared" si="115"/>
        <v>0</v>
      </c>
    </row>
    <row r="73" spans="2:72" s="35" customFormat="1">
      <c r="B73" s="202"/>
      <c r="C73" s="203">
        <v>17</v>
      </c>
      <c r="D73" s="204">
        <f t="shared" si="98"/>
        <v>0</v>
      </c>
      <c r="E73" s="204">
        <f t="shared" si="96"/>
        <v>8</v>
      </c>
      <c r="F73" s="204">
        <f t="shared" si="97"/>
        <v>8</v>
      </c>
      <c r="G73" s="204">
        <f t="shared" si="99"/>
        <v>8</v>
      </c>
      <c r="H73" s="204">
        <f t="shared" si="100"/>
        <v>0</v>
      </c>
      <c r="J73" s="202"/>
      <c r="K73" s="203">
        <v>17</v>
      </c>
      <c r="L73" s="204">
        <v>0</v>
      </c>
      <c r="M73" s="204">
        <v>8</v>
      </c>
      <c r="N73" s="204">
        <v>8</v>
      </c>
      <c r="O73" s="204">
        <f t="shared" si="116"/>
        <v>8</v>
      </c>
      <c r="P73" s="204">
        <f t="shared" si="101"/>
        <v>0</v>
      </c>
      <c r="R73" s="202"/>
      <c r="S73" s="203">
        <v>17</v>
      </c>
      <c r="T73" s="204">
        <v>0</v>
      </c>
      <c r="U73" s="204">
        <v>0</v>
      </c>
      <c r="V73" s="204">
        <v>0</v>
      </c>
      <c r="W73" s="204">
        <f t="shared" si="102"/>
        <v>0</v>
      </c>
      <c r="X73" s="204">
        <f t="shared" si="103"/>
        <v>0</v>
      </c>
      <c r="Z73" s="202"/>
      <c r="AA73" s="203">
        <v>17</v>
      </c>
      <c r="AB73" s="204">
        <v>0</v>
      </c>
      <c r="AC73" s="204">
        <v>0</v>
      </c>
      <c r="AD73" s="204">
        <v>0</v>
      </c>
      <c r="AE73" s="204">
        <f t="shared" si="104"/>
        <v>0</v>
      </c>
      <c r="AF73" s="204">
        <f t="shared" si="105"/>
        <v>0</v>
      </c>
      <c r="AH73" s="202"/>
      <c r="AI73" s="203">
        <v>17</v>
      </c>
      <c r="AJ73" s="204">
        <v>0</v>
      </c>
      <c r="AK73" s="204">
        <v>0</v>
      </c>
      <c r="AL73" s="204">
        <v>0</v>
      </c>
      <c r="AM73" s="204">
        <f t="shared" si="106"/>
        <v>0</v>
      </c>
      <c r="AN73" s="204">
        <f t="shared" si="107"/>
        <v>0</v>
      </c>
      <c r="AP73" s="202"/>
      <c r="AQ73" s="203">
        <v>17</v>
      </c>
      <c r="AR73" s="204">
        <v>0</v>
      </c>
      <c r="AS73" s="204">
        <v>0</v>
      </c>
      <c r="AT73" s="204">
        <v>0</v>
      </c>
      <c r="AU73" s="204">
        <f t="shared" si="108"/>
        <v>0</v>
      </c>
      <c r="AV73" s="204">
        <f t="shared" si="109"/>
        <v>0</v>
      </c>
      <c r="AX73" s="202"/>
      <c r="AY73" s="203">
        <v>17</v>
      </c>
      <c r="AZ73" s="204">
        <v>0</v>
      </c>
      <c r="BA73" s="204">
        <v>0</v>
      </c>
      <c r="BB73" s="204">
        <v>0</v>
      </c>
      <c r="BC73" s="204">
        <f t="shared" si="110"/>
        <v>0</v>
      </c>
      <c r="BD73" s="204">
        <f t="shared" si="111"/>
        <v>0</v>
      </c>
      <c r="BF73" s="202"/>
      <c r="BG73" s="203">
        <v>17</v>
      </c>
      <c r="BH73" s="204"/>
      <c r="BI73" s="204"/>
      <c r="BJ73" s="204"/>
      <c r="BK73" s="204">
        <f t="shared" si="112"/>
        <v>0</v>
      </c>
      <c r="BL73" s="204">
        <f t="shared" si="113"/>
        <v>0</v>
      </c>
      <c r="BN73" s="202"/>
      <c r="BO73" s="203">
        <v>17</v>
      </c>
      <c r="BP73" s="204">
        <v>0</v>
      </c>
      <c r="BQ73" s="204">
        <v>0</v>
      </c>
      <c r="BR73" s="204">
        <v>0</v>
      </c>
      <c r="BS73" s="204">
        <f t="shared" si="114"/>
        <v>0</v>
      </c>
      <c r="BT73" s="204">
        <f t="shared" si="115"/>
        <v>0</v>
      </c>
    </row>
    <row r="74" spans="2:72" s="35" customFormat="1">
      <c r="B74" s="202"/>
      <c r="C74" s="203">
        <v>18</v>
      </c>
      <c r="D74" s="204">
        <f t="shared" si="98"/>
        <v>0</v>
      </c>
      <c r="E74" s="204">
        <f t="shared" si="96"/>
        <v>2</v>
      </c>
      <c r="F74" s="204">
        <f t="shared" si="97"/>
        <v>2</v>
      </c>
      <c r="G74" s="204">
        <f t="shared" si="99"/>
        <v>2</v>
      </c>
      <c r="H74" s="204">
        <f t="shared" si="100"/>
        <v>0</v>
      </c>
      <c r="J74" s="202"/>
      <c r="K74" s="203">
        <v>18</v>
      </c>
      <c r="L74" s="204">
        <v>0</v>
      </c>
      <c r="M74" s="204">
        <v>2</v>
      </c>
      <c r="N74" s="204">
        <v>2</v>
      </c>
      <c r="O74" s="204">
        <f t="shared" si="116"/>
        <v>2</v>
      </c>
      <c r="P74" s="204">
        <f t="shared" si="101"/>
        <v>0</v>
      </c>
      <c r="R74" s="202"/>
      <c r="S74" s="203">
        <v>18</v>
      </c>
      <c r="T74" s="204">
        <v>0</v>
      </c>
      <c r="U74" s="204">
        <v>0</v>
      </c>
      <c r="V74" s="204">
        <v>0</v>
      </c>
      <c r="W74" s="204">
        <f t="shared" si="102"/>
        <v>0</v>
      </c>
      <c r="X74" s="204">
        <f t="shared" si="103"/>
        <v>0</v>
      </c>
      <c r="Z74" s="202"/>
      <c r="AA74" s="203">
        <v>18</v>
      </c>
      <c r="AB74" s="204">
        <v>0</v>
      </c>
      <c r="AC74" s="204">
        <v>0</v>
      </c>
      <c r="AD74" s="204">
        <v>0</v>
      </c>
      <c r="AE74" s="204">
        <f t="shared" si="104"/>
        <v>0</v>
      </c>
      <c r="AF74" s="204">
        <f t="shared" si="105"/>
        <v>0</v>
      </c>
      <c r="AH74" s="202"/>
      <c r="AI74" s="203">
        <v>18</v>
      </c>
      <c r="AJ74" s="204">
        <v>0</v>
      </c>
      <c r="AK74" s="204">
        <v>0</v>
      </c>
      <c r="AL74" s="204">
        <v>0</v>
      </c>
      <c r="AM74" s="204">
        <f t="shared" si="106"/>
        <v>0</v>
      </c>
      <c r="AN74" s="204">
        <f t="shared" si="107"/>
        <v>0</v>
      </c>
      <c r="AP74" s="202"/>
      <c r="AQ74" s="203">
        <v>18</v>
      </c>
      <c r="AR74" s="204">
        <v>0</v>
      </c>
      <c r="AS74" s="204">
        <v>0</v>
      </c>
      <c r="AT74" s="204">
        <v>0</v>
      </c>
      <c r="AU74" s="204">
        <f t="shared" si="108"/>
        <v>0</v>
      </c>
      <c r="AV74" s="204">
        <f t="shared" si="109"/>
        <v>0</v>
      </c>
      <c r="AX74" s="202"/>
      <c r="AY74" s="203">
        <v>18</v>
      </c>
      <c r="AZ74" s="204">
        <v>0</v>
      </c>
      <c r="BA74" s="204">
        <v>0</v>
      </c>
      <c r="BB74" s="204">
        <v>0</v>
      </c>
      <c r="BC74" s="204">
        <f t="shared" si="110"/>
        <v>0</v>
      </c>
      <c r="BD74" s="204">
        <f t="shared" si="111"/>
        <v>0</v>
      </c>
      <c r="BF74" s="202"/>
      <c r="BG74" s="203">
        <v>18</v>
      </c>
      <c r="BH74" s="204"/>
      <c r="BI74" s="204"/>
      <c r="BJ74" s="204"/>
      <c r="BK74" s="204">
        <f t="shared" si="112"/>
        <v>0</v>
      </c>
      <c r="BL74" s="204">
        <f t="shared" si="113"/>
        <v>0</v>
      </c>
      <c r="BN74" s="202"/>
      <c r="BO74" s="203">
        <v>18</v>
      </c>
      <c r="BP74" s="204">
        <v>0</v>
      </c>
      <c r="BQ74" s="204">
        <v>0</v>
      </c>
      <c r="BR74" s="204">
        <v>0</v>
      </c>
      <c r="BS74" s="204">
        <f t="shared" si="114"/>
        <v>0</v>
      </c>
      <c r="BT74" s="204">
        <f t="shared" si="115"/>
        <v>0</v>
      </c>
    </row>
    <row r="75" spans="2:72" s="35" customFormat="1">
      <c r="B75" s="202"/>
      <c r="C75" s="203">
        <v>19</v>
      </c>
      <c r="D75" s="204">
        <f t="shared" si="98"/>
        <v>0</v>
      </c>
      <c r="E75" s="204">
        <f t="shared" si="96"/>
        <v>0</v>
      </c>
      <c r="F75" s="204">
        <f t="shared" si="97"/>
        <v>0</v>
      </c>
      <c r="G75" s="204">
        <f t="shared" si="99"/>
        <v>0</v>
      </c>
      <c r="H75" s="204">
        <f t="shared" si="100"/>
        <v>0</v>
      </c>
      <c r="J75" s="202"/>
      <c r="K75" s="203">
        <v>19</v>
      </c>
      <c r="L75" s="204">
        <v>0</v>
      </c>
      <c r="M75" s="204">
        <v>0</v>
      </c>
      <c r="N75" s="204">
        <v>0</v>
      </c>
      <c r="O75" s="204">
        <f t="shared" si="116"/>
        <v>0</v>
      </c>
      <c r="P75" s="204">
        <f t="shared" si="101"/>
        <v>0</v>
      </c>
      <c r="R75" s="202"/>
      <c r="S75" s="203">
        <v>19</v>
      </c>
      <c r="T75" s="204">
        <v>0</v>
      </c>
      <c r="U75" s="204">
        <v>0</v>
      </c>
      <c r="V75" s="204">
        <v>0</v>
      </c>
      <c r="W75" s="204">
        <f t="shared" si="102"/>
        <v>0</v>
      </c>
      <c r="X75" s="204">
        <f t="shared" si="103"/>
        <v>0</v>
      </c>
      <c r="Z75" s="202"/>
      <c r="AA75" s="203">
        <v>19</v>
      </c>
      <c r="AB75" s="204">
        <v>0</v>
      </c>
      <c r="AC75" s="204">
        <v>0</v>
      </c>
      <c r="AD75" s="204">
        <v>0</v>
      </c>
      <c r="AE75" s="204">
        <f t="shared" si="104"/>
        <v>0</v>
      </c>
      <c r="AF75" s="204">
        <f t="shared" si="105"/>
        <v>0</v>
      </c>
      <c r="AH75" s="202"/>
      <c r="AI75" s="203">
        <v>19</v>
      </c>
      <c r="AJ75" s="204">
        <v>0</v>
      </c>
      <c r="AK75" s="204">
        <v>0</v>
      </c>
      <c r="AL75" s="204">
        <v>0</v>
      </c>
      <c r="AM75" s="204">
        <f t="shared" si="106"/>
        <v>0</v>
      </c>
      <c r="AN75" s="204">
        <f t="shared" si="107"/>
        <v>0</v>
      </c>
      <c r="AP75" s="202"/>
      <c r="AQ75" s="203">
        <v>19</v>
      </c>
      <c r="AR75" s="204">
        <v>0</v>
      </c>
      <c r="AS75" s="204">
        <v>0</v>
      </c>
      <c r="AT75" s="204">
        <v>0</v>
      </c>
      <c r="AU75" s="204">
        <f t="shared" si="108"/>
        <v>0</v>
      </c>
      <c r="AV75" s="204">
        <f t="shared" si="109"/>
        <v>0</v>
      </c>
      <c r="AX75" s="202"/>
      <c r="AY75" s="203">
        <v>19</v>
      </c>
      <c r="AZ75" s="204">
        <v>0</v>
      </c>
      <c r="BA75" s="204">
        <v>0</v>
      </c>
      <c r="BB75" s="204">
        <v>0</v>
      </c>
      <c r="BC75" s="204">
        <f t="shared" si="110"/>
        <v>0</v>
      </c>
      <c r="BD75" s="204">
        <f t="shared" si="111"/>
        <v>0</v>
      </c>
      <c r="BF75" s="202"/>
      <c r="BG75" s="203">
        <v>19</v>
      </c>
      <c r="BH75" s="204"/>
      <c r="BI75" s="204"/>
      <c r="BJ75" s="204"/>
      <c r="BK75" s="204">
        <f t="shared" si="112"/>
        <v>0</v>
      </c>
      <c r="BL75" s="204">
        <f t="shared" si="113"/>
        <v>0</v>
      </c>
      <c r="BN75" s="202"/>
      <c r="BO75" s="203">
        <v>19</v>
      </c>
      <c r="BP75" s="204">
        <v>0</v>
      </c>
      <c r="BQ75" s="204">
        <v>0</v>
      </c>
      <c r="BR75" s="204">
        <v>0</v>
      </c>
      <c r="BS75" s="204">
        <f t="shared" si="114"/>
        <v>0</v>
      </c>
      <c r="BT75" s="204">
        <f t="shared" si="115"/>
        <v>0</v>
      </c>
    </row>
    <row r="76" spans="2:72" s="35" customFormat="1">
      <c r="B76" s="202"/>
      <c r="C76" s="203">
        <v>20</v>
      </c>
      <c r="D76" s="204">
        <f t="shared" si="98"/>
        <v>0</v>
      </c>
      <c r="E76" s="204">
        <f t="shared" si="96"/>
        <v>0</v>
      </c>
      <c r="F76" s="204">
        <f t="shared" si="97"/>
        <v>0</v>
      </c>
      <c r="G76" s="204">
        <f t="shared" si="99"/>
        <v>0</v>
      </c>
      <c r="H76" s="204">
        <f t="shared" si="100"/>
        <v>0</v>
      </c>
      <c r="J76" s="202"/>
      <c r="K76" s="203">
        <v>20</v>
      </c>
      <c r="L76" s="204">
        <v>0</v>
      </c>
      <c r="M76" s="204">
        <v>0</v>
      </c>
      <c r="N76" s="204">
        <v>0</v>
      </c>
      <c r="O76" s="204">
        <f t="shared" si="116"/>
        <v>0</v>
      </c>
      <c r="P76" s="204">
        <f t="shared" si="101"/>
        <v>0</v>
      </c>
      <c r="R76" s="202"/>
      <c r="S76" s="203">
        <v>20</v>
      </c>
      <c r="T76" s="204">
        <v>0</v>
      </c>
      <c r="U76" s="204">
        <v>0</v>
      </c>
      <c r="V76" s="204">
        <v>0</v>
      </c>
      <c r="W76" s="204">
        <f t="shared" si="102"/>
        <v>0</v>
      </c>
      <c r="X76" s="204">
        <f t="shared" si="103"/>
        <v>0</v>
      </c>
      <c r="Z76" s="202"/>
      <c r="AA76" s="203">
        <v>20</v>
      </c>
      <c r="AB76" s="204">
        <v>0</v>
      </c>
      <c r="AC76" s="204">
        <v>0</v>
      </c>
      <c r="AD76" s="204">
        <v>0</v>
      </c>
      <c r="AE76" s="204">
        <f t="shared" si="104"/>
        <v>0</v>
      </c>
      <c r="AF76" s="204">
        <f t="shared" si="105"/>
        <v>0</v>
      </c>
      <c r="AH76" s="202"/>
      <c r="AI76" s="203">
        <v>20</v>
      </c>
      <c r="AJ76" s="204">
        <v>0</v>
      </c>
      <c r="AK76" s="204">
        <v>0</v>
      </c>
      <c r="AL76" s="204">
        <v>0</v>
      </c>
      <c r="AM76" s="204">
        <f t="shared" si="106"/>
        <v>0</v>
      </c>
      <c r="AN76" s="204">
        <f t="shared" si="107"/>
        <v>0</v>
      </c>
      <c r="AP76" s="202"/>
      <c r="AQ76" s="203">
        <v>20</v>
      </c>
      <c r="AR76" s="204">
        <v>0</v>
      </c>
      <c r="AS76" s="204">
        <v>0</v>
      </c>
      <c r="AT76" s="204">
        <v>0</v>
      </c>
      <c r="AU76" s="204">
        <f t="shared" si="108"/>
        <v>0</v>
      </c>
      <c r="AV76" s="204">
        <f t="shared" si="109"/>
        <v>0</v>
      </c>
      <c r="AX76" s="202"/>
      <c r="AY76" s="203">
        <v>20</v>
      </c>
      <c r="AZ76" s="204">
        <v>0</v>
      </c>
      <c r="BA76" s="204">
        <v>0</v>
      </c>
      <c r="BB76" s="204">
        <v>0</v>
      </c>
      <c r="BC76" s="204">
        <f t="shared" si="110"/>
        <v>0</v>
      </c>
      <c r="BD76" s="204">
        <f t="shared" si="111"/>
        <v>0</v>
      </c>
      <c r="BF76" s="202"/>
      <c r="BG76" s="203">
        <v>20</v>
      </c>
      <c r="BH76" s="204"/>
      <c r="BI76" s="204"/>
      <c r="BJ76" s="204"/>
      <c r="BK76" s="204">
        <f t="shared" si="112"/>
        <v>0</v>
      </c>
      <c r="BL76" s="204">
        <f t="shared" si="113"/>
        <v>0</v>
      </c>
      <c r="BN76" s="202"/>
      <c r="BO76" s="203">
        <v>20</v>
      </c>
      <c r="BP76" s="204">
        <v>0</v>
      </c>
      <c r="BQ76" s="204">
        <v>0</v>
      </c>
      <c r="BR76" s="204">
        <v>0</v>
      </c>
      <c r="BS76" s="204">
        <f t="shared" si="114"/>
        <v>0</v>
      </c>
      <c r="BT76" s="204">
        <f t="shared" si="115"/>
        <v>0</v>
      </c>
    </row>
    <row r="77" spans="2:72">
      <c r="B77" s="202"/>
      <c r="C77" s="205"/>
      <c r="D77" s="205"/>
      <c r="E77" s="203"/>
      <c r="F77" s="203"/>
      <c r="G77" s="203"/>
      <c r="H77" s="203"/>
      <c r="J77" s="202"/>
      <c r="K77" s="205"/>
      <c r="L77" s="205"/>
      <c r="M77" s="203"/>
      <c r="N77" s="203"/>
      <c r="O77" s="203"/>
      <c r="P77" s="203"/>
      <c r="R77" s="202"/>
      <c r="S77" s="205"/>
      <c r="T77" s="205"/>
      <c r="U77" s="203"/>
      <c r="V77" s="203"/>
      <c r="W77" s="203"/>
      <c r="X77" s="203"/>
      <c r="Z77" s="202"/>
      <c r="AA77" s="205"/>
      <c r="AB77" s="205"/>
      <c r="AC77" s="203"/>
      <c r="AD77" s="203"/>
      <c r="AE77" s="203"/>
      <c r="AF77" s="203"/>
      <c r="AH77" s="202"/>
      <c r="AI77" s="205"/>
      <c r="AJ77" s="205"/>
      <c r="AK77" s="203"/>
      <c r="AL77" s="203"/>
      <c r="AM77" s="203"/>
      <c r="AN77" s="203"/>
      <c r="AP77" s="202"/>
      <c r="AQ77" s="205"/>
      <c r="AR77" s="205"/>
      <c r="AS77" s="203"/>
      <c r="AT77" s="203"/>
      <c r="AU77" s="203"/>
      <c r="AV77" s="203"/>
      <c r="AX77" s="202"/>
      <c r="AY77" s="205"/>
      <c r="AZ77" s="205"/>
      <c r="BA77" s="203"/>
      <c r="BB77" s="203"/>
      <c r="BC77" s="203"/>
      <c r="BD77" s="203"/>
      <c r="BF77" s="202"/>
      <c r="BG77" s="205"/>
      <c r="BH77" s="205"/>
      <c r="BI77" s="203"/>
      <c r="BJ77" s="203"/>
      <c r="BK77" s="203"/>
      <c r="BL77" s="203"/>
      <c r="BN77" s="202"/>
      <c r="BO77" s="205"/>
      <c r="BP77" s="205"/>
      <c r="BQ77" s="203"/>
      <c r="BR77" s="203"/>
      <c r="BS77" s="203"/>
      <c r="BT77" s="203"/>
    </row>
    <row r="78" spans="2:72">
      <c r="B78" s="206"/>
      <c r="C78" s="207" t="s">
        <v>109</v>
      </c>
      <c r="D78" s="208">
        <f>SUM(D57:D77)</f>
        <v>656</v>
      </c>
      <c r="E78" s="208">
        <f t="shared" ref="E78" si="117">SUM(E57:E77)</f>
        <v>890</v>
      </c>
      <c r="F78" s="208">
        <f>SUM(F57:F77)</f>
        <v>851</v>
      </c>
      <c r="G78" s="208">
        <f t="shared" ref="G78" si="118">SUM(G57:G77)</f>
        <v>195</v>
      </c>
      <c r="H78" s="208">
        <f t="shared" ref="H78" si="119">SUM(H57:H77)</f>
        <v>-39</v>
      </c>
      <c r="J78" s="206"/>
      <c r="K78" s="207" t="s">
        <v>109</v>
      </c>
      <c r="L78" s="208">
        <f>SUM(L57:L77)</f>
        <v>0</v>
      </c>
      <c r="M78" s="208">
        <f t="shared" ref="M78" si="120">SUM(M57:M77)</f>
        <v>226</v>
      </c>
      <c r="N78" s="208">
        <f>SUM(N57:N77)</f>
        <v>225</v>
      </c>
      <c r="O78" s="208">
        <f t="shared" ref="O78" si="121">SUM(O57:O77)</f>
        <v>225</v>
      </c>
      <c r="P78" s="208">
        <f t="shared" ref="P78" si="122">SUM(P57:P77)</f>
        <v>-1</v>
      </c>
      <c r="R78" s="206"/>
      <c r="S78" s="207" t="s">
        <v>109</v>
      </c>
      <c r="T78" s="208">
        <f>SUM(T57:T77)</f>
        <v>12</v>
      </c>
      <c r="U78" s="208">
        <f t="shared" ref="U78" si="123">SUM(U57:U77)</f>
        <v>13</v>
      </c>
      <c r="V78" s="208">
        <f>SUM(V57:V77)</f>
        <v>13</v>
      </c>
      <c r="W78" s="208">
        <f t="shared" ref="W78" si="124">SUM(W57:W77)</f>
        <v>1</v>
      </c>
      <c r="X78" s="208">
        <f t="shared" ref="X78" si="125">SUM(X57:X77)</f>
        <v>0</v>
      </c>
      <c r="Z78" s="206"/>
      <c r="AA78" s="207" t="s">
        <v>109</v>
      </c>
      <c r="AB78" s="208">
        <f>SUM(AB57:AB77)</f>
        <v>7</v>
      </c>
      <c r="AC78" s="208">
        <f t="shared" ref="AC78" si="126">SUM(AC57:AC77)</f>
        <v>7</v>
      </c>
      <c r="AD78" s="208">
        <f>SUM(AD57:AD77)</f>
        <v>6</v>
      </c>
      <c r="AE78" s="208">
        <f t="shared" ref="AE78" si="127">SUM(AE57:AE77)</f>
        <v>-1</v>
      </c>
      <c r="AF78" s="208">
        <f t="shared" ref="AF78" si="128">SUM(AF57:AF77)</f>
        <v>-1</v>
      </c>
      <c r="AH78" s="206"/>
      <c r="AI78" s="207" t="s">
        <v>109</v>
      </c>
      <c r="AJ78" s="208">
        <f>SUM(AJ57:AJ77)</f>
        <v>473</v>
      </c>
      <c r="AK78" s="208">
        <f t="shared" ref="AK78" si="129">SUM(AK57:AK77)</f>
        <v>482</v>
      </c>
      <c r="AL78" s="208">
        <f>SUM(AL57:AL77)</f>
        <v>458</v>
      </c>
      <c r="AM78" s="208">
        <f t="shared" ref="AM78" si="130">SUM(AM57:AM77)</f>
        <v>-15</v>
      </c>
      <c r="AN78" s="208">
        <f t="shared" ref="AN78" si="131">SUM(AN57:AN77)</f>
        <v>-24</v>
      </c>
      <c r="AP78" s="206"/>
      <c r="AQ78" s="207" t="s">
        <v>109</v>
      </c>
      <c r="AR78" s="208">
        <f>SUM(AR57:AR77)</f>
        <v>100</v>
      </c>
      <c r="AS78" s="208">
        <f t="shared" ref="AS78" si="132">SUM(AS57:AS77)</f>
        <v>94</v>
      </c>
      <c r="AT78" s="208">
        <f>SUM(AT57:AT77)</f>
        <v>87</v>
      </c>
      <c r="AU78" s="208">
        <f t="shared" ref="AU78" si="133">SUM(AU57:AU77)</f>
        <v>-13</v>
      </c>
      <c r="AV78" s="208">
        <f t="shared" ref="AV78" si="134">SUM(AV57:AV77)</f>
        <v>-7</v>
      </c>
      <c r="AX78" s="206"/>
      <c r="AY78" s="207" t="s">
        <v>109</v>
      </c>
      <c r="AZ78" s="208">
        <f>SUM(AZ57:AZ77)</f>
        <v>42</v>
      </c>
      <c r="BA78" s="208">
        <f t="shared" ref="BA78" si="135">SUM(BA57:BA77)</f>
        <v>40</v>
      </c>
      <c r="BB78" s="208">
        <f>SUM(BB57:BB77)</f>
        <v>38</v>
      </c>
      <c r="BC78" s="208">
        <f t="shared" ref="BC78" si="136">SUM(BC57:BC77)</f>
        <v>-4</v>
      </c>
      <c r="BD78" s="208">
        <f t="shared" ref="BD78" si="137">SUM(BD57:BD77)</f>
        <v>-2</v>
      </c>
      <c r="BF78" s="206"/>
      <c r="BG78" s="207" t="s">
        <v>109</v>
      </c>
      <c r="BH78" s="208">
        <f>SUM(BH57:BH77)</f>
        <v>11</v>
      </c>
      <c r="BI78" s="208">
        <f t="shared" ref="BI78" si="138">SUM(BI57:BI77)</f>
        <v>11</v>
      </c>
      <c r="BJ78" s="208">
        <f>SUM(BJ57:BJ77)</f>
        <v>14</v>
      </c>
      <c r="BK78" s="208">
        <f t="shared" ref="BK78" si="139">SUM(BK57:BK77)</f>
        <v>3</v>
      </c>
      <c r="BL78" s="208">
        <f t="shared" ref="BL78" si="140">SUM(BL57:BL77)</f>
        <v>3</v>
      </c>
      <c r="BN78" s="206"/>
      <c r="BO78" s="207" t="s">
        <v>109</v>
      </c>
      <c r="BP78" s="208">
        <f>SUM(BP57:BP77)</f>
        <v>11</v>
      </c>
      <c r="BQ78" s="208">
        <f t="shared" ref="BQ78" si="141">SUM(BQ57:BQ77)</f>
        <v>17</v>
      </c>
      <c r="BR78" s="208">
        <f>SUM(BR57:BR77)</f>
        <v>10</v>
      </c>
      <c r="BS78" s="208">
        <f t="shared" ref="BS78" si="142">SUM(BS57:BS77)</f>
        <v>-1</v>
      </c>
      <c r="BT78" s="208">
        <f t="shared" ref="BT78" si="143">SUM(BT57:BT77)</f>
        <v>-7</v>
      </c>
    </row>
    <row r="79" spans="2:72">
      <c r="B79" s="199">
        <v>4</v>
      </c>
      <c r="C79" s="200" t="s">
        <v>90</v>
      </c>
      <c r="D79" s="201"/>
      <c r="E79" s="201"/>
      <c r="F79" s="201"/>
      <c r="G79" s="201"/>
      <c r="H79" s="201"/>
      <c r="J79" s="199">
        <v>4</v>
      </c>
      <c r="K79" s="200" t="s">
        <v>90</v>
      </c>
      <c r="L79" s="201"/>
      <c r="M79" s="201"/>
      <c r="N79" s="201"/>
      <c r="O79" s="201"/>
      <c r="P79" s="201"/>
      <c r="R79" s="199">
        <v>4</v>
      </c>
      <c r="S79" s="200" t="s">
        <v>90</v>
      </c>
      <c r="T79" s="201"/>
      <c r="U79" s="201"/>
      <c r="V79" s="201"/>
      <c r="W79" s="201"/>
      <c r="X79" s="201"/>
      <c r="Z79" s="199">
        <v>4</v>
      </c>
      <c r="AA79" s="200" t="s">
        <v>90</v>
      </c>
      <c r="AB79" s="201"/>
      <c r="AC79" s="201"/>
      <c r="AD79" s="201"/>
      <c r="AE79" s="201"/>
      <c r="AF79" s="201"/>
      <c r="AH79" s="199">
        <v>4</v>
      </c>
      <c r="AI79" s="200" t="s">
        <v>90</v>
      </c>
      <c r="AJ79" s="201"/>
      <c r="AK79" s="201"/>
      <c r="AL79" s="201"/>
      <c r="AM79" s="201"/>
      <c r="AN79" s="201"/>
      <c r="AP79" s="199">
        <v>4</v>
      </c>
      <c r="AQ79" s="200" t="s">
        <v>90</v>
      </c>
      <c r="AR79" s="201"/>
      <c r="AS79" s="201"/>
      <c r="AT79" s="201"/>
      <c r="AU79" s="201"/>
      <c r="AV79" s="201"/>
      <c r="AX79" s="199">
        <v>4</v>
      </c>
      <c r="AY79" s="200" t="s">
        <v>90</v>
      </c>
      <c r="AZ79" s="201"/>
      <c r="BA79" s="201"/>
      <c r="BB79" s="201"/>
      <c r="BC79" s="201"/>
      <c r="BD79" s="201"/>
      <c r="BF79" s="199">
        <v>4</v>
      </c>
      <c r="BG79" s="200" t="s">
        <v>90</v>
      </c>
      <c r="BH79" s="201"/>
      <c r="BI79" s="201"/>
      <c r="BJ79" s="201"/>
      <c r="BK79" s="201"/>
      <c r="BL79" s="201"/>
      <c r="BN79" s="199">
        <v>4</v>
      </c>
      <c r="BO79" s="200" t="s">
        <v>90</v>
      </c>
      <c r="BP79" s="201"/>
      <c r="BQ79" s="201"/>
      <c r="BR79" s="201"/>
      <c r="BS79" s="201"/>
      <c r="BT79" s="201"/>
    </row>
    <row r="80" spans="2:72">
      <c r="B80" s="202"/>
      <c r="C80" s="203"/>
      <c r="D80" s="204"/>
      <c r="E80" s="204"/>
      <c r="F80" s="204"/>
      <c r="G80" s="204"/>
      <c r="H80" s="204"/>
      <c r="J80" s="202"/>
      <c r="K80" s="203"/>
      <c r="L80" s="204"/>
      <c r="M80" s="204"/>
      <c r="N80" s="204"/>
      <c r="O80" s="204"/>
      <c r="P80" s="204"/>
      <c r="R80" s="202"/>
      <c r="S80" s="203"/>
      <c r="T80" s="204"/>
      <c r="U80" s="204"/>
      <c r="V80" s="204"/>
      <c r="W80" s="204"/>
      <c r="X80" s="204"/>
      <c r="Z80" s="202"/>
      <c r="AA80" s="203"/>
      <c r="AB80" s="204"/>
      <c r="AC80" s="204"/>
      <c r="AD80" s="204"/>
      <c r="AE80" s="204"/>
      <c r="AF80" s="204"/>
      <c r="AH80" s="202"/>
      <c r="AI80" s="203"/>
      <c r="AJ80" s="204"/>
      <c r="AK80" s="204"/>
      <c r="AL80" s="204"/>
      <c r="AM80" s="204"/>
      <c r="AN80" s="204"/>
      <c r="AP80" s="202"/>
      <c r="AQ80" s="203"/>
      <c r="AR80" s="204"/>
      <c r="AS80" s="204"/>
      <c r="AT80" s="204"/>
      <c r="AU80" s="204"/>
      <c r="AV80" s="204"/>
      <c r="AX80" s="202"/>
      <c r="AY80" s="203"/>
      <c r="AZ80" s="204"/>
      <c r="BA80" s="204"/>
      <c r="BB80" s="204"/>
      <c r="BC80" s="204"/>
      <c r="BD80" s="204"/>
      <c r="BF80" s="202"/>
      <c r="BG80" s="203"/>
      <c r="BH80" s="204"/>
      <c r="BI80" s="204"/>
      <c r="BJ80" s="204"/>
      <c r="BK80" s="204"/>
      <c r="BL80" s="204"/>
      <c r="BN80" s="202"/>
      <c r="BO80" s="203"/>
      <c r="BP80" s="204"/>
      <c r="BQ80" s="204"/>
      <c r="BR80" s="204"/>
      <c r="BS80" s="204"/>
      <c r="BT80" s="204"/>
    </row>
    <row r="81" spans="2:72" s="35" customFormat="1">
      <c r="B81" s="202"/>
      <c r="C81" s="203">
        <v>1</v>
      </c>
      <c r="D81" s="204">
        <f>L81+T81+AB81+AJ81+AR81+AZ81+BH81+BP81</f>
        <v>0</v>
      </c>
      <c r="E81" s="204">
        <f t="shared" ref="E81:E100" si="144">M81+U81+AC81+AK81+AS81+BA81+BI81+BQ81</f>
        <v>0</v>
      </c>
      <c r="F81" s="204">
        <f t="shared" ref="F81:F100" si="145">N81+V81+AD81+AL81+AT81+BB81+BJ81+BR81</f>
        <v>0</v>
      </c>
      <c r="G81" s="204">
        <f>F81-D81</f>
        <v>0</v>
      </c>
      <c r="H81" s="204">
        <f>F81-E81</f>
        <v>0</v>
      </c>
      <c r="J81" s="202"/>
      <c r="K81" s="203">
        <v>1</v>
      </c>
      <c r="L81" s="204">
        <v>0</v>
      </c>
      <c r="M81" s="204">
        <v>0</v>
      </c>
      <c r="N81" s="204">
        <v>0</v>
      </c>
      <c r="O81" s="204">
        <f>N81-L81</f>
        <v>0</v>
      </c>
      <c r="P81" s="204">
        <f>N81-M81</f>
        <v>0</v>
      </c>
      <c r="R81" s="202"/>
      <c r="S81" s="203">
        <v>1</v>
      </c>
      <c r="T81" s="204">
        <v>0</v>
      </c>
      <c r="U81" s="204">
        <v>0</v>
      </c>
      <c r="V81" s="204">
        <v>0</v>
      </c>
      <c r="W81" s="204">
        <f>V81-T81</f>
        <v>0</v>
      </c>
      <c r="X81" s="204">
        <f>V81-U81</f>
        <v>0</v>
      </c>
      <c r="Z81" s="202"/>
      <c r="AA81" s="203">
        <v>1</v>
      </c>
      <c r="AB81" s="204">
        <v>0</v>
      </c>
      <c r="AC81" s="204">
        <v>0</v>
      </c>
      <c r="AD81" s="204">
        <v>0</v>
      </c>
      <c r="AE81" s="204">
        <f>AD81-AB81</f>
        <v>0</v>
      </c>
      <c r="AF81" s="204">
        <f>AD81-AC81</f>
        <v>0</v>
      </c>
      <c r="AH81" s="202"/>
      <c r="AI81" s="203">
        <v>1</v>
      </c>
      <c r="AJ81" s="204">
        <v>0</v>
      </c>
      <c r="AK81" s="204">
        <v>0</v>
      </c>
      <c r="AL81" s="204">
        <v>0</v>
      </c>
      <c r="AM81" s="204">
        <f>AL81-AJ81</f>
        <v>0</v>
      </c>
      <c r="AN81" s="204">
        <f>AL81-AK81</f>
        <v>0</v>
      </c>
      <c r="AP81" s="202"/>
      <c r="AQ81" s="203">
        <v>1</v>
      </c>
      <c r="AR81" s="204">
        <v>0</v>
      </c>
      <c r="AS81" s="204">
        <v>0</v>
      </c>
      <c r="AT81" s="204">
        <v>0</v>
      </c>
      <c r="AU81" s="204">
        <f>AT81-AR81</f>
        <v>0</v>
      </c>
      <c r="AV81" s="204">
        <f>AT81-AS81</f>
        <v>0</v>
      </c>
      <c r="AX81" s="202"/>
      <c r="AY81" s="203">
        <v>1</v>
      </c>
      <c r="AZ81" s="204">
        <v>0</v>
      </c>
      <c r="BA81" s="204">
        <v>0</v>
      </c>
      <c r="BB81" s="204">
        <v>0</v>
      </c>
      <c r="BC81" s="204">
        <f>BB81-AZ81</f>
        <v>0</v>
      </c>
      <c r="BD81" s="204">
        <f>BB81-BA81</f>
        <v>0</v>
      </c>
      <c r="BF81" s="202"/>
      <c r="BG81" s="203">
        <v>1</v>
      </c>
      <c r="BH81" s="204"/>
      <c r="BI81" s="204"/>
      <c r="BJ81" s="204"/>
      <c r="BK81" s="204">
        <f>BJ81-BH81</f>
        <v>0</v>
      </c>
      <c r="BL81" s="204">
        <f>BJ81-BI81</f>
        <v>0</v>
      </c>
      <c r="BN81" s="202"/>
      <c r="BO81" s="203">
        <v>1</v>
      </c>
      <c r="BP81" s="204">
        <v>0</v>
      </c>
      <c r="BQ81" s="204">
        <v>0</v>
      </c>
      <c r="BR81" s="204">
        <v>0</v>
      </c>
      <c r="BS81" s="204">
        <f>BR81-BP81</f>
        <v>0</v>
      </c>
      <c r="BT81" s="204">
        <f>BR81-BQ81</f>
        <v>0</v>
      </c>
    </row>
    <row r="82" spans="2:72" s="35" customFormat="1">
      <c r="B82" s="202"/>
      <c r="C82" s="203">
        <v>2</v>
      </c>
      <c r="D82" s="204">
        <f t="shared" ref="D82:D100" si="146">L82+T82+AB82+AJ82+AR82+AZ82+BH82+BP82</f>
        <v>1</v>
      </c>
      <c r="E82" s="204">
        <f t="shared" si="144"/>
        <v>1</v>
      </c>
      <c r="F82" s="204">
        <f t="shared" si="145"/>
        <v>1</v>
      </c>
      <c r="G82" s="204">
        <f t="shared" ref="G82:G100" si="147">F82-D82</f>
        <v>0</v>
      </c>
      <c r="H82" s="204">
        <f t="shared" ref="H82:H100" si="148">F82-E82</f>
        <v>0</v>
      </c>
      <c r="J82" s="202"/>
      <c r="K82" s="203">
        <v>2</v>
      </c>
      <c r="L82" s="204">
        <v>0</v>
      </c>
      <c r="M82" s="204">
        <v>0</v>
      </c>
      <c r="N82" s="204">
        <v>0</v>
      </c>
      <c r="O82" s="204">
        <f t="shared" ref="O82:O100" si="149">N82-L82</f>
        <v>0</v>
      </c>
      <c r="P82" s="204">
        <f t="shared" ref="P82:P100" si="150">N82-M82</f>
        <v>0</v>
      </c>
      <c r="R82" s="202"/>
      <c r="S82" s="203">
        <v>2</v>
      </c>
      <c r="T82" s="204">
        <v>0</v>
      </c>
      <c r="U82" s="204">
        <v>0</v>
      </c>
      <c r="V82" s="204">
        <v>0</v>
      </c>
      <c r="W82" s="204">
        <f t="shared" ref="W82:W100" si="151">V82-T82</f>
        <v>0</v>
      </c>
      <c r="X82" s="204">
        <f t="shared" ref="X82:X100" si="152">V82-U82</f>
        <v>0</v>
      </c>
      <c r="Z82" s="202"/>
      <c r="AA82" s="203">
        <v>2</v>
      </c>
      <c r="AB82" s="204">
        <v>0</v>
      </c>
      <c r="AC82" s="204">
        <v>0</v>
      </c>
      <c r="AD82" s="204">
        <v>0</v>
      </c>
      <c r="AE82" s="204">
        <f t="shared" ref="AE82:AE100" si="153">AD82-AB82</f>
        <v>0</v>
      </c>
      <c r="AF82" s="204">
        <f t="shared" ref="AF82:AF100" si="154">AD82-AC82</f>
        <v>0</v>
      </c>
      <c r="AH82" s="202"/>
      <c r="AI82" s="203">
        <v>2</v>
      </c>
      <c r="AJ82" s="204">
        <v>0</v>
      </c>
      <c r="AK82" s="204">
        <v>0</v>
      </c>
      <c r="AL82" s="204">
        <v>0</v>
      </c>
      <c r="AM82" s="204">
        <f t="shared" ref="AM82:AM100" si="155">AL82-AJ82</f>
        <v>0</v>
      </c>
      <c r="AN82" s="204">
        <f t="shared" ref="AN82:AN100" si="156">AL82-AK82</f>
        <v>0</v>
      </c>
      <c r="AP82" s="202"/>
      <c r="AQ82" s="203">
        <v>2</v>
      </c>
      <c r="AR82" s="204">
        <v>0</v>
      </c>
      <c r="AS82" s="204">
        <v>0</v>
      </c>
      <c r="AT82" s="204">
        <v>0</v>
      </c>
      <c r="AU82" s="204">
        <f t="shared" ref="AU82:AU100" si="157">AT82-AR82</f>
        <v>0</v>
      </c>
      <c r="AV82" s="204">
        <f t="shared" ref="AV82:AV100" si="158">AT82-AS82</f>
        <v>0</v>
      </c>
      <c r="AX82" s="202"/>
      <c r="AY82" s="203">
        <v>2</v>
      </c>
      <c r="AZ82" s="204">
        <v>0</v>
      </c>
      <c r="BA82" s="204">
        <v>0</v>
      </c>
      <c r="BB82" s="204">
        <v>0</v>
      </c>
      <c r="BC82" s="204">
        <f t="shared" ref="BC82:BC100" si="159">BB82-AZ82</f>
        <v>0</v>
      </c>
      <c r="BD82" s="204">
        <f t="shared" ref="BD82:BD100" si="160">BB82-BA82</f>
        <v>0</v>
      </c>
      <c r="BF82" s="202"/>
      <c r="BG82" s="203">
        <v>2</v>
      </c>
      <c r="BH82" s="204">
        <v>1</v>
      </c>
      <c r="BI82" s="204">
        <v>1</v>
      </c>
      <c r="BJ82" s="204">
        <v>1</v>
      </c>
      <c r="BK82" s="204">
        <f t="shared" ref="BK82:BK100" si="161">BJ82-BH82</f>
        <v>0</v>
      </c>
      <c r="BL82" s="204">
        <f t="shared" ref="BL82:BL100" si="162">BJ82-BI82</f>
        <v>0</v>
      </c>
      <c r="BN82" s="202"/>
      <c r="BO82" s="203">
        <v>2</v>
      </c>
      <c r="BP82" s="204">
        <v>0</v>
      </c>
      <c r="BQ82" s="204">
        <v>0</v>
      </c>
      <c r="BR82" s="204">
        <v>0</v>
      </c>
      <c r="BS82" s="204">
        <f t="shared" ref="BS82:BS100" si="163">BR82-BP82</f>
        <v>0</v>
      </c>
      <c r="BT82" s="204">
        <f t="shared" ref="BT82:BT100" si="164">BR82-BQ82</f>
        <v>0</v>
      </c>
    </row>
    <row r="83" spans="2:72" s="35" customFormat="1">
      <c r="B83" s="202"/>
      <c r="C83" s="203">
        <v>3</v>
      </c>
      <c r="D83" s="204">
        <f t="shared" si="146"/>
        <v>11</v>
      </c>
      <c r="E83" s="204">
        <f t="shared" si="144"/>
        <v>11</v>
      </c>
      <c r="F83" s="204">
        <f t="shared" si="145"/>
        <v>11</v>
      </c>
      <c r="G83" s="204">
        <f t="shared" si="147"/>
        <v>0</v>
      </c>
      <c r="H83" s="204">
        <f t="shared" si="148"/>
        <v>0</v>
      </c>
      <c r="J83" s="202"/>
      <c r="K83" s="203">
        <v>3</v>
      </c>
      <c r="L83" s="204">
        <v>0</v>
      </c>
      <c r="M83" s="204">
        <v>1</v>
      </c>
      <c r="N83" s="204">
        <v>1</v>
      </c>
      <c r="O83" s="204">
        <f>N83-L83</f>
        <v>1</v>
      </c>
      <c r="P83" s="204">
        <f t="shared" si="150"/>
        <v>0</v>
      </c>
      <c r="R83" s="202"/>
      <c r="S83" s="203">
        <v>3</v>
      </c>
      <c r="T83" s="204">
        <v>0</v>
      </c>
      <c r="U83" s="204">
        <v>0</v>
      </c>
      <c r="V83" s="204">
        <v>0</v>
      </c>
      <c r="W83" s="204">
        <f t="shared" si="151"/>
        <v>0</v>
      </c>
      <c r="X83" s="204">
        <f t="shared" si="152"/>
        <v>0</v>
      </c>
      <c r="Z83" s="202"/>
      <c r="AA83" s="203">
        <v>3</v>
      </c>
      <c r="AB83" s="204">
        <v>0</v>
      </c>
      <c r="AC83" s="204">
        <v>0</v>
      </c>
      <c r="AD83" s="204">
        <v>0</v>
      </c>
      <c r="AE83" s="204">
        <f t="shared" si="153"/>
        <v>0</v>
      </c>
      <c r="AF83" s="204">
        <f t="shared" si="154"/>
        <v>0</v>
      </c>
      <c r="AH83" s="202"/>
      <c r="AI83" s="203">
        <v>3</v>
      </c>
      <c r="AJ83" s="204">
        <v>0</v>
      </c>
      <c r="AK83" s="204">
        <v>0</v>
      </c>
      <c r="AL83" s="204">
        <v>0</v>
      </c>
      <c r="AM83" s="204">
        <f t="shared" si="155"/>
        <v>0</v>
      </c>
      <c r="AN83" s="204">
        <f t="shared" si="156"/>
        <v>0</v>
      </c>
      <c r="AP83" s="202"/>
      <c r="AQ83" s="203">
        <v>3</v>
      </c>
      <c r="AR83" s="204">
        <v>0</v>
      </c>
      <c r="AS83" s="204">
        <v>0</v>
      </c>
      <c r="AT83" s="204">
        <v>0</v>
      </c>
      <c r="AU83" s="204">
        <f t="shared" si="157"/>
        <v>0</v>
      </c>
      <c r="AV83" s="204">
        <f t="shared" si="158"/>
        <v>0</v>
      </c>
      <c r="AX83" s="202"/>
      <c r="AY83" s="203">
        <v>3</v>
      </c>
      <c r="AZ83" s="204">
        <v>4</v>
      </c>
      <c r="BA83" s="204">
        <v>4</v>
      </c>
      <c r="BB83" s="204">
        <f>2+2</f>
        <v>4</v>
      </c>
      <c r="BC83" s="204">
        <f t="shared" si="159"/>
        <v>0</v>
      </c>
      <c r="BD83" s="204">
        <f t="shared" si="160"/>
        <v>0</v>
      </c>
      <c r="BF83" s="202"/>
      <c r="BG83" s="203">
        <v>3</v>
      </c>
      <c r="BH83" s="204">
        <v>7</v>
      </c>
      <c r="BI83" s="204">
        <v>6</v>
      </c>
      <c r="BJ83" s="204">
        <v>6</v>
      </c>
      <c r="BK83" s="204">
        <f t="shared" si="161"/>
        <v>-1</v>
      </c>
      <c r="BL83" s="204">
        <f t="shared" si="162"/>
        <v>0</v>
      </c>
      <c r="BN83" s="202"/>
      <c r="BO83" s="203">
        <v>3</v>
      </c>
      <c r="BP83" s="204">
        <v>0</v>
      </c>
      <c r="BQ83" s="204">
        <v>0</v>
      </c>
      <c r="BR83" s="204">
        <v>0</v>
      </c>
      <c r="BS83" s="204">
        <f t="shared" si="163"/>
        <v>0</v>
      </c>
      <c r="BT83" s="204">
        <f t="shared" si="164"/>
        <v>0</v>
      </c>
    </row>
    <row r="84" spans="2:72" s="35" customFormat="1">
      <c r="B84" s="202"/>
      <c r="C84" s="203">
        <v>4</v>
      </c>
      <c r="D84" s="204">
        <f t="shared" si="146"/>
        <v>7</v>
      </c>
      <c r="E84" s="204">
        <f t="shared" si="144"/>
        <v>7</v>
      </c>
      <c r="F84" s="204">
        <f t="shared" si="145"/>
        <v>7</v>
      </c>
      <c r="G84" s="204">
        <f t="shared" si="147"/>
        <v>0</v>
      </c>
      <c r="H84" s="204">
        <f t="shared" si="148"/>
        <v>0</v>
      </c>
      <c r="J84" s="202"/>
      <c r="K84" s="203">
        <v>4</v>
      </c>
      <c r="L84" s="204">
        <v>0</v>
      </c>
      <c r="M84" s="204">
        <v>0</v>
      </c>
      <c r="N84" s="204">
        <v>0</v>
      </c>
      <c r="O84" s="204">
        <f t="shared" si="149"/>
        <v>0</v>
      </c>
      <c r="P84" s="204">
        <f t="shared" si="150"/>
        <v>0</v>
      </c>
      <c r="R84" s="202"/>
      <c r="S84" s="203">
        <v>4</v>
      </c>
      <c r="T84" s="204">
        <v>0</v>
      </c>
      <c r="U84" s="204">
        <v>0</v>
      </c>
      <c r="V84" s="204">
        <v>0</v>
      </c>
      <c r="W84" s="204">
        <f t="shared" si="151"/>
        <v>0</v>
      </c>
      <c r="X84" s="204">
        <f t="shared" si="152"/>
        <v>0</v>
      </c>
      <c r="Z84" s="202"/>
      <c r="AA84" s="203">
        <v>4</v>
      </c>
      <c r="AB84" s="204">
        <v>0</v>
      </c>
      <c r="AC84" s="204">
        <v>0</v>
      </c>
      <c r="AD84" s="204">
        <v>0</v>
      </c>
      <c r="AE84" s="204">
        <f t="shared" si="153"/>
        <v>0</v>
      </c>
      <c r="AF84" s="204">
        <f t="shared" si="154"/>
        <v>0</v>
      </c>
      <c r="AH84" s="202"/>
      <c r="AI84" s="203">
        <v>4</v>
      </c>
      <c r="AJ84" s="204">
        <v>0</v>
      </c>
      <c r="AK84" s="204">
        <v>0</v>
      </c>
      <c r="AL84" s="204">
        <v>0</v>
      </c>
      <c r="AM84" s="204">
        <f t="shared" si="155"/>
        <v>0</v>
      </c>
      <c r="AN84" s="204">
        <f t="shared" si="156"/>
        <v>0</v>
      </c>
      <c r="AP84" s="202"/>
      <c r="AQ84" s="203">
        <v>4</v>
      </c>
      <c r="AR84" s="204">
        <v>6</v>
      </c>
      <c r="AS84" s="204">
        <v>6</v>
      </c>
      <c r="AT84" s="204">
        <v>6</v>
      </c>
      <c r="AU84" s="204">
        <f t="shared" si="157"/>
        <v>0</v>
      </c>
      <c r="AV84" s="204">
        <f t="shared" si="158"/>
        <v>0</v>
      </c>
      <c r="AX84" s="202"/>
      <c r="AY84" s="203">
        <v>4</v>
      </c>
      <c r="AZ84" s="204">
        <v>0</v>
      </c>
      <c r="BA84" s="204">
        <v>0</v>
      </c>
      <c r="BB84" s="204">
        <v>0</v>
      </c>
      <c r="BC84" s="204">
        <f t="shared" si="159"/>
        <v>0</v>
      </c>
      <c r="BD84" s="204">
        <f t="shared" si="160"/>
        <v>0</v>
      </c>
      <c r="BF84" s="202"/>
      <c r="BG84" s="203">
        <v>4</v>
      </c>
      <c r="BH84" s="204">
        <v>1</v>
      </c>
      <c r="BI84" s="204">
        <v>1</v>
      </c>
      <c r="BJ84" s="204">
        <v>1</v>
      </c>
      <c r="BK84" s="204">
        <f t="shared" si="161"/>
        <v>0</v>
      </c>
      <c r="BL84" s="204">
        <f t="shared" si="162"/>
        <v>0</v>
      </c>
      <c r="BN84" s="202"/>
      <c r="BO84" s="203">
        <v>4</v>
      </c>
      <c r="BP84" s="204">
        <v>0</v>
      </c>
      <c r="BQ84" s="204">
        <v>0</v>
      </c>
      <c r="BR84" s="204">
        <v>0</v>
      </c>
      <c r="BS84" s="204">
        <f t="shared" si="163"/>
        <v>0</v>
      </c>
      <c r="BT84" s="204">
        <f t="shared" si="164"/>
        <v>0</v>
      </c>
    </row>
    <row r="85" spans="2:72" s="35" customFormat="1">
      <c r="B85" s="202"/>
      <c r="C85" s="203">
        <v>5</v>
      </c>
      <c r="D85" s="204">
        <f t="shared" si="146"/>
        <v>18</v>
      </c>
      <c r="E85" s="204">
        <f t="shared" si="144"/>
        <v>18</v>
      </c>
      <c r="F85" s="204">
        <f t="shared" si="145"/>
        <v>18</v>
      </c>
      <c r="G85" s="204">
        <f t="shared" si="147"/>
        <v>0</v>
      </c>
      <c r="H85" s="204">
        <f t="shared" si="148"/>
        <v>0</v>
      </c>
      <c r="J85" s="202"/>
      <c r="K85" s="203">
        <v>5</v>
      </c>
      <c r="L85" s="204">
        <v>0</v>
      </c>
      <c r="M85" s="204">
        <v>0</v>
      </c>
      <c r="N85" s="204">
        <v>0</v>
      </c>
      <c r="O85" s="204">
        <f t="shared" si="149"/>
        <v>0</v>
      </c>
      <c r="P85" s="204">
        <f t="shared" si="150"/>
        <v>0</v>
      </c>
      <c r="R85" s="202"/>
      <c r="S85" s="203">
        <v>5</v>
      </c>
      <c r="T85" s="204">
        <v>0</v>
      </c>
      <c r="U85" s="204">
        <v>0</v>
      </c>
      <c r="V85" s="204">
        <v>0</v>
      </c>
      <c r="W85" s="204">
        <f t="shared" si="151"/>
        <v>0</v>
      </c>
      <c r="X85" s="204">
        <f t="shared" si="152"/>
        <v>0</v>
      </c>
      <c r="Z85" s="202"/>
      <c r="AA85" s="203">
        <v>5</v>
      </c>
      <c r="AB85" s="204">
        <v>0</v>
      </c>
      <c r="AC85" s="204">
        <v>0</v>
      </c>
      <c r="AD85" s="204">
        <v>0</v>
      </c>
      <c r="AE85" s="204">
        <f t="shared" si="153"/>
        <v>0</v>
      </c>
      <c r="AF85" s="204">
        <f t="shared" si="154"/>
        <v>0</v>
      </c>
      <c r="AH85" s="202"/>
      <c r="AI85" s="203">
        <v>5</v>
      </c>
      <c r="AJ85" s="204">
        <v>0</v>
      </c>
      <c r="AK85" s="204">
        <v>0</v>
      </c>
      <c r="AL85" s="204">
        <v>0</v>
      </c>
      <c r="AM85" s="204">
        <f t="shared" si="155"/>
        <v>0</v>
      </c>
      <c r="AN85" s="204">
        <f t="shared" si="156"/>
        <v>0</v>
      </c>
      <c r="AP85" s="202"/>
      <c r="AQ85" s="203">
        <v>5</v>
      </c>
      <c r="AR85" s="204">
        <v>0</v>
      </c>
      <c r="AS85" s="204">
        <v>0</v>
      </c>
      <c r="AT85" s="204">
        <v>0</v>
      </c>
      <c r="AU85" s="204">
        <f t="shared" si="157"/>
        <v>0</v>
      </c>
      <c r="AV85" s="204">
        <f t="shared" si="158"/>
        <v>0</v>
      </c>
      <c r="AX85" s="202"/>
      <c r="AY85" s="203">
        <v>5</v>
      </c>
      <c r="AZ85" s="204">
        <v>4</v>
      </c>
      <c r="BA85" s="204">
        <v>4</v>
      </c>
      <c r="BB85" s="204">
        <f>4</f>
        <v>4</v>
      </c>
      <c r="BC85" s="204">
        <f t="shared" si="159"/>
        <v>0</v>
      </c>
      <c r="BD85" s="204">
        <f t="shared" si="160"/>
        <v>0</v>
      </c>
      <c r="BF85" s="202"/>
      <c r="BG85" s="203">
        <v>5</v>
      </c>
      <c r="BH85" s="204">
        <v>14</v>
      </c>
      <c r="BI85" s="204">
        <v>14</v>
      </c>
      <c r="BJ85" s="204">
        <v>14</v>
      </c>
      <c r="BK85" s="204">
        <f t="shared" si="161"/>
        <v>0</v>
      </c>
      <c r="BL85" s="204">
        <f t="shared" si="162"/>
        <v>0</v>
      </c>
      <c r="BN85" s="202"/>
      <c r="BO85" s="203">
        <v>5</v>
      </c>
      <c r="BP85" s="204">
        <v>0</v>
      </c>
      <c r="BQ85" s="204">
        <v>0</v>
      </c>
      <c r="BR85" s="204">
        <v>0</v>
      </c>
      <c r="BS85" s="204">
        <f t="shared" si="163"/>
        <v>0</v>
      </c>
      <c r="BT85" s="204">
        <f t="shared" si="164"/>
        <v>0</v>
      </c>
    </row>
    <row r="86" spans="2:72" s="35" customFormat="1">
      <c r="B86" s="202"/>
      <c r="C86" s="203">
        <v>6</v>
      </c>
      <c r="D86" s="204">
        <f t="shared" si="146"/>
        <v>8</v>
      </c>
      <c r="E86" s="204">
        <f t="shared" si="144"/>
        <v>14</v>
      </c>
      <c r="F86" s="204">
        <f t="shared" si="145"/>
        <v>14</v>
      </c>
      <c r="G86" s="204">
        <f t="shared" si="147"/>
        <v>6</v>
      </c>
      <c r="H86" s="204">
        <f t="shared" si="148"/>
        <v>0</v>
      </c>
      <c r="J86" s="202"/>
      <c r="K86" s="203">
        <v>6</v>
      </c>
      <c r="L86" s="204">
        <v>0</v>
      </c>
      <c r="M86" s="204">
        <v>1</v>
      </c>
      <c r="N86" s="204">
        <v>1</v>
      </c>
      <c r="O86" s="204">
        <f t="shared" si="149"/>
        <v>1</v>
      </c>
      <c r="P86" s="204">
        <f t="shared" si="150"/>
        <v>0</v>
      </c>
      <c r="R86" s="202"/>
      <c r="S86" s="203">
        <v>6</v>
      </c>
      <c r="T86" s="204">
        <v>0</v>
      </c>
      <c r="U86" s="204">
        <v>0</v>
      </c>
      <c r="V86" s="204">
        <v>0</v>
      </c>
      <c r="W86" s="204">
        <f t="shared" si="151"/>
        <v>0</v>
      </c>
      <c r="X86" s="204">
        <f t="shared" si="152"/>
        <v>0</v>
      </c>
      <c r="Z86" s="202"/>
      <c r="AA86" s="203">
        <v>6</v>
      </c>
      <c r="AB86" s="204">
        <v>0</v>
      </c>
      <c r="AC86" s="204">
        <v>0</v>
      </c>
      <c r="AD86" s="204">
        <v>0</v>
      </c>
      <c r="AE86" s="204">
        <f t="shared" si="153"/>
        <v>0</v>
      </c>
      <c r="AF86" s="204">
        <f t="shared" si="154"/>
        <v>0</v>
      </c>
      <c r="AH86" s="202"/>
      <c r="AI86" s="203">
        <v>6</v>
      </c>
      <c r="AJ86" s="204">
        <v>0</v>
      </c>
      <c r="AK86" s="204">
        <v>0</v>
      </c>
      <c r="AL86" s="204">
        <v>0</v>
      </c>
      <c r="AM86" s="204">
        <f t="shared" si="155"/>
        <v>0</v>
      </c>
      <c r="AN86" s="204">
        <f t="shared" si="156"/>
        <v>0</v>
      </c>
      <c r="AP86" s="202"/>
      <c r="AQ86" s="203">
        <v>6</v>
      </c>
      <c r="AR86" s="204">
        <v>0</v>
      </c>
      <c r="AS86" s="204">
        <v>1</v>
      </c>
      <c r="AT86" s="204">
        <v>1</v>
      </c>
      <c r="AU86" s="204">
        <f t="shared" si="157"/>
        <v>1</v>
      </c>
      <c r="AV86" s="204">
        <f t="shared" si="158"/>
        <v>0</v>
      </c>
      <c r="AX86" s="202"/>
      <c r="AY86" s="203">
        <v>6</v>
      </c>
      <c r="AZ86" s="204">
        <v>1</v>
      </c>
      <c r="BA86" s="204">
        <v>1</v>
      </c>
      <c r="BB86" s="204">
        <v>1</v>
      </c>
      <c r="BC86" s="204">
        <f t="shared" si="159"/>
        <v>0</v>
      </c>
      <c r="BD86" s="204">
        <f t="shared" si="160"/>
        <v>0</v>
      </c>
      <c r="BF86" s="202"/>
      <c r="BG86" s="203">
        <v>6</v>
      </c>
      <c r="BH86" s="204">
        <v>7</v>
      </c>
      <c r="BI86" s="204">
        <v>11</v>
      </c>
      <c r="BJ86" s="204">
        <v>11</v>
      </c>
      <c r="BK86" s="204">
        <f t="shared" si="161"/>
        <v>4</v>
      </c>
      <c r="BL86" s="204">
        <f t="shared" si="162"/>
        <v>0</v>
      </c>
      <c r="BN86" s="202"/>
      <c r="BO86" s="203">
        <v>6</v>
      </c>
      <c r="BP86" s="204">
        <v>0</v>
      </c>
      <c r="BQ86" s="204">
        <v>0</v>
      </c>
      <c r="BR86" s="204">
        <v>0</v>
      </c>
      <c r="BS86" s="204">
        <f t="shared" si="163"/>
        <v>0</v>
      </c>
      <c r="BT86" s="204">
        <f t="shared" si="164"/>
        <v>0</v>
      </c>
    </row>
    <row r="87" spans="2:72" s="35" customFormat="1">
      <c r="B87" s="202"/>
      <c r="C87" s="203">
        <v>7</v>
      </c>
      <c r="D87" s="204">
        <f t="shared" si="146"/>
        <v>37</v>
      </c>
      <c r="E87" s="204">
        <f t="shared" si="144"/>
        <v>42</v>
      </c>
      <c r="F87" s="204">
        <f t="shared" si="145"/>
        <v>41</v>
      </c>
      <c r="G87" s="204">
        <f t="shared" si="147"/>
        <v>4</v>
      </c>
      <c r="H87" s="204">
        <f t="shared" si="148"/>
        <v>-1</v>
      </c>
      <c r="J87" s="202"/>
      <c r="K87" s="203">
        <v>7</v>
      </c>
      <c r="L87" s="204">
        <v>0</v>
      </c>
      <c r="M87" s="204">
        <v>1</v>
      </c>
      <c r="N87" s="204">
        <v>1</v>
      </c>
      <c r="O87" s="204">
        <f t="shared" si="149"/>
        <v>1</v>
      </c>
      <c r="P87" s="204">
        <f t="shared" si="150"/>
        <v>0</v>
      </c>
      <c r="R87" s="202"/>
      <c r="S87" s="203">
        <v>7</v>
      </c>
      <c r="T87" s="204">
        <v>0</v>
      </c>
      <c r="U87" s="204">
        <v>0</v>
      </c>
      <c r="V87" s="204">
        <v>0</v>
      </c>
      <c r="W87" s="204">
        <f t="shared" si="151"/>
        <v>0</v>
      </c>
      <c r="X87" s="204">
        <f t="shared" si="152"/>
        <v>0</v>
      </c>
      <c r="Z87" s="202"/>
      <c r="AA87" s="203">
        <v>7</v>
      </c>
      <c r="AB87" s="204">
        <v>1</v>
      </c>
      <c r="AC87" s="204">
        <v>1</v>
      </c>
      <c r="AD87" s="204">
        <v>0</v>
      </c>
      <c r="AE87" s="204">
        <f t="shared" si="153"/>
        <v>-1</v>
      </c>
      <c r="AF87" s="204">
        <f t="shared" si="154"/>
        <v>-1</v>
      </c>
      <c r="AH87" s="202"/>
      <c r="AI87" s="203">
        <v>7</v>
      </c>
      <c r="AJ87" s="204">
        <v>0</v>
      </c>
      <c r="AK87" s="204">
        <v>0</v>
      </c>
      <c r="AL87" s="204">
        <v>0</v>
      </c>
      <c r="AM87" s="204">
        <f t="shared" si="155"/>
        <v>0</v>
      </c>
      <c r="AN87" s="204">
        <f t="shared" si="156"/>
        <v>0</v>
      </c>
      <c r="AP87" s="202"/>
      <c r="AQ87" s="203">
        <v>7</v>
      </c>
      <c r="AR87" s="204">
        <v>11</v>
      </c>
      <c r="AS87" s="204">
        <v>15</v>
      </c>
      <c r="AT87" s="204">
        <v>15</v>
      </c>
      <c r="AU87" s="204">
        <f t="shared" si="157"/>
        <v>4</v>
      </c>
      <c r="AV87" s="204">
        <f t="shared" si="158"/>
        <v>0</v>
      </c>
      <c r="AX87" s="202"/>
      <c r="AY87" s="203">
        <v>7</v>
      </c>
      <c r="AZ87" s="204">
        <v>4</v>
      </c>
      <c r="BA87" s="204">
        <v>4</v>
      </c>
      <c r="BB87" s="204">
        <v>4</v>
      </c>
      <c r="BC87" s="204">
        <f t="shared" si="159"/>
        <v>0</v>
      </c>
      <c r="BD87" s="204">
        <f t="shared" si="160"/>
        <v>0</v>
      </c>
      <c r="BF87" s="202"/>
      <c r="BG87" s="203">
        <v>7</v>
      </c>
      <c r="BH87" s="204">
        <v>21</v>
      </c>
      <c r="BI87" s="204">
        <v>21</v>
      </c>
      <c r="BJ87" s="204">
        <v>21</v>
      </c>
      <c r="BK87" s="204">
        <f t="shared" si="161"/>
        <v>0</v>
      </c>
      <c r="BL87" s="204">
        <f t="shared" si="162"/>
        <v>0</v>
      </c>
      <c r="BN87" s="202"/>
      <c r="BO87" s="203">
        <v>7</v>
      </c>
      <c r="BP87" s="204">
        <v>0</v>
      </c>
      <c r="BQ87" s="204">
        <v>0</v>
      </c>
      <c r="BR87" s="204">
        <v>0</v>
      </c>
      <c r="BS87" s="204">
        <f t="shared" si="163"/>
        <v>0</v>
      </c>
      <c r="BT87" s="204">
        <f t="shared" si="164"/>
        <v>0</v>
      </c>
    </row>
    <row r="88" spans="2:72" s="35" customFormat="1">
      <c r="B88" s="202"/>
      <c r="C88" s="203">
        <v>8</v>
      </c>
      <c r="D88" s="204">
        <f t="shared" si="146"/>
        <v>39</v>
      </c>
      <c r="E88" s="204">
        <f t="shared" si="144"/>
        <v>39</v>
      </c>
      <c r="F88" s="204">
        <f t="shared" si="145"/>
        <v>39</v>
      </c>
      <c r="G88" s="204">
        <f t="shared" si="147"/>
        <v>0</v>
      </c>
      <c r="H88" s="204">
        <f t="shared" si="148"/>
        <v>0</v>
      </c>
      <c r="J88" s="202"/>
      <c r="K88" s="203">
        <v>8</v>
      </c>
      <c r="L88" s="204">
        <v>0</v>
      </c>
      <c r="M88" s="204">
        <v>1</v>
      </c>
      <c r="N88" s="204">
        <v>1</v>
      </c>
      <c r="O88" s="204">
        <f t="shared" si="149"/>
        <v>1</v>
      </c>
      <c r="P88" s="204">
        <f t="shared" si="150"/>
        <v>0</v>
      </c>
      <c r="R88" s="202"/>
      <c r="S88" s="203">
        <v>8</v>
      </c>
      <c r="T88" s="204">
        <v>0</v>
      </c>
      <c r="U88" s="204">
        <v>0</v>
      </c>
      <c r="V88" s="204">
        <v>0</v>
      </c>
      <c r="W88" s="204">
        <f t="shared" si="151"/>
        <v>0</v>
      </c>
      <c r="X88" s="204">
        <f t="shared" si="152"/>
        <v>0</v>
      </c>
      <c r="Z88" s="202"/>
      <c r="AA88" s="203">
        <v>8</v>
      </c>
      <c r="AB88" s="204">
        <v>0</v>
      </c>
      <c r="AC88" s="204">
        <v>1</v>
      </c>
      <c r="AD88" s="204">
        <v>1</v>
      </c>
      <c r="AE88" s="204">
        <f t="shared" si="153"/>
        <v>1</v>
      </c>
      <c r="AF88" s="204">
        <f t="shared" si="154"/>
        <v>0</v>
      </c>
      <c r="AH88" s="202"/>
      <c r="AI88" s="203">
        <v>8</v>
      </c>
      <c r="AJ88" s="204">
        <v>0</v>
      </c>
      <c r="AK88" s="204">
        <v>0</v>
      </c>
      <c r="AL88" s="204">
        <v>0</v>
      </c>
      <c r="AM88" s="204">
        <f t="shared" si="155"/>
        <v>0</v>
      </c>
      <c r="AN88" s="204">
        <f t="shared" si="156"/>
        <v>0</v>
      </c>
      <c r="AP88" s="202"/>
      <c r="AQ88" s="203">
        <v>8</v>
      </c>
      <c r="AR88" s="204">
        <v>5</v>
      </c>
      <c r="AS88" s="204">
        <v>1</v>
      </c>
      <c r="AT88" s="204">
        <v>1</v>
      </c>
      <c r="AU88" s="204">
        <f t="shared" si="157"/>
        <v>-4</v>
      </c>
      <c r="AV88" s="204">
        <f t="shared" si="158"/>
        <v>0</v>
      </c>
      <c r="AX88" s="202"/>
      <c r="AY88" s="203">
        <v>8</v>
      </c>
      <c r="AZ88" s="204">
        <v>1</v>
      </c>
      <c r="BA88" s="204">
        <v>1</v>
      </c>
      <c r="BB88" s="204">
        <v>1</v>
      </c>
      <c r="BC88" s="204">
        <f t="shared" si="159"/>
        <v>0</v>
      </c>
      <c r="BD88" s="204">
        <f t="shared" si="160"/>
        <v>0</v>
      </c>
      <c r="BF88" s="202"/>
      <c r="BG88" s="203">
        <v>8</v>
      </c>
      <c r="BH88" s="204">
        <v>23</v>
      </c>
      <c r="BI88" s="204">
        <v>23</v>
      </c>
      <c r="BJ88" s="204">
        <v>23</v>
      </c>
      <c r="BK88" s="204">
        <f t="shared" si="161"/>
        <v>0</v>
      </c>
      <c r="BL88" s="204">
        <f t="shared" si="162"/>
        <v>0</v>
      </c>
      <c r="BN88" s="202"/>
      <c r="BO88" s="203">
        <v>8</v>
      </c>
      <c r="BP88" s="204">
        <v>10</v>
      </c>
      <c r="BQ88" s="204">
        <v>12</v>
      </c>
      <c r="BR88" s="204">
        <v>12</v>
      </c>
      <c r="BS88" s="204">
        <f t="shared" si="163"/>
        <v>2</v>
      </c>
      <c r="BT88" s="204">
        <f t="shared" si="164"/>
        <v>0</v>
      </c>
    </row>
    <row r="89" spans="2:72" s="35" customFormat="1">
      <c r="B89" s="202"/>
      <c r="C89" s="203">
        <v>9</v>
      </c>
      <c r="D89" s="204">
        <f t="shared" si="146"/>
        <v>66</v>
      </c>
      <c r="E89" s="204">
        <f t="shared" si="144"/>
        <v>78</v>
      </c>
      <c r="F89" s="204">
        <f t="shared" si="145"/>
        <v>78</v>
      </c>
      <c r="G89" s="204">
        <f t="shared" si="147"/>
        <v>12</v>
      </c>
      <c r="H89" s="204">
        <f t="shared" si="148"/>
        <v>0</v>
      </c>
      <c r="J89" s="202"/>
      <c r="K89" s="203">
        <v>9</v>
      </c>
      <c r="L89" s="204">
        <v>0</v>
      </c>
      <c r="M89" s="204">
        <v>0</v>
      </c>
      <c r="N89" s="204">
        <v>0</v>
      </c>
      <c r="O89" s="204">
        <f t="shared" si="149"/>
        <v>0</v>
      </c>
      <c r="P89" s="204">
        <f t="shared" si="150"/>
        <v>0</v>
      </c>
      <c r="R89" s="202"/>
      <c r="S89" s="203">
        <v>9</v>
      </c>
      <c r="T89" s="204">
        <v>0</v>
      </c>
      <c r="U89" s="204">
        <v>0</v>
      </c>
      <c r="V89" s="204">
        <v>0</v>
      </c>
      <c r="W89" s="204">
        <f t="shared" si="151"/>
        <v>0</v>
      </c>
      <c r="X89" s="204">
        <f t="shared" si="152"/>
        <v>0</v>
      </c>
      <c r="Z89" s="202"/>
      <c r="AA89" s="203">
        <v>9</v>
      </c>
      <c r="AB89" s="204">
        <v>1</v>
      </c>
      <c r="AC89" s="204">
        <v>0</v>
      </c>
      <c r="AD89" s="204">
        <v>0</v>
      </c>
      <c r="AE89" s="204">
        <f t="shared" si="153"/>
        <v>-1</v>
      </c>
      <c r="AF89" s="204">
        <f t="shared" si="154"/>
        <v>0</v>
      </c>
      <c r="AH89" s="202"/>
      <c r="AI89" s="203">
        <v>9</v>
      </c>
      <c r="AJ89" s="204">
        <v>0</v>
      </c>
      <c r="AK89" s="204">
        <v>0</v>
      </c>
      <c r="AL89" s="204">
        <v>0</v>
      </c>
      <c r="AM89" s="204">
        <f t="shared" si="155"/>
        <v>0</v>
      </c>
      <c r="AN89" s="204">
        <f t="shared" si="156"/>
        <v>0</v>
      </c>
      <c r="AP89" s="202"/>
      <c r="AQ89" s="203">
        <v>9</v>
      </c>
      <c r="AR89" s="204">
        <v>35</v>
      </c>
      <c r="AS89" s="204">
        <v>36</v>
      </c>
      <c r="AT89" s="204">
        <v>36</v>
      </c>
      <c r="AU89" s="204">
        <f t="shared" si="157"/>
        <v>1</v>
      </c>
      <c r="AV89" s="204">
        <f t="shared" si="158"/>
        <v>0</v>
      </c>
      <c r="AX89" s="202"/>
      <c r="AY89" s="203">
        <v>9</v>
      </c>
      <c r="AZ89" s="204">
        <f>5+1</f>
        <v>6</v>
      </c>
      <c r="BA89" s="204">
        <v>10</v>
      </c>
      <c r="BB89" s="204">
        <f>8+1+1</f>
        <v>10</v>
      </c>
      <c r="BC89" s="204">
        <f t="shared" si="159"/>
        <v>4</v>
      </c>
      <c r="BD89" s="204">
        <f t="shared" si="160"/>
        <v>0</v>
      </c>
      <c r="BF89" s="202"/>
      <c r="BG89" s="203">
        <v>9</v>
      </c>
      <c r="BH89" s="204">
        <v>21</v>
      </c>
      <c r="BI89" s="204">
        <v>28</v>
      </c>
      <c r="BJ89" s="204">
        <v>28</v>
      </c>
      <c r="BK89" s="204">
        <f t="shared" si="161"/>
        <v>7</v>
      </c>
      <c r="BL89" s="204">
        <f t="shared" si="162"/>
        <v>0</v>
      </c>
      <c r="BN89" s="202"/>
      <c r="BO89" s="203">
        <v>9</v>
      </c>
      <c r="BP89" s="204">
        <v>3</v>
      </c>
      <c r="BQ89" s="204">
        <v>4</v>
      </c>
      <c r="BR89" s="204">
        <v>4</v>
      </c>
      <c r="BS89" s="204">
        <f t="shared" si="163"/>
        <v>1</v>
      </c>
      <c r="BT89" s="204">
        <f t="shared" si="164"/>
        <v>0</v>
      </c>
    </row>
    <row r="90" spans="2:72" s="35" customFormat="1">
      <c r="B90" s="202"/>
      <c r="C90" s="203">
        <v>10</v>
      </c>
      <c r="D90" s="204">
        <f t="shared" si="146"/>
        <v>102</v>
      </c>
      <c r="E90" s="204">
        <f t="shared" si="144"/>
        <v>125</v>
      </c>
      <c r="F90" s="204">
        <f t="shared" si="145"/>
        <v>122</v>
      </c>
      <c r="G90" s="204">
        <f t="shared" si="147"/>
        <v>20</v>
      </c>
      <c r="H90" s="204">
        <f t="shared" si="148"/>
        <v>-3</v>
      </c>
      <c r="J90" s="202"/>
      <c r="K90" s="203">
        <v>10</v>
      </c>
      <c r="L90" s="204">
        <v>0</v>
      </c>
      <c r="M90" s="204">
        <v>2</v>
      </c>
      <c r="N90" s="204">
        <v>2</v>
      </c>
      <c r="O90" s="204">
        <f t="shared" si="149"/>
        <v>2</v>
      </c>
      <c r="P90" s="204">
        <f t="shared" si="150"/>
        <v>0</v>
      </c>
      <c r="R90" s="202"/>
      <c r="S90" s="203">
        <v>10</v>
      </c>
      <c r="T90" s="204">
        <v>0</v>
      </c>
      <c r="U90" s="204">
        <v>0</v>
      </c>
      <c r="V90" s="204">
        <v>0</v>
      </c>
      <c r="W90" s="204">
        <f t="shared" si="151"/>
        <v>0</v>
      </c>
      <c r="X90" s="204">
        <f t="shared" si="152"/>
        <v>0</v>
      </c>
      <c r="Z90" s="202"/>
      <c r="AA90" s="203">
        <v>10</v>
      </c>
      <c r="AB90" s="204">
        <v>1</v>
      </c>
      <c r="AC90" s="204">
        <v>1</v>
      </c>
      <c r="AD90" s="204">
        <v>1</v>
      </c>
      <c r="AE90" s="204">
        <f t="shared" si="153"/>
        <v>0</v>
      </c>
      <c r="AF90" s="204">
        <f t="shared" si="154"/>
        <v>0</v>
      </c>
      <c r="AH90" s="202"/>
      <c r="AI90" s="203">
        <v>10</v>
      </c>
      <c r="AJ90" s="204">
        <v>0</v>
      </c>
      <c r="AK90" s="204">
        <v>0</v>
      </c>
      <c r="AL90" s="204">
        <v>0</v>
      </c>
      <c r="AM90" s="204">
        <f t="shared" si="155"/>
        <v>0</v>
      </c>
      <c r="AN90" s="204">
        <f t="shared" si="156"/>
        <v>0</v>
      </c>
      <c r="AP90" s="202"/>
      <c r="AQ90" s="203">
        <v>10</v>
      </c>
      <c r="AR90" s="204">
        <v>72</v>
      </c>
      <c r="AS90" s="204">
        <v>84</v>
      </c>
      <c r="AT90" s="204">
        <v>84</v>
      </c>
      <c r="AU90" s="204">
        <f t="shared" si="157"/>
        <v>12</v>
      </c>
      <c r="AV90" s="204">
        <f t="shared" si="158"/>
        <v>0</v>
      </c>
      <c r="AX90" s="202"/>
      <c r="AY90" s="203">
        <v>10</v>
      </c>
      <c r="AZ90" s="204">
        <f>8+1</f>
        <v>9</v>
      </c>
      <c r="BA90" s="204">
        <v>15</v>
      </c>
      <c r="BB90" s="204">
        <f>11+1</f>
        <v>12</v>
      </c>
      <c r="BC90" s="204">
        <f t="shared" si="159"/>
        <v>3</v>
      </c>
      <c r="BD90" s="204">
        <f t="shared" si="160"/>
        <v>-3</v>
      </c>
      <c r="BF90" s="202"/>
      <c r="BG90" s="203">
        <v>10</v>
      </c>
      <c r="BH90" s="204">
        <v>1</v>
      </c>
      <c r="BI90" s="204">
        <v>1</v>
      </c>
      <c r="BJ90" s="204">
        <v>1</v>
      </c>
      <c r="BK90" s="204">
        <f t="shared" si="161"/>
        <v>0</v>
      </c>
      <c r="BL90" s="204">
        <f t="shared" si="162"/>
        <v>0</v>
      </c>
      <c r="BN90" s="202"/>
      <c r="BO90" s="203">
        <v>10</v>
      </c>
      <c r="BP90" s="204">
        <v>19</v>
      </c>
      <c r="BQ90" s="204">
        <v>22</v>
      </c>
      <c r="BR90" s="204">
        <v>22</v>
      </c>
      <c r="BS90" s="204">
        <f t="shared" si="163"/>
        <v>3</v>
      </c>
      <c r="BT90" s="204">
        <f t="shared" si="164"/>
        <v>0</v>
      </c>
    </row>
    <row r="91" spans="2:72" s="35" customFormat="1">
      <c r="B91" s="202"/>
      <c r="C91" s="203">
        <v>11</v>
      </c>
      <c r="D91" s="204">
        <f t="shared" si="146"/>
        <v>373</v>
      </c>
      <c r="E91" s="204">
        <f t="shared" si="144"/>
        <v>374</v>
      </c>
      <c r="F91" s="204">
        <f t="shared" si="145"/>
        <v>374</v>
      </c>
      <c r="G91" s="204">
        <f t="shared" si="147"/>
        <v>1</v>
      </c>
      <c r="H91" s="204">
        <f t="shared" si="148"/>
        <v>0</v>
      </c>
      <c r="J91" s="202"/>
      <c r="K91" s="203">
        <v>11</v>
      </c>
      <c r="L91" s="204">
        <v>0</v>
      </c>
      <c r="M91" s="204">
        <v>0</v>
      </c>
      <c r="N91" s="204">
        <v>0</v>
      </c>
      <c r="O91" s="204">
        <f t="shared" si="149"/>
        <v>0</v>
      </c>
      <c r="P91" s="204">
        <f t="shared" si="150"/>
        <v>0</v>
      </c>
      <c r="R91" s="202"/>
      <c r="S91" s="203">
        <v>11</v>
      </c>
      <c r="T91" s="204">
        <v>0</v>
      </c>
      <c r="U91" s="204">
        <v>0</v>
      </c>
      <c r="V91" s="204">
        <v>0</v>
      </c>
      <c r="W91" s="204">
        <f t="shared" si="151"/>
        <v>0</v>
      </c>
      <c r="X91" s="204">
        <f t="shared" si="152"/>
        <v>0</v>
      </c>
      <c r="Z91" s="202"/>
      <c r="AA91" s="203">
        <v>11</v>
      </c>
      <c r="AB91" s="204">
        <v>2</v>
      </c>
      <c r="AC91" s="204">
        <v>2</v>
      </c>
      <c r="AD91" s="204">
        <v>2</v>
      </c>
      <c r="AE91" s="204">
        <f t="shared" si="153"/>
        <v>0</v>
      </c>
      <c r="AF91" s="204">
        <f t="shared" si="154"/>
        <v>0</v>
      </c>
      <c r="AH91" s="202"/>
      <c r="AI91" s="203">
        <v>11</v>
      </c>
      <c r="AJ91" s="204">
        <v>0</v>
      </c>
      <c r="AK91" s="204">
        <v>0</v>
      </c>
      <c r="AL91" s="204">
        <v>0</v>
      </c>
      <c r="AM91" s="204">
        <f t="shared" si="155"/>
        <v>0</v>
      </c>
      <c r="AN91" s="204">
        <f t="shared" si="156"/>
        <v>0</v>
      </c>
      <c r="AP91" s="202"/>
      <c r="AQ91" s="203">
        <v>11</v>
      </c>
      <c r="AR91" s="204">
        <v>187</v>
      </c>
      <c r="AS91" s="204">
        <v>172</v>
      </c>
      <c r="AT91" s="204">
        <v>172</v>
      </c>
      <c r="AU91" s="204">
        <f t="shared" si="157"/>
        <v>-15</v>
      </c>
      <c r="AV91" s="204">
        <f t="shared" si="158"/>
        <v>0</v>
      </c>
      <c r="AX91" s="202"/>
      <c r="AY91" s="203">
        <v>11</v>
      </c>
      <c r="AZ91" s="204">
        <v>83</v>
      </c>
      <c r="BA91" s="204">
        <v>97</v>
      </c>
      <c r="BB91" s="204">
        <v>97</v>
      </c>
      <c r="BC91" s="204">
        <f t="shared" si="159"/>
        <v>14</v>
      </c>
      <c r="BD91" s="204">
        <f t="shared" si="160"/>
        <v>0</v>
      </c>
      <c r="BF91" s="202"/>
      <c r="BG91" s="203">
        <v>11</v>
      </c>
      <c r="BH91" s="204">
        <v>75</v>
      </c>
      <c r="BI91" s="204">
        <v>75</v>
      </c>
      <c r="BJ91" s="204">
        <v>75</v>
      </c>
      <c r="BK91" s="204">
        <f t="shared" si="161"/>
        <v>0</v>
      </c>
      <c r="BL91" s="204">
        <f t="shared" si="162"/>
        <v>0</v>
      </c>
      <c r="BN91" s="202"/>
      <c r="BO91" s="203">
        <v>11</v>
      </c>
      <c r="BP91" s="204">
        <v>26</v>
      </c>
      <c r="BQ91" s="204">
        <v>28</v>
      </c>
      <c r="BR91" s="204">
        <v>28</v>
      </c>
      <c r="BS91" s="204">
        <f t="shared" si="163"/>
        <v>2</v>
      </c>
      <c r="BT91" s="204">
        <f t="shared" si="164"/>
        <v>0</v>
      </c>
    </row>
    <row r="92" spans="2:72" s="35" customFormat="1">
      <c r="B92" s="202"/>
      <c r="C92" s="203">
        <v>12</v>
      </c>
      <c r="D92" s="204">
        <f t="shared" si="146"/>
        <v>157</v>
      </c>
      <c r="E92" s="204">
        <f t="shared" si="144"/>
        <v>149</v>
      </c>
      <c r="F92" s="204">
        <f t="shared" si="145"/>
        <v>141</v>
      </c>
      <c r="G92" s="204">
        <f t="shared" si="147"/>
        <v>-16</v>
      </c>
      <c r="H92" s="204">
        <f t="shared" si="148"/>
        <v>-8</v>
      </c>
      <c r="J92" s="202"/>
      <c r="K92" s="203">
        <v>12</v>
      </c>
      <c r="L92" s="204">
        <v>0</v>
      </c>
      <c r="M92" s="204">
        <v>2</v>
      </c>
      <c r="N92" s="204">
        <v>2</v>
      </c>
      <c r="O92" s="204">
        <f t="shared" si="149"/>
        <v>2</v>
      </c>
      <c r="P92" s="204">
        <f t="shared" si="150"/>
        <v>0</v>
      </c>
      <c r="R92" s="202"/>
      <c r="S92" s="203">
        <v>12</v>
      </c>
      <c r="T92" s="204">
        <v>0</v>
      </c>
      <c r="U92" s="204">
        <v>0</v>
      </c>
      <c r="V92" s="204">
        <v>0</v>
      </c>
      <c r="W92" s="204">
        <f t="shared" si="151"/>
        <v>0</v>
      </c>
      <c r="X92" s="204">
        <f t="shared" si="152"/>
        <v>0</v>
      </c>
      <c r="Z92" s="202"/>
      <c r="AA92" s="203">
        <v>12</v>
      </c>
      <c r="AB92" s="204">
        <v>5</v>
      </c>
      <c r="AC92" s="204">
        <v>5</v>
      </c>
      <c r="AD92" s="204">
        <v>4</v>
      </c>
      <c r="AE92" s="204">
        <f t="shared" si="153"/>
        <v>-1</v>
      </c>
      <c r="AF92" s="204">
        <f t="shared" si="154"/>
        <v>-1</v>
      </c>
      <c r="AH92" s="202"/>
      <c r="AI92" s="203">
        <v>12</v>
      </c>
      <c r="AJ92" s="204">
        <v>0</v>
      </c>
      <c r="AK92" s="204">
        <v>0</v>
      </c>
      <c r="AL92" s="204">
        <v>0</v>
      </c>
      <c r="AM92" s="204">
        <f t="shared" si="155"/>
        <v>0</v>
      </c>
      <c r="AN92" s="204">
        <f t="shared" si="156"/>
        <v>0</v>
      </c>
      <c r="AP92" s="202"/>
      <c r="AQ92" s="203">
        <v>12</v>
      </c>
      <c r="AR92" s="204">
        <v>8</v>
      </c>
      <c r="AS92" s="204">
        <v>9</v>
      </c>
      <c r="AT92" s="204">
        <v>9</v>
      </c>
      <c r="AU92" s="204">
        <f t="shared" si="157"/>
        <v>1</v>
      </c>
      <c r="AV92" s="204">
        <f t="shared" si="158"/>
        <v>0</v>
      </c>
      <c r="AX92" s="202"/>
      <c r="AY92" s="203">
        <v>12</v>
      </c>
      <c r="AZ92" s="204">
        <v>75</v>
      </c>
      <c r="BA92" s="204">
        <v>72</v>
      </c>
      <c r="BB92" s="204">
        <v>66</v>
      </c>
      <c r="BC92" s="204">
        <f t="shared" si="159"/>
        <v>-9</v>
      </c>
      <c r="BD92" s="204">
        <f t="shared" si="160"/>
        <v>-6</v>
      </c>
      <c r="BF92" s="202"/>
      <c r="BG92" s="203">
        <v>12</v>
      </c>
      <c r="BH92" s="204">
        <v>52</v>
      </c>
      <c r="BI92" s="204">
        <v>52</v>
      </c>
      <c r="BJ92" s="204">
        <v>52</v>
      </c>
      <c r="BK92" s="204">
        <f t="shared" si="161"/>
        <v>0</v>
      </c>
      <c r="BL92" s="204">
        <f t="shared" si="162"/>
        <v>0</v>
      </c>
      <c r="BN92" s="202"/>
      <c r="BO92" s="203">
        <v>12</v>
      </c>
      <c r="BP92" s="204">
        <v>17</v>
      </c>
      <c r="BQ92" s="204">
        <v>9</v>
      </c>
      <c r="BR92" s="204">
        <v>8</v>
      </c>
      <c r="BS92" s="204">
        <f t="shared" si="163"/>
        <v>-9</v>
      </c>
      <c r="BT92" s="204">
        <f t="shared" si="164"/>
        <v>-1</v>
      </c>
    </row>
    <row r="93" spans="2:72" s="35" customFormat="1">
      <c r="B93" s="202"/>
      <c r="C93" s="203">
        <v>13</v>
      </c>
      <c r="D93" s="204">
        <f t="shared" si="146"/>
        <v>246</v>
      </c>
      <c r="E93" s="204">
        <f t="shared" si="144"/>
        <v>497</v>
      </c>
      <c r="F93" s="204">
        <f t="shared" si="145"/>
        <v>426</v>
      </c>
      <c r="G93" s="204">
        <f t="shared" si="147"/>
        <v>180</v>
      </c>
      <c r="H93" s="204">
        <f t="shared" si="148"/>
        <v>-71</v>
      </c>
      <c r="J93" s="202"/>
      <c r="K93" s="203">
        <v>13</v>
      </c>
      <c r="L93" s="204">
        <v>0</v>
      </c>
      <c r="M93" s="204">
        <v>0</v>
      </c>
      <c r="N93" s="204">
        <v>0</v>
      </c>
      <c r="O93" s="204">
        <f t="shared" si="149"/>
        <v>0</v>
      </c>
      <c r="P93" s="204">
        <f t="shared" si="150"/>
        <v>0</v>
      </c>
      <c r="R93" s="202"/>
      <c r="S93" s="203">
        <v>13</v>
      </c>
      <c r="T93" s="204">
        <v>0</v>
      </c>
      <c r="U93" s="204">
        <v>0</v>
      </c>
      <c r="V93" s="204">
        <v>0</v>
      </c>
      <c r="W93" s="204">
        <f t="shared" si="151"/>
        <v>0</v>
      </c>
      <c r="X93" s="204">
        <f t="shared" si="152"/>
        <v>0</v>
      </c>
      <c r="Z93" s="202"/>
      <c r="AA93" s="203">
        <v>13</v>
      </c>
      <c r="AB93" s="204">
        <v>5</v>
      </c>
      <c r="AC93" s="204">
        <v>6</v>
      </c>
      <c r="AD93" s="204">
        <v>5</v>
      </c>
      <c r="AE93" s="204">
        <f t="shared" si="153"/>
        <v>0</v>
      </c>
      <c r="AF93" s="204">
        <f t="shared" si="154"/>
        <v>-1</v>
      </c>
      <c r="AH93" s="202"/>
      <c r="AI93" s="203">
        <v>13</v>
      </c>
      <c r="AJ93" s="204">
        <v>0</v>
      </c>
      <c r="AK93" s="204">
        <v>0</v>
      </c>
      <c r="AL93" s="204">
        <v>0</v>
      </c>
      <c r="AM93" s="204">
        <f t="shared" si="155"/>
        <v>0</v>
      </c>
      <c r="AN93" s="204">
        <f t="shared" si="156"/>
        <v>0</v>
      </c>
      <c r="AP93" s="202"/>
      <c r="AQ93" s="203">
        <v>13</v>
      </c>
      <c r="AR93" s="204">
        <v>4</v>
      </c>
      <c r="AS93" s="204">
        <v>47</v>
      </c>
      <c r="AT93" s="204">
        <v>2</v>
      </c>
      <c r="AU93" s="204">
        <f t="shared" si="157"/>
        <v>-2</v>
      </c>
      <c r="AV93" s="204">
        <f t="shared" si="158"/>
        <v>-45</v>
      </c>
      <c r="AX93" s="202"/>
      <c r="AY93" s="203">
        <v>13</v>
      </c>
      <c r="AZ93" s="204">
        <f>27+3</f>
        <v>30</v>
      </c>
      <c r="BA93" s="204">
        <v>33</v>
      </c>
      <c r="BB93" s="204">
        <f>25+2</f>
        <v>27</v>
      </c>
      <c r="BC93" s="204">
        <f t="shared" si="159"/>
        <v>-3</v>
      </c>
      <c r="BD93" s="204">
        <f t="shared" si="160"/>
        <v>-6</v>
      </c>
      <c r="BF93" s="202"/>
      <c r="BG93" s="203">
        <v>13</v>
      </c>
      <c r="BH93" s="204">
        <v>207</v>
      </c>
      <c r="BI93" s="204">
        <v>411</v>
      </c>
      <c r="BJ93" s="204">
        <v>392</v>
      </c>
      <c r="BK93" s="204">
        <f t="shared" si="161"/>
        <v>185</v>
      </c>
      <c r="BL93" s="204">
        <f t="shared" si="162"/>
        <v>-19</v>
      </c>
      <c r="BN93" s="202"/>
      <c r="BO93" s="203">
        <v>13</v>
      </c>
      <c r="BP93" s="204">
        <v>0</v>
      </c>
      <c r="BQ93" s="204">
        <v>0</v>
      </c>
      <c r="BR93" s="204">
        <v>0</v>
      </c>
      <c r="BS93" s="204">
        <f t="shared" si="163"/>
        <v>0</v>
      </c>
      <c r="BT93" s="204">
        <f t="shared" si="164"/>
        <v>0</v>
      </c>
    </row>
    <row r="94" spans="2:72" s="35" customFormat="1">
      <c r="B94" s="202"/>
      <c r="C94" s="203">
        <v>14</v>
      </c>
      <c r="D94" s="204">
        <f t="shared" si="146"/>
        <v>55</v>
      </c>
      <c r="E94" s="204">
        <f t="shared" si="144"/>
        <v>51</v>
      </c>
      <c r="F94" s="204">
        <f t="shared" si="145"/>
        <v>50</v>
      </c>
      <c r="G94" s="204">
        <f t="shared" si="147"/>
        <v>-5</v>
      </c>
      <c r="H94" s="204">
        <f t="shared" si="148"/>
        <v>-1</v>
      </c>
      <c r="J94" s="202"/>
      <c r="K94" s="203">
        <v>14</v>
      </c>
      <c r="L94" s="204">
        <v>0</v>
      </c>
      <c r="M94" s="204">
        <v>0</v>
      </c>
      <c r="N94" s="204">
        <v>0</v>
      </c>
      <c r="O94" s="204">
        <f t="shared" si="149"/>
        <v>0</v>
      </c>
      <c r="P94" s="204">
        <f t="shared" si="150"/>
        <v>0</v>
      </c>
      <c r="R94" s="202"/>
      <c r="S94" s="203">
        <v>14</v>
      </c>
      <c r="T94" s="204">
        <v>0</v>
      </c>
      <c r="U94" s="204">
        <v>0</v>
      </c>
      <c r="V94" s="204">
        <v>0</v>
      </c>
      <c r="W94" s="204">
        <f t="shared" si="151"/>
        <v>0</v>
      </c>
      <c r="X94" s="204">
        <f t="shared" si="152"/>
        <v>0</v>
      </c>
      <c r="Z94" s="202"/>
      <c r="AA94" s="203">
        <v>14</v>
      </c>
      <c r="AB94" s="204">
        <v>21</v>
      </c>
      <c r="AC94" s="204">
        <v>21</v>
      </c>
      <c r="AD94" s="204">
        <v>20</v>
      </c>
      <c r="AE94" s="204">
        <f t="shared" si="153"/>
        <v>-1</v>
      </c>
      <c r="AF94" s="204">
        <f t="shared" si="154"/>
        <v>-1</v>
      </c>
      <c r="AH94" s="202"/>
      <c r="AI94" s="203">
        <v>14</v>
      </c>
      <c r="AJ94" s="204">
        <v>0</v>
      </c>
      <c r="AK94" s="204">
        <v>0</v>
      </c>
      <c r="AL94" s="204">
        <v>0</v>
      </c>
      <c r="AM94" s="204">
        <f t="shared" si="155"/>
        <v>0</v>
      </c>
      <c r="AN94" s="204">
        <f t="shared" si="156"/>
        <v>0</v>
      </c>
      <c r="AP94" s="202"/>
      <c r="AQ94" s="203">
        <v>14</v>
      </c>
      <c r="AR94" s="204">
        <v>0</v>
      </c>
      <c r="AS94" s="204">
        <v>0</v>
      </c>
      <c r="AT94" s="204">
        <v>0</v>
      </c>
      <c r="AU94" s="204">
        <f t="shared" si="157"/>
        <v>0</v>
      </c>
      <c r="AV94" s="204">
        <f t="shared" si="158"/>
        <v>0</v>
      </c>
      <c r="AX94" s="202"/>
      <c r="AY94" s="203">
        <v>14</v>
      </c>
      <c r="AZ94" s="204">
        <f>16+14+4</f>
        <v>34</v>
      </c>
      <c r="BA94" s="204">
        <v>30</v>
      </c>
      <c r="BB94" s="204">
        <f>9+1+20</f>
        <v>30</v>
      </c>
      <c r="BC94" s="204">
        <f t="shared" si="159"/>
        <v>-4</v>
      </c>
      <c r="BD94" s="204">
        <f t="shared" si="160"/>
        <v>0</v>
      </c>
      <c r="BF94" s="202"/>
      <c r="BG94" s="203">
        <v>14</v>
      </c>
      <c r="BH94" s="204"/>
      <c r="BI94" s="204"/>
      <c r="BJ94" s="204"/>
      <c r="BK94" s="204">
        <f t="shared" si="161"/>
        <v>0</v>
      </c>
      <c r="BL94" s="204">
        <f t="shared" si="162"/>
        <v>0</v>
      </c>
      <c r="BN94" s="202"/>
      <c r="BO94" s="203">
        <v>14</v>
      </c>
      <c r="BP94" s="204">
        <v>0</v>
      </c>
      <c r="BQ94" s="204">
        <v>0</v>
      </c>
      <c r="BR94" s="204">
        <v>0</v>
      </c>
      <c r="BS94" s="204">
        <f t="shared" si="163"/>
        <v>0</v>
      </c>
      <c r="BT94" s="204">
        <f t="shared" si="164"/>
        <v>0</v>
      </c>
    </row>
    <row r="95" spans="2:72" s="35" customFormat="1">
      <c r="B95" s="202"/>
      <c r="C95" s="203">
        <v>15</v>
      </c>
      <c r="D95" s="204">
        <f t="shared" si="146"/>
        <v>19</v>
      </c>
      <c r="E95" s="204">
        <f t="shared" si="144"/>
        <v>20</v>
      </c>
      <c r="F95" s="204">
        <f t="shared" si="145"/>
        <v>18</v>
      </c>
      <c r="G95" s="204">
        <f t="shared" si="147"/>
        <v>-1</v>
      </c>
      <c r="H95" s="204">
        <f t="shared" si="148"/>
        <v>-2</v>
      </c>
      <c r="J95" s="202"/>
      <c r="K95" s="203">
        <v>15</v>
      </c>
      <c r="L95" s="204">
        <v>0</v>
      </c>
      <c r="M95" s="204">
        <v>0</v>
      </c>
      <c r="N95" s="204">
        <v>0</v>
      </c>
      <c r="O95" s="204">
        <f t="shared" si="149"/>
        <v>0</v>
      </c>
      <c r="P95" s="204">
        <f t="shared" si="150"/>
        <v>0</v>
      </c>
      <c r="R95" s="202"/>
      <c r="S95" s="203">
        <v>15</v>
      </c>
      <c r="T95" s="204">
        <v>0</v>
      </c>
      <c r="U95" s="204">
        <v>0</v>
      </c>
      <c r="V95" s="204">
        <v>0</v>
      </c>
      <c r="W95" s="204">
        <f t="shared" si="151"/>
        <v>0</v>
      </c>
      <c r="X95" s="204">
        <f t="shared" si="152"/>
        <v>0</v>
      </c>
      <c r="Z95" s="202"/>
      <c r="AA95" s="203">
        <v>15</v>
      </c>
      <c r="AB95" s="204">
        <v>18</v>
      </c>
      <c r="AC95" s="204">
        <v>20</v>
      </c>
      <c r="AD95" s="204">
        <v>18</v>
      </c>
      <c r="AE95" s="204">
        <f t="shared" si="153"/>
        <v>0</v>
      </c>
      <c r="AF95" s="204">
        <f t="shared" si="154"/>
        <v>-2</v>
      </c>
      <c r="AH95" s="202"/>
      <c r="AI95" s="203">
        <v>15</v>
      </c>
      <c r="AJ95" s="204">
        <v>0</v>
      </c>
      <c r="AK95" s="204">
        <v>0</v>
      </c>
      <c r="AL95" s="204">
        <v>0</v>
      </c>
      <c r="AM95" s="204">
        <f t="shared" si="155"/>
        <v>0</v>
      </c>
      <c r="AN95" s="204">
        <f t="shared" si="156"/>
        <v>0</v>
      </c>
      <c r="AP95" s="202"/>
      <c r="AQ95" s="203">
        <v>15</v>
      </c>
      <c r="AR95" s="204">
        <v>0</v>
      </c>
      <c r="AS95" s="204">
        <v>0</v>
      </c>
      <c r="AT95" s="204">
        <v>0</v>
      </c>
      <c r="AU95" s="204">
        <f t="shared" si="157"/>
        <v>0</v>
      </c>
      <c r="AV95" s="204">
        <f t="shared" si="158"/>
        <v>0</v>
      </c>
      <c r="AX95" s="202"/>
      <c r="AY95" s="203">
        <v>15</v>
      </c>
      <c r="AZ95" s="204">
        <v>1</v>
      </c>
      <c r="BA95" s="204">
        <v>0</v>
      </c>
      <c r="BB95" s="204">
        <v>0</v>
      </c>
      <c r="BC95" s="204">
        <f t="shared" si="159"/>
        <v>-1</v>
      </c>
      <c r="BD95" s="204">
        <f t="shared" si="160"/>
        <v>0</v>
      </c>
      <c r="BF95" s="202"/>
      <c r="BG95" s="203">
        <v>15</v>
      </c>
      <c r="BH95" s="204"/>
      <c r="BI95" s="204"/>
      <c r="BJ95" s="204"/>
      <c r="BK95" s="204">
        <f t="shared" si="161"/>
        <v>0</v>
      </c>
      <c r="BL95" s="204">
        <f t="shared" si="162"/>
        <v>0</v>
      </c>
      <c r="BN95" s="202"/>
      <c r="BO95" s="203">
        <v>15</v>
      </c>
      <c r="BP95" s="204">
        <v>0</v>
      </c>
      <c r="BQ95" s="204">
        <v>0</v>
      </c>
      <c r="BR95" s="204">
        <v>0</v>
      </c>
      <c r="BS95" s="204">
        <f t="shared" si="163"/>
        <v>0</v>
      </c>
      <c r="BT95" s="204">
        <f t="shared" si="164"/>
        <v>0</v>
      </c>
    </row>
    <row r="96" spans="2:72" s="35" customFormat="1">
      <c r="B96" s="202"/>
      <c r="C96" s="203">
        <v>16</v>
      </c>
      <c r="D96" s="204">
        <f t="shared" si="146"/>
        <v>27</v>
      </c>
      <c r="E96" s="204">
        <f t="shared" si="144"/>
        <v>28</v>
      </c>
      <c r="F96" s="204">
        <f t="shared" si="145"/>
        <v>27</v>
      </c>
      <c r="G96" s="204">
        <f t="shared" si="147"/>
        <v>0</v>
      </c>
      <c r="H96" s="204">
        <f t="shared" si="148"/>
        <v>-1</v>
      </c>
      <c r="J96" s="202"/>
      <c r="K96" s="203">
        <v>16</v>
      </c>
      <c r="L96" s="204">
        <v>0</v>
      </c>
      <c r="M96" s="204">
        <v>0</v>
      </c>
      <c r="N96" s="204">
        <v>0</v>
      </c>
      <c r="O96" s="204">
        <f t="shared" si="149"/>
        <v>0</v>
      </c>
      <c r="P96" s="204">
        <f t="shared" si="150"/>
        <v>0</v>
      </c>
      <c r="R96" s="202"/>
      <c r="S96" s="203">
        <v>16</v>
      </c>
      <c r="T96" s="204">
        <v>0</v>
      </c>
      <c r="U96" s="204">
        <v>0</v>
      </c>
      <c r="V96" s="204">
        <v>0</v>
      </c>
      <c r="W96" s="204">
        <f t="shared" si="151"/>
        <v>0</v>
      </c>
      <c r="X96" s="204">
        <f t="shared" si="152"/>
        <v>0</v>
      </c>
      <c r="Z96" s="202"/>
      <c r="AA96" s="203">
        <v>16</v>
      </c>
      <c r="AB96" s="204">
        <v>27</v>
      </c>
      <c r="AC96" s="204">
        <v>28</v>
      </c>
      <c r="AD96" s="204">
        <v>27</v>
      </c>
      <c r="AE96" s="204">
        <f t="shared" si="153"/>
        <v>0</v>
      </c>
      <c r="AF96" s="204">
        <f t="shared" si="154"/>
        <v>-1</v>
      </c>
      <c r="AH96" s="202"/>
      <c r="AI96" s="203">
        <v>16</v>
      </c>
      <c r="AJ96" s="204">
        <v>0</v>
      </c>
      <c r="AK96" s="204">
        <v>0</v>
      </c>
      <c r="AL96" s="204">
        <v>0</v>
      </c>
      <c r="AM96" s="204">
        <f t="shared" si="155"/>
        <v>0</v>
      </c>
      <c r="AN96" s="204">
        <f t="shared" si="156"/>
        <v>0</v>
      </c>
      <c r="AP96" s="202"/>
      <c r="AQ96" s="203">
        <v>16</v>
      </c>
      <c r="AR96" s="204">
        <v>0</v>
      </c>
      <c r="AS96" s="204">
        <v>0</v>
      </c>
      <c r="AT96" s="204">
        <v>0</v>
      </c>
      <c r="AU96" s="204">
        <f t="shared" si="157"/>
        <v>0</v>
      </c>
      <c r="AV96" s="204">
        <f t="shared" si="158"/>
        <v>0</v>
      </c>
      <c r="AX96" s="202"/>
      <c r="AY96" s="203">
        <v>16</v>
      </c>
      <c r="AZ96" s="204">
        <v>0</v>
      </c>
      <c r="BA96" s="204">
        <v>0</v>
      </c>
      <c r="BB96" s="204">
        <v>0</v>
      </c>
      <c r="BC96" s="204">
        <f t="shared" si="159"/>
        <v>0</v>
      </c>
      <c r="BD96" s="204">
        <f t="shared" si="160"/>
        <v>0</v>
      </c>
      <c r="BF96" s="202"/>
      <c r="BG96" s="203">
        <v>16</v>
      </c>
      <c r="BH96" s="204"/>
      <c r="BI96" s="204"/>
      <c r="BJ96" s="204"/>
      <c r="BK96" s="204">
        <f t="shared" si="161"/>
        <v>0</v>
      </c>
      <c r="BL96" s="204">
        <f t="shared" si="162"/>
        <v>0</v>
      </c>
      <c r="BN96" s="202"/>
      <c r="BO96" s="203">
        <v>16</v>
      </c>
      <c r="BP96" s="204">
        <v>0</v>
      </c>
      <c r="BQ96" s="204">
        <v>0</v>
      </c>
      <c r="BR96" s="204">
        <v>0</v>
      </c>
      <c r="BS96" s="204">
        <f t="shared" si="163"/>
        <v>0</v>
      </c>
      <c r="BT96" s="204">
        <f t="shared" si="164"/>
        <v>0</v>
      </c>
    </row>
    <row r="97" spans="2:72" s="35" customFormat="1">
      <c r="B97" s="202"/>
      <c r="C97" s="203">
        <v>17</v>
      </c>
      <c r="D97" s="204">
        <f t="shared" si="146"/>
        <v>0</v>
      </c>
      <c r="E97" s="204">
        <f t="shared" si="144"/>
        <v>0</v>
      </c>
      <c r="F97" s="204">
        <f t="shared" si="145"/>
        <v>0</v>
      </c>
      <c r="G97" s="204">
        <f t="shared" si="147"/>
        <v>0</v>
      </c>
      <c r="H97" s="204">
        <f t="shared" si="148"/>
        <v>0</v>
      </c>
      <c r="J97" s="202"/>
      <c r="K97" s="203">
        <v>17</v>
      </c>
      <c r="L97" s="204">
        <v>0</v>
      </c>
      <c r="M97" s="204">
        <v>0</v>
      </c>
      <c r="N97" s="204">
        <v>0</v>
      </c>
      <c r="O97" s="204">
        <f t="shared" si="149"/>
        <v>0</v>
      </c>
      <c r="P97" s="204">
        <f t="shared" si="150"/>
        <v>0</v>
      </c>
      <c r="R97" s="202"/>
      <c r="S97" s="203">
        <v>17</v>
      </c>
      <c r="T97" s="204">
        <v>0</v>
      </c>
      <c r="U97" s="204">
        <v>0</v>
      </c>
      <c r="V97" s="204">
        <v>0</v>
      </c>
      <c r="W97" s="204">
        <f t="shared" si="151"/>
        <v>0</v>
      </c>
      <c r="X97" s="204">
        <f t="shared" si="152"/>
        <v>0</v>
      </c>
      <c r="Z97" s="202"/>
      <c r="AA97" s="203">
        <v>17</v>
      </c>
      <c r="AB97" s="204">
        <v>0</v>
      </c>
      <c r="AC97" s="204">
        <v>0</v>
      </c>
      <c r="AD97" s="204">
        <v>0</v>
      </c>
      <c r="AE97" s="204">
        <f t="shared" si="153"/>
        <v>0</v>
      </c>
      <c r="AF97" s="204">
        <f t="shared" si="154"/>
        <v>0</v>
      </c>
      <c r="AH97" s="202"/>
      <c r="AI97" s="203">
        <v>17</v>
      </c>
      <c r="AJ97" s="204">
        <v>0</v>
      </c>
      <c r="AK97" s="204">
        <v>0</v>
      </c>
      <c r="AL97" s="204">
        <v>0</v>
      </c>
      <c r="AM97" s="204">
        <f t="shared" si="155"/>
        <v>0</v>
      </c>
      <c r="AN97" s="204">
        <f t="shared" si="156"/>
        <v>0</v>
      </c>
      <c r="AP97" s="202"/>
      <c r="AQ97" s="203">
        <v>17</v>
      </c>
      <c r="AR97" s="204">
        <v>0</v>
      </c>
      <c r="AS97" s="204">
        <v>0</v>
      </c>
      <c r="AT97" s="204">
        <v>0</v>
      </c>
      <c r="AU97" s="204">
        <f t="shared" si="157"/>
        <v>0</v>
      </c>
      <c r="AV97" s="204">
        <f t="shared" si="158"/>
        <v>0</v>
      </c>
      <c r="AX97" s="202"/>
      <c r="AY97" s="203">
        <v>17</v>
      </c>
      <c r="AZ97" s="204">
        <v>0</v>
      </c>
      <c r="BA97" s="204">
        <v>0</v>
      </c>
      <c r="BB97" s="204">
        <v>0</v>
      </c>
      <c r="BC97" s="204">
        <f t="shared" si="159"/>
        <v>0</v>
      </c>
      <c r="BD97" s="204">
        <f t="shared" si="160"/>
        <v>0</v>
      </c>
      <c r="BF97" s="202"/>
      <c r="BG97" s="203">
        <v>17</v>
      </c>
      <c r="BH97" s="204"/>
      <c r="BI97" s="204"/>
      <c r="BJ97" s="204"/>
      <c r="BK97" s="204">
        <f t="shared" si="161"/>
        <v>0</v>
      </c>
      <c r="BL97" s="204">
        <f t="shared" si="162"/>
        <v>0</v>
      </c>
      <c r="BN97" s="202"/>
      <c r="BO97" s="203">
        <v>17</v>
      </c>
      <c r="BP97" s="204">
        <v>0</v>
      </c>
      <c r="BQ97" s="204">
        <v>0</v>
      </c>
      <c r="BR97" s="204">
        <v>0</v>
      </c>
      <c r="BS97" s="204">
        <f t="shared" si="163"/>
        <v>0</v>
      </c>
      <c r="BT97" s="204">
        <f t="shared" si="164"/>
        <v>0</v>
      </c>
    </row>
    <row r="98" spans="2:72" s="35" customFormat="1">
      <c r="B98" s="202"/>
      <c r="C98" s="203">
        <v>18</v>
      </c>
      <c r="D98" s="204">
        <f t="shared" si="146"/>
        <v>0</v>
      </c>
      <c r="E98" s="204">
        <f t="shared" si="144"/>
        <v>0</v>
      </c>
      <c r="F98" s="204">
        <f t="shared" si="145"/>
        <v>0</v>
      </c>
      <c r="G98" s="204">
        <f t="shared" si="147"/>
        <v>0</v>
      </c>
      <c r="H98" s="204">
        <f t="shared" si="148"/>
        <v>0</v>
      </c>
      <c r="J98" s="202"/>
      <c r="K98" s="203">
        <v>18</v>
      </c>
      <c r="L98" s="204">
        <v>0</v>
      </c>
      <c r="M98" s="204">
        <v>0</v>
      </c>
      <c r="N98" s="204">
        <v>0</v>
      </c>
      <c r="O98" s="204">
        <f t="shared" si="149"/>
        <v>0</v>
      </c>
      <c r="P98" s="204">
        <f t="shared" si="150"/>
        <v>0</v>
      </c>
      <c r="R98" s="202"/>
      <c r="S98" s="203">
        <v>18</v>
      </c>
      <c r="T98" s="204">
        <v>0</v>
      </c>
      <c r="U98" s="204">
        <v>0</v>
      </c>
      <c r="V98" s="204">
        <v>0</v>
      </c>
      <c r="W98" s="204">
        <f t="shared" si="151"/>
        <v>0</v>
      </c>
      <c r="X98" s="204">
        <f t="shared" si="152"/>
        <v>0</v>
      </c>
      <c r="Z98" s="202"/>
      <c r="AA98" s="203">
        <v>18</v>
      </c>
      <c r="AB98" s="204">
        <v>0</v>
      </c>
      <c r="AC98" s="204">
        <v>0</v>
      </c>
      <c r="AD98" s="204">
        <v>0</v>
      </c>
      <c r="AE98" s="204">
        <f t="shared" si="153"/>
        <v>0</v>
      </c>
      <c r="AF98" s="204">
        <f t="shared" si="154"/>
        <v>0</v>
      </c>
      <c r="AH98" s="202"/>
      <c r="AI98" s="203">
        <v>18</v>
      </c>
      <c r="AJ98" s="204">
        <v>0</v>
      </c>
      <c r="AK98" s="204">
        <v>0</v>
      </c>
      <c r="AL98" s="204">
        <v>0</v>
      </c>
      <c r="AM98" s="204">
        <f t="shared" si="155"/>
        <v>0</v>
      </c>
      <c r="AN98" s="204">
        <f t="shared" si="156"/>
        <v>0</v>
      </c>
      <c r="AP98" s="202"/>
      <c r="AQ98" s="203">
        <v>18</v>
      </c>
      <c r="AR98" s="204">
        <v>0</v>
      </c>
      <c r="AS98" s="204">
        <v>0</v>
      </c>
      <c r="AT98" s="204">
        <v>0</v>
      </c>
      <c r="AU98" s="204">
        <f t="shared" si="157"/>
        <v>0</v>
      </c>
      <c r="AV98" s="204">
        <f t="shared" si="158"/>
        <v>0</v>
      </c>
      <c r="AX98" s="202"/>
      <c r="AY98" s="203">
        <v>18</v>
      </c>
      <c r="AZ98" s="204">
        <v>0</v>
      </c>
      <c r="BA98" s="204">
        <v>0</v>
      </c>
      <c r="BB98" s="204">
        <v>0</v>
      </c>
      <c r="BC98" s="204">
        <f t="shared" si="159"/>
        <v>0</v>
      </c>
      <c r="BD98" s="204">
        <f t="shared" si="160"/>
        <v>0</v>
      </c>
      <c r="BF98" s="202"/>
      <c r="BG98" s="203">
        <v>18</v>
      </c>
      <c r="BH98" s="204"/>
      <c r="BI98" s="204"/>
      <c r="BJ98" s="204"/>
      <c r="BK98" s="204">
        <f t="shared" si="161"/>
        <v>0</v>
      </c>
      <c r="BL98" s="204">
        <f t="shared" si="162"/>
        <v>0</v>
      </c>
      <c r="BN98" s="202"/>
      <c r="BO98" s="203">
        <v>18</v>
      </c>
      <c r="BP98" s="204">
        <v>0</v>
      </c>
      <c r="BQ98" s="204">
        <v>0</v>
      </c>
      <c r="BR98" s="204">
        <v>0</v>
      </c>
      <c r="BS98" s="204">
        <f t="shared" si="163"/>
        <v>0</v>
      </c>
      <c r="BT98" s="204">
        <f t="shared" si="164"/>
        <v>0</v>
      </c>
    </row>
    <row r="99" spans="2:72" s="35" customFormat="1">
      <c r="B99" s="202"/>
      <c r="C99" s="203">
        <v>19</v>
      </c>
      <c r="D99" s="204">
        <f t="shared" si="146"/>
        <v>0</v>
      </c>
      <c r="E99" s="204">
        <f t="shared" si="144"/>
        <v>0</v>
      </c>
      <c r="F99" s="204">
        <f t="shared" si="145"/>
        <v>0</v>
      </c>
      <c r="G99" s="204">
        <f t="shared" si="147"/>
        <v>0</v>
      </c>
      <c r="H99" s="204">
        <f t="shared" si="148"/>
        <v>0</v>
      </c>
      <c r="J99" s="202"/>
      <c r="K99" s="203">
        <v>19</v>
      </c>
      <c r="L99" s="204">
        <v>0</v>
      </c>
      <c r="M99" s="204">
        <v>0</v>
      </c>
      <c r="N99" s="204">
        <v>0</v>
      </c>
      <c r="O99" s="204">
        <f t="shared" si="149"/>
        <v>0</v>
      </c>
      <c r="P99" s="204">
        <f t="shared" si="150"/>
        <v>0</v>
      </c>
      <c r="R99" s="202"/>
      <c r="S99" s="203">
        <v>19</v>
      </c>
      <c r="T99" s="204">
        <v>0</v>
      </c>
      <c r="U99" s="204">
        <v>0</v>
      </c>
      <c r="V99" s="204">
        <v>0</v>
      </c>
      <c r="W99" s="204">
        <f t="shared" si="151"/>
        <v>0</v>
      </c>
      <c r="X99" s="204">
        <f t="shared" si="152"/>
        <v>0</v>
      </c>
      <c r="Z99" s="202"/>
      <c r="AA99" s="203">
        <v>19</v>
      </c>
      <c r="AB99" s="204">
        <v>0</v>
      </c>
      <c r="AC99" s="204">
        <v>0</v>
      </c>
      <c r="AD99" s="204">
        <v>0</v>
      </c>
      <c r="AE99" s="204">
        <f t="shared" si="153"/>
        <v>0</v>
      </c>
      <c r="AF99" s="204">
        <f t="shared" si="154"/>
        <v>0</v>
      </c>
      <c r="AH99" s="202"/>
      <c r="AI99" s="203">
        <v>19</v>
      </c>
      <c r="AJ99" s="204">
        <v>0</v>
      </c>
      <c r="AK99" s="204">
        <v>0</v>
      </c>
      <c r="AL99" s="204">
        <v>0</v>
      </c>
      <c r="AM99" s="204">
        <f t="shared" si="155"/>
        <v>0</v>
      </c>
      <c r="AN99" s="204">
        <f t="shared" si="156"/>
        <v>0</v>
      </c>
      <c r="AP99" s="202"/>
      <c r="AQ99" s="203">
        <v>19</v>
      </c>
      <c r="AR99" s="204">
        <v>0</v>
      </c>
      <c r="AS99" s="204">
        <v>0</v>
      </c>
      <c r="AT99" s="204">
        <v>0</v>
      </c>
      <c r="AU99" s="204">
        <f t="shared" si="157"/>
        <v>0</v>
      </c>
      <c r="AV99" s="204">
        <f t="shared" si="158"/>
        <v>0</v>
      </c>
      <c r="AX99" s="202"/>
      <c r="AY99" s="203">
        <v>19</v>
      </c>
      <c r="AZ99" s="204">
        <v>0</v>
      </c>
      <c r="BA99" s="204">
        <v>0</v>
      </c>
      <c r="BB99" s="204">
        <v>0</v>
      </c>
      <c r="BC99" s="204">
        <f t="shared" si="159"/>
        <v>0</v>
      </c>
      <c r="BD99" s="204">
        <f t="shared" si="160"/>
        <v>0</v>
      </c>
      <c r="BF99" s="202"/>
      <c r="BG99" s="203">
        <v>19</v>
      </c>
      <c r="BH99" s="204"/>
      <c r="BI99" s="204"/>
      <c r="BJ99" s="204"/>
      <c r="BK99" s="204">
        <f t="shared" si="161"/>
        <v>0</v>
      </c>
      <c r="BL99" s="204">
        <f t="shared" si="162"/>
        <v>0</v>
      </c>
      <c r="BN99" s="202"/>
      <c r="BO99" s="203">
        <v>19</v>
      </c>
      <c r="BP99" s="204">
        <v>0</v>
      </c>
      <c r="BQ99" s="204">
        <v>0</v>
      </c>
      <c r="BR99" s="204">
        <v>0</v>
      </c>
      <c r="BS99" s="204">
        <f t="shared" si="163"/>
        <v>0</v>
      </c>
      <c r="BT99" s="204">
        <f t="shared" si="164"/>
        <v>0</v>
      </c>
    </row>
    <row r="100" spans="2:72" s="35" customFormat="1">
      <c r="B100" s="202"/>
      <c r="C100" s="203">
        <v>20</v>
      </c>
      <c r="D100" s="204">
        <f t="shared" si="146"/>
        <v>0</v>
      </c>
      <c r="E100" s="204">
        <f t="shared" si="144"/>
        <v>0</v>
      </c>
      <c r="F100" s="204">
        <f t="shared" si="145"/>
        <v>0</v>
      </c>
      <c r="G100" s="204">
        <f t="shared" si="147"/>
        <v>0</v>
      </c>
      <c r="H100" s="204">
        <f t="shared" si="148"/>
        <v>0</v>
      </c>
      <c r="J100" s="202"/>
      <c r="K100" s="203">
        <v>20</v>
      </c>
      <c r="L100" s="204">
        <v>0</v>
      </c>
      <c r="M100" s="204">
        <v>0</v>
      </c>
      <c r="N100" s="204">
        <v>0</v>
      </c>
      <c r="O100" s="204">
        <f t="shared" si="149"/>
        <v>0</v>
      </c>
      <c r="P100" s="204">
        <f t="shared" si="150"/>
        <v>0</v>
      </c>
      <c r="R100" s="202"/>
      <c r="S100" s="203">
        <v>20</v>
      </c>
      <c r="T100" s="204">
        <v>0</v>
      </c>
      <c r="U100" s="204">
        <v>0</v>
      </c>
      <c r="V100" s="204">
        <v>0</v>
      </c>
      <c r="W100" s="204">
        <f t="shared" si="151"/>
        <v>0</v>
      </c>
      <c r="X100" s="204">
        <f t="shared" si="152"/>
        <v>0</v>
      </c>
      <c r="Z100" s="202"/>
      <c r="AA100" s="203">
        <v>20</v>
      </c>
      <c r="AB100" s="204">
        <v>0</v>
      </c>
      <c r="AC100" s="204">
        <v>0</v>
      </c>
      <c r="AD100" s="204">
        <v>0</v>
      </c>
      <c r="AE100" s="204">
        <f t="shared" si="153"/>
        <v>0</v>
      </c>
      <c r="AF100" s="204">
        <f t="shared" si="154"/>
        <v>0</v>
      </c>
      <c r="AH100" s="202"/>
      <c r="AI100" s="203">
        <v>20</v>
      </c>
      <c r="AJ100" s="204">
        <v>0</v>
      </c>
      <c r="AK100" s="204">
        <v>0</v>
      </c>
      <c r="AL100" s="204">
        <v>0</v>
      </c>
      <c r="AM100" s="204">
        <f t="shared" si="155"/>
        <v>0</v>
      </c>
      <c r="AN100" s="204">
        <f t="shared" si="156"/>
        <v>0</v>
      </c>
      <c r="AP100" s="202"/>
      <c r="AQ100" s="203">
        <v>20</v>
      </c>
      <c r="AR100" s="204">
        <v>0</v>
      </c>
      <c r="AS100" s="204">
        <v>0</v>
      </c>
      <c r="AT100" s="204">
        <v>0</v>
      </c>
      <c r="AU100" s="204">
        <f t="shared" si="157"/>
        <v>0</v>
      </c>
      <c r="AV100" s="204">
        <f t="shared" si="158"/>
        <v>0</v>
      </c>
      <c r="AX100" s="202"/>
      <c r="AY100" s="203">
        <v>20</v>
      </c>
      <c r="AZ100" s="204">
        <v>0</v>
      </c>
      <c r="BA100" s="204">
        <v>0</v>
      </c>
      <c r="BB100" s="204">
        <v>0</v>
      </c>
      <c r="BC100" s="204">
        <f t="shared" si="159"/>
        <v>0</v>
      </c>
      <c r="BD100" s="204">
        <f t="shared" si="160"/>
        <v>0</v>
      </c>
      <c r="BF100" s="202"/>
      <c r="BG100" s="203">
        <v>20</v>
      </c>
      <c r="BH100" s="204"/>
      <c r="BI100" s="204"/>
      <c r="BJ100" s="204"/>
      <c r="BK100" s="204">
        <f t="shared" si="161"/>
        <v>0</v>
      </c>
      <c r="BL100" s="204">
        <f t="shared" si="162"/>
        <v>0</v>
      </c>
      <c r="BN100" s="202"/>
      <c r="BO100" s="203">
        <v>20</v>
      </c>
      <c r="BP100" s="204">
        <v>0</v>
      </c>
      <c r="BQ100" s="204">
        <v>0</v>
      </c>
      <c r="BR100" s="204">
        <v>0</v>
      </c>
      <c r="BS100" s="204">
        <f t="shared" si="163"/>
        <v>0</v>
      </c>
      <c r="BT100" s="204">
        <f t="shared" si="164"/>
        <v>0</v>
      </c>
    </row>
    <row r="101" spans="2:72">
      <c r="B101" s="202"/>
      <c r="C101" s="205"/>
      <c r="D101" s="205"/>
      <c r="E101" s="203"/>
      <c r="F101" s="203"/>
      <c r="G101" s="203"/>
      <c r="H101" s="203"/>
      <c r="J101" s="202"/>
      <c r="K101" s="205"/>
      <c r="L101" s="205"/>
      <c r="M101" s="203"/>
      <c r="N101" s="203"/>
      <c r="O101" s="203"/>
      <c r="P101" s="203"/>
      <c r="R101" s="202"/>
      <c r="S101" s="205"/>
      <c r="T101" s="205"/>
      <c r="U101" s="203"/>
      <c r="V101" s="203"/>
      <c r="W101" s="203"/>
      <c r="X101" s="203"/>
      <c r="Z101" s="202"/>
      <c r="AA101" s="205"/>
      <c r="AB101" s="205"/>
      <c r="AC101" s="203"/>
      <c r="AD101" s="203"/>
      <c r="AE101" s="203"/>
      <c r="AF101" s="203"/>
      <c r="AH101" s="202"/>
      <c r="AI101" s="205"/>
      <c r="AJ101" s="205"/>
      <c r="AK101" s="203"/>
      <c r="AL101" s="203"/>
      <c r="AM101" s="203"/>
      <c r="AN101" s="203"/>
      <c r="AP101" s="202"/>
      <c r="AQ101" s="205"/>
      <c r="AR101" s="205"/>
      <c r="AS101" s="203"/>
      <c r="AT101" s="203"/>
      <c r="AU101" s="203"/>
      <c r="AV101" s="203"/>
      <c r="AX101" s="202"/>
      <c r="AY101" s="205"/>
      <c r="AZ101" s="205"/>
      <c r="BA101" s="203"/>
      <c r="BB101" s="203"/>
      <c r="BC101" s="203"/>
      <c r="BD101" s="203"/>
      <c r="BF101" s="202"/>
      <c r="BG101" s="205"/>
      <c r="BH101" s="205"/>
      <c r="BI101" s="203"/>
      <c r="BJ101" s="203"/>
      <c r="BK101" s="203"/>
      <c r="BL101" s="203"/>
      <c r="BN101" s="202"/>
      <c r="BO101" s="205"/>
      <c r="BP101" s="205"/>
      <c r="BQ101" s="203"/>
      <c r="BR101" s="203"/>
      <c r="BS101" s="203"/>
      <c r="BT101" s="203"/>
    </row>
    <row r="102" spans="2:72">
      <c r="B102" s="206"/>
      <c r="C102" s="207" t="s">
        <v>109</v>
      </c>
      <c r="D102" s="208">
        <f>SUM(D81:D101)</f>
        <v>1166</v>
      </c>
      <c r="E102" s="208">
        <f t="shared" ref="E102" si="165">SUM(E81:E101)</f>
        <v>1454</v>
      </c>
      <c r="F102" s="208">
        <f>SUM(F81:F101)</f>
        <v>1367</v>
      </c>
      <c r="G102" s="208">
        <f t="shared" ref="G102" si="166">SUM(G81:G101)</f>
        <v>201</v>
      </c>
      <c r="H102" s="208">
        <f t="shared" ref="H102" si="167">SUM(H81:H101)</f>
        <v>-87</v>
      </c>
      <c r="J102" s="206"/>
      <c r="K102" s="207" t="s">
        <v>109</v>
      </c>
      <c r="L102" s="208">
        <f>SUM(L81:L101)</f>
        <v>0</v>
      </c>
      <c r="M102" s="208">
        <f t="shared" ref="M102" si="168">SUM(M81:M101)</f>
        <v>8</v>
      </c>
      <c r="N102" s="208">
        <f>SUM(N81:N101)</f>
        <v>8</v>
      </c>
      <c r="O102" s="208">
        <f t="shared" ref="O102" si="169">SUM(O81:O101)</f>
        <v>8</v>
      </c>
      <c r="P102" s="208">
        <f t="shared" ref="P102" si="170">SUM(P81:P101)</f>
        <v>0</v>
      </c>
      <c r="R102" s="206"/>
      <c r="S102" s="207" t="s">
        <v>109</v>
      </c>
      <c r="T102" s="208">
        <f>SUM(T81:T101)</f>
        <v>0</v>
      </c>
      <c r="U102" s="208">
        <f t="shared" ref="U102" si="171">SUM(U81:U101)</f>
        <v>0</v>
      </c>
      <c r="V102" s="208">
        <f>SUM(V81:V101)</f>
        <v>0</v>
      </c>
      <c r="W102" s="208">
        <f t="shared" ref="W102" si="172">SUM(W81:W101)</f>
        <v>0</v>
      </c>
      <c r="X102" s="208">
        <f t="shared" ref="X102" si="173">SUM(X81:X101)</f>
        <v>0</v>
      </c>
      <c r="Z102" s="206"/>
      <c r="AA102" s="207" t="s">
        <v>109</v>
      </c>
      <c r="AB102" s="208">
        <f>SUM(AB81:AB101)</f>
        <v>81</v>
      </c>
      <c r="AC102" s="208">
        <f t="shared" ref="AC102" si="174">SUM(AC81:AC101)</f>
        <v>85</v>
      </c>
      <c r="AD102" s="208">
        <f>SUM(AD81:AD101)</f>
        <v>78</v>
      </c>
      <c r="AE102" s="208">
        <f t="shared" ref="AE102" si="175">SUM(AE81:AE101)</f>
        <v>-3</v>
      </c>
      <c r="AF102" s="208">
        <f t="shared" ref="AF102" si="176">SUM(AF81:AF101)</f>
        <v>-7</v>
      </c>
      <c r="AH102" s="206"/>
      <c r="AI102" s="207" t="s">
        <v>109</v>
      </c>
      <c r="AJ102" s="208">
        <f>SUM(AJ81:AJ101)</f>
        <v>0</v>
      </c>
      <c r="AK102" s="208">
        <f t="shared" ref="AK102" si="177">SUM(AK81:AK101)</f>
        <v>0</v>
      </c>
      <c r="AL102" s="208">
        <f>SUM(AL81:AL101)</f>
        <v>0</v>
      </c>
      <c r="AM102" s="208">
        <f t="shared" ref="AM102" si="178">SUM(AM81:AM101)</f>
        <v>0</v>
      </c>
      <c r="AN102" s="208">
        <f t="shared" ref="AN102" si="179">SUM(AN81:AN101)</f>
        <v>0</v>
      </c>
      <c r="AP102" s="206"/>
      <c r="AQ102" s="207" t="s">
        <v>109</v>
      </c>
      <c r="AR102" s="208">
        <f>SUM(AR81:AR101)</f>
        <v>328</v>
      </c>
      <c r="AS102" s="208">
        <f t="shared" ref="AS102" si="180">SUM(AS81:AS101)</f>
        <v>371</v>
      </c>
      <c r="AT102" s="208">
        <f>SUM(AT81:AT101)</f>
        <v>326</v>
      </c>
      <c r="AU102" s="208">
        <f t="shared" ref="AU102" si="181">SUM(AU81:AU101)</f>
        <v>-2</v>
      </c>
      <c r="AV102" s="208">
        <f t="shared" ref="AV102" si="182">SUM(AV81:AV101)</f>
        <v>-45</v>
      </c>
      <c r="AX102" s="206"/>
      <c r="AY102" s="207" t="s">
        <v>109</v>
      </c>
      <c r="AZ102" s="208">
        <f>SUM(AZ81:AZ101)</f>
        <v>252</v>
      </c>
      <c r="BA102" s="208">
        <f t="shared" ref="BA102" si="183">SUM(BA81:BA101)</f>
        <v>271</v>
      </c>
      <c r="BB102" s="208">
        <f>SUM(BB81:BB101)</f>
        <v>256</v>
      </c>
      <c r="BC102" s="208">
        <f t="shared" ref="BC102" si="184">SUM(BC81:BC101)</f>
        <v>4</v>
      </c>
      <c r="BD102" s="208">
        <f t="shared" ref="BD102" si="185">SUM(BD81:BD101)</f>
        <v>-15</v>
      </c>
      <c r="BF102" s="206"/>
      <c r="BG102" s="207" t="s">
        <v>109</v>
      </c>
      <c r="BH102" s="208">
        <f>SUM(BH81:BH101)</f>
        <v>430</v>
      </c>
      <c r="BI102" s="208">
        <f t="shared" ref="BI102" si="186">SUM(BI81:BI101)</f>
        <v>644</v>
      </c>
      <c r="BJ102" s="208">
        <f>SUM(BJ81:BJ101)</f>
        <v>625</v>
      </c>
      <c r="BK102" s="208">
        <f t="shared" ref="BK102" si="187">SUM(BK81:BK101)</f>
        <v>195</v>
      </c>
      <c r="BL102" s="208">
        <f t="shared" ref="BL102" si="188">SUM(BL81:BL101)</f>
        <v>-19</v>
      </c>
      <c r="BN102" s="206"/>
      <c r="BO102" s="207" t="s">
        <v>109</v>
      </c>
      <c r="BP102" s="208">
        <f>SUM(BP81:BP101)</f>
        <v>75</v>
      </c>
      <c r="BQ102" s="208">
        <f t="shared" ref="BQ102" si="189">SUM(BQ81:BQ101)</f>
        <v>75</v>
      </c>
      <c r="BR102" s="208">
        <f>SUM(BR81:BR101)</f>
        <v>74</v>
      </c>
      <c r="BS102" s="208">
        <f t="shared" ref="BS102" si="190">SUM(BS81:BS101)</f>
        <v>-1</v>
      </c>
      <c r="BT102" s="208">
        <f t="shared" ref="BT102" si="191">SUM(BT81:BT101)</f>
        <v>-1</v>
      </c>
    </row>
    <row r="103" spans="2:72">
      <c r="B103" s="199">
        <v>5</v>
      </c>
      <c r="C103" s="200" t="s">
        <v>91</v>
      </c>
      <c r="D103" s="201"/>
      <c r="E103" s="201"/>
      <c r="F103" s="201"/>
      <c r="G103" s="201"/>
      <c r="H103" s="201"/>
      <c r="J103" s="199">
        <v>5</v>
      </c>
      <c r="K103" s="200" t="s">
        <v>91</v>
      </c>
      <c r="L103" s="201"/>
      <c r="M103" s="201"/>
      <c r="N103" s="201"/>
      <c r="O103" s="201"/>
      <c r="P103" s="201"/>
      <c r="R103" s="199">
        <v>5</v>
      </c>
      <c r="S103" s="200" t="s">
        <v>91</v>
      </c>
      <c r="T103" s="201"/>
      <c r="U103" s="201"/>
      <c r="V103" s="201"/>
      <c r="W103" s="201"/>
      <c r="X103" s="201"/>
      <c r="Z103" s="199">
        <v>5</v>
      </c>
      <c r="AA103" s="200" t="s">
        <v>91</v>
      </c>
      <c r="AB103" s="201"/>
      <c r="AC103" s="201"/>
      <c r="AD103" s="201"/>
      <c r="AE103" s="201"/>
      <c r="AF103" s="201"/>
      <c r="AH103" s="199">
        <v>5</v>
      </c>
      <c r="AI103" s="200" t="s">
        <v>91</v>
      </c>
      <c r="AJ103" s="201"/>
      <c r="AK103" s="201"/>
      <c r="AL103" s="201"/>
      <c r="AM103" s="201"/>
      <c r="AN103" s="201"/>
      <c r="AP103" s="199">
        <v>5</v>
      </c>
      <c r="AQ103" s="200" t="s">
        <v>91</v>
      </c>
      <c r="AR103" s="201"/>
      <c r="AS103" s="201"/>
      <c r="AT103" s="201"/>
      <c r="AU103" s="201"/>
      <c r="AV103" s="201"/>
      <c r="AX103" s="199">
        <v>5</v>
      </c>
      <c r="AY103" s="200" t="s">
        <v>91</v>
      </c>
      <c r="AZ103" s="201"/>
      <c r="BA103" s="201"/>
      <c r="BB103" s="201"/>
      <c r="BC103" s="201"/>
      <c r="BD103" s="201"/>
      <c r="BF103" s="199">
        <v>5</v>
      </c>
      <c r="BG103" s="200" t="s">
        <v>91</v>
      </c>
      <c r="BH103" s="201"/>
      <c r="BI103" s="201"/>
      <c r="BJ103" s="201"/>
      <c r="BK103" s="201"/>
      <c r="BL103" s="201"/>
      <c r="BN103" s="199">
        <v>5</v>
      </c>
      <c r="BO103" s="200" t="s">
        <v>91</v>
      </c>
      <c r="BP103" s="201"/>
      <c r="BQ103" s="201"/>
      <c r="BR103" s="201"/>
      <c r="BS103" s="201"/>
      <c r="BT103" s="201"/>
    </row>
    <row r="104" spans="2:72">
      <c r="B104" s="202"/>
      <c r="C104" s="203"/>
      <c r="D104" s="204"/>
      <c r="E104" s="204"/>
      <c r="F104" s="204"/>
      <c r="G104" s="204"/>
      <c r="H104" s="204"/>
      <c r="J104" s="202"/>
      <c r="K104" s="203"/>
      <c r="L104" s="204"/>
      <c r="M104" s="204"/>
      <c r="N104" s="204"/>
      <c r="O104" s="204"/>
      <c r="P104" s="204"/>
      <c r="R104" s="202"/>
      <c r="S104" s="203"/>
      <c r="T104" s="204"/>
      <c r="U104" s="204"/>
      <c r="V104" s="204"/>
      <c r="W104" s="204"/>
      <c r="X104" s="204"/>
      <c r="Z104" s="202"/>
      <c r="AA104" s="203"/>
      <c r="AB104" s="204"/>
      <c r="AC104" s="204"/>
      <c r="AD104" s="204"/>
      <c r="AE104" s="204"/>
      <c r="AF104" s="204"/>
      <c r="AH104" s="202"/>
      <c r="AI104" s="203"/>
      <c r="AJ104" s="204"/>
      <c r="AK104" s="204"/>
      <c r="AL104" s="204"/>
      <c r="AM104" s="204"/>
      <c r="AN104" s="204"/>
      <c r="AP104" s="202"/>
      <c r="AQ104" s="203"/>
      <c r="AR104" s="204"/>
      <c r="AS104" s="204"/>
      <c r="AT104" s="204"/>
      <c r="AU104" s="204"/>
      <c r="AV104" s="204"/>
      <c r="AX104" s="202"/>
      <c r="AY104" s="203"/>
      <c r="AZ104" s="204"/>
      <c r="BA104" s="204"/>
      <c r="BB104" s="204"/>
      <c r="BC104" s="204"/>
      <c r="BD104" s="204"/>
      <c r="BF104" s="202"/>
      <c r="BG104" s="203"/>
      <c r="BH104" s="204"/>
      <c r="BI104" s="204"/>
      <c r="BJ104" s="204"/>
      <c r="BK104" s="204"/>
      <c r="BL104" s="204"/>
      <c r="BN104" s="202"/>
      <c r="BO104" s="203"/>
      <c r="BP104" s="204"/>
      <c r="BQ104" s="204"/>
      <c r="BR104" s="204"/>
      <c r="BS104" s="204"/>
      <c r="BT104" s="204"/>
    </row>
    <row r="105" spans="2:72" s="35" customFormat="1">
      <c r="B105" s="202"/>
      <c r="C105" s="203">
        <v>1</v>
      </c>
      <c r="D105" s="204">
        <f>L105+T105+AB105+AJ105+AR105+AZ105+BH105+BP105</f>
        <v>0</v>
      </c>
      <c r="E105" s="204">
        <f t="shared" ref="E105:E124" si="192">M105+U105+AC105+AK105+AS105+BA105+BI105+BQ105</f>
        <v>0</v>
      </c>
      <c r="F105" s="204">
        <f t="shared" ref="F105:F124" si="193">N105+V105+AD105+AL105+AT105+BB105+BJ105+BR105</f>
        <v>0</v>
      </c>
      <c r="G105" s="204">
        <f>F105-D105</f>
        <v>0</v>
      </c>
      <c r="H105" s="204">
        <f>F105-E105</f>
        <v>0</v>
      </c>
      <c r="J105" s="202"/>
      <c r="K105" s="203">
        <v>1</v>
      </c>
      <c r="L105" s="204">
        <v>0</v>
      </c>
      <c r="M105" s="204">
        <v>0</v>
      </c>
      <c r="N105" s="204">
        <v>0</v>
      </c>
      <c r="O105" s="204">
        <f>N105-L105</f>
        <v>0</v>
      </c>
      <c r="P105" s="204">
        <f>N105-M105</f>
        <v>0</v>
      </c>
      <c r="R105" s="202"/>
      <c r="S105" s="203">
        <v>1</v>
      </c>
      <c r="T105" s="204">
        <v>0</v>
      </c>
      <c r="U105" s="204">
        <v>0</v>
      </c>
      <c r="V105" s="204">
        <v>0</v>
      </c>
      <c r="W105" s="204">
        <f>V105-T105</f>
        <v>0</v>
      </c>
      <c r="X105" s="204">
        <f>V105-U105</f>
        <v>0</v>
      </c>
      <c r="Z105" s="202"/>
      <c r="AA105" s="203">
        <v>1</v>
      </c>
      <c r="AB105" s="204">
        <v>0</v>
      </c>
      <c r="AC105" s="204">
        <v>0</v>
      </c>
      <c r="AD105" s="204">
        <v>0</v>
      </c>
      <c r="AE105" s="204">
        <f>AD105-AB105</f>
        <v>0</v>
      </c>
      <c r="AF105" s="204">
        <f>AD105-AC105</f>
        <v>0</v>
      </c>
      <c r="AH105" s="202"/>
      <c r="AI105" s="203">
        <v>1</v>
      </c>
      <c r="AJ105" s="204">
        <v>0</v>
      </c>
      <c r="AK105" s="204">
        <v>0</v>
      </c>
      <c r="AL105" s="204">
        <v>0</v>
      </c>
      <c r="AM105" s="204">
        <f>AL105-AJ105</f>
        <v>0</v>
      </c>
      <c r="AN105" s="204">
        <f>AL105-AK105</f>
        <v>0</v>
      </c>
      <c r="AP105" s="202"/>
      <c r="AQ105" s="203">
        <v>1</v>
      </c>
      <c r="AR105" s="204">
        <v>0</v>
      </c>
      <c r="AS105" s="204">
        <v>0</v>
      </c>
      <c r="AT105" s="204">
        <v>0</v>
      </c>
      <c r="AU105" s="204">
        <f>AT105-AR105</f>
        <v>0</v>
      </c>
      <c r="AV105" s="204">
        <f>AT105-AS105</f>
        <v>0</v>
      </c>
      <c r="AX105" s="202"/>
      <c r="AY105" s="203">
        <v>1</v>
      </c>
      <c r="AZ105" s="204">
        <v>0</v>
      </c>
      <c r="BA105" s="204">
        <v>0</v>
      </c>
      <c r="BB105" s="204">
        <v>0</v>
      </c>
      <c r="BC105" s="204">
        <f>BB105-AZ105</f>
        <v>0</v>
      </c>
      <c r="BD105" s="204">
        <f>BB105-BA105</f>
        <v>0</v>
      </c>
      <c r="BF105" s="202"/>
      <c r="BG105" s="203">
        <v>1</v>
      </c>
      <c r="BH105" s="204"/>
      <c r="BI105" s="204"/>
      <c r="BJ105" s="204"/>
      <c r="BK105" s="204">
        <f>BJ105-BH105</f>
        <v>0</v>
      </c>
      <c r="BL105" s="204">
        <f>BJ105-BI105</f>
        <v>0</v>
      </c>
      <c r="BN105" s="202"/>
      <c r="BO105" s="203">
        <v>1</v>
      </c>
      <c r="BP105" s="204">
        <v>0</v>
      </c>
      <c r="BQ105" s="204">
        <v>0</v>
      </c>
      <c r="BR105" s="204">
        <v>0</v>
      </c>
      <c r="BS105" s="204">
        <f>BR105-BP105</f>
        <v>0</v>
      </c>
      <c r="BT105" s="204">
        <f>BR105-BQ105</f>
        <v>0</v>
      </c>
    </row>
    <row r="106" spans="2:72" s="35" customFormat="1">
      <c r="B106" s="202"/>
      <c r="C106" s="203">
        <v>2</v>
      </c>
      <c r="D106" s="204">
        <f t="shared" ref="D106:D124" si="194">L106+T106+AB106+AJ106+AR106+AZ106+BH106+BP106</f>
        <v>0</v>
      </c>
      <c r="E106" s="204">
        <f t="shared" si="192"/>
        <v>0</v>
      </c>
      <c r="F106" s="204">
        <f t="shared" si="193"/>
        <v>0</v>
      </c>
      <c r="G106" s="204">
        <f t="shared" ref="G106:G124" si="195">F106-D106</f>
        <v>0</v>
      </c>
      <c r="H106" s="204">
        <f t="shared" ref="H106:H124" si="196">F106-E106</f>
        <v>0</v>
      </c>
      <c r="J106" s="202"/>
      <c r="K106" s="203">
        <v>2</v>
      </c>
      <c r="L106" s="204">
        <v>0</v>
      </c>
      <c r="M106" s="204">
        <v>0</v>
      </c>
      <c r="N106" s="204">
        <v>0</v>
      </c>
      <c r="O106" s="204">
        <f t="shared" ref="O106:O124" si="197">N106-L106</f>
        <v>0</v>
      </c>
      <c r="P106" s="204">
        <f t="shared" ref="P106:P124" si="198">N106-M106</f>
        <v>0</v>
      </c>
      <c r="R106" s="202"/>
      <c r="S106" s="203">
        <v>2</v>
      </c>
      <c r="T106" s="204">
        <v>0</v>
      </c>
      <c r="U106" s="204">
        <v>0</v>
      </c>
      <c r="V106" s="204">
        <v>0</v>
      </c>
      <c r="W106" s="204">
        <f t="shared" ref="W106:W124" si="199">V106-T106</f>
        <v>0</v>
      </c>
      <c r="X106" s="204">
        <f t="shared" ref="X106:X124" si="200">V106-U106</f>
        <v>0</v>
      </c>
      <c r="Z106" s="202"/>
      <c r="AA106" s="203">
        <v>2</v>
      </c>
      <c r="AB106" s="204">
        <v>0</v>
      </c>
      <c r="AC106" s="204">
        <v>0</v>
      </c>
      <c r="AD106" s="204">
        <v>0</v>
      </c>
      <c r="AE106" s="204">
        <f t="shared" ref="AE106:AE124" si="201">AD106-AB106</f>
        <v>0</v>
      </c>
      <c r="AF106" s="204">
        <f t="shared" ref="AF106:AF124" si="202">AD106-AC106</f>
        <v>0</v>
      </c>
      <c r="AH106" s="202"/>
      <c r="AI106" s="203">
        <v>2</v>
      </c>
      <c r="AJ106" s="204">
        <v>0</v>
      </c>
      <c r="AK106" s="204">
        <v>0</v>
      </c>
      <c r="AL106" s="204">
        <v>0</v>
      </c>
      <c r="AM106" s="204">
        <f t="shared" ref="AM106:AM124" si="203">AL106-AJ106</f>
        <v>0</v>
      </c>
      <c r="AN106" s="204">
        <f t="shared" ref="AN106:AN124" si="204">AL106-AK106</f>
        <v>0</v>
      </c>
      <c r="AP106" s="202"/>
      <c r="AQ106" s="203">
        <v>2</v>
      </c>
      <c r="AR106" s="204">
        <v>0</v>
      </c>
      <c r="AS106" s="204">
        <v>0</v>
      </c>
      <c r="AT106" s="204">
        <v>0</v>
      </c>
      <c r="AU106" s="204">
        <f t="shared" ref="AU106:AU124" si="205">AT106-AR106</f>
        <v>0</v>
      </c>
      <c r="AV106" s="204">
        <f t="shared" ref="AV106:AV124" si="206">AT106-AS106</f>
        <v>0</v>
      </c>
      <c r="AX106" s="202"/>
      <c r="AY106" s="203">
        <v>2</v>
      </c>
      <c r="AZ106" s="204">
        <v>0</v>
      </c>
      <c r="BA106" s="204">
        <v>0</v>
      </c>
      <c r="BB106" s="204">
        <v>0</v>
      </c>
      <c r="BC106" s="204">
        <f t="shared" ref="BC106:BC124" si="207">BB106-AZ106</f>
        <v>0</v>
      </c>
      <c r="BD106" s="204">
        <f t="shared" ref="BD106:BD124" si="208">BB106-BA106</f>
        <v>0</v>
      </c>
      <c r="BF106" s="202"/>
      <c r="BG106" s="203">
        <v>2</v>
      </c>
      <c r="BH106" s="204"/>
      <c r="BI106" s="204"/>
      <c r="BJ106" s="204"/>
      <c r="BK106" s="204">
        <f t="shared" ref="BK106:BK124" si="209">BJ106-BH106</f>
        <v>0</v>
      </c>
      <c r="BL106" s="204">
        <f t="shared" ref="BL106:BL124" si="210">BJ106-BI106</f>
        <v>0</v>
      </c>
      <c r="BN106" s="202"/>
      <c r="BO106" s="203">
        <v>2</v>
      </c>
      <c r="BP106" s="204">
        <v>0</v>
      </c>
      <c r="BQ106" s="204">
        <v>0</v>
      </c>
      <c r="BR106" s="204">
        <v>0</v>
      </c>
      <c r="BS106" s="204">
        <f t="shared" ref="BS106:BS124" si="211">BR106-BP106</f>
        <v>0</v>
      </c>
      <c r="BT106" s="204">
        <f t="shared" ref="BT106:BT124" si="212">BR106-BQ106</f>
        <v>0</v>
      </c>
    </row>
    <row r="107" spans="2:72" s="35" customFormat="1">
      <c r="B107" s="202"/>
      <c r="C107" s="203">
        <v>3</v>
      </c>
      <c r="D107" s="204">
        <f t="shared" si="194"/>
        <v>0</v>
      </c>
      <c r="E107" s="204">
        <f t="shared" si="192"/>
        <v>0</v>
      </c>
      <c r="F107" s="204">
        <f t="shared" si="193"/>
        <v>0</v>
      </c>
      <c r="G107" s="204">
        <f t="shared" si="195"/>
        <v>0</v>
      </c>
      <c r="H107" s="204">
        <f t="shared" si="196"/>
        <v>0</v>
      </c>
      <c r="J107" s="202"/>
      <c r="K107" s="203">
        <v>3</v>
      </c>
      <c r="L107" s="204">
        <v>0</v>
      </c>
      <c r="M107" s="204">
        <v>0</v>
      </c>
      <c r="N107" s="204">
        <v>0</v>
      </c>
      <c r="O107" s="204">
        <f t="shared" si="197"/>
        <v>0</v>
      </c>
      <c r="P107" s="204">
        <f t="shared" si="198"/>
        <v>0</v>
      </c>
      <c r="R107" s="202"/>
      <c r="S107" s="203">
        <v>3</v>
      </c>
      <c r="T107" s="204">
        <v>0</v>
      </c>
      <c r="U107" s="204">
        <v>0</v>
      </c>
      <c r="V107" s="204">
        <v>0</v>
      </c>
      <c r="W107" s="204">
        <f t="shared" si="199"/>
        <v>0</v>
      </c>
      <c r="X107" s="204">
        <f t="shared" si="200"/>
        <v>0</v>
      </c>
      <c r="Z107" s="202"/>
      <c r="AA107" s="203">
        <v>3</v>
      </c>
      <c r="AB107" s="204">
        <v>0</v>
      </c>
      <c r="AC107" s="204">
        <v>0</v>
      </c>
      <c r="AD107" s="204">
        <v>0</v>
      </c>
      <c r="AE107" s="204">
        <f t="shared" si="201"/>
        <v>0</v>
      </c>
      <c r="AF107" s="204">
        <f t="shared" si="202"/>
        <v>0</v>
      </c>
      <c r="AH107" s="202"/>
      <c r="AI107" s="203">
        <v>3</v>
      </c>
      <c r="AJ107" s="204">
        <v>0</v>
      </c>
      <c r="AK107" s="204">
        <v>0</v>
      </c>
      <c r="AL107" s="204">
        <v>0</v>
      </c>
      <c r="AM107" s="204">
        <f t="shared" si="203"/>
        <v>0</v>
      </c>
      <c r="AN107" s="204">
        <f t="shared" si="204"/>
        <v>0</v>
      </c>
      <c r="AP107" s="202"/>
      <c r="AQ107" s="203">
        <v>3</v>
      </c>
      <c r="AR107" s="204">
        <v>0</v>
      </c>
      <c r="AS107" s="204">
        <v>0</v>
      </c>
      <c r="AT107" s="204">
        <v>0</v>
      </c>
      <c r="AU107" s="204">
        <f t="shared" si="205"/>
        <v>0</v>
      </c>
      <c r="AV107" s="204">
        <f t="shared" si="206"/>
        <v>0</v>
      </c>
      <c r="AX107" s="202"/>
      <c r="AY107" s="203">
        <v>3</v>
      </c>
      <c r="AZ107" s="204">
        <v>0</v>
      </c>
      <c r="BA107" s="204">
        <v>0</v>
      </c>
      <c r="BB107" s="204">
        <v>0</v>
      </c>
      <c r="BC107" s="204">
        <f t="shared" si="207"/>
        <v>0</v>
      </c>
      <c r="BD107" s="204">
        <f t="shared" si="208"/>
        <v>0</v>
      </c>
      <c r="BF107" s="202"/>
      <c r="BG107" s="203">
        <v>3</v>
      </c>
      <c r="BH107" s="204"/>
      <c r="BI107" s="204"/>
      <c r="BJ107" s="204"/>
      <c r="BK107" s="204">
        <f t="shared" si="209"/>
        <v>0</v>
      </c>
      <c r="BL107" s="204">
        <f t="shared" si="210"/>
        <v>0</v>
      </c>
      <c r="BN107" s="202"/>
      <c r="BO107" s="203">
        <v>3</v>
      </c>
      <c r="BP107" s="204">
        <v>0</v>
      </c>
      <c r="BQ107" s="204">
        <v>0</v>
      </c>
      <c r="BR107" s="204">
        <v>0</v>
      </c>
      <c r="BS107" s="204">
        <f t="shared" si="211"/>
        <v>0</v>
      </c>
      <c r="BT107" s="204">
        <f t="shared" si="212"/>
        <v>0</v>
      </c>
    </row>
    <row r="108" spans="2:72" s="35" customFormat="1">
      <c r="B108" s="202"/>
      <c r="C108" s="203">
        <v>4</v>
      </c>
      <c r="D108" s="204">
        <f t="shared" si="194"/>
        <v>0</v>
      </c>
      <c r="E108" s="204">
        <f t="shared" si="192"/>
        <v>0</v>
      </c>
      <c r="F108" s="204">
        <f t="shared" si="193"/>
        <v>0</v>
      </c>
      <c r="G108" s="204">
        <f t="shared" si="195"/>
        <v>0</v>
      </c>
      <c r="H108" s="204">
        <f t="shared" si="196"/>
        <v>0</v>
      </c>
      <c r="J108" s="202"/>
      <c r="K108" s="203">
        <v>4</v>
      </c>
      <c r="L108" s="204">
        <v>0</v>
      </c>
      <c r="M108" s="204">
        <v>0</v>
      </c>
      <c r="N108" s="204">
        <v>0</v>
      </c>
      <c r="O108" s="204">
        <f t="shared" si="197"/>
        <v>0</v>
      </c>
      <c r="P108" s="204">
        <f t="shared" si="198"/>
        <v>0</v>
      </c>
      <c r="R108" s="202"/>
      <c r="S108" s="203">
        <v>4</v>
      </c>
      <c r="T108" s="204">
        <v>0</v>
      </c>
      <c r="U108" s="204">
        <v>0</v>
      </c>
      <c r="V108" s="204">
        <v>0</v>
      </c>
      <c r="W108" s="204">
        <f t="shared" si="199"/>
        <v>0</v>
      </c>
      <c r="X108" s="204">
        <f t="shared" si="200"/>
        <v>0</v>
      </c>
      <c r="Z108" s="202"/>
      <c r="AA108" s="203">
        <v>4</v>
      </c>
      <c r="AB108" s="204">
        <v>0</v>
      </c>
      <c r="AC108" s="204">
        <v>0</v>
      </c>
      <c r="AD108" s="204">
        <v>0</v>
      </c>
      <c r="AE108" s="204">
        <f t="shared" si="201"/>
        <v>0</v>
      </c>
      <c r="AF108" s="204">
        <f t="shared" si="202"/>
        <v>0</v>
      </c>
      <c r="AH108" s="202"/>
      <c r="AI108" s="203">
        <v>4</v>
      </c>
      <c r="AJ108" s="204">
        <v>0</v>
      </c>
      <c r="AK108" s="204">
        <v>0</v>
      </c>
      <c r="AL108" s="204">
        <v>0</v>
      </c>
      <c r="AM108" s="204">
        <f t="shared" si="203"/>
        <v>0</v>
      </c>
      <c r="AN108" s="204">
        <f t="shared" si="204"/>
        <v>0</v>
      </c>
      <c r="AP108" s="202"/>
      <c r="AQ108" s="203">
        <v>4</v>
      </c>
      <c r="AR108" s="204">
        <v>0</v>
      </c>
      <c r="AS108" s="204">
        <v>0</v>
      </c>
      <c r="AT108" s="204">
        <v>0</v>
      </c>
      <c r="AU108" s="204">
        <f t="shared" si="205"/>
        <v>0</v>
      </c>
      <c r="AV108" s="204">
        <f t="shared" si="206"/>
        <v>0</v>
      </c>
      <c r="AX108" s="202"/>
      <c r="AY108" s="203">
        <v>4</v>
      </c>
      <c r="AZ108" s="204">
        <v>0</v>
      </c>
      <c r="BA108" s="204">
        <v>0</v>
      </c>
      <c r="BB108" s="204">
        <v>0</v>
      </c>
      <c r="BC108" s="204">
        <f t="shared" si="207"/>
        <v>0</v>
      </c>
      <c r="BD108" s="204">
        <f t="shared" si="208"/>
        <v>0</v>
      </c>
      <c r="BF108" s="202"/>
      <c r="BG108" s="203">
        <v>4</v>
      </c>
      <c r="BH108" s="204"/>
      <c r="BI108" s="204"/>
      <c r="BJ108" s="204"/>
      <c r="BK108" s="204">
        <f t="shared" si="209"/>
        <v>0</v>
      </c>
      <c r="BL108" s="204">
        <f t="shared" si="210"/>
        <v>0</v>
      </c>
      <c r="BN108" s="202"/>
      <c r="BO108" s="203">
        <v>4</v>
      </c>
      <c r="BP108" s="204">
        <v>0</v>
      </c>
      <c r="BQ108" s="204">
        <v>0</v>
      </c>
      <c r="BR108" s="204">
        <v>0</v>
      </c>
      <c r="BS108" s="204">
        <f t="shared" si="211"/>
        <v>0</v>
      </c>
      <c r="BT108" s="204">
        <f t="shared" si="212"/>
        <v>0</v>
      </c>
    </row>
    <row r="109" spans="2:72" s="35" customFormat="1">
      <c r="B109" s="202"/>
      <c r="C109" s="203">
        <v>5</v>
      </c>
      <c r="D109" s="204">
        <f t="shared" si="194"/>
        <v>0</v>
      </c>
      <c r="E109" s="204">
        <f t="shared" si="192"/>
        <v>0</v>
      </c>
      <c r="F109" s="204">
        <f t="shared" si="193"/>
        <v>0</v>
      </c>
      <c r="G109" s="204">
        <f t="shared" si="195"/>
        <v>0</v>
      </c>
      <c r="H109" s="204">
        <f t="shared" si="196"/>
        <v>0</v>
      </c>
      <c r="J109" s="202"/>
      <c r="K109" s="203">
        <v>5</v>
      </c>
      <c r="L109" s="204">
        <v>0</v>
      </c>
      <c r="M109" s="204">
        <v>0</v>
      </c>
      <c r="N109" s="204">
        <v>0</v>
      </c>
      <c r="O109" s="204">
        <f t="shared" si="197"/>
        <v>0</v>
      </c>
      <c r="P109" s="204">
        <f t="shared" si="198"/>
        <v>0</v>
      </c>
      <c r="R109" s="202"/>
      <c r="S109" s="203">
        <v>5</v>
      </c>
      <c r="T109" s="204">
        <v>0</v>
      </c>
      <c r="U109" s="204">
        <v>0</v>
      </c>
      <c r="V109" s="204">
        <v>0</v>
      </c>
      <c r="W109" s="204">
        <f t="shared" si="199"/>
        <v>0</v>
      </c>
      <c r="X109" s="204">
        <f t="shared" si="200"/>
        <v>0</v>
      </c>
      <c r="Z109" s="202"/>
      <c r="AA109" s="203">
        <v>5</v>
      </c>
      <c r="AB109" s="204">
        <v>0</v>
      </c>
      <c r="AC109" s="204">
        <v>0</v>
      </c>
      <c r="AD109" s="204">
        <v>0</v>
      </c>
      <c r="AE109" s="204">
        <f t="shared" si="201"/>
        <v>0</v>
      </c>
      <c r="AF109" s="204">
        <f t="shared" si="202"/>
        <v>0</v>
      </c>
      <c r="AH109" s="202"/>
      <c r="AI109" s="203">
        <v>5</v>
      </c>
      <c r="AJ109" s="204">
        <v>0</v>
      </c>
      <c r="AK109" s="204">
        <v>0</v>
      </c>
      <c r="AL109" s="204">
        <v>0</v>
      </c>
      <c r="AM109" s="204">
        <f t="shared" si="203"/>
        <v>0</v>
      </c>
      <c r="AN109" s="204">
        <f t="shared" si="204"/>
        <v>0</v>
      </c>
      <c r="AP109" s="202"/>
      <c r="AQ109" s="203">
        <v>5</v>
      </c>
      <c r="AR109" s="204">
        <v>0</v>
      </c>
      <c r="AS109" s="204">
        <v>0</v>
      </c>
      <c r="AT109" s="204">
        <v>0</v>
      </c>
      <c r="AU109" s="204">
        <f t="shared" si="205"/>
        <v>0</v>
      </c>
      <c r="AV109" s="204">
        <f t="shared" si="206"/>
        <v>0</v>
      </c>
      <c r="AX109" s="202"/>
      <c r="AY109" s="203">
        <v>5</v>
      </c>
      <c r="AZ109" s="204">
        <v>0</v>
      </c>
      <c r="BA109" s="204">
        <v>0</v>
      </c>
      <c r="BB109" s="204">
        <v>0</v>
      </c>
      <c r="BC109" s="204">
        <f t="shared" si="207"/>
        <v>0</v>
      </c>
      <c r="BD109" s="204">
        <f t="shared" si="208"/>
        <v>0</v>
      </c>
      <c r="BF109" s="202"/>
      <c r="BG109" s="203">
        <v>5</v>
      </c>
      <c r="BH109" s="204"/>
      <c r="BI109" s="204"/>
      <c r="BJ109" s="204"/>
      <c r="BK109" s="204">
        <f t="shared" si="209"/>
        <v>0</v>
      </c>
      <c r="BL109" s="204">
        <f t="shared" si="210"/>
        <v>0</v>
      </c>
      <c r="BN109" s="202"/>
      <c r="BO109" s="203">
        <v>5</v>
      </c>
      <c r="BP109" s="204">
        <v>0</v>
      </c>
      <c r="BQ109" s="204">
        <v>0</v>
      </c>
      <c r="BR109" s="204">
        <v>0</v>
      </c>
      <c r="BS109" s="204">
        <f t="shared" si="211"/>
        <v>0</v>
      </c>
      <c r="BT109" s="204">
        <f t="shared" si="212"/>
        <v>0</v>
      </c>
    </row>
    <row r="110" spans="2:72" s="35" customFormat="1">
      <c r="B110" s="202"/>
      <c r="C110" s="203">
        <v>6</v>
      </c>
      <c r="D110" s="204">
        <f t="shared" si="194"/>
        <v>0</v>
      </c>
      <c r="E110" s="204">
        <f t="shared" si="192"/>
        <v>0</v>
      </c>
      <c r="F110" s="204">
        <f t="shared" si="193"/>
        <v>0</v>
      </c>
      <c r="G110" s="204">
        <f t="shared" si="195"/>
        <v>0</v>
      </c>
      <c r="H110" s="204">
        <f t="shared" si="196"/>
        <v>0</v>
      </c>
      <c r="J110" s="202"/>
      <c r="K110" s="203">
        <v>6</v>
      </c>
      <c r="L110" s="204">
        <v>0</v>
      </c>
      <c r="M110" s="204">
        <v>0</v>
      </c>
      <c r="N110" s="204">
        <v>0</v>
      </c>
      <c r="O110" s="204">
        <f t="shared" si="197"/>
        <v>0</v>
      </c>
      <c r="P110" s="204">
        <f t="shared" si="198"/>
        <v>0</v>
      </c>
      <c r="R110" s="202"/>
      <c r="S110" s="203">
        <v>6</v>
      </c>
      <c r="T110" s="204">
        <v>0</v>
      </c>
      <c r="U110" s="204">
        <v>0</v>
      </c>
      <c r="V110" s="204">
        <v>0</v>
      </c>
      <c r="W110" s="204">
        <f t="shared" si="199"/>
        <v>0</v>
      </c>
      <c r="X110" s="204">
        <f t="shared" si="200"/>
        <v>0</v>
      </c>
      <c r="Z110" s="202"/>
      <c r="AA110" s="203">
        <v>6</v>
      </c>
      <c r="AB110" s="204">
        <v>0</v>
      </c>
      <c r="AC110" s="204">
        <v>0</v>
      </c>
      <c r="AD110" s="204">
        <v>0</v>
      </c>
      <c r="AE110" s="204">
        <f t="shared" si="201"/>
        <v>0</v>
      </c>
      <c r="AF110" s="204">
        <f t="shared" si="202"/>
        <v>0</v>
      </c>
      <c r="AH110" s="202"/>
      <c r="AI110" s="203">
        <v>6</v>
      </c>
      <c r="AJ110" s="204">
        <v>0</v>
      </c>
      <c r="AK110" s="204">
        <v>0</v>
      </c>
      <c r="AL110" s="204">
        <v>0</v>
      </c>
      <c r="AM110" s="204">
        <f t="shared" si="203"/>
        <v>0</v>
      </c>
      <c r="AN110" s="204">
        <f t="shared" si="204"/>
        <v>0</v>
      </c>
      <c r="AP110" s="202"/>
      <c r="AQ110" s="203">
        <v>6</v>
      </c>
      <c r="AR110" s="204">
        <v>0</v>
      </c>
      <c r="AS110" s="204">
        <v>0</v>
      </c>
      <c r="AT110" s="204">
        <v>0</v>
      </c>
      <c r="AU110" s="204">
        <f t="shared" si="205"/>
        <v>0</v>
      </c>
      <c r="AV110" s="204">
        <f t="shared" si="206"/>
        <v>0</v>
      </c>
      <c r="AX110" s="202"/>
      <c r="AY110" s="203">
        <v>6</v>
      </c>
      <c r="AZ110" s="204">
        <v>0</v>
      </c>
      <c r="BA110" s="204">
        <v>0</v>
      </c>
      <c r="BB110" s="204">
        <v>0</v>
      </c>
      <c r="BC110" s="204">
        <f t="shared" si="207"/>
        <v>0</v>
      </c>
      <c r="BD110" s="204">
        <f t="shared" si="208"/>
        <v>0</v>
      </c>
      <c r="BF110" s="202"/>
      <c r="BG110" s="203">
        <v>6</v>
      </c>
      <c r="BH110" s="204"/>
      <c r="BI110" s="204"/>
      <c r="BJ110" s="204"/>
      <c r="BK110" s="204">
        <f t="shared" si="209"/>
        <v>0</v>
      </c>
      <c r="BL110" s="204">
        <f t="shared" si="210"/>
        <v>0</v>
      </c>
      <c r="BN110" s="202"/>
      <c r="BO110" s="203">
        <v>6</v>
      </c>
      <c r="BP110" s="204">
        <v>0</v>
      </c>
      <c r="BQ110" s="204">
        <v>0</v>
      </c>
      <c r="BR110" s="204">
        <v>0</v>
      </c>
      <c r="BS110" s="204">
        <f t="shared" si="211"/>
        <v>0</v>
      </c>
      <c r="BT110" s="204">
        <f t="shared" si="212"/>
        <v>0</v>
      </c>
    </row>
    <row r="111" spans="2:72" s="35" customFormat="1">
      <c r="B111" s="202"/>
      <c r="C111" s="203">
        <v>7</v>
      </c>
      <c r="D111" s="204">
        <f t="shared" si="194"/>
        <v>0</v>
      </c>
      <c r="E111" s="204">
        <f t="shared" si="192"/>
        <v>0</v>
      </c>
      <c r="F111" s="204">
        <f t="shared" si="193"/>
        <v>0</v>
      </c>
      <c r="G111" s="204">
        <f t="shared" si="195"/>
        <v>0</v>
      </c>
      <c r="H111" s="204">
        <f t="shared" si="196"/>
        <v>0</v>
      </c>
      <c r="J111" s="202"/>
      <c r="K111" s="203">
        <v>7</v>
      </c>
      <c r="L111" s="204">
        <v>0</v>
      </c>
      <c r="M111" s="204">
        <v>0</v>
      </c>
      <c r="N111" s="204">
        <v>0</v>
      </c>
      <c r="O111" s="204">
        <f t="shared" si="197"/>
        <v>0</v>
      </c>
      <c r="P111" s="204">
        <f t="shared" si="198"/>
        <v>0</v>
      </c>
      <c r="R111" s="202"/>
      <c r="S111" s="203">
        <v>7</v>
      </c>
      <c r="T111" s="204">
        <v>0</v>
      </c>
      <c r="U111" s="204">
        <v>0</v>
      </c>
      <c r="V111" s="204">
        <v>0</v>
      </c>
      <c r="W111" s="204">
        <f t="shared" si="199"/>
        <v>0</v>
      </c>
      <c r="X111" s="204">
        <f t="shared" si="200"/>
        <v>0</v>
      </c>
      <c r="Z111" s="202"/>
      <c r="AA111" s="203">
        <v>7</v>
      </c>
      <c r="AB111" s="204">
        <v>0</v>
      </c>
      <c r="AC111" s="204">
        <v>0</v>
      </c>
      <c r="AD111" s="204">
        <v>0</v>
      </c>
      <c r="AE111" s="204">
        <f t="shared" si="201"/>
        <v>0</v>
      </c>
      <c r="AF111" s="204">
        <f t="shared" si="202"/>
        <v>0</v>
      </c>
      <c r="AH111" s="202"/>
      <c r="AI111" s="203">
        <v>7</v>
      </c>
      <c r="AJ111" s="204">
        <v>0</v>
      </c>
      <c r="AK111" s="204">
        <v>0</v>
      </c>
      <c r="AL111" s="204">
        <v>0</v>
      </c>
      <c r="AM111" s="204">
        <f t="shared" si="203"/>
        <v>0</v>
      </c>
      <c r="AN111" s="204">
        <f t="shared" si="204"/>
        <v>0</v>
      </c>
      <c r="AP111" s="202"/>
      <c r="AQ111" s="203">
        <v>7</v>
      </c>
      <c r="AR111" s="204">
        <v>0</v>
      </c>
      <c r="AS111" s="204">
        <v>0</v>
      </c>
      <c r="AT111" s="204">
        <v>0</v>
      </c>
      <c r="AU111" s="204">
        <f t="shared" si="205"/>
        <v>0</v>
      </c>
      <c r="AV111" s="204">
        <f t="shared" si="206"/>
        <v>0</v>
      </c>
      <c r="AX111" s="202"/>
      <c r="AY111" s="203">
        <v>7</v>
      </c>
      <c r="AZ111" s="204">
        <v>0</v>
      </c>
      <c r="BA111" s="204">
        <v>0</v>
      </c>
      <c r="BB111" s="204">
        <v>0</v>
      </c>
      <c r="BC111" s="204">
        <f t="shared" si="207"/>
        <v>0</v>
      </c>
      <c r="BD111" s="204">
        <f t="shared" si="208"/>
        <v>0</v>
      </c>
      <c r="BF111" s="202"/>
      <c r="BG111" s="203">
        <v>7</v>
      </c>
      <c r="BH111" s="204"/>
      <c r="BI111" s="204"/>
      <c r="BJ111" s="204"/>
      <c r="BK111" s="204">
        <f t="shared" si="209"/>
        <v>0</v>
      </c>
      <c r="BL111" s="204">
        <f t="shared" si="210"/>
        <v>0</v>
      </c>
      <c r="BN111" s="202"/>
      <c r="BO111" s="203">
        <v>7</v>
      </c>
      <c r="BP111" s="204">
        <v>0</v>
      </c>
      <c r="BQ111" s="204">
        <v>0</v>
      </c>
      <c r="BR111" s="204">
        <v>0</v>
      </c>
      <c r="BS111" s="204">
        <f t="shared" si="211"/>
        <v>0</v>
      </c>
      <c r="BT111" s="204">
        <f t="shared" si="212"/>
        <v>0</v>
      </c>
    </row>
    <row r="112" spans="2:72" s="35" customFormat="1">
      <c r="B112" s="202"/>
      <c r="C112" s="203">
        <v>8</v>
      </c>
      <c r="D112" s="204">
        <f t="shared" si="194"/>
        <v>0</v>
      </c>
      <c r="E112" s="204">
        <f t="shared" si="192"/>
        <v>0</v>
      </c>
      <c r="F112" s="204">
        <f t="shared" si="193"/>
        <v>0</v>
      </c>
      <c r="G112" s="204">
        <f t="shared" si="195"/>
        <v>0</v>
      </c>
      <c r="H112" s="204">
        <f t="shared" si="196"/>
        <v>0</v>
      </c>
      <c r="J112" s="202"/>
      <c r="K112" s="203">
        <v>8</v>
      </c>
      <c r="L112" s="204">
        <v>0</v>
      </c>
      <c r="M112" s="204">
        <v>0</v>
      </c>
      <c r="N112" s="204">
        <v>0</v>
      </c>
      <c r="O112" s="204">
        <f t="shared" si="197"/>
        <v>0</v>
      </c>
      <c r="P112" s="204">
        <f t="shared" si="198"/>
        <v>0</v>
      </c>
      <c r="R112" s="202"/>
      <c r="S112" s="203">
        <v>8</v>
      </c>
      <c r="T112" s="204">
        <v>0</v>
      </c>
      <c r="U112" s="204">
        <v>0</v>
      </c>
      <c r="V112" s="204">
        <v>0</v>
      </c>
      <c r="W112" s="204">
        <f t="shared" si="199"/>
        <v>0</v>
      </c>
      <c r="X112" s="204">
        <f t="shared" si="200"/>
        <v>0</v>
      </c>
      <c r="Z112" s="202"/>
      <c r="AA112" s="203">
        <v>8</v>
      </c>
      <c r="AB112" s="204">
        <v>0</v>
      </c>
      <c r="AC112" s="204">
        <v>0</v>
      </c>
      <c r="AD112" s="204">
        <v>0</v>
      </c>
      <c r="AE112" s="204">
        <f t="shared" si="201"/>
        <v>0</v>
      </c>
      <c r="AF112" s="204">
        <f t="shared" si="202"/>
        <v>0</v>
      </c>
      <c r="AH112" s="202"/>
      <c r="AI112" s="203">
        <v>8</v>
      </c>
      <c r="AJ112" s="204">
        <v>0</v>
      </c>
      <c r="AK112" s="204">
        <v>0</v>
      </c>
      <c r="AL112" s="204">
        <v>0</v>
      </c>
      <c r="AM112" s="204">
        <f t="shared" si="203"/>
        <v>0</v>
      </c>
      <c r="AN112" s="204">
        <f t="shared" si="204"/>
        <v>0</v>
      </c>
      <c r="AP112" s="202"/>
      <c r="AQ112" s="203">
        <v>8</v>
      </c>
      <c r="AR112" s="204">
        <v>0</v>
      </c>
      <c r="AS112" s="204">
        <v>0</v>
      </c>
      <c r="AT112" s="204">
        <v>0</v>
      </c>
      <c r="AU112" s="204">
        <f t="shared" si="205"/>
        <v>0</v>
      </c>
      <c r="AV112" s="204">
        <f t="shared" si="206"/>
        <v>0</v>
      </c>
      <c r="AX112" s="202"/>
      <c r="AY112" s="203">
        <v>8</v>
      </c>
      <c r="AZ112" s="204">
        <v>0</v>
      </c>
      <c r="BA112" s="204">
        <v>0</v>
      </c>
      <c r="BB112" s="204">
        <v>0</v>
      </c>
      <c r="BC112" s="204">
        <f t="shared" si="207"/>
        <v>0</v>
      </c>
      <c r="BD112" s="204">
        <f t="shared" si="208"/>
        <v>0</v>
      </c>
      <c r="BF112" s="202"/>
      <c r="BG112" s="203">
        <v>8</v>
      </c>
      <c r="BH112" s="204"/>
      <c r="BI112" s="204"/>
      <c r="BJ112" s="204"/>
      <c r="BK112" s="204">
        <f t="shared" si="209"/>
        <v>0</v>
      </c>
      <c r="BL112" s="204">
        <f t="shared" si="210"/>
        <v>0</v>
      </c>
      <c r="BN112" s="202"/>
      <c r="BO112" s="203">
        <v>8</v>
      </c>
      <c r="BP112" s="204">
        <v>0</v>
      </c>
      <c r="BQ112" s="204">
        <v>0</v>
      </c>
      <c r="BR112" s="204">
        <v>0</v>
      </c>
      <c r="BS112" s="204">
        <f t="shared" si="211"/>
        <v>0</v>
      </c>
      <c r="BT112" s="204">
        <f t="shared" si="212"/>
        <v>0</v>
      </c>
    </row>
    <row r="113" spans="2:72" s="35" customFormat="1">
      <c r="B113" s="202"/>
      <c r="C113" s="203">
        <v>9</v>
      </c>
      <c r="D113" s="204">
        <f t="shared" si="194"/>
        <v>0</v>
      </c>
      <c r="E113" s="204">
        <f t="shared" si="192"/>
        <v>0</v>
      </c>
      <c r="F113" s="204">
        <f t="shared" si="193"/>
        <v>0</v>
      </c>
      <c r="G113" s="204">
        <f t="shared" si="195"/>
        <v>0</v>
      </c>
      <c r="H113" s="204">
        <f t="shared" si="196"/>
        <v>0</v>
      </c>
      <c r="J113" s="202"/>
      <c r="K113" s="203">
        <v>9</v>
      </c>
      <c r="L113" s="204">
        <v>0</v>
      </c>
      <c r="M113" s="204">
        <v>0</v>
      </c>
      <c r="N113" s="204">
        <v>0</v>
      </c>
      <c r="O113" s="204">
        <f t="shared" si="197"/>
        <v>0</v>
      </c>
      <c r="P113" s="204">
        <f t="shared" si="198"/>
        <v>0</v>
      </c>
      <c r="R113" s="202"/>
      <c r="S113" s="203">
        <v>9</v>
      </c>
      <c r="T113" s="204">
        <v>0</v>
      </c>
      <c r="U113" s="204">
        <v>0</v>
      </c>
      <c r="V113" s="204">
        <v>0</v>
      </c>
      <c r="W113" s="204">
        <f t="shared" si="199"/>
        <v>0</v>
      </c>
      <c r="X113" s="204">
        <f t="shared" si="200"/>
        <v>0</v>
      </c>
      <c r="Z113" s="202"/>
      <c r="AA113" s="203">
        <v>9</v>
      </c>
      <c r="AB113" s="204">
        <v>0</v>
      </c>
      <c r="AC113" s="204">
        <v>0</v>
      </c>
      <c r="AD113" s="204">
        <v>0</v>
      </c>
      <c r="AE113" s="204">
        <f t="shared" si="201"/>
        <v>0</v>
      </c>
      <c r="AF113" s="204">
        <f t="shared" si="202"/>
        <v>0</v>
      </c>
      <c r="AH113" s="202"/>
      <c r="AI113" s="203">
        <v>9</v>
      </c>
      <c r="AJ113" s="204">
        <v>0</v>
      </c>
      <c r="AK113" s="204">
        <v>0</v>
      </c>
      <c r="AL113" s="204">
        <v>0</v>
      </c>
      <c r="AM113" s="204">
        <f t="shared" si="203"/>
        <v>0</v>
      </c>
      <c r="AN113" s="204">
        <f t="shared" si="204"/>
        <v>0</v>
      </c>
      <c r="AP113" s="202"/>
      <c r="AQ113" s="203">
        <v>9</v>
      </c>
      <c r="AR113" s="204">
        <v>0</v>
      </c>
      <c r="AS113" s="204">
        <v>0</v>
      </c>
      <c r="AT113" s="204">
        <v>0</v>
      </c>
      <c r="AU113" s="204">
        <f t="shared" si="205"/>
        <v>0</v>
      </c>
      <c r="AV113" s="204">
        <f t="shared" si="206"/>
        <v>0</v>
      </c>
      <c r="AX113" s="202"/>
      <c r="AY113" s="203">
        <v>9</v>
      </c>
      <c r="AZ113" s="204">
        <v>0</v>
      </c>
      <c r="BA113" s="204">
        <v>0</v>
      </c>
      <c r="BB113" s="204">
        <v>0</v>
      </c>
      <c r="BC113" s="204">
        <f t="shared" si="207"/>
        <v>0</v>
      </c>
      <c r="BD113" s="204">
        <f t="shared" si="208"/>
        <v>0</v>
      </c>
      <c r="BF113" s="202"/>
      <c r="BG113" s="203">
        <v>9</v>
      </c>
      <c r="BH113" s="204"/>
      <c r="BI113" s="204"/>
      <c r="BJ113" s="204"/>
      <c r="BK113" s="204">
        <f t="shared" si="209"/>
        <v>0</v>
      </c>
      <c r="BL113" s="204">
        <f t="shared" si="210"/>
        <v>0</v>
      </c>
      <c r="BN113" s="202"/>
      <c r="BO113" s="203">
        <v>9</v>
      </c>
      <c r="BP113" s="204">
        <v>0</v>
      </c>
      <c r="BQ113" s="204">
        <v>0</v>
      </c>
      <c r="BR113" s="204">
        <v>0</v>
      </c>
      <c r="BS113" s="204">
        <f t="shared" si="211"/>
        <v>0</v>
      </c>
      <c r="BT113" s="204">
        <f t="shared" si="212"/>
        <v>0</v>
      </c>
    </row>
    <row r="114" spans="2:72" s="35" customFormat="1">
      <c r="B114" s="202"/>
      <c r="C114" s="203">
        <v>10</v>
      </c>
      <c r="D114" s="204">
        <f t="shared" si="194"/>
        <v>0</v>
      </c>
      <c r="E114" s="204">
        <f t="shared" si="192"/>
        <v>0</v>
      </c>
      <c r="F114" s="204">
        <f t="shared" si="193"/>
        <v>0</v>
      </c>
      <c r="G114" s="204">
        <f t="shared" si="195"/>
        <v>0</v>
      </c>
      <c r="H114" s="204">
        <f t="shared" si="196"/>
        <v>0</v>
      </c>
      <c r="J114" s="202"/>
      <c r="K114" s="203">
        <v>10</v>
      </c>
      <c r="L114" s="204">
        <v>0</v>
      </c>
      <c r="M114" s="204">
        <v>0</v>
      </c>
      <c r="N114" s="204">
        <v>0</v>
      </c>
      <c r="O114" s="204">
        <f t="shared" si="197"/>
        <v>0</v>
      </c>
      <c r="P114" s="204">
        <f t="shared" si="198"/>
        <v>0</v>
      </c>
      <c r="R114" s="202"/>
      <c r="S114" s="203">
        <v>10</v>
      </c>
      <c r="T114" s="204">
        <v>0</v>
      </c>
      <c r="U114" s="204">
        <v>0</v>
      </c>
      <c r="V114" s="204">
        <v>0</v>
      </c>
      <c r="W114" s="204">
        <f t="shared" si="199"/>
        <v>0</v>
      </c>
      <c r="X114" s="204">
        <f t="shared" si="200"/>
        <v>0</v>
      </c>
      <c r="Z114" s="202"/>
      <c r="AA114" s="203">
        <v>10</v>
      </c>
      <c r="AB114" s="204">
        <v>0</v>
      </c>
      <c r="AC114" s="204">
        <v>0</v>
      </c>
      <c r="AD114" s="204">
        <v>0</v>
      </c>
      <c r="AE114" s="204">
        <f t="shared" si="201"/>
        <v>0</v>
      </c>
      <c r="AF114" s="204">
        <f t="shared" si="202"/>
        <v>0</v>
      </c>
      <c r="AH114" s="202"/>
      <c r="AI114" s="203">
        <v>10</v>
      </c>
      <c r="AJ114" s="204">
        <v>0</v>
      </c>
      <c r="AK114" s="204">
        <v>0</v>
      </c>
      <c r="AL114" s="204">
        <v>0</v>
      </c>
      <c r="AM114" s="204">
        <f t="shared" si="203"/>
        <v>0</v>
      </c>
      <c r="AN114" s="204">
        <f t="shared" si="204"/>
        <v>0</v>
      </c>
      <c r="AP114" s="202"/>
      <c r="AQ114" s="203">
        <v>10</v>
      </c>
      <c r="AR114" s="204">
        <v>0</v>
      </c>
      <c r="AS114" s="204">
        <v>0</v>
      </c>
      <c r="AT114" s="204">
        <v>0</v>
      </c>
      <c r="AU114" s="204">
        <f t="shared" si="205"/>
        <v>0</v>
      </c>
      <c r="AV114" s="204">
        <f t="shared" si="206"/>
        <v>0</v>
      </c>
      <c r="AX114" s="202"/>
      <c r="AY114" s="203">
        <v>10</v>
      </c>
      <c r="AZ114" s="204">
        <v>0</v>
      </c>
      <c r="BA114" s="204">
        <v>0</v>
      </c>
      <c r="BB114" s="204">
        <v>0</v>
      </c>
      <c r="BC114" s="204">
        <f t="shared" si="207"/>
        <v>0</v>
      </c>
      <c r="BD114" s="204">
        <f t="shared" si="208"/>
        <v>0</v>
      </c>
      <c r="BF114" s="202"/>
      <c r="BG114" s="203">
        <v>10</v>
      </c>
      <c r="BH114" s="204"/>
      <c r="BI114" s="204"/>
      <c r="BJ114" s="204"/>
      <c r="BK114" s="204">
        <f t="shared" si="209"/>
        <v>0</v>
      </c>
      <c r="BL114" s="204">
        <f t="shared" si="210"/>
        <v>0</v>
      </c>
      <c r="BN114" s="202"/>
      <c r="BO114" s="203">
        <v>10</v>
      </c>
      <c r="BP114" s="204">
        <v>0</v>
      </c>
      <c r="BQ114" s="204">
        <v>0</v>
      </c>
      <c r="BR114" s="204">
        <v>0</v>
      </c>
      <c r="BS114" s="204">
        <f t="shared" si="211"/>
        <v>0</v>
      </c>
      <c r="BT114" s="204">
        <f t="shared" si="212"/>
        <v>0</v>
      </c>
    </row>
    <row r="115" spans="2:72" s="35" customFormat="1">
      <c r="B115" s="202"/>
      <c r="C115" s="203">
        <v>11</v>
      </c>
      <c r="D115" s="204">
        <f t="shared" si="194"/>
        <v>0</v>
      </c>
      <c r="E115" s="204">
        <f t="shared" si="192"/>
        <v>0</v>
      </c>
      <c r="F115" s="204">
        <f t="shared" si="193"/>
        <v>0</v>
      </c>
      <c r="G115" s="204">
        <f t="shared" si="195"/>
        <v>0</v>
      </c>
      <c r="H115" s="204">
        <f t="shared" si="196"/>
        <v>0</v>
      </c>
      <c r="J115" s="202"/>
      <c r="K115" s="203">
        <v>11</v>
      </c>
      <c r="L115" s="204">
        <v>0</v>
      </c>
      <c r="M115" s="204">
        <v>0</v>
      </c>
      <c r="N115" s="204">
        <v>0</v>
      </c>
      <c r="O115" s="204">
        <f t="shared" si="197"/>
        <v>0</v>
      </c>
      <c r="P115" s="204">
        <f t="shared" si="198"/>
        <v>0</v>
      </c>
      <c r="R115" s="202"/>
      <c r="S115" s="203">
        <v>11</v>
      </c>
      <c r="T115" s="204">
        <v>0</v>
      </c>
      <c r="U115" s="204">
        <v>0</v>
      </c>
      <c r="V115" s="204">
        <v>0</v>
      </c>
      <c r="W115" s="204">
        <f t="shared" si="199"/>
        <v>0</v>
      </c>
      <c r="X115" s="204">
        <f t="shared" si="200"/>
        <v>0</v>
      </c>
      <c r="Z115" s="202"/>
      <c r="AA115" s="203">
        <v>11</v>
      </c>
      <c r="AB115" s="204">
        <v>0</v>
      </c>
      <c r="AC115" s="204">
        <v>0</v>
      </c>
      <c r="AD115" s="204">
        <v>0</v>
      </c>
      <c r="AE115" s="204">
        <f t="shared" si="201"/>
        <v>0</v>
      </c>
      <c r="AF115" s="204">
        <f t="shared" si="202"/>
        <v>0</v>
      </c>
      <c r="AH115" s="202"/>
      <c r="AI115" s="203">
        <v>11</v>
      </c>
      <c r="AJ115" s="204">
        <v>0</v>
      </c>
      <c r="AK115" s="204">
        <v>0</v>
      </c>
      <c r="AL115" s="204">
        <v>0</v>
      </c>
      <c r="AM115" s="204">
        <f t="shared" si="203"/>
        <v>0</v>
      </c>
      <c r="AN115" s="204">
        <f t="shared" si="204"/>
        <v>0</v>
      </c>
      <c r="AP115" s="202"/>
      <c r="AQ115" s="203">
        <v>11</v>
      </c>
      <c r="AR115" s="204">
        <v>0</v>
      </c>
      <c r="AS115" s="204">
        <v>0</v>
      </c>
      <c r="AT115" s="204">
        <v>0</v>
      </c>
      <c r="AU115" s="204">
        <f t="shared" si="205"/>
        <v>0</v>
      </c>
      <c r="AV115" s="204">
        <f t="shared" si="206"/>
        <v>0</v>
      </c>
      <c r="AX115" s="202"/>
      <c r="AY115" s="203">
        <v>11</v>
      </c>
      <c r="AZ115" s="204">
        <v>0</v>
      </c>
      <c r="BA115" s="204">
        <v>0</v>
      </c>
      <c r="BB115" s="204">
        <v>0</v>
      </c>
      <c r="BC115" s="204">
        <f t="shared" si="207"/>
        <v>0</v>
      </c>
      <c r="BD115" s="204">
        <f t="shared" si="208"/>
        <v>0</v>
      </c>
      <c r="BF115" s="202"/>
      <c r="BG115" s="203">
        <v>11</v>
      </c>
      <c r="BH115" s="204"/>
      <c r="BI115" s="204"/>
      <c r="BJ115" s="204"/>
      <c r="BK115" s="204">
        <f t="shared" si="209"/>
        <v>0</v>
      </c>
      <c r="BL115" s="204">
        <f t="shared" si="210"/>
        <v>0</v>
      </c>
      <c r="BN115" s="202"/>
      <c r="BO115" s="203">
        <v>11</v>
      </c>
      <c r="BP115" s="204">
        <v>0</v>
      </c>
      <c r="BQ115" s="204">
        <v>0</v>
      </c>
      <c r="BR115" s="204">
        <v>0</v>
      </c>
      <c r="BS115" s="204">
        <f t="shared" si="211"/>
        <v>0</v>
      </c>
      <c r="BT115" s="204">
        <f t="shared" si="212"/>
        <v>0</v>
      </c>
    </row>
    <row r="116" spans="2:72" s="35" customFormat="1">
      <c r="B116" s="202"/>
      <c r="C116" s="203">
        <v>12</v>
      </c>
      <c r="D116" s="204">
        <f t="shared" si="194"/>
        <v>1</v>
      </c>
      <c r="E116" s="204">
        <f t="shared" si="192"/>
        <v>2</v>
      </c>
      <c r="F116" s="204">
        <f t="shared" si="193"/>
        <v>0</v>
      </c>
      <c r="G116" s="204">
        <f t="shared" si="195"/>
        <v>-1</v>
      </c>
      <c r="H116" s="204">
        <f t="shared" si="196"/>
        <v>-2</v>
      </c>
      <c r="J116" s="202"/>
      <c r="K116" s="203">
        <v>12</v>
      </c>
      <c r="L116" s="204">
        <v>0</v>
      </c>
      <c r="M116" s="204">
        <v>0</v>
      </c>
      <c r="N116" s="204">
        <v>0</v>
      </c>
      <c r="O116" s="204">
        <f t="shared" si="197"/>
        <v>0</v>
      </c>
      <c r="P116" s="204">
        <f t="shared" si="198"/>
        <v>0</v>
      </c>
      <c r="R116" s="202"/>
      <c r="S116" s="203">
        <v>12</v>
      </c>
      <c r="T116" s="204">
        <v>0</v>
      </c>
      <c r="U116" s="204">
        <v>0</v>
      </c>
      <c r="V116" s="204">
        <v>0</v>
      </c>
      <c r="W116" s="204">
        <f t="shared" si="199"/>
        <v>0</v>
      </c>
      <c r="X116" s="204">
        <f t="shared" si="200"/>
        <v>0</v>
      </c>
      <c r="Z116" s="202"/>
      <c r="AA116" s="203">
        <v>12</v>
      </c>
      <c r="AB116" s="204">
        <v>0</v>
      </c>
      <c r="AC116" s="204">
        <v>0</v>
      </c>
      <c r="AD116" s="204">
        <v>0</v>
      </c>
      <c r="AE116" s="204">
        <f t="shared" si="201"/>
        <v>0</v>
      </c>
      <c r="AF116" s="204">
        <f t="shared" si="202"/>
        <v>0</v>
      </c>
      <c r="AH116" s="202"/>
      <c r="AI116" s="203">
        <v>12</v>
      </c>
      <c r="AJ116" s="204">
        <v>0</v>
      </c>
      <c r="AK116" s="204">
        <v>0</v>
      </c>
      <c r="AL116" s="204">
        <v>0</v>
      </c>
      <c r="AM116" s="204">
        <f t="shared" si="203"/>
        <v>0</v>
      </c>
      <c r="AN116" s="204">
        <f t="shared" si="204"/>
        <v>0</v>
      </c>
      <c r="AP116" s="202"/>
      <c r="AQ116" s="203">
        <v>12</v>
      </c>
      <c r="AR116" s="204">
        <v>0</v>
      </c>
      <c r="AS116" s="204">
        <v>0</v>
      </c>
      <c r="AT116" s="204">
        <v>0</v>
      </c>
      <c r="AU116" s="204">
        <f t="shared" si="205"/>
        <v>0</v>
      </c>
      <c r="AV116" s="204">
        <f t="shared" si="206"/>
        <v>0</v>
      </c>
      <c r="AX116" s="202"/>
      <c r="AY116" s="203">
        <v>12</v>
      </c>
      <c r="AZ116" s="204">
        <v>0</v>
      </c>
      <c r="BA116" s="204">
        <v>0</v>
      </c>
      <c r="BB116" s="204">
        <v>0</v>
      </c>
      <c r="BC116" s="204">
        <f t="shared" si="207"/>
        <v>0</v>
      </c>
      <c r="BD116" s="204">
        <f t="shared" si="208"/>
        <v>0</v>
      </c>
      <c r="BF116" s="202"/>
      <c r="BG116" s="203">
        <v>12</v>
      </c>
      <c r="BH116" s="204">
        <v>1</v>
      </c>
      <c r="BI116" s="204">
        <v>2</v>
      </c>
      <c r="BJ116" s="204"/>
      <c r="BK116" s="204">
        <f t="shared" si="209"/>
        <v>-1</v>
      </c>
      <c r="BL116" s="204">
        <f t="shared" si="210"/>
        <v>-2</v>
      </c>
      <c r="BN116" s="202"/>
      <c r="BO116" s="203">
        <v>12</v>
      </c>
      <c r="BP116" s="204">
        <v>0</v>
      </c>
      <c r="BQ116" s="204">
        <v>0</v>
      </c>
      <c r="BR116" s="204">
        <v>0</v>
      </c>
      <c r="BS116" s="204">
        <f t="shared" si="211"/>
        <v>0</v>
      </c>
      <c r="BT116" s="204">
        <f t="shared" si="212"/>
        <v>0</v>
      </c>
    </row>
    <row r="117" spans="2:72" s="35" customFormat="1">
      <c r="B117" s="202"/>
      <c r="C117" s="203">
        <v>13</v>
      </c>
      <c r="D117" s="204">
        <f t="shared" si="194"/>
        <v>0</v>
      </c>
      <c r="E117" s="204">
        <f t="shared" si="192"/>
        <v>0</v>
      </c>
      <c r="F117" s="204">
        <f t="shared" si="193"/>
        <v>8</v>
      </c>
      <c r="G117" s="204">
        <f t="shared" si="195"/>
        <v>8</v>
      </c>
      <c r="H117" s="204">
        <f t="shared" si="196"/>
        <v>8</v>
      </c>
      <c r="J117" s="202"/>
      <c r="K117" s="203">
        <v>13</v>
      </c>
      <c r="L117" s="204">
        <v>0</v>
      </c>
      <c r="M117" s="204">
        <v>0</v>
      </c>
      <c r="N117" s="204">
        <v>0</v>
      </c>
      <c r="O117" s="204">
        <f t="shared" si="197"/>
        <v>0</v>
      </c>
      <c r="P117" s="204">
        <f t="shared" si="198"/>
        <v>0</v>
      </c>
      <c r="R117" s="202"/>
      <c r="S117" s="203">
        <v>13</v>
      </c>
      <c r="T117" s="204">
        <v>0</v>
      </c>
      <c r="U117" s="204">
        <v>0</v>
      </c>
      <c r="V117" s="204">
        <v>0</v>
      </c>
      <c r="W117" s="204">
        <f t="shared" si="199"/>
        <v>0</v>
      </c>
      <c r="X117" s="204">
        <f t="shared" si="200"/>
        <v>0</v>
      </c>
      <c r="Z117" s="202"/>
      <c r="AA117" s="203">
        <v>13</v>
      </c>
      <c r="AB117" s="204">
        <v>0</v>
      </c>
      <c r="AC117" s="204">
        <v>0</v>
      </c>
      <c r="AD117" s="204">
        <v>0</v>
      </c>
      <c r="AE117" s="204">
        <f t="shared" si="201"/>
        <v>0</v>
      </c>
      <c r="AF117" s="204">
        <f t="shared" si="202"/>
        <v>0</v>
      </c>
      <c r="AH117" s="202"/>
      <c r="AI117" s="203">
        <v>13</v>
      </c>
      <c r="AJ117" s="204">
        <v>0</v>
      </c>
      <c r="AK117" s="204">
        <v>0</v>
      </c>
      <c r="AL117" s="204">
        <v>0</v>
      </c>
      <c r="AM117" s="204">
        <f t="shared" si="203"/>
        <v>0</v>
      </c>
      <c r="AN117" s="204">
        <f t="shared" si="204"/>
        <v>0</v>
      </c>
      <c r="AP117" s="202"/>
      <c r="AQ117" s="203">
        <v>13</v>
      </c>
      <c r="AR117" s="204">
        <v>0</v>
      </c>
      <c r="AS117" s="204">
        <v>0</v>
      </c>
      <c r="AT117" s="204">
        <v>0</v>
      </c>
      <c r="AU117" s="204">
        <f t="shared" si="205"/>
        <v>0</v>
      </c>
      <c r="AV117" s="204">
        <f t="shared" si="206"/>
        <v>0</v>
      </c>
      <c r="AX117" s="202"/>
      <c r="AY117" s="203">
        <v>13</v>
      </c>
      <c r="AZ117" s="204">
        <v>0</v>
      </c>
      <c r="BA117" s="204">
        <v>0</v>
      </c>
      <c r="BB117" s="204">
        <v>0</v>
      </c>
      <c r="BC117" s="204">
        <f t="shared" si="207"/>
        <v>0</v>
      </c>
      <c r="BD117" s="204">
        <f t="shared" si="208"/>
        <v>0</v>
      </c>
      <c r="BF117" s="202"/>
      <c r="BG117" s="203">
        <v>13</v>
      </c>
      <c r="BH117" s="204"/>
      <c r="BI117" s="204"/>
      <c r="BJ117" s="204">
        <v>8</v>
      </c>
      <c r="BK117" s="204">
        <f t="shared" si="209"/>
        <v>8</v>
      </c>
      <c r="BL117" s="204">
        <f t="shared" si="210"/>
        <v>8</v>
      </c>
      <c r="BN117" s="202"/>
      <c r="BO117" s="203">
        <v>13</v>
      </c>
      <c r="BP117" s="204">
        <v>0</v>
      </c>
      <c r="BQ117" s="204">
        <v>0</v>
      </c>
      <c r="BR117" s="204">
        <v>0</v>
      </c>
      <c r="BS117" s="204">
        <f t="shared" si="211"/>
        <v>0</v>
      </c>
      <c r="BT117" s="204">
        <f t="shared" si="212"/>
        <v>0</v>
      </c>
    </row>
    <row r="118" spans="2:72" s="35" customFormat="1">
      <c r="B118" s="202"/>
      <c r="C118" s="203">
        <v>14</v>
      </c>
      <c r="D118" s="204">
        <f t="shared" si="194"/>
        <v>4</v>
      </c>
      <c r="E118" s="204">
        <f t="shared" si="192"/>
        <v>0</v>
      </c>
      <c r="F118" s="204">
        <f t="shared" si="193"/>
        <v>10</v>
      </c>
      <c r="G118" s="204">
        <f t="shared" si="195"/>
        <v>6</v>
      </c>
      <c r="H118" s="204">
        <f t="shared" si="196"/>
        <v>10</v>
      </c>
      <c r="J118" s="202"/>
      <c r="K118" s="203">
        <v>14</v>
      </c>
      <c r="L118" s="204">
        <v>0</v>
      </c>
      <c r="M118" s="204">
        <v>0</v>
      </c>
      <c r="N118" s="204">
        <v>0</v>
      </c>
      <c r="O118" s="204">
        <f t="shared" si="197"/>
        <v>0</v>
      </c>
      <c r="P118" s="204">
        <f t="shared" si="198"/>
        <v>0</v>
      </c>
      <c r="R118" s="202"/>
      <c r="S118" s="203">
        <v>14</v>
      </c>
      <c r="T118" s="204">
        <v>0</v>
      </c>
      <c r="U118" s="204">
        <v>0</v>
      </c>
      <c r="V118" s="204">
        <v>0</v>
      </c>
      <c r="W118" s="204">
        <f t="shared" si="199"/>
        <v>0</v>
      </c>
      <c r="X118" s="204">
        <f t="shared" si="200"/>
        <v>0</v>
      </c>
      <c r="Z118" s="202"/>
      <c r="AA118" s="203">
        <v>14</v>
      </c>
      <c r="AB118" s="204">
        <v>0</v>
      </c>
      <c r="AC118" s="204">
        <v>0</v>
      </c>
      <c r="AD118" s="204">
        <v>0</v>
      </c>
      <c r="AE118" s="204">
        <f t="shared" si="201"/>
        <v>0</v>
      </c>
      <c r="AF118" s="204">
        <f t="shared" si="202"/>
        <v>0</v>
      </c>
      <c r="AH118" s="202"/>
      <c r="AI118" s="203">
        <v>14</v>
      </c>
      <c r="AJ118" s="204">
        <v>0</v>
      </c>
      <c r="AK118" s="204">
        <v>0</v>
      </c>
      <c r="AL118" s="204">
        <v>0</v>
      </c>
      <c r="AM118" s="204">
        <f t="shared" si="203"/>
        <v>0</v>
      </c>
      <c r="AN118" s="204">
        <f t="shared" si="204"/>
        <v>0</v>
      </c>
      <c r="AP118" s="202"/>
      <c r="AQ118" s="203">
        <v>14</v>
      </c>
      <c r="AR118" s="204">
        <v>0</v>
      </c>
      <c r="AS118" s="204">
        <v>0</v>
      </c>
      <c r="AT118" s="204">
        <v>10</v>
      </c>
      <c r="AU118" s="204">
        <f t="shared" si="205"/>
        <v>10</v>
      </c>
      <c r="AV118" s="204">
        <f t="shared" si="206"/>
        <v>10</v>
      </c>
      <c r="AX118" s="202"/>
      <c r="AY118" s="203">
        <v>14</v>
      </c>
      <c r="AZ118" s="204">
        <v>4</v>
      </c>
      <c r="BA118" s="204">
        <v>0</v>
      </c>
      <c r="BB118" s="204">
        <v>0</v>
      </c>
      <c r="BC118" s="204">
        <f t="shared" si="207"/>
        <v>-4</v>
      </c>
      <c r="BD118" s="204">
        <f t="shared" si="208"/>
        <v>0</v>
      </c>
      <c r="BF118" s="202"/>
      <c r="BG118" s="203">
        <v>14</v>
      </c>
      <c r="BH118" s="204"/>
      <c r="BI118" s="204"/>
      <c r="BJ118" s="204"/>
      <c r="BK118" s="204">
        <f t="shared" si="209"/>
        <v>0</v>
      </c>
      <c r="BL118" s="204">
        <f t="shared" si="210"/>
        <v>0</v>
      </c>
      <c r="BN118" s="202"/>
      <c r="BO118" s="203">
        <v>14</v>
      </c>
      <c r="BP118" s="204">
        <v>0</v>
      </c>
      <c r="BQ118" s="204">
        <v>0</v>
      </c>
      <c r="BR118" s="204">
        <v>0</v>
      </c>
      <c r="BS118" s="204">
        <f t="shared" si="211"/>
        <v>0</v>
      </c>
      <c r="BT118" s="204">
        <f t="shared" si="212"/>
        <v>0</v>
      </c>
    </row>
    <row r="119" spans="2:72" s="35" customFormat="1">
      <c r="B119" s="202"/>
      <c r="C119" s="203">
        <v>15</v>
      </c>
      <c r="D119" s="204">
        <f t="shared" si="194"/>
        <v>0</v>
      </c>
      <c r="E119" s="204">
        <f t="shared" si="192"/>
        <v>0</v>
      </c>
      <c r="F119" s="204">
        <f t="shared" si="193"/>
        <v>0</v>
      </c>
      <c r="G119" s="204">
        <f t="shared" si="195"/>
        <v>0</v>
      </c>
      <c r="H119" s="204">
        <f t="shared" si="196"/>
        <v>0</v>
      </c>
      <c r="J119" s="202"/>
      <c r="K119" s="203">
        <v>15</v>
      </c>
      <c r="L119" s="204">
        <v>0</v>
      </c>
      <c r="M119" s="204">
        <v>0</v>
      </c>
      <c r="N119" s="204">
        <v>0</v>
      </c>
      <c r="O119" s="204">
        <f t="shared" si="197"/>
        <v>0</v>
      </c>
      <c r="P119" s="204">
        <f t="shared" si="198"/>
        <v>0</v>
      </c>
      <c r="R119" s="202"/>
      <c r="S119" s="203">
        <v>15</v>
      </c>
      <c r="T119" s="204">
        <v>0</v>
      </c>
      <c r="U119" s="204">
        <v>0</v>
      </c>
      <c r="V119" s="204">
        <v>0</v>
      </c>
      <c r="W119" s="204">
        <f t="shared" si="199"/>
        <v>0</v>
      </c>
      <c r="X119" s="204">
        <f t="shared" si="200"/>
        <v>0</v>
      </c>
      <c r="Z119" s="202"/>
      <c r="AA119" s="203">
        <v>15</v>
      </c>
      <c r="AB119" s="204">
        <v>0</v>
      </c>
      <c r="AC119" s="204">
        <v>0</v>
      </c>
      <c r="AD119" s="204">
        <v>0</v>
      </c>
      <c r="AE119" s="204">
        <f t="shared" si="201"/>
        <v>0</v>
      </c>
      <c r="AF119" s="204">
        <f t="shared" si="202"/>
        <v>0</v>
      </c>
      <c r="AH119" s="202"/>
      <c r="AI119" s="203">
        <v>15</v>
      </c>
      <c r="AJ119" s="204">
        <v>0</v>
      </c>
      <c r="AK119" s="204">
        <v>0</v>
      </c>
      <c r="AL119" s="204">
        <v>0</v>
      </c>
      <c r="AM119" s="204">
        <f t="shared" si="203"/>
        <v>0</v>
      </c>
      <c r="AN119" s="204">
        <f t="shared" si="204"/>
        <v>0</v>
      </c>
      <c r="AP119" s="202"/>
      <c r="AQ119" s="203">
        <v>15</v>
      </c>
      <c r="AR119" s="204">
        <v>0</v>
      </c>
      <c r="AS119" s="204">
        <v>0</v>
      </c>
      <c r="AT119" s="204">
        <v>0</v>
      </c>
      <c r="AU119" s="204">
        <f t="shared" si="205"/>
        <v>0</v>
      </c>
      <c r="AV119" s="204">
        <f t="shared" si="206"/>
        <v>0</v>
      </c>
      <c r="AX119" s="202"/>
      <c r="AY119" s="203">
        <v>15</v>
      </c>
      <c r="AZ119" s="204">
        <v>0</v>
      </c>
      <c r="BA119" s="204">
        <v>0</v>
      </c>
      <c r="BB119" s="204">
        <v>0</v>
      </c>
      <c r="BC119" s="204">
        <f t="shared" si="207"/>
        <v>0</v>
      </c>
      <c r="BD119" s="204">
        <f t="shared" si="208"/>
        <v>0</v>
      </c>
      <c r="BF119" s="202"/>
      <c r="BG119" s="203">
        <v>15</v>
      </c>
      <c r="BH119" s="204"/>
      <c r="BI119" s="204"/>
      <c r="BJ119" s="204"/>
      <c r="BK119" s="204">
        <f t="shared" si="209"/>
        <v>0</v>
      </c>
      <c r="BL119" s="204">
        <f t="shared" si="210"/>
        <v>0</v>
      </c>
      <c r="BN119" s="202"/>
      <c r="BO119" s="203">
        <v>15</v>
      </c>
      <c r="BP119" s="204">
        <v>0</v>
      </c>
      <c r="BQ119" s="204">
        <v>0</v>
      </c>
      <c r="BR119" s="204">
        <v>0</v>
      </c>
      <c r="BS119" s="204">
        <f t="shared" si="211"/>
        <v>0</v>
      </c>
      <c r="BT119" s="204">
        <f t="shared" si="212"/>
        <v>0</v>
      </c>
    </row>
    <row r="120" spans="2:72" s="35" customFormat="1">
      <c r="B120" s="202"/>
      <c r="C120" s="203">
        <v>16</v>
      </c>
      <c r="D120" s="204">
        <f t="shared" si="194"/>
        <v>0</v>
      </c>
      <c r="E120" s="204">
        <f t="shared" si="192"/>
        <v>0</v>
      </c>
      <c r="F120" s="204">
        <f t="shared" si="193"/>
        <v>0</v>
      </c>
      <c r="G120" s="204">
        <f t="shared" si="195"/>
        <v>0</v>
      </c>
      <c r="H120" s="204">
        <f t="shared" si="196"/>
        <v>0</v>
      </c>
      <c r="J120" s="202"/>
      <c r="K120" s="203">
        <v>16</v>
      </c>
      <c r="L120" s="204">
        <v>0</v>
      </c>
      <c r="M120" s="204">
        <v>0</v>
      </c>
      <c r="N120" s="204">
        <v>0</v>
      </c>
      <c r="O120" s="204">
        <f t="shared" si="197"/>
        <v>0</v>
      </c>
      <c r="P120" s="204">
        <f t="shared" si="198"/>
        <v>0</v>
      </c>
      <c r="R120" s="202"/>
      <c r="S120" s="203">
        <v>16</v>
      </c>
      <c r="T120" s="204">
        <v>0</v>
      </c>
      <c r="U120" s="204">
        <v>0</v>
      </c>
      <c r="V120" s="204">
        <v>0</v>
      </c>
      <c r="W120" s="204">
        <f t="shared" si="199"/>
        <v>0</v>
      </c>
      <c r="X120" s="204">
        <f t="shared" si="200"/>
        <v>0</v>
      </c>
      <c r="Z120" s="202"/>
      <c r="AA120" s="203">
        <v>16</v>
      </c>
      <c r="AB120" s="204">
        <v>0</v>
      </c>
      <c r="AC120" s="204">
        <v>0</v>
      </c>
      <c r="AD120" s="204">
        <v>0</v>
      </c>
      <c r="AE120" s="204">
        <f t="shared" si="201"/>
        <v>0</v>
      </c>
      <c r="AF120" s="204">
        <f t="shared" si="202"/>
        <v>0</v>
      </c>
      <c r="AH120" s="202"/>
      <c r="AI120" s="203">
        <v>16</v>
      </c>
      <c r="AJ120" s="204">
        <v>0</v>
      </c>
      <c r="AK120" s="204">
        <v>0</v>
      </c>
      <c r="AL120" s="204">
        <v>0</v>
      </c>
      <c r="AM120" s="204">
        <f t="shared" si="203"/>
        <v>0</v>
      </c>
      <c r="AN120" s="204">
        <f t="shared" si="204"/>
        <v>0</v>
      </c>
      <c r="AP120" s="202"/>
      <c r="AQ120" s="203">
        <v>16</v>
      </c>
      <c r="AR120" s="204">
        <v>0</v>
      </c>
      <c r="AS120" s="204">
        <v>0</v>
      </c>
      <c r="AT120" s="204">
        <v>0</v>
      </c>
      <c r="AU120" s="204">
        <f t="shared" si="205"/>
        <v>0</v>
      </c>
      <c r="AV120" s="204">
        <f t="shared" si="206"/>
        <v>0</v>
      </c>
      <c r="AX120" s="202"/>
      <c r="AY120" s="203">
        <v>16</v>
      </c>
      <c r="AZ120" s="204">
        <v>0</v>
      </c>
      <c r="BA120" s="204">
        <v>0</v>
      </c>
      <c r="BB120" s="204">
        <v>0</v>
      </c>
      <c r="BC120" s="204">
        <f t="shared" si="207"/>
        <v>0</v>
      </c>
      <c r="BD120" s="204">
        <f t="shared" si="208"/>
        <v>0</v>
      </c>
      <c r="BF120" s="202"/>
      <c r="BG120" s="203">
        <v>16</v>
      </c>
      <c r="BH120" s="204"/>
      <c r="BI120" s="204"/>
      <c r="BJ120" s="204"/>
      <c r="BK120" s="204">
        <f t="shared" si="209"/>
        <v>0</v>
      </c>
      <c r="BL120" s="204">
        <f t="shared" si="210"/>
        <v>0</v>
      </c>
      <c r="BN120" s="202"/>
      <c r="BO120" s="203">
        <v>16</v>
      </c>
      <c r="BP120" s="204">
        <v>0</v>
      </c>
      <c r="BQ120" s="204">
        <v>0</v>
      </c>
      <c r="BR120" s="204">
        <v>0</v>
      </c>
      <c r="BS120" s="204">
        <f t="shared" si="211"/>
        <v>0</v>
      </c>
      <c r="BT120" s="204">
        <f t="shared" si="212"/>
        <v>0</v>
      </c>
    </row>
    <row r="121" spans="2:72" s="35" customFormat="1">
      <c r="B121" s="202"/>
      <c r="C121" s="203">
        <v>17</v>
      </c>
      <c r="D121" s="204">
        <f t="shared" si="194"/>
        <v>1</v>
      </c>
      <c r="E121" s="204">
        <f t="shared" si="192"/>
        <v>0</v>
      </c>
      <c r="F121" s="204">
        <f t="shared" si="193"/>
        <v>2</v>
      </c>
      <c r="G121" s="204">
        <f t="shared" si="195"/>
        <v>1</v>
      </c>
      <c r="H121" s="204">
        <f t="shared" si="196"/>
        <v>2</v>
      </c>
      <c r="J121" s="202"/>
      <c r="K121" s="203">
        <v>17</v>
      </c>
      <c r="L121" s="204">
        <v>0</v>
      </c>
      <c r="M121" s="204">
        <v>0</v>
      </c>
      <c r="N121" s="204">
        <v>0</v>
      </c>
      <c r="O121" s="204">
        <f t="shared" si="197"/>
        <v>0</v>
      </c>
      <c r="P121" s="204">
        <f t="shared" si="198"/>
        <v>0</v>
      </c>
      <c r="R121" s="202"/>
      <c r="S121" s="203">
        <v>17</v>
      </c>
      <c r="T121" s="204">
        <v>0</v>
      </c>
      <c r="U121" s="204">
        <v>0</v>
      </c>
      <c r="V121" s="204">
        <v>0</v>
      </c>
      <c r="W121" s="204">
        <f t="shared" si="199"/>
        <v>0</v>
      </c>
      <c r="X121" s="204">
        <f t="shared" si="200"/>
        <v>0</v>
      </c>
      <c r="Z121" s="202"/>
      <c r="AA121" s="203">
        <v>17</v>
      </c>
      <c r="AB121" s="204">
        <v>0</v>
      </c>
      <c r="AC121" s="204">
        <v>0</v>
      </c>
      <c r="AD121" s="204">
        <v>0</v>
      </c>
      <c r="AE121" s="204">
        <f t="shared" si="201"/>
        <v>0</v>
      </c>
      <c r="AF121" s="204">
        <f t="shared" si="202"/>
        <v>0</v>
      </c>
      <c r="AH121" s="202"/>
      <c r="AI121" s="203">
        <v>17</v>
      </c>
      <c r="AJ121" s="204">
        <v>0</v>
      </c>
      <c r="AK121" s="204">
        <v>0</v>
      </c>
      <c r="AL121" s="204">
        <v>0</v>
      </c>
      <c r="AM121" s="204">
        <f t="shared" si="203"/>
        <v>0</v>
      </c>
      <c r="AN121" s="204">
        <f t="shared" si="204"/>
        <v>0</v>
      </c>
      <c r="AP121" s="202"/>
      <c r="AQ121" s="203">
        <v>17</v>
      </c>
      <c r="AR121" s="204">
        <v>0</v>
      </c>
      <c r="AS121" s="204">
        <v>0</v>
      </c>
      <c r="AT121" s="204">
        <v>0</v>
      </c>
      <c r="AU121" s="204">
        <f t="shared" si="205"/>
        <v>0</v>
      </c>
      <c r="AV121" s="204">
        <f t="shared" si="206"/>
        <v>0</v>
      </c>
      <c r="AX121" s="202"/>
      <c r="AY121" s="203">
        <v>17</v>
      </c>
      <c r="AZ121" s="204">
        <v>1</v>
      </c>
      <c r="BA121" s="204">
        <v>0</v>
      </c>
      <c r="BB121" s="204">
        <v>2</v>
      </c>
      <c r="BC121" s="204">
        <f t="shared" si="207"/>
        <v>1</v>
      </c>
      <c r="BD121" s="204">
        <f t="shared" si="208"/>
        <v>2</v>
      </c>
      <c r="BF121" s="202"/>
      <c r="BG121" s="203">
        <v>17</v>
      </c>
      <c r="BH121" s="204"/>
      <c r="BI121" s="204"/>
      <c r="BJ121" s="204"/>
      <c r="BK121" s="204">
        <f t="shared" si="209"/>
        <v>0</v>
      </c>
      <c r="BL121" s="204">
        <f t="shared" si="210"/>
        <v>0</v>
      </c>
      <c r="BN121" s="202"/>
      <c r="BO121" s="203">
        <v>17</v>
      </c>
      <c r="BP121" s="204">
        <v>0</v>
      </c>
      <c r="BQ121" s="204">
        <v>0</v>
      </c>
      <c r="BR121" s="204">
        <v>0</v>
      </c>
      <c r="BS121" s="204">
        <f t="shared" si="211"/>
        <v>0</v>
      </c>
      <c r="BT121" s="204">
        <f t="shared" si="212"/>
        <v>0</v>
      </c>
    </row>
    <row r="122" spans="2:72" s="35" customFormat="1">
      <c r="B122" s="202"/>
      <c r="C122" s="203">
        <v>18</v>
      </c>
      <c r="D122" s="204">
        <f t="shared" si="194"/>
        <v>0</v>
      </c>
      <c r="E122" s="204">
        <f t="shared" si="192"/>
        <v>0</v>
      </c>
      <c r="F122" s="204">
        <f t="shared" si="193"/>
        <v>0</v>
      </c>
      <c r="G122" s="204">
        <f t="shared" si="195"/>
        <v>0</v>
      </c>
      <c r="H122" s="204">
        <f t="shared" si="196"/>
        <v>0</v>
      </c>
      <c r="J122" s="202"/>
      <c r="K122" s="203">
        <v>18</v>
      </c>
      <c r="L122" s="204">
        <v>0</v>
      </c>
      <c r="M122" s="204">
        <v>0</v>
      </c>
      <c r="N122" s="204">
        <v>0</v>
      </c>
      <c r="O122" s="204">
        <f t="shared" si="197"/>
        <v>0</v>
      </c>
      <c r="P122" s="204">
        <f t="shared" si="198"/>
        <v>0</v>
      </c>
      <c r="R122" s="202"/>
      <c r="S122" s="203">
        <v>18</v>
      </c>
      <c r="T122" s="204">
        <v>0</v>
      </c>
      <c r="U122" s="204">
        <v>0</v>
      </c>
      <c r="V122" s="204">
        <v>0</v>
      </c>
      <c r="W122" s="204">
        <f t="shared" si="199"/>
        <v>0</v>
      </c>
      <c r="X122" s="204">
        <f t="shared" si="200"/>
        <v>0</v>
      </c>
      <c r="Z122" s="202"/>
      <c r="AA122" s="203">
        <v>18</v>
      </c>
      <c r="AB122" s="204">
        <v>0</v>
      </c>
      <c r="AC122" s="204">
        <v>0</v>
      </c>
      <c r="AD122" s="204">
        <v>0</v>
      </c>
      <c r="AE122" s="204">
        <f t="shared" si="201"/>
        <v>0</v>
      </c>
      <c r="AF122" s="204">
        <f t="shared" si="202"/>
        <v>0</v>
      </c>
      <c r="AH122" s="202"/>
      <c r="AI122" s="203">
        <v>18</v>
      </c>
      <c r="AJ122" s="204">
        <v>0</v>
      </c>
      <c r="AK122" s="204">
        <v>0</v>
      </c>
      <c r="AL122" s="204">
        <v>0</v>
      </c>
      <c r="AM122" s="204">
        <f t="shared" si="203"/>
        <v>0</v>
      </c>
      <c r="AN122" s="204">
        <f t="shared" si="204"/>
        <v>0</v>
      </c>
      <c r="AP122" s="202"/>
      <c r="AQ122" s="203">
        <v>18</v>
      </c>
      <c r="AR122" s="204">
        <v>0</v>
      </c>
      <c r="AS122" s="204">
        <v>0</v>
      </c>
      <c r="AT122" s="204">
        <v>0</v>
      </c>
      <c r="AU122" s="204">
        <f t="shared" si="205"/>
        <v>0</v>
      </c>
      <c r="AV122" s="204">
        <f t="shared" si="206"/>
        <v>0</v>
      </c>
      <c r="AX122" s="202"/>
      <c r="AY122" s="203">
        <v>18</v>
      </c>
      <c r="AZ122" s="204">
        <v>0</v>
      </c>
      <c r="BA122" s="204">
        <v>0</v>
      </c>
      <c r="BB122" s="204">
        <v>0</v>
      </c>
      <c r="BC122" s="204">
        <f t="shared" si="207"/>
        <v>0</v>
      </c>
      <c r="BD122" s="204">
        <f t="shared" si="208"/>
        <v>0</v>
      </c>
      <c r="BF122" s="202"/>
      <c r="BG122" s="203">
        <v>18</v>
      </c>
      <c r="BH122" s="204"/>
      <c r="BI122" s="204"/>
      <c r="BJ122" s="204"/>
      <c r="BK122" s="204">
        <f t="shared" si="209"/>
        <v>0</v>
      </c>
      <c r="BL122" s="204">
        <f t="shared" si="210"/>
        <v>0</v>
      </c>
      <c r="BN122" s="202"/>
      <c r="BO122" s="203">
        <v>18</v>
      </c>
      <c r="BP122" s="204">
        <v>0</v>
      </c>
      <c r="BQ122" s="204">
        <v>0</v>
      </c>
      <c r="BR122" s="204">
        <v>0</v>
      </c>
      <c r="BS122" s="204">
        <f t="shared" si="211"/>
        <v>0</v>
      </c>
      <c r="BT122" s="204">
        <f t="shared" si="212"/>
        <v>0</v>
      </c>
    </row>
    <row r="123" spans="2:72" s="35" customFormat="1">
      <c r="B123" s="202"/>
      <c r="C123" s="203">
        <v>19</v>
      </c>
      <c r="D123" s="204">
        <f t="shared" si="194"/>
        <v>0</v>
      </c>
      <c r="E123" s="204">
        <f t="shared" si="192"/>
        <v>0</v>
      </c>
      <c r="F123" s="204">
        <f t="shared" si="193"/>
        <v>0</v>
      </c>
      <c r="G123" s="204">
        <f t="shared" si="195"/>
        <v>0</v>
      </c>
      <c r="H123" s="204">
        <f t="shared" si="196"/>
        <v>0</v>
      </c>
      <c r="J123" s="202"/>
      <c r="K123" s="203">
        <v>19</v>
      </c>
      <c r="L123" s="204">
        <v>0</v>
      </c>
      <c r="M123" s="204">
        <v>0</v>
      </c>
      <c r="N123" s="204">
        <v>0</v>
      </c>
      <c r="O123" s="204">
        <f t="shared" si="197"/>
        <v>0</v>
      </c>
      <c r="P123" s="204">
        <f t="shared" si="198"/>
        <v>0</v>
      </c>
      <c r="R123" s="202"/>
      <c r="S123" s="203">
        <v>19</v>
      </c>
      <c r="T123" s="204">
        <v>0</v>
      </c>
      <c r="U123" s="204">
        <v>0</v>
      </c>
      <c r="V123" s="204">
        <v>0</v>
      </c>
      <c r="W123" s="204">
        <f t="shared" si="199"/>
        <v>0</v>
      </c>
      <c r="X123" s="204">
        <f t="shared" si="200"/>
        <v>0</v>
      </c>
      <c r="Z123" s="202"/>
      <c r="AA123" s="203">
        <v>19</v>
      </c>
      <c r="AB123" s="204">
        <v>0</v>
      </c>
      <c r="AC123" s="204">
        <v>0</v>
      </c>
      <c r="AD123" s="204">
        <v>0</v>
      </c>
      <c r="AE123" s="204">
        <f t="shared" si="201"/>
        <v>0</v>
      </c>
      <c r="AF123" s="204">
        <f t="shared" si="202"/>
        <v>0</v>
      </c>
      <c r="AH123" s="202"/>
      <c r="AI123" s="203">
        <v>19</v>
      </c>
      <c r="AJ123" s="204">
        <v>0</v>
      </c>
      <c r="AK123" s="204">
        <v>0</v>
      </c>
      <c r="AL123" s="204">
        <v>0</v>
      </c>
      <c r="AM123" s="204">
        <f t="shared" si="203"/>
        <v>0</v>
      </c>
      <c r="AN123" s="204">
        <f t="shared" si="204"/>
        <v>0</v>
      </c>
      <c r="AP123" s="202"/>
      <c r="AQ123" s="203">
        <v>19</v>
      </c>
      <c r="AR123" s="204">
        <v>0</v>
      </c>
      <c r="AS123" s="204">
        <v>0</v>
      </c>
      <c r="AT123" s="204">
        <v>0</v>
      </c>
      <c r="AU123" s="204">
        <f t="shared" si="205"/>
        <v>0</v>
      </c>
      <c r="AV123" s="204">
        <f t="shared" si="206"/>
        <v>0</v>
      </c>
      <c r="AX123" s="202"/>
      <c r="AY123" s="203">
        <v>19</v>
      </c>
      <c r="AZ123" s="204">
        <v>0</v>
      </c>
      <c r="BA123" s="204">
        <v>0</v>
      </c>
      <c r="BB123" s="204">
        <v>0</v>
      </c>
      <c r="BC123" s="204">
        <f t="shared" si="207"/>
        <v>0</v>
      </c>
      <c r="BD123" s="204">
        <f t="shared" si="208"/>
        <v>0</v>
      </c>
      <c r="BF123" s="202"/>
      <c r="BG123" s="203">
        <v>19</v>
      </c>
      <c r="BH123" s="204"/>
      <c r="BI123" s="204"/>
      <c r="BJ123" s="204"/>
      <c r="BK123" s="204">
        <f t="shared" si="209"/>
        <v>0</v>
      </c>
      <c r="BL123" s="204">
        <f t="shared" si="210"/>
        <v>0</v>
      </c>
      <c r="BN123" s="202"/>
      <c r="BO123" s="203">
        <v>19</v>
      </c>
      <c r="BP123" s="204">
        <v>0</v>
      </c>
      <c r="BQ123" s="204">
        <v>0</v>
      </c>
      <c r="BR123" s="204">
        <v>0</v>
      </c>
      <c r="BS123" s="204">
        <f t="shared" si="211"/>
        <v>0</v>
      </c>
      <c r="BT123" s="204">
        <f t="shared" si="212"/>
        <v>0</v>
      </c>
    </row>
    <row r="124" spans="2:72" s="35" customFormat="1">
      <c r="B124" s="202"/>
      <c r="C124" s="203">
        <v>20</v>
      </c>
      <c r="D124" s="204">
        <f t="shared" si="194"/>
        <v>0</v>
      </c>
      <c r="E124" s="204">
        <f t="shared" si="192"/>
        <v>0</v>
      </c>
      <c r="F124" s="204">
        <f t="shared" si="193"/>
        <v>0</v>
      </c>
      <c r="G124" s="204">
        <f t="shared" si="195"/>
        <v>0</v>
      </c>
      <c r="H124" s="204">
        <f t="shared" si="196"/>
        <v>0</v>
      </c>
      <c r="J124" s="202"/>
      <c r="K124" s="203">
        <v>20</v>
      </c>
      <c r="L124" s="204">
        <v>0</v>
      </c>
      <c r="M124" s="204">
        <v>0</v>
      </c>
      <c r="N124" s="204">
        <v>0</v>
      </c>
      <c r="O124" s="204">
        <f t="shared" si="197"/>
        <v>0</v>
      </c>
      <c r="P124" s="204">
        <f t="shared" si="198"/>
        <v>0</v>
      </c>
      <c r="R124" s="202"/>
      <c r="S124" s="203">
        <v>20</v>
      </c>
      <c r="T124" s="204">
        <v>0</v>
      </c>
      <c r="U124" s="204">
        <v>0</v>
      </c>
      <c r="V124" s="204">
        <v>0</v>
      </c>
      <c r="W124" s="204">
        <f t="shared" si="199"/>
        <v>0</v>
      </c>
      <c r="X124" s="204">
        <f t="shared" si="200"/>
        <v>0</v>
      </c>
      <c r="Z124" s="202"/>
      <c r="AA124" s="203">
        <v>20</v>
      </c>
      <c r="AB124" s="204">
        <v>0</v>
      </c>
      <c r="AC124" s="204">
        <v>0</v>
      </c>
      <c r="AD124" s="204">
        <v>0</v>
      </c>
      <c r="AE124" s="204">
        <f t="shared" si="201"/>
        <v>0</v>
      </c>
      <c r="AF124" s="204">
        <f t="shared" si="202"/>
        <v>0</v>
      </c>
      <c r="AH124" s="202"/>
      <c r="AI124" s="203">
        <v>20</v>
      </c>
      <c r="AJ124" s="204">
        <v>0</v>
      </c>
      <c r="AK124" s="204">
        <v>0</v>
      </c>
      <c r="AL124" s="204">
        <v>0</v>
      </c>
      <c r="AM124" s="204">
        <f t="shared" si="203"/>
        <v>0</v>
      </c>
      <c r="AN124" s="204">
        <f t="shared" si="204"/>
        <v>0</v>
      </c>
      <c r="AP124" s="202"/>
      <c r="AQ124" s="203">
        <v>20</v>
      </c>
      <c r="AR124" s="204">
        <v>0</v>
      </c>
      <c r="AS124" s="204">
        <v>0</v>
      </c>
      <c r="AT124" s="204">
        <v>0</v>
      </c>
      <c r="AU124" s="204">
        <f t="shared" si="205"/>
        <v>0</v>
      </c>
      <c r="AV124" s="204">
        <f t="shared" si="206"/>
        <v>0</v>
      </c>
      <c r="AX124" s="202"/>
      <c r="AY124" s="203">
        <v>20</v>
      </c>
      <c r="AZ124" s="204">
        <v>0</v>
      </c>
      <c r="BA124" s="204">
        <v>0</v>
      </c>
      <c r="BB124" s="204">
        <v>0</v>
      </c>
      <c r="BC124" s="204">
        <f t="shared" si="207"/>
        <v>0</v>
      </c>
      <c r="BD124" s="204">
        <f t="shared" si="208"/>
        <v>0</v>
      </c>
      <c r="BF124" s="202"/>
      <c r="BG124" s="203">
        <v>20</v>
      </c>
      <c r="BH124" s="204"/>
      <c r="BI124" s="204"/>
      <c r="BJ124" s="204"/>
      <c r="BK124" s="204">
        <f t="shared" si="209"/>
        <v>0</v>
      </c>
      <c r="BL124" s="204">
        <f t="shared" si="210"/>
        <v>0</v>
      </c>
      <c r="BN124" s="202"/>
      <c r="BO124" s="203">
        <v>20</v>
      </c>
      <c r="BP124" s="204">
        <v>0</v>
      </c>
      <c r="BQ124" s="204">
        <v>0</v>
      </c>
      <c r="BR124" s="204">
        <v>0</v>
      </c>
      <c r="BS124" s="204">
        <f t="shared" si="211"/>
        <v>0</v>
      </c>
      <c r="BT124" s="204">
        <f t="shared" si="212"/>
        <v>0</v>
      </c>
    </row>
    <row r="125" spans="2:72">
      <c r="B125" s="202"/>
      <c r="C125" s="205"/>
      <c r="D125" s="205"/>
      <c r="E125" s="203"/>
      <c r="F125" s="203"/>
      <c r="G125" s="203"/>
      <c r="H125" s="203"/>
      <c r="J125" s="202"/>
      <c r="K125" s="205"/>
      <c r="L125" s="205"/>
      <c r="M125" s="203"/>
      <c r="N125" s="203"/>
      <c r="O125" s="203"/>
      <c r="P125" s="203"/>
      <c r="R125" s="202"/>
      <c r="S125" s="205"/>
      <c r="T125" s="205"/>
      <c r="U125" s="203"/>
      <c r="V125" s="203"/>
      <c r="W125" s="203"/>
      <c r="X125" s="203"/>
      <c r="Z125" s="202"/>
      <c r="AA125" s="205"/>
      <c r="AB125" s="205"/>
      <c r="AC125" s="203"/>
      <c r="AD125" s="203"/>
      <c r="AE125" s="203"/>
      <c r="AF125" s="203"/>
      <c r="AH125" s="202"/>
      <c r="AI125" s="205"/>
      <c r="AJ125" s="205"/>
      <c r="AK125" s="203"/>
      <c r="AL125" s="203"/>
      <c r="AM125" s="203"/>
      <c r="AN125" s="203"/>
      <c r="AP125" s="202"/>
      <c r="AQ125" s="205"/>
      <c r="AR125" s="205"/>
      <c r="AS125" s="203"/>
      <c r="AT125" s="203"/>
      <c r="AU125" s="203"/>
      <c r="AV125" s="203"/>
      <c r="AX125" s="202"/>
      <c r="AY125" s="205"/>
      <c r="AZ125" s="205"/>
      <c r="BA125" s="203"/>
      <c r="BB125" s="203"/>
      <c r="BC125" s="203"/>
      <c r="BD125" s="203"/>
      <c r="BF125" s="202"/>
      <c r="BG125" s="205"/>
      <c r="BH125" s="205"/>
      <c r="BI125" s="203"/>
      <c r="BJ125" s="203"/>
      <c r="BK125" s="203"/>
      <c r="BL125" s="203"/>
      <c r="BN125" s="202"/>
      <c r="BO125" s="205"/>
      <c r="BP125" s="205"/>
      <c r="BQ125" s="203"/>
      <c r="BR125" s="203"/>
      <c r="BS125" s="203"/>
      <c r="BT125" s="203"/>
    </row>
    <row r="126" spans="2:72">
      <c r="B126" s="206"/>
      <c r="C126" s="207" t="s">
        <v>109</v>
      </c>
      <c r="D126" s="208">
        <f>SUM(D105:D125)</f>
        <v>6</v>
      </c>
      <c r="E126" s="208">
        <f t="shared" ref="E126" si="213">SUM(E105:E125)</f>
        <v>2</v>
      </c>
      <c r="F126" s="208">
        <f>SUM(F105:F125)</f>
        <v>20</v>
      </c>
      <c r="G126" s="208">
        <f t="shared" ref="G126" si="214">SUM(G105:G125)</f>
        <v>14</v>
      </c>
      <c r="H126" s="208">
        <f t="shared" ref="H126" si="215">SUM(H105:H125)</f>
        <v>18</v>
      </c>
      <c r="J126" s="206"/>
      <c r="K126" s="207" t="s">
        <v>109</v>
      </c>
      <c r="L126" s="208">
        <f>SUM(L105:L125)</f>
        <v>0</v>
      </c>
      <c r="M126" s="208">
        <f t="shared" ref="M126" si="216">SUM(M105:M125)</f>
        <v>0</v>
      </c>
      <c r="N126" s="208">
        <f>SUM(N105:N125)</f>
        <v>0</v>
      </c>
      <c r="O126" s="208">
        <f t="shared" ref="O126" si="217">SUM(O105:O125)</f>
        <v>0</v>
      </c>
      <c r="P126" s="208">
        <f t="shared" ref="P126" si="218">SUM(P105:P125)</f>
        <v>0</v>
      </c>
      <c r="R126" s="206"/>
      <c r="S126" s="207" t="s">
        <v>109</v>
      </c>
      <c r="T126" s="208">
        <f>SUM(T105:T125)</f>
        <v>0</v>
      </c>
      <c r="U126" s="208">
        <f t="shared" ref="U126" si="219">SUM(U105:U125)</f>
        <v>0</v>
      </c>
      <c r="V126" s="208">
        <f>SUM(V105:V125)</f>
        <v>0</v>
      </c>
      <c r="W126" s="208">
        <f t="shared" ref="W126" si="220">SUM(W105:W125)</f>
        <v>0</v>
      </c>
      <c r="X126" s="208">
        <f t="shared" ref="X126" si="221">SUM(X105:X125)</f>
        <v>0</v>
      </c>
      <c r="Z126" s="206"/>
      <c r="AA126" s="207" t="s">
        <v>109</v>
      </c>
      <c r="AB126" s="208">
        <f>SUM(AB105:AB125)</f>
        <v>0</v>
      </c>
      <c r="AC126" s="208">
        <f t="shared" ref="AC126" si="222">SUM(AC105:AC125)</f>
        <v>0</v>
      </c>
      <c r="AD126" s="208">
        <f>SUM(AD105:AD125)</f>
        <v>0</v>
      </c>
      <c r="AE126" s="208">
        <f t="shared" ref="AE126" si="223">SUM(AE105:AE125)</f>
        <v>0</v>
      </c>
      <c r="AF126" s="208">
        <f t="shared" ref="AF126" si="224">SUM(AF105:AF125)</f>
        <v>0</v>
      </c>
      <c r="AH126" s="206"/>
      <c r="AI126" s="207" t="s">
        <v>109</v>
      </c>
      <c r="AJ126" s="208">
        <f>SUM(AJ105:AJ125)</f>
        <v>0</v>
      </c>
      <c r="AK126" s="208">
        <f t="shared" ref="AK126" si="225">SUM(AK105:AK125)</f>
        <v>0</v>
      </c>
      <c r="AL126" s="208">
        <f>SUM(AL105:AL125)</f>
        <v>0</v>
      </c>
      <c r="AM126" s="208">
        <f t="shared" ref="AM126" si="226">SUM(AM105:AM125)</f>
        <v>0</v>
      </c>
      <c r="AN126" s="208">
        <f t="shared" ref="AN126" si="227">SUM(AN105:AN125)</f>
        <v>0</v>
      </c>
      <c r="AP126" s="206"/>
      <c r="AQ126" s="207" t="s">
        <v>109</v>
      </c>
      <c r="AR126" s="208">
        <f>SUM(AR105:AR125)</f>
        <v>0</v>
      </c>
      <c r="AS126" s="208">
        <f t="shared" ref="AS126" si="228">SUM(AS105:AS125)</f>
        <v>0</v>
      </c>
      <c r="AT126" s="208">
        <f>SUM(AT105:AT125)</f>
        <v>10</v>
      </c>
      <c r="AU126" s="208">
        <f t="shared" ref="AU126" si="229">SUM(AU105:AU125)</f>
        <v>10</v>
      </c>
      <c r="AV126" s="208">
        <f t="shared" ref="AV126" si="230">SUM(AV105:AV125)</f>
        <v>10</v>
      </c>
      <c r="AX126" s="206"/>
      <c r="AY126" s="207" t="s">
        <v>109</v>
      </c>
      <c r="AZ126" s="208">
        <f>SUM(AZ105:AZ125)</f>
        <v>5</v>
      </c>
      <c r="BA126" s="208">
        <f t="shared" ref="BA126" si="231">SUM(BA105:BA125)</f>
        <v>0</v>
      </c>
      <c r="BB126" s="208">
        <f>SUM(BB105:BB125)</f>
        <v>2</v>
      </c>
      <c r="BC126" s="208">
        <f t="shared" ref="BC126" si="232">SUM(BC105:BC125)</f>
        <v>-3</v>
      </c>
      <c r="BD126" s="208">
        <f t="shared" ref="BD126" si="233">SUM(BD105:BD125)</f>
        <v>2</v>
      </c>
      <c r="BF126" s="206"/>
      <c r="BG126" s="207" t="s">
        <v>109</v>
      </c>
      <c r="BH126" s="208">
        <f>SUM(BH105:BH125)</f>
        <v>1</v>
      </c>
      <c r="BI126" s="208">
        <f t="shared" ref="BI126" si="234">SUM(BI105:BI125)</f>
        <v>2</v>
      </c>
      <c r="BJ126" s="208">
        <f>SUM(BJ105:BJ125)</f>
        <v>8</v>
      </c>
      <c r="BK126" s="208">
        <f t="shared" ref="BK126" si="235">SUM(BK105:BK125)</f>
        <v>7</v>
      </c>
      <c r="BL126" s="208">
        <f t="shared" ref="BL126" si="236">SUM(BL105:BL125)</f>
        <v>6</v>
      </c>
      <c r="BN126" s="206"/>
      <c r="BO126" s="207" t="s">
        <v>109</v>
      </c>
      <c r="BP126" s="208">
        <f>SUM(BP105:BP125)</f>
        <v>0</v>
      </c>
      <c r="BQ126" s="208">
        <f t="shared" ref="BQ126" si="237">SUM(BQ105:BQ125)</f>
        <v>0</v>
      </c>
      <c r="BR126" s="208">
        <f>SUM(BR105:BR125)</f>
        <v>0</v>
      </c>
      <c r="BS126" s="208">
        <f t="shared" ref="BS126" si="238">SUM(BS105:BS125)</f>
        <v>0</v>
      </c>
      <c r="BT126" s="208">
        <f t="shared" ref="BT126" si="239">SUM(BT105:BT125)</f>
        <v>0</v>
      </c>
    </row>
    <row r="127" spans="2:72">
      <c r="B127" s="199">
        <v>6</v>
      </c>
      <c r="C127" s="200" t="s">
        <v>92</v>
      </c>
      <c r="D127" s="201"/>
      <c r="E127" s="201"/>
      <c r="F127" s="201"/>
      <c r="G127" s="201"/>
      <c r="H127" s="201"/>
      <c r="J127" s="199">
        <v>6</v>
      </c>
      <c r="K127" s="200" t="s">
        <v>92</v>
      </c>
      <c r="L127" s="201"/>
      <c r="M127" s="201"/>
      <c r="N127" s="201"/>
      <c r="O127" s="201"/>
      <c r="P127" s="201"/>
      <c r="R127" s="199">
        <v>6</v>
      </c>
      <c r="S127" s="200" t="s">
        <v>92</v>
      </c>
      <c r="T127" s="201"/>
      <c r="U127" s="201"/>
      <c r="V127" s="201"/>
      <c r="W127" s="201"/>
      <c r="X127" s="201"/>
      <c r="Z127" s="199">
        <v>6</v>
      </c>
      <c r="AA127" s="200" t="s">
        <v>92</v>
      </c>
      <c r="AB127" s="201"/>
      <c r="AC127" s="201"/>
      <c r="AD127" s="201"/>
      <c r="AE127" s="201"/>
      <c r="AF127" s="201"/>
      <c r="AH127" s="199">
        <v>6</v>
      </c>
      <c r="AI127" s="200" t="s">
        <v>92</v>
      </c>
      <c r="AJ127" s="201"/>
      <c r="AK127" s="201"/>
      <c r="AL127" s="201"/>
      <c r="AM127" s="201"/>
      <c r="AN127" s="201"/>
      <c r="AP127" s="199">
        <v>6</v>
      </c>
      <c r="AQ127" s="200" t="s">
        <v>92</v>
      </c>
      <c r="AR127" s="201"/>
      <c r="AS127" s="201"/>
      <c r="AT127" s="201"/>
      <c r="AU127" s="201"/>
      <c r="AV127" s="201"/>
      <c r="AX127" s="199">
        <v>6</v>
      </c>
      <c r="AY127" s="200" t="s">
        <v>92</v>
      </c>
      <c r="AZ127" s="201"/>
      <c r="BA127" s="201"/>
      <c r="BB127" s="201"/>
      <c r="BC127" s="201"/>
      <c r="BD127" s="201"/>
      <c r="BF127" s="199">
        <v>6</v>
      </c>
      <c r="BG127" s="200" t="s">
        <v>92</v>
      </c>
      <c r="BH127" s="201"/>
      <c r="BI127" s="201"/>
      <c r="BJ127" s="201"/>
      <c r="BK127" s="201"/>
      <c r="BL127" s="201"/>
      <c r="BN127" s="199">
        <v>6</v>
      </c>
      <c r="BO127" s="200" t="s">
        <v>92</v>
      </c>
      <c r="BP127" s="201"/>
      <c r="BQ127" s="201"/>
      <c r="BR127" s="201"/>
      <c r="BS127" s="201"/>
      <c r="BT127" s="201"/>
    </row>
    <row r="128" spans="2:72">
      <c r="B128" s="202"/>
      <c r="C128" s="203"/>
      <c r="D128" s="204"/>
      <c r="E128" s="204"/>
      <c r="F128" s="204"/>
      <c r="G128" s="204"/>
      <c r="H128" s="204"/>
      <c r="J128" s="202"/>
      <c r="K128" s="203"/>
      <c r="L128" s="204"/>
      <c r="M128" s="204"/>
      <c r="N128" s="204"/>
      <c r="O128" s="204"/>
      <c r="P128" s="204"/>
      <c r="R128" s="202"/>
      <c r="S128" s="203"/>
      <c r="T128" s="204"/>
      <c r="U128" s="204"/>
      <c r="V128" s="204"/>
      <c r="W128" s="204"/>
      <c r="X128" s="204"/>
      <c r="Z128" s="202"/>
      <c r="AA128" s="203"/>
      <c r="AB128" s="204"/>
      <c r="AC128" s="204"/>
      <c r="AD128" s="204"/>
      <c r="AE128" s="204"/>
      <c r="AF128" s="204"/>
      <c r="AH128" s="202"/>
      <c r="AI128" s="203"/>
      <c r="AJ128" s="204"/>
      <c r="AK128" s="204"/>
      <c r="AL128" s="204"/>
      <c r="AM128" s="204"/>
      <c r="AN128" s="204"/>
      <c r="AP128" s="202"/>
      <c r="AQ128" s="203"/>
      <c r="AR128" s="204"/>
      <c r="AS128" s="204"/>
      <c r="AT128" s="204"/>
      <c r="AU128" s="204"/>
      <c r="AV128" s="204"/>
      <c r="AX128" s="202"/>
      <c r="AY128" s="203"/>
      <c r="AZ128" s="204"/>
      <c r="BA128" s="204"/>
      <c r="BB128" s="204"/>
      <c r="BC128" s="204"/>
      <c r="BD128" s="204"/>
      <c r="BF128" s="202"/>
      <c r="BG128" s="203"/>
      <c r="BH128" s="204"/>
      <c r="BI128" s="204"/>
      <c r="BJ128" s="204"/>
      <c r="BK128" s="204"/>
      <c r="BL128" s="204"/>
      <c r="BN128" s="202"/>
      <c r="BO128" s="203"/>
      <c r="BP128" s="204"/>
      <c r="BQ128" s="204"/>
      <c r="BR128" s="204"/>
      <c r="BS128" s="204"/>
      <c r="BT128" s="204"/>
    </row>
    <row r="129" spans="2:72" s="35" customFormat="1">
      <c r="B129" s="202"/>
      <c r="C129" s="203">
        <v>1</v>
      </c>
      <c r="D129" s="204">
        <f>L129+T129+AB129+AJ129+AR129+AZ129+BH129+BP129</f>
        <v>0</v>
      </c>
      <c r="E129" s="204">
        <f t="shared" ref="E129:E148" si="240">M129+U129+AC129+AK129+AS129+BA129+BI129+BQ129</f>
        <v>0</v>
      </c>
      <c r="F129" s="204">
        <f t="shared" ref="F129:F148" si="241">N129+V129+AD129+AL129+AT129+BB129+BJ129+BR129</f>
        <v>0</v>
      </c>
      <c r="G129" s="204">
        <f>F129-D129</f>
        <v>0</v>
      </c>
      <c r="H129" s="204">
        <f>F129-E129</f>
        <v>0</v>
      </c>
      <c r="J129" s="202"/>
      <c r="K129" s="203">
        <v>1</v>
      </c>
      <c r="L129" s="204">
        <v>0</v>
      </c>
      <c r="M129" s="204">
        <v>0</v>
      </c>
      <c r="N129" s="204">
        <v>0</v>
      </c>
      <c r="O129" s="204">
        <f>N129-L129</f>
        <v>0</v>
      </c>
      <c r="P129" s="204">
        <f>N129-M129</f>
        <v>0</v>
      </c>
      <c r="R129" s="202"/>
      <c r="S129" s="203">
        <v>1</v>
      </c>
      <c r="T129" s="204">
        <v>0</v>
      </c>
      <c r="U129" s="204">
        <v>0</v>
      </c>
      <c r="V129" s="204">
        <v>0</v>
      </c>
      <c r="W129" s="204">
        <f>V129-T129</f>
        <v>0</v>
      </c>
      <c r="X129" s="204">
        <f>V129-U129</f>
        <v>0</v>
      </c>
      <c r="Z129" s="202"/>
      <c r="AA129" s="203">
        <v>1</v>
      </c>
      <c r="AB129" s="204">
        <v>0</v>
      </c>
      <c r="AC129" s="204">
        <v>0</v>
      </c>
      <c r="AD129" s="204">
        <v>0</v>
      </c>
      <c r="AE129" s="204">
        <f>AD129-AB129</f>
        <v>0</v>
      </c>
      <c r="AF129" s="204">
        <f>AD129-AC129</f>
        <v>0</v>
      </c>
      <c r="AH129" s="202"/>
      <c r="AI129" s="203">
        <v>1</v>
      </c>
      <c r="AJ129" s="204">
        <v>0</v>
      </c>
      <c r="AK129" s="204">
        <v>0</v>
      </c>
      <c r="AL129" s="204">
        <v>0</v>
      </c>
      <c r="AM129" s="204">
        <f>AL129-AJ129</f>
        <v>0</v>
      </c>
      <c r="AN129" s="204">
        <f>AL129-AK129</f>
        <v>0</v>
      </c>
      <c r="AP129" s="202"/>
      <c r="AQ129" s="203">
        <v>1</v>
      </c>
      <c r="AR129" s="204">
        <v>0</v>
      </c>
      <c r="AS129" s="204">
        <v>0</v>
      </c>
      <c r="AT129" s="204">
        <v>0</v>
      </c>
      <c r="AU129" s="204">
        <f>AT129-AR129</f>
        <v>0</v>
      </c>
      <c r="AV129" s="204">
        <f>AT129-AS129</f>
        <v>0</v>
      </c>
      <c r="AX129" s="202"/>
      <c r="AY129" s="203">
        <v>1</v>
      </c>
      <c r="AZ129" s="204">
        <v>0</v>
      </c>
      <c r="BA129" s="204">
        <v>0</v>
      </c>
      <c r="BB129" s="204">
        <v>0</v>
      </c>
      <c r="BC129" s="204">
        <f>BB129-AZ129</f>
        <v>0</v>
      </c>
      <c r="BD129" s="204">
        <f>BB129-BA129</f>
        <v>0</v>
      </c>
      <c r="BF129" s="202"/>
      <c r="BG129" s="203">
        <v>1</v>
      </c>
      <c r="BH129" s="204"/>
      <c r="BI129" s="204"/>
      <c r="BJ129" s="204"/>
      <c r="BK129" s="204">
        <f>BJ129-BH129</f>
        <v>0</v>
      </c>
      <c r="BL129" s="204">
        <f>BJ129-BI129</f>
        <v>0</v>
      </c>
      <c r="BN129" s="202"/>
      <c r="BO129" s="203">
        <v>1</v>
      </c>
      <c r="BP129" s="204">
        <v>0</v>
      </c>
      <c r="BQ129" s="204">
        <v>0</v>
      </c>
      <c r="BR129" s="204">
        <v>0</v>
      </c>
      <c r="BS129" s="204">
        <f>BR129-BP129</f>
        <v>0</v>
      </c>
      <c r="BT129" s="204">
        <f>BR129-BQ129</f>
        <v>0</v>
      </c>
    </row>
    <row r="130" spans="2:72" s="35" customFormat="1">
      <c r="B130" s="202"/>
      <c r="C130" s="203">
        <v>2</v>
      </c>
      <c r="D130" s="204">
        <f t="shared" ref="D130:D148" si="242">L130+T130+AB130+AJ130+AR130+AZ130+BH130+BP130</f>
        <v>0</v>
      </c>
      <c r="E130" s="204">
        <f t="shared" si="240"/>
        <v>0</v>
      </c>
      <c r="F130" s="204">
        <f t="shared" si="241"/>
        <v>0</v>
      </c>
      <c r="G130" s="204">
        <f t="shared" ref="G130:G148" si="243">F130-D130</f>
        <v>0</v>
      </c>
      <c r="H130" s="204">
        <f t="shared" ref="H130:H148" si="244">F130-E130</f>
        <v>0</v>
      </c>
      <c r="J130" s="202"/>
      <c r="K130" s="203">
        <v>2</v>
      </c>
      <c r="L130" s="204">
        <v>0</v>
      </c>
      <c r="M130" s="204">
        <v>0</v>
      </c>
      <c r="N130" s="204">
        <v>0</v>
      </c>
      <c r="O130" s="204">
        <f t="shared" ref="O130:O148" si="245">N130-L130</f>
        <v>0</v>
      </c>
      <c r="P130" s="204">
        <f t="shared" ref="P130:P148" si="246">N130-M130</f>
        <v>0</v>
      </c>
      <c r="R130" s="202"/>
      <c r="S130" s="203">
        <v>2</v>
      </c>
      <c r="T130" s="204">
        <v>0</v>
      </c>
      <c r="U130" s="204">
        <v>0</v>
      </c>
      <c r="V130" s="204">
        <v>0</v>
      </c>
      <c r="W130" s="204">
        <f t="shared" ref="W130:W148" si="247">V130-T130</f>
        <v>0</v>
      </c>
      <c r="X130" s="204">
        <f t="shared" ref="X130:X148" si="248">V130-U130</f>
        <v>0</v>
      </c>
      <c r="Z130" s="202"/>
      <c r="AA130" s="203">
        <v>2</v>
      </c>
      <c r="AB130" s="204">
        <v>0</v>
      </c>
      <c r="AC130" s="204">
        <v>0</v>
      </c>
      <c r="AD130" s="204">
        <v>0</v>
      </c>
      <c r="AE130" s="204">
        <f t="shared" ref="AE130:AE148" si="249">AD130-AB130</f>
        <v>0</v>
      </c>
      <c r="AF130" s="204">
        <f t="shared" ref="AF130:AF148" si="250">AD130-AC130</f>
        <v>0</v>
      </c>
      <c r="AH130" s="202"/>
      <c r="AI130" s="203">
        <v>2</v>
      </c>
      <c r="AJ130" s="204">
        <v>0</v>
      </c>
      <c r="AK130" s="204">
        <v>0</v>
      </c>
      <c r="AL130" s="204">
        <v>0</v>
      </c>
      <c r="AM130" s="204">
        <f t="shared" ref="AM130:AM148" si="251">AL130-AJ130</f>
        <v>0</v>
      </c>
      <c r="AN130" s="204">
        <f t="shared" ref="AN130:AN148" si="252">AL130-AK130</f>
        <v>0</v>
      </c>
      <c r="AP130" s="202"/>
      <c r="AQ130" s="203">
        <v>2</v>
      </c>
      <c r="AR130" s="204">
        <v>0</v>
      </c>
      <c r="AS130" s="204">
        <v>0</v>
      </c>
      <c r="AT130" s="204">
        <v>0</v>
      </c>
      <c r="AU130" s="204">
        <f t="shared" ref="AU130:AU148" si="253">AT130-AR130</f>
        <v>0</v>
      </c>
      <c r="AV130" s="204">
        <f t="shared" ref="AV130:AV148" si="254">AT130-AS130</f>
        <v>0</v>
      </c>
      <c r="AX130" s="202"/>
      <c r="AY130" s="203">
        <v>2</v>
      </c>
      <c r="AZ130" s="204">
        <v>0</v>
      </c>
      <c r="BA130" s="204">
        <v>0</v>
      </c>
      <c r="BB130" s="204">
        <v>0</v>
      </c>
      <c r="BC130" s="204">
        <f t="shared" ref="BC130:BC148" si="255">BB130-AZ130</f>
        <v>0</v>
      </c>
      <c r="BD130" s="204">
        <f t="shared" ref="BD130:BD148" si="256">BB130-BA130</f>
        <v>0</v>
      </c>
      <c r="BF130" s="202"/>
      <c r="BG130" s="203">
        <v>2</v>
      </c>
      <c r="BH130" s="204"/>
      <c r="BI130" s="204"/>
      <c r="BJ130" s="204"/>
      <c r="BK130" s="204">
        <f t="shared" ref="BK130:BK148" si="257">BJ130-BH130</f>
        <v>0</v>
      </c>
      <c r="BL130" s="204">
        <f t="shared" ref="BL130:BL148" si="258">BJ130-BI130</f>
        <v>0</v>
      </c>
      <c r="BN130" s="202"/>
      <c r="BO130" s="203">
        <v>2</v>
      </c>
      <c r="BP130" s="204">
        <v>0</v>
      </c>
      <c r="BQ130" s="204">
        <v>0</v>
      </c>
      <c r="BR130" s="204">
        <v>0</v>
      </c>
      <c r="BS130" s="204">
        <f t="shared" ref="BS130:BS148" si="259">BR130-BP130</f>
        <v>0</v>
      </c>
      <c r="BT130" s="204">
        <f t="shared" ref="BT130:BT148" si="260">BR130-BQ130</f>
        <v>0</v>
      </c>
    </row>
    <row r="131" spans="2:72" s="35" customFormat="1">
      <c r="B131" s="202"/>
      <c r="C131" s="203">
        <v>3</v>
      </c>
      <c r="D131" s="204">
        <f t="shared" si="242"/>
        <v>0</v>
      </c>
      <c r="E131" s="204">
        <f t="shared" si="240"/>
        <v>0</v>
      </c>
      <c r="F131" s="204">
        <f t="shared" si="241"/>
        <v>0</v>
      </c>
      <c r="G131" s="204">
        <f t="shared" si="243"/>
        <v>0</v>
      </c>
      <c r="H131" s="204">
        <f t="shared" si="244"/>
        <v>0</v>
      </c>
      <c r="J131" s="202"/>
      <c r="K131" s="203">
        <v>3</v>
      </c>
      <c r="L131" s="204">
        <v>0</v>
      </c>
      <c r="M131" s="204">
        <v>0</v>
      </c>
      <c r="N131" s="204">
        <v>0</v>
      </c>
      <c r="O131" s="204">
        <f t="shared" si="245"/>
        <v>0</v>
      </c>
      <c r="P131" s="204">
        <f t="shared" si="246"/>
        <v>0</v>
      </c>
      <c r="R131" s="202"/>
      <c r="S131" s="203">
        <v>3</v>
      </c>
      <c r="T131" s="204">
        <v>0</v>
      </c>
      <c r="U131" s="204">
        <v>0</v>
      </c>
      <c r="V131" s="204">
        <v>0</v>
      </c>
      <c r="W131" s="204">
        <f t="shared" si="247"/>
        <v>0</v>
      </c>
      <c r="X131" s="204">
        <f t="shared" si="248"/>
        <v>0</v>
      </c>
      <c r="Z131" s="202"/>
      <c r="AA131" s="203">
        <v>3</v>
      </c>
      <c r="AB131" s="204">
        <v>0</v>
      </c>
      <c r="AC131" s="204">
        <v>0</v>
      </c>
      <c r="AD131" s="204">
        <v>0</v>
      </c>
      <c r="AE131" s="204">
        <f t="shared" si="249"/>
        <v>0</v>
      </c>
      <c r="AF131" s="204">
        <f t="shared" si="250"/>
        <v>0</v>
      </c>
      <c r="AH131" s="202"/>
      <c r="AI131" s="203">
        <v>3</v>
      </c>
      <c r="AJ131" s="204">
        <v>0</v>
      </c>
      <c r="AK131" s="204">
        <v>0</v>
      </c>
      <c r="AL131" s="204">
        <v>0</v>
      </c>
      <c r="AM131" s="204">
        <f t="shared" si="251"/>
        <v>0</v>
      </c>
      <c r="AN131" s="204">
        <f t="shared" si="252"/>
        <v>0</v>
      </c>
      <c r="AP131" s="202"/>
      <c r="AQ131" s="203">
        <v>3</v>
      </c>
      <c r="AR131" s="204">
        <v>0</v>
      </c>
      <c r="AS131" s="204">
        <v>0</v>
      </c>
      <c r="AT131" s="204">
        <v>0</v>
      </c>
      <c r="AU131" s="204">
        <f t="shared" si="253"/>
        <v>0</v>
      </c>
      <c r="AV131" s="204">
        <f t="shared" si="254"/>
        <v>0</v>
      </c>
      <c r="AX131" s="202"/>
      <c r="AY131" s="203">
        <v>3</v>
      </c>
      <c r="AZ131" s="204">
        <v>0</v>
      </c>
      <c r="BA131" s="204">
        <v>0</v>
      </c>
      <c r="BB131" s="204">
        <v>0</v>
      </c>
      <c r="BC131" s="204">
        <f t="shared" si="255"/>
        <v>0</v>
      </c>
      <c r="BD131" s="204">
        <f t="shared" si="256"/>
        <v>0</v>
      </c>
      <c r="BF131" s="202"/>
      <c r="BG131" s="203">
        <v>3</v>
      </c>
      <c r="BH131" s="204"/>
      <c r="BI131" s="204"/>
      <c r="BJ131" s="204"/>
      <c r="BK131" s="204">
        <f t="shared" si="257"/>
        <v>0</v>
      </c>
      <c r="BL131" s="204">
        <f t="shared" si="258"/>
        <v>0</v>
      </c>
      <c r="BN131" s="202"/>
      <c r="BO131" s="203">
        <v>3</v>
      </c>
      <c r="BP131" s="204">
        <v>0</v>
      </c>
      <c r="BQ131" s="204">
        <v>0</v>
      </c>
      <c r="BR131" s="204">
        <v>0</v>
      </c>
      <c r="BS131" s="204">
        <f t="shared" si="259"/>
        <v>0</v>
      </c>
      <c r="BT131" s="204">
        <f t="shared" si="260"/>
        <v>0</v>
      </c>
    </row>
    <row r="132" spans="2:72" s="35" customFormat="1">
      <c r="B132" s="202"/>
      <c r="C132" s="203">
        <v>4</v>
      </c>
      <c r="D132" s="204">
        <f t="shared" si="242"/>
        <v>0</v>
      </c>
      <c r="E132" s="204">
        <f t="shared" si="240"/>
        <v>0</v>
      </c>
      <c r="F132" s="204">
        <f t="shared" si="241"/>
        <v>0</v>
      </c>
      <c r="G132" s="204">
        <f t="shared" si="243"/>
        <v>0</v>
      </c>
      <c r="H132" s="204">
        <f t="shared" si="244"/>
        <v>0</v>
      </c>
      <c r="J132" s="202"/>
      <c r="K132" s="203">
        <v>4</v>
      </c>
      <c r="L132" s="204">
        <v>0</v>
      </c>
      <c r="M132" s="204">
        <v>0</v>
      </c>
      <c r="N132" s="204">
        <v>0</v>
      </c>
      <c r="O132" s="204">
        <f t="shared" si="245"/>
        <v>0</v>
      </c>
      <c r="P132" s="204">
        <f t="shared" si="246"/>
        <v>0</v>
      </c>
      <c r="R132" s="202"/>
      <c r="S132" s="203">
        <v>4</v>
      </c>
      <c r="T132" s="204">
        <v>0</v>
      </c>
      <c r="U132" s="204">
        <v>0</v>
      </c>
      <c r="V132" s="204">
        <v>0</v>
      </c>
      <c r="W132" s="204">
        <f t="shared" si="247"/>
        <v>0</v>
      </c>
      <c r="X132" s="204">
        <f t="shared" si="248"/>
        <v>0</v>
      </c>
      <c r="Z132" s="202"/>
      <c r="AA132" s="203">
        <v>4</v>
      </c>
      <c r="AB132" s="204">
        <v>0</v>
      </c>
      <c r="AC132" s="204">
        <v>0</v>
      </c>
      <c r="AD132" s="204">
        <v>0</v>
      </c>
      <c r="AE132" s="204">
        <f t="shared" si="249"/>
        <v>0</v>
      </c>
      <c r="AF132" s="204">
        <f t="shared" si="250"/>
        <v>0</v>
      </c>
      <c r="AH132" s="202"/>
      <c r="AI132" s="203">
        <v>4</v>
      </c>
      <c r="AJ132" s="204">
        <v>0</v>
      </c>
      <c r="AK132" s="204">
        <v>0</v>
      </c>
      <c r="AL132" s="204">
        <v>0</v>
      </c>
      <c r="AM132" s="204">
        <f t="shared" si="251"/>
        <v>0</v>
      </c>
      <c r="AN132" s="204">
        <f t="shared" si="252"/>
        <v>0</v>
      </c>
      <c r="AP132" s="202"/>
      <c r="AQ132" s="203">
        <v>4</v>
      </c>
      <c r="AR132" s="204">
        <v>0</v>
      </c>
      <c r="AS132" s="204">
        <v>0</v>
      </c>
      <c r="AT132" s="204">
        <v>0</v>
      </c>
      <c r="AU132" s="204">
        <f t="shared" si="253"/>
        <v>0</v>
      </c>
      <c r="AV132" s="204">
        <f t="shared" si="254"/>
        <v>0</v>
      </c>
      <c r="AX132" s="202"/>
      <c r="AY132" s="203">
        <v>4</v>
      </c>
      <c r="AZ132" s="204">
        <v>0</v>
      </c>
      <c r="BA132" s="204">
        <v>0</v>
      </c>
      <c r="BB132" s="204">
        <v>0</v>
      </c>
      <c r="BC132" s="204">
        <f t="shared" si="255"/>
        <v>0</v>
      </c>
      <c r="BD132" s="204">
        <f t="shared" si="256"/>
        <v>0</v>
      </c>
      <c r="BF132" s="202"/>
      <c r="BG132" s="203">
        <v>4</v>
      </c>
      <c r="BH132" s="204"/>
      <c r="BI132" s="204"/>
      <c r="BJ132" s="204"/>
      <c r="BK132" s="204">
        <f t="shared" si="257"/>
        <v>0</v>
      </c>
      <c r="BL132" s="204">
        <f t="shared" si="258"/>
        <v>0</v>
      </c>
      <c r="BN132" s="202"/>
      <c r="BO132" s="203">
        <v>4</v>
      </c>
      <c r="BP132" s="204">
        <v>0</v>
      </c>
      <c r="BQ132" s="204">
        <v>0</v>
      </c>
      <c r="BR132" s="204">
        <v>0</v>
      </c>
      <c r="BS132" s="204">
        <f t="shared" si="259"/>
        <v>0</v>
      </c>
      <c r="BT132" s="204">
        <f t="shared" si="260"/>
        <v>0</v>
      </c>
    </row>
    <row r="133" spans="2:72" s="35" customFormat="1">
      <c r="B133" s="202"/>
      <c r="C133" s="203">
        <v>5</v>
      </c>
      <c r="D133" s="204">
        <f t="shared" si="242"/>
        <v>0</v>
      </c>
      <c r="E133" s="204">
        <f t="shared" si="240"/>
        <v>0</v>
      </c>
      <c r="F133" s="204">
        <f t="shared" si="241"/>
        <v>0</v>
      </c>
      <c r="G133" s="204">
        <f t="shared" si="243"/>
        <v>0</v>
      </c>
      <c r="H133" s="204">
        <f t="shared" si="244"/>
        <v>0</v>
      </c>
      <c r="J133" s="202"/>
      <c r="K133" s="203">
        <v>5</v>
      </c>
      <c r="L133" s="204">
        <v>0</v>
      </c>
      <c r="M133" s="204">
        <v>0</v>
      </c>
      <c r="N133" s="204">
        <v>0</v>
      </c>
      <c r="O133" s="204">
        <f t="shared" si="245"/>
        <v>0</v>
      </c>
      <c r="P133" s="204">
        <f t="shared" si="246"/>
        <v>0</v>
      </c>
      <c r="R133" s="202"/>
      <c r="S133" s="203">
        <v>5</v>
      </c>
      <c r="T133" s="204">
        <v>0</v>
      </c>
      <c r="U133" s="204">
        <v>0</v>
      </c>
      <c r="V133" s="204">
        <v>0</v>
      </c>
      <c r="W133" s="204">
        <f t="shared" si="247"/>
        <v>0</v>
      </c>
      <c r="X133" s="204">
        <f t="shared" si="248"/>
        <v>0</v>
      </c>
      <c r="Z133" s="202"/>
      <c r="AA133" s="203">
        <v>5</v>
      </c>
      <c r="AB133" s="204">
        <v>0</v>
      </c>
      <c r="AC133" s="204">
        <v>0</v>
      </c>
      <c r="AD133" s="204">
        <v>0</v>
      </c>
      <c r="AE133" s="204">
        <f t="shared" si="249"/>
        <v>0</v>
      </c>
      <c r="AF133" s="204">
        <f t="shared" si="250"/>
        <v>0</v>
      </c>
      <c r="AH133" s="202"/>
      <c r="AI133" s="203">
        <v>5</v>
      </c>
      <c r="AJ133" s="204">
        <v>0</v>
      </c>
      <c r="AK133" s="204">
        <v>0</v>
      </c>
      <c r="AL133" s="204">
        <v>0</v>
      </c>
      <c r="AM133" s="204">
        <f t="shared" si="251"/>
        <v>0</v>
      </c>
      <c r="AN133" s="204">
        <f t="shared" si="252"/>
        <v>0</v>
      </c>
      <c r="AP133" s="202"/>
      <c r="AQ133" s="203">
        <v>5</v>
      </c>
      <c r="AR133" s="204">
        <v>0</v>
      </c>
      <c r="AS133" s="204">
        <v>0</v>
      </c>
      <c r="AT133" s="204">
        <v>0</v>
      </c>
      <c r="AU133" s="204">
        <f t="shared" si="253"/>
        <v>0</v>
      </c>
      <c r="AV133" s="204">
        <f t="shared" si="254"/>
        <v>0</v>
      </c>
      <c r="AX133" s="202"/>
      <c r="AY133" s="203">
        <v>5</v>
      </c>
      <c r="AZ133" s="204">
        <v>0</v>
      </c>
      <c r="BA133" s="204">
        <v>0</v>
      </c>
      <c r="BB133" s="204">
        <v>0</v>
      </c>
      <c r="BC133" s="204">
        <f t="shared" si="255"/>
        <v>0</v>
      </c>
      <c r="BD133" s="204">
        <f t="shared" si="256"/>
        <v>0</v>
      </c>
      <c r="BF133" s="202"/>
      <c r="BG133" s="203">
        <v>5</v>
      </c>
      <c r="BH133" s="204"/>
      <c r="BI133" s="204"/>
      <c r="BJ133" s="204"/>
      <c r="BK133" s="204">
        <f t="shared" si="257"/>
        <v>0</v>
      </c>
      <c r="BL133" s="204">
        <f t="shared" si="258"/>
        <v>0</v>
      </c>
      <c r="BN133" s="202"/>
      <c r="BO133" s="203">
        <v>5</v>
      </c>
      <c r="BP133" s="204">
        <v>0</v>
      </c>
      <c r="BQ133" s="204">
        <v>0</v>
      </c>
      <c r="BR133" s="204">
        <v>0</v>
      </c>
      <c r="BS133" s="204">
        <f t="shared" si="259"/>
        <v>0</v>
      </c>
      <c r="BT133" s="204">
        <f t="shared" si="260"/>
        <v>0</v>
      </c>
    </row>
    <row r="134" spans="2:72" s="35" customFormat="1">
      <c r="B134" s="202"/>
      <c r="C134" s="203">
        <v>6</v>
      </c>
      <c r="D134" s="204">
        <f t="shared" si="242"/>
        <v>0</v>
      </c>
      <c r="E134" s="204">
        <f t="shared" si="240"/>
        <v>0</v>
      </c>
      <c r="F134" s="204">
        <f t="shared" si="241"/>
        <v>0</v>
      </c>
      <c r="G134" s="204">
        <f t="shared" si="243"/>
        <v>0</v>
      </c>
      <c r="H134" s="204">
        <f t="shared" si="244"/>
        <v>0</v>
      </c>
      <c r="J134" s="202"/>
      <c r="K134" s="203">
        <v>6</v>
      </c>
      <c r="L134" s="204">
        <v>0</v>
      </c>
      <c r="M134" s="204">
        <v>0</v>
      </c>
      <c r="N134" s="204">
        <v>0</v>
      </c>
      <c r="O134" s="204">
        <f t="shared" si="245"/>
        <v>0</v>
      </c>
      <c r="P134" s="204">
        <f t="shared" si="246"/>
        <v>0</v>
      </c>
      <c r="R134" s="202"/>
      <c r="S134" s="203">
        <v>6</v>
      </c>
      <c r="T134" s="204">
        <v>0</v>
      </c>
      <c r="U134" s="204">
        <v>0</v>
      </c>
      <c r="V134" s="204">
        <v>0</v>
      </c>
      <c r="W134" s="204">
        <f t="shared" si="247"/>
        <v>0</v>
      </c>
      <c r="X134" s="204">
        <f t="shared" si="248"/>
        <v>0</v>
      </c>
      <c r="Z134" s="202"/>
      <c r="AA134" s="203">
        <v>6</v>
      </c>
      <c r="AB134" s="204">
        <v>0</v>
      </c>
      <c r="AC134" s="204">
        <v>0</v>
      </c>
      <c r="AD134" s="204">
        <v>0</v>
      </c>
      <c r="AE134" s="204">
        <f t="shared" si="249"/>
        <v>0</v>
      </c>
      <c r="AF134" s="204">
        <f t="shared" si="250"/>
        <v>0</v>
      </c>
      <c r="AH134" s="202"/>
      <c r="AI134" s="203">
        <v>6</v>
      </c>
      <c r="AJ134" s="204">
        <v>0</v>
      </c>
      <c r="AK134" s="204">
        <v>0</v>
      </c>
      <c r="AL134" s="204">
        <v>0</v>
      </c>
      <c r="AM134" s="204">
        <f t="shared" si="251"/>
        <v>0</v>
      </c>
      <c r="AN134" s="204">
        <f t="shared" si="252"/>
        <v>0</v>
      </c>
      <c r="AP134" s="202"/>
      <c r="AQ134" s="203">
        <v>6</v>
      </c>
      <c r="AR134" s="204">
        <v>0</v>
      </c>
      <c r="AS134" s="204">
        <v>0</v>
      </c>
      <c r="AT134" s="204">
        <v>0</v>
      </c>
      <c r="AU134" s="204">
        <f t="shared" si="253"/>
        <v>0</v>
      </c>
      <c r="AV134" s="204">
        <f t="shared" si="254"/>
        <v>0</v>
      </c>
      <c r="AX134" s="202"/>
      <c r="AY134" s="203">
        <v>6</v>
      </c>
      <c r="AZ134" s="204">
        <v>0</v>
      </c>
      <c r="BA134" s="204">
        <v>0</v>
      </c>
      <c r="BB134" s="204">
        <v>0</v>
      </c>
      <c r="BC134" s="204">
        <f t="shared" si="255"/>
        <v>0</v>
      </c>
      <c r="BD134" s="204">
        <f t="shared" si="256"/>
        <v>0</v>
      </c>
      <c r="BF134" s="202"/>
      <c r="BG134" s="203">
        <v>6</v>
      </c>
      <c r="BH134" s="204"/>
      <c r="BI134" s="204"/>
      <c r="BJ134" s="204"/>
      <c r="BK134" s="204">
        <f t="shared" si="257"/>
        <v>0</v>
      </c>
      <c r="BL134" s="204">
        <f t="shared" si="258"/>
        <v>0</v>
      </c>
      <c r="BN134" s="202"/>
      <c r="BO134" s="203">
        <v>6</v>
      </c>
      <c r="BP134" s="204">
        <v>0</v>
      </c>
      <c r="BQ134" s="204">
        <v>0</v>
      </c>
      <c r="BR134" s="204">
        <v>0</v>
      </c>
      <c r="BS134" s="204">
        <f t="shared" si="259"/>
        <v>0</v>
      </c>
      <c r="BT134" s="204">
        <f t="shared" si="260"/>
        <v>0</v>
      </c>
    </row>
    <row r="135" spans="2:72" s="35" customFormat="1">
      <c r="B135" s="202"/>
      <c r="C135" s="203">
        <v>7</v>
      </c>
      <c r="D135" s="204">
        <f t="shared" si="242"/>
        <v>0</v>
      </c>
      <c r="E135" s="204">
        <f t="shared" si="240"/>
        <v>0</v>
      </c>
      <c r="F135" s="204">
        <f t="shared" si="241"/>
        <v>0</v>
      </c>
      <c r="G135" s="204">
        <f t="shared" si="243"/>
        <v>0</v>
      </c>
      <c r="H135" s="204">
        <f t="shared" si="244"/>
        <v>0</v>
      </c>
      <c r="J135" s="202"/>
      <c r="K135" s="203">
        <v>7</v>
      </c>
      <c r="L135" s="204">
        <v>0</v>
      </c>
      <c r="M135" s="204">
        <v>0</v>
      </c>
      <c r="N135" s="204">
        <v>0</v>
      </c>
      <c r="O135" s="204">
        <f t="shared" si="245"/>
        <v>0</v>
      </c>
      <c r="P135" s="204">
        <f t="shared" si="246"/>
        <v>0</v>
      </c>
      <c r="R135" s="202"/>
      <c r="S135" s="203">
        <v>7</v>
      </c>
      <c r="T135" s="204">
        <v>0</v>
      </c>
      <c r="U135" s="204">
        <v>0</v>
      </c>
      <c r="V135" s="204">
        <v>0</v>
      </c>
      <c r="W135" s="204">
        <f t="shared" si="247"/>
        <v>0</v>
      </c>
      <c r="X135" s="204">
        <f t="shared" si="248"/>
        <v>0</v>
      </c>
      <c r="Z135" s="202"/>
      <c r="AA135" s="203">
        <v>7</v>
      </c>
      <c r="AB135" s="204">
        <v>0</v>
      </c>
      <c r="AC135" s="204">
        <v>0</v>
      </c>
      <c r="AD135" s="204">
        <v>0</v>
      </c>
      <c r="AE135" s="204">
        <f t="shared" si="249"/>
        <v>0</v>
      </c>
      <c r="AF135" s="204">
        <f t="shared" si="250"/>
        <v>0</v>
      </c>
      <c r="AH135" s="202"/>
      <c r="AI135" s="203">
        <v>7</v>
      </c>
      <c r="AJ135" s="204">
        <v>0</v>
      </c>
      <c r="AK135" s="204">
        <v>0</v>
      </c>
      <c r="AL135" s="204">
        <v>0</v>
      </c>
      <c r="AM135" s="204">
        <f t="shared" si="251"/>
        <v>0</v>
      </c>
      <c r="AN135" s="204">
        <f t="shared" si="252"/>
        <v>0</v>
      </c>
      <c r="AP135" s="202"/>
      <c r="AQ135" s="203">
        <v>7</v>
      </c>
      <c r="AR135" s="204">
        <v>0</v>
      </c>
      <c r="AS135" s="204">
        <v>0</v>
      </c>
      <c r="AT135" s="204">
        <v>0</v>
      </c>
      <c r="AU135" s="204">
        <f t="shared" si="253"/>
        <v>0</v>
      </c>
      <c r="AV135" s="204">
        <f t="shared" si="254"/>
        <v>0</v>
      </c>
      <c r="AX135" s="202"/>
      <c r="AY135" s="203">
        <v>7</v>
      </c>
      <c r="AZ135" s="204">
        <v>0</v>
      </c>
      <c r="BA135" s="204">
        <v>0</v>
      </c>
      <c r="BB135" s="204">
        <v>0</v>
      </c>
      <c r="BC135" s="204">
        <f t="shared" si="255"/>
        <v>0</v>
      </c>
      <c r="BD135" s="204">
        <f t="shared" si="256"/>
        <v>0</v>
      </c>
      <c r="BF135" s="202"/>
      <c r="BG135" s="203">
        <v>7</v>
      </c>
      <c r="BH135" s="204"/>
      <c r="BI135" s="204"/>
      <c r="BJ135" s="204"/>
      <c r="BK135" s="204">
        <f t="shared" si="257"/>
        <v>0</v>
      </c>
      <c r="BL135" s="204">
        <f t="shared" si="258"/>
        <v>0</v>
      </c>
      <c r="BN135" s="202"/>
      <c r="BO135" s="203">
        <v>7</v>
      </c>
      <c r="BP135" s="204">
        <v>0</v>
      </c>
      <c r="BQ135" s="204">
        <v>0</v>
      </c>
      <c r="BR135" s="204">
        <v>0</v>
      </c>
      <c r="BS135" s="204">
        <f t="shared" si="259"/>
        <v>0</v>
      </c>
      <c r="BT135" s="204">
        <f t="shared" si="260"/>
        <v>0</v>
      </c>
    </row>
    <row r="136" spans="2:72" s="35" customFormat="1">
      <c r="B136" s="202"/>
      <c r="C136" s="203">
        <v>8</v>
      </c>
      <c r="D136" s="204">
        <f t="shared" si="242"/>
        <v>0</v>
      </c>
      <c r="E136" s="204">
        <f t="shared" si="240"/>
        <v>0</v>
      </c>
      <c r="F136" s="204">
        <f t="shared" si="241"/>
        <v>0</v>
      </c>
      <c r="G136" s="204">
        <f t="shared" si="243"/>
        <v>0</v>
      </c>
      <c r="H136" s="204">
        <f t="shared" si="244"/>
        <v>0</v>
      </c>
      <c r="J136" s="202"/>
      <c r="K136" s="203">
        <v>8</v>
      </c>
      <c r="L136" s="204">
        <v>0</v>
      </c>
      <c r="M136" s="204">
        <v>0</v>
      </c>
      <c r="N136" s="204">
        <v>0</v>
      </c>
      <c r="O136" s="204">
        <f t="shared" si="245"/>
        <v>0</v>
      </c>
      <c r="P136" s="204">
        <f t="shared" si="246"/>
        <v>0</v>
      </c>
      <c r="R136" s="202"/>
      <c r="S136" s="203">
        <v>8</v>
      </c>
      <c r="T136" s="204">
        <v>0</v>
      </c>
      <c r="U136" s="204">
        <v>0</v>
      </c>
      <c r="V136" s="204">
        <v>0</v>
      </c>
      <c r="W136" s="204">
        <f t="shared" si="247"/>
        <v>0</v>
      </c>
      <c r="X136" s="204">
        <f t="shared" si="248"/>
        <v>0</v>
      </c>
      <c r="Z136" s="202"/>
      <c r="AA136" s="203">
        <v>8</v>
      </c>
      <c r="AB136" s="204">
        <v>0</v>
      </c>
      <c r="AC136" s="204">
        <v>0</v>
      </c>
      <c r="AD136" s="204">
        <v>0</v>
      </c>
      <c r="AE136" s="204">
        <f t="shared" si="249"/>
        <v>0</v>
      </c>
      <c r="AF136" s="204">
        <f t="shared" si="250"/>
        <v>0</v>
      </c>
      <c r="AH136" s="202"/>
      <c r="AI136" s="203">
        <v>8</v>
      </c>
      <c r="AJ136" s="204">
        <v>0</v>
      </c>
      <c r="AK136" s="204">
        <v>0</v>
      </c>
      <c r="AL136" s="204">
        <v>0</v>
      </c>
      <c r="AM136" s="204">
        <f t="shared" si="251"/>
        <v>0</v>
      </c>
      <c r="AN136" s="204">
        <f t="shared" si="252"/>
        <v>0</v>
      </c>
      <c r="AP136" s="202"/>
      <c r="AQ136" s="203">
        <v>8</v>
      </c>
      <c r="AR136" s="204">
        <v>0</v>
      </c>
      <c r="AS136" s="204">
        <v>0</v>
      </c>
      <c r="AT136" s="204">
        <v>0</v>
      </c>
      <c r="AU136" s="204">
        <f t="shared" si="253"/>
        <v>0</v>
      </c>
      <c r="AV136" s="204">
        <f t="shared" si="254"/>
        <v>0</v>
      </c>
      <c r="AX136" s="202"/>
      <c r="AY136" s="203">
        <v>8</v>
      </c>
      <c r="AZ136" s="204">
        <v>0</v>
      </c>
      <c r="BA136" s="204">
        <v>0</v>
      </c>
      <c r="BB136" s="204">
        <v>0</v>
      </c>
      <c r="BC136" s="204">
        <f t="shared" si="255"/>
        <v>0</v>
      </c>
      <c r="BD136" s="204">
        <f t="shared" si="256"/>
        <v>0</v>
      </c>
      <c r="BF136" s="202"/>
      <c r="BG136" s="203">
        <v>8</v>
      </c>
      <c r="BH136" s="204"/>
      <c r="BI136" s="204"/>
      <c r="BJ136" s="204"/>
      <c r="BK136" s="204">
        <f t="shared" si="257"/>
        <v>0</v>
      </c>
      <c r="BL136" s="204">
        <f t="shared" si="258"/>
        <v>0</v>
      </c>
      <c r="BN136" s="202"/>
      <c r="BO136" s="203">
        <v>8</v>
      </c>
      <c r="BP136" s="204">
        <v>0</v>
      </c>
      <c r="BQ136" s="204">
        <v>0</v>
      </c>
      <c r="BR136" s="204">
        <v>0</v>
      </c>
      <c r="BS136" s="204">
        <f t="shared" si="259"/>
        <v>0</v>
      </c>
      <c r="BT136" s="204">
        <f t="shared" si="260"/>
        <v>0</v>
      </c>
    </row>
    <row r="137" spans="2:72" s="35" customFormat="1">
      <c r="B137" s="202"/>
      <c r="C137" s="203">
        <v>9</v>
      </c>
      <c r="D137" s="204">
        <f t="shared" si="242"/>
        <v>0</v>
      </c>
      <c r="E137" s="204">
        <f t="shared" si="240"/>
        <v>0</v>
      </c>
      <c r="F137" s="204">
        <f t="shared" si="241"/>
        <v>0</v>
      </c>
      <c r="G137" s="204">
        <f t="shared" si="243"/>
        <v>0</v>
      </c>
      <c r="H137" s="204">
        <f t="shared" si="244"/>
        <v>0</v>
      </c>
      <c r="J137" s="202"/>
      <c r="K137" s="203">
        <v>9</v>
      </c>
      <c r="L137" s="204">
        <v>0</v>
      </c>
      <c r="M137" s="204">
        <v>0</v>
      </c>
      <c r="N137" s="204">
        <v>0</v>
      </c>
      <c r="O137" s="204">
        <f t="shared" si="245"/>
        <v>0</v>
      </c>
      <c r="P137" s="204">
        <f t="shared" si="246"/>
        <v>0</v>
      </c>
      <c r="R137" s="202"/>
      <c r="S137" s="203">
        <v>9</v>
      </c>
      <c r="T137" s="204">
        <v>0</v>
      </c>
      <c r="U137" s="204">
        <v>0</v>
      </c>
      <c r="V137" s="204">
        <v>0</v>
      </c>
      <c r="W137" s="204">
        <f t="shared" si="247"/>
        <v>0</v>
      </c>
      <c r="X137" s="204">
        <f t="shared" si="248"/>
        <v>0</v>
      </c>
      <c r="Z137" s="202"/>
      <c r="AA137" s="203">
        <v>9</v>
      </c>
      <c r="AB137" s="204">
        <v>0</v>
      </c>
      <c r="AC137" s="204">
        <v>0</v>
      </c>
      <c r="AD137" s="204">
        <v>0</v>
      </c>
      <c r="AE137" s="204">
        <f t="shared" si="249"/>
        <v>0</v>
      </c>
      <c r="AF137" s="204">
        <f t="shared" si="250"/>
        <v>0</v>
      </c>
      <c r="AH137" s="202"/>
      <c r="AI137" s="203">
        <v>9</v>
      </c>
      <c r="AJ137" s="204">
        <v>0</v>
      </c>
      <c r="AK137" s="204">
        <v>0</v>
      </c>
      <c r="AL137" s="204">
        <v>0</v>
      </c>
      <c r="AM137" s="204">
        <f t="shared" si="251"/>
        <v>0</v>
      </c>
      <c r="AN137" s="204">
        <f t="shared" si="252"/>
        <v>0</v>
      </c>
      <c r="AP137" s="202"/>
      <c r="AQ137" s="203">
        <v>9</v>
      </c>
      <c r="AR137" s="204">
        <v>0</v>
      </c>
      <c r="AS137" s="204">
        <v>0</v>
      </c>
      <c r="AT137" s="204">
        <v>0</v>
      </c>
      <c r="AU137" s="204">
        <f t="shared" si="253"/>
        <v>0</v>
      </c>
      <c r="AV137" s="204">
        <f t="shared" si="254"/>
        <v>0</v>
      </c>
      <c r="AX137" s="202"/>
      <c r="AY137" s="203">
        <v>9</v>
      </c>
      <c r="AZ137" s="204">
        <v>0</v>
      </c>
      <c r="BA137" s="204">
        <v>0</v>
      </c>
      <c r="BB137" s="204">
        <v>0</v>
      </c>
      <c r="BC137" s="204">
        <f t="shared" si="255"/>
        <v>0</v>
      </c>
      <c r="BD137" s="204">
        <f t="shared" si="256"/>
        <v>0</v>
      </c>
      <c r="BF137" s="202"/>
      <c r="BG137" s="203">
        <v>9</v>
      </c>
      <c r="BH137" s="204"/>
      <c r="BI137" s="204"/>
      <c r="BJ137" s="204"/>
      <c r="BK137" s="204">
        <f t="shared" si="257"/>
        <v>0</v>
      </c>
      <c r="BL137" s="204">
        <f t="shared" si="258"/>
        <v>0</v>
      </c>
      <c r="BN137" s="202"/>
      <c r="BO137" s="203">
        <v>9</v>
      </c>
      <c r="BP137" s="204">
        <v>0</v>
      </c>
      <c r="BQ137" s="204">
        <v>0</v>
      </c>
      <c r="BR137" s="204">
        <v>0</v>
      </c>
      <c r="BS137" s="204">
        <f t="shared" si="259"/>
        <v>0</v>
      </c>
      <c r="BT137" s="204">
        <f t="shared" si="260"/>
        <v>0</v>
      </c>
    </row>
    <row r="138" spans="2:72" s="35" customFormat="1">
      <c r="B138" s="202"/>
      <c r="C138" s="203">
        <v>10</v>
      </c>
      <c r="D138" s="204">
        <f t="shared" si="242"/>
        <v>0</v>
      </c>
      <c r="E138" s="204">
        <f t="shared" si="240"/>
        <v>0</v>
      </c>
      <c r="F138" s="204">
        <f t="shared" si="241"/>
        <v>0</v>
      </c>
      <c r="G138" s="204">
        <f t="shared" si="243"/>
        <v>0</v>
      </c>
      <c r="H138" s="204">
        <f t="shared" si="244"/>
        <v>0</v>
      </c>
      <c r="J138" s="202"/>
      <c r="K138" s="203">
        <v>10</v>
      </c>
      <c r="L138" s="204">
        <v>0</v>
      </c>
      <c r="M138" s="204">
        <v>0</v>
      </c>
      <c r="N138" s="204">
        <v>0</v>
      </c>
      <c r="O138" s="204">
        <f t="shared" si="245"/>
        <v>0</v>
      </c>
      <c r="P138" s="204">
        <f t="shared" si="246"/>
        <v>0</v>
      </c>
      <c r="R138" s="202"/>
      <c r="S138" s="203">
        <v>10</v>
      </c>
      <c r="T138" s="204">
        <v>0</v>
      </c>
      <c r="U138" s="204">
        <v>0</v>
      </c>
      <c r="V138" s="204">
        <v>0</v>
      </c>
      <c r="W138" s="204">
        <f t="shared" si="247"/>
        <v>0</v>
      </c>
      <c r="X138" s="204">
        <f t="shared" si="248"/>
        <v>0</v>
      </c>
      <c r="Z138" s="202"/>
      <c r="AA138" s="203">
        <v>10</v>
      </c>
      <c r="AB138" s="204">
        <v>0</v>
      </c>
      <c r="AC138" s="204">
        <v>0</v>
      </c>
      <c r="AD138" s="204">
        <v>0</v>
      </c>
      <c r="AE138" s="204">
        <f t="shared" si="249"/>
        <v>0</v>
      </c>
      <c r="AF138" s="204">
        <f t="shared" si="250"/>
        <v>0</v>
      </c>
      <c r="AH138" s="202"/>
      <c r="AI138" s="203">
        <v>10</v>
      </c>
      <c r="AJ138" s="204">
        <v>0</v>
      </c>
      <c r="AK138" s="204">
        <v>0</v>
      </c>
      <c r="AL138" s="204">
        <v>0</v>
      </c>
      <c r="AM138" s="204">
        <f t="shared" si="251"/>
        <v>0</v>
      </c>
      <c r="AN138" s="204">
        <f t="shared" si="252"/>
        <v>0</v>
      </c>
      <c r="AP138" s="202"/>
      <c r="AQ138" s="203">
        <v>10</v>
      </c>
      <c r="AR138" s="204">
        <v>0</v>
      </c>
      <c r="AS138" s="204">
        <v>0</v>
      </c>
      <c r="AT138" s="204">
        <v>0</v>
      </c>
      <c r="AU138" s="204">
        <f t="shared" si="253"/>
        <v>0</v>
      </c>
      <c r="AV138" s="204">
        <f t="shared" si="254"/>
        <v>0</v>
      </c>
      <c r="AX138" s="202"/>
      <c r="AY138" s="203">
        <v>10</v>
      </c>
      <c r="AZ138" s="204">
        <v>0</v>
      </c>
      <c r="BA138" s="204">
        <v>0</v>
      </c>
      <c r="BB138" s="204">
        <v>0</v>
      </c>
      <c r="BC138" s="204">
        <f t="shared" si="255"/>
        <v>0</v>
      </c>
      <c r="BD138" s="204">
        <f t="shared" si="256"/>
        <v>0</v>
      </c>
      <c r="BF138" s="202"/>
      <c r="BG138" s="203">
        <v>10</v>
      </c>
      <c r="BH138" s="204"/>
      <c r="BI138" s="204"/>
      <c r="BJ138" s="204"/>
      <c r="BK138" s="204">
        <f t="shared" si="257"/>
        <v>0</v>
      </c>
      <c r="BL138" s="204">
        <f t="shared" si="258"/>
        <v>0</v>
      </c>
      <c r="BN138" s="202"/>
      <c r="BO138" s="203">
        <v>10</v>
      </c>
      <c r="BP138" s="204">
        <v>0</v>
      </c>
      <c r="BQ138" s="204">
        <v>0</v>
      </c>
      <c r="BR138" s="204">
        <v>0</v>
      </c>
      <c r="BS138" s="204">
        <f t="shared" si="259"/>
        <v>0</v>
      </c>
      <c r="BT138" s="204">
        <f t="shared" si="260"/>
        <v>0</v>
      </c>
    </row>
    <row r="139" spans="2:72" s="35" customFormat="1">
      <c r="B139" s="202"/>
      <c r="C139" s="203">
        <v>11</v>
      </c>
      <c r="D139" s="204">
        <f t="shared" si="242"/>
        <v>10</v>
      </c>
      <c r="E139" s="204">
        <f t="shared" si="240"/>
        <v>10</v>
      </c>
      <c r="F139" s="204">
        <f t="shared" si="241"/>
        <v>10</v>
      </c>
      <c r="G139" s="204">
        <f t="shared" si="243"/>
        <v>0</v>
      </c>
      <c r="H139" s="204">
        <f t="shared" si="244"/>
        <v>0</v>
      </c>
      <c r="J139" s="202"/>
      <c r="K139" s="203">
        <v>11</v>
      </c>
      <c r="L139" s="204">
        <v>0</v>
      </c>
      <c r="M139" s="204">
        <v>0</v>
      </c>
      <c r="N139" s="204">
        <v>0</v>
      </c>
      <c r="O139" s="204">
        <f t="shared" si="245"/>
        <v>0</v>
      </c>
      <c r="P139" s="204">
        <f t="shared" si="246"/>
        <v>0</v>
      </c>
      <c r="R139" s="202"/>
      <c r="S139" s="203">
        <v>11</v>
      </c>
      <c r="T139" s="204">
        <v>0</v>
      </c>
      <c r="U139" s="204">
        <v>0</v>
      </c>
      <c r="V139" s="204">
        <v>0</v>
      </c>
      <c r="W139" s="204">
        <f t="shared" si="247"/>
        <v>0</v>
      </c>
      <c r="X139" s="204">
        <f t="shared" si="248"/>
        <v>0</v>
      </c>
      <c r="Z139" s="202"/>
      <c r="AA139" s="203">
        <v>11</v>
      </c>
      <c r="AB139" s="204">
        <v>0</v>
      </c>
      <c r="AC139" s="204">
        <v>0</v>
      </c>
      <c r="AD139" s="204">
        <v>0</v>
      </c>
      <c r="AE139" s="204">
        <f t="shared" si="249"/>
        <v>0</v>
      </c>
      <c r="AF139" s="204">
        <f t="shared" si="250"/>
        <v>0</v>
      </c>
      <c r="AH139" s="202"/>
      <c r="AI139" s="203">
        <v>11</v>
      </c>
      <c r="AJ139" s="204">
        <v>0</v>
      </c>
      <c r="AK139" s="204">
        <v>0</v>
      </c>
      <c r="AL139" s="204">
        <v>0</v>
      </c>
      <c r="AM139" s="204">
        <f t="shared" si="251"/>
        <v>0</v>
      </c>
      <c r="AN139" s="204">
        <f t="shared" si="252"/>
        <v>0</v>
      </c>
      <c r="AP139" s="202"/>
      <c r="AQ139" s="203">
        <v>11</v>
      </c>
      <c r="AR139" s="204">
        <v>10</v>
      </c>
      <c r="AS139" s="204">
        <v>10</v>
      </c>
      <c r="AT139" s="204">
        <v>10</v>
      </c>
      <c r="AU139" s="204">
        <f t="shared" si="253"/>
        <v>0</v>
      </c>
      <c r="AV139" s="204">
        <f t="shared" si="254"/>
        <v>0</v>
      </c>
      <c r="AX139" s="202"/>
      <c r="AY139" s="203">
        <v>11</v>
      </c>
      <c r="AZ139" s="204">
        <v>0</v>
      </c>
      <c r="BA139" s="204">
        <v>0</v>
      </c>
      <c r="BB139" s="204">
        <v>0</v>
      </c>
      <c r="BC139" s="204">
        <f t="shared" si="255"/>
        <v>0</v>
      </c>
      <c r="BD139" s="204">
        <f t="shared" si="256"/>
        <v>0</v>
      </c>
      <c r="BF139" s="202"/>
      <c r="BG139" s="203">
        <v>11</v>
      </c>
      <c r="BH139" s="204"/>
      <c r="BI139" s="204"/>
      <c r="BJ139" s="204"/>
      <c r="BK139" s="204">
        <f t="shared" si="257"/>
        <v>0</v>
      </c>
      <c r="BL139" s="204">
        <f t="shared" si="258"/>
        <v>0</v>
      </c>
      <c r="BN139" s="202"/>
      <c r="BO139" s="203">
        <v>11</v>
      </c>
      <c r="BP139" s="204">
        <v>0</v>
      </c>
      <c r="BQ139" s="204">
        <v>0</v>
      </c>
      <c r="BR139" s="204">
        <v>0</v>
      </c>
      <c r="BS139" s="204">
        <f t="shared" si="259"/>
        <v>0</v>
      </c>
      <c r="BT139" s="204">
        <f t="shared" si="260"/>
        <v>0</v>
      </c>
    </row>
    <row r="140" spans="2:72" s="35" customFormat="1">
      <c r="B140" s="202"/>
      <c r="C140" s="203">
        <v>12</v>
      </c>
      <c r="D140" s="204">
        <f t="shared" si="242"/>
        <v>0</v>
      </c>
      <c r="E140" s="204">
        <f t="shared" si="240"/>
        <v>0</v>
      </c>
      <c r="F140" s="204">
        <f t="shared" si="241"/>
        <v>0</v>
      </c>
      <c r="G140" s="204">
        <f t="shared" si="243"/>
        <v>0</v>
      </c>
      <c r="H140" s="204">
        <f t="shared" si="244"/>
        <v>0</v>
      </c>
      <c r="J140" s="202"/>
      <c r="K140" s="203">
        <v>12</v>
      </c>
      <c r="L140" s="204">
        <v>0</v>
      </c>
      <c r="M140" s="204">
        <v>0</v>
      </c>
      <c r="N140" s="204">
        <v>0</v>
      </c>
      <c r="O140" s="204">
        <f t="shared" si="245"/>
        <v>0</v>
      </c>
      <c r="P140" s="204">
        <f t="shared" si="246"/>
        <v>0</v>
      </c>
      <c r="R140" s="202"/>
      <c r="S140" s="203">
        <v>12</v>
      </c>
      <c r="T140" s="204">
        <v>0</v>
      </c>
      <c r="U140" s="204">
        <v>0</v>
      </c>
      <c r="V140" s="204">
        <v>0</v>
      </c>
      <c r="W140" s="204">
        <f t="shared" si="247"/>
        <v>0</v>
      </c>
      <c r="X140" s="204">
        <f t="shared" si="248"/>
        <v>0</v>
      </c>
      <c r="Z140" s="202"/>
      <c r="AA140" s="203">
        <v>12</v>
      </c>
      <c r="AB140" s="204">
        <v>0</v>
      </c>
      <c r="AC140" s="204">
        <v>0</v>
      </c>
      <c r="AD140" s="204">
        <v>0</v>
      </c>
      <c r="AE140" s="204">
        <f t="shared" si="249"/>
        <v>0</v>
      </c>
      <c r="AF140" s="204">
        <f t="shared" si="250"/>
        <v>0</v>
      </c>
      <c r="AH140" s="202"/>
      <c r="AI140" s="203">
        <v>12</v>
      </c>
      <c r="AJ140" s="204">
        <v>0</v>
      </c>
      <c r="AK140" s="204">
        <v>0</v>
      </c>
      <c r="AL140" s="204">
        <v>0</v>
      </c>
      <c r="AM140" s="204">
        <f t="shared" si="251"/>
        <v>0</v>
      </c>
      <c r="AN140" s="204">
        <f t="shared" si="252"/>
        <v>0</v>
      </c>
      <c r="AP140" s="202"/>
      <c r="AQ140" s="203">
        <v>12</v>
      </c>
      <c r="AR140" s="204">
        <v>0</v>
      </c>
      <c r="AS140" s="204">
        <v>0</v>
      </c>
      <c r="AT140" s="204">
        <v>0</v>
      </c>
      <c r="AU140" s="204">
        <f t="shared" si="253"/>
        <v>0</v>
      </c>
      <c r="AV140" s="204">
        <f t="shared" si="254"/>
        <v>0</v>
      </c>
      <c r="AX140" s="202"/>
      <c r="AY140" s="203">
        <v>12</v>
      </c>
      <c r="AZ140" s="204">
        <v>0</v>
      </c>
      <c r="BA140" s="204">
        <v>0</v>
      </c>
      <c r="BB140" s="204">
        <v>0</v>
      </c>
      <c r="BC140" s="204">
        <f t="shared" si="255"/>
        <v>0</v>
      </c>
      <c r="BD140" s="204">
        <f t="shared" si="256"/>
        <v>0</v>
      </c>
      <c r="BF140" s="202"/>
      <c r="BG140" s="203">
        <v>12</v>
      </c>
      <c r="BH140" s="204"/>
      <c r="BI140" s="204"/>
      <c r="BJ140" s="204"/>
      <c r="BK140" s="204">
        <f t="shared" si="257"/>
        <v>0</v>
      </c>
      <c r="BL140" s="204">
        <f t="shared" si="258"/>
        <v>0</v>
      </c>
      <c r="BN140" s="202"/>
      <c r="BO140" s="203">
        <v>12</v>
      </c>
      <c r="BP140" s="204">
        <v>0</v>
      </c>
      <c r="BQ140" s="204">
        <v>0</v>
      </c>
      <c r="BR140" s="204">
        <v>0</v>
      </c>
      <c r="BS140" s="204">
        <f t="shared" si="259"/>
        <v>0</v>
      </c>
      <c r="BT140" s="204">
        <f t="shared" si="260"/>
        <v>0</v>
      </c>
    </row>
    <row r="141" spans="2:72" s="35" customFormat="1">
      <c r="B141" s="202"/>
      <c r="C141" s="203">
        <v>13</v>
      </c>
      <c r="D141" s="204">
        <f t="shared" si="242"/>
        <v>0</v>
      </c>
      <c r="E141" s="204">
        <f t="shared" si="240"/>
        <v>0</v>
      </c>
      <c r="F141" s="204">
        <f t="shared" si="241"/>
        <v>0</v>
      </c>
      <c r="G141" s="204">
        <f t="shared" si="243"/>
        <v>0</v>
      </c>
      <c r="H141" s="204">
        <f t="shared" si="244"/>
        <v>0</v>
      </c>
      <c r="J141" s="202"/>
      <c r="K141" s="203">
        <v>13</v>
      </c>
      <c r="L141" s="204">
        <v>0</v>
      </c>
      <c r="M141" s="204">
        <v>0</v>
      </c>
      <c r="N141" s="204">
        <v>0</v>
      </c>
      <c r="O141" s="204">
        <f t="shared" si="245"/>
        <v>0</v>
      </c>
      <c r="P141" s="204">
        <f t="shared" si="246"/>
        <v>0</v>
      </c>
      <c r="R141" s="202"/>
      <c r="S141" s="203">
        <v>13</v>
      </c>
      <c r="T141" s="204">
        <v>0</v>
      </c>
      <c r="U141" s="204">
        <v>0</v>
      </c>
      <c r="V141" s="204">
        <v>0</v>
      </c>
      <c r="W141" s="204">
        <f t="shared" si="247"/>
        <v>0</v>
      </c>
      <c r="X141" s="204">
        <f t="shared" si="248"/>
        <v>0</v>
      </c>
      <c r="Z141" s="202"/>
      <c r="AA141" s="203">
        <v>13</v>
      </c>
      <c r="AB141" s="204">
        <v>0</v>
      </c>
      <c r="AC141" s="204">
        <v>0</v>
      </c>
      <c r="AD141" s="204">
        <v>0</v>
      </c>
      <c r="AE141" s="204">
        <f t="shared" si="249"/>
        <v>0</v>
      </c>
      <c r="AF141" s="204">
        <f t="shared" si="250"/>
        <v>0</v>
      </c>
      <c r="AH141" s="202"/>
      <c r="AI141" s="203">
        <v>13</v>
      </c>
      <c r="AJ141" s="204">
        <v>0</v>
      </c>
      <c r="AK141" s="204">
        <v>0</v>
      </c>
      <c r="AL141" s="204">
        <v>0</v>
      </c>
      <c r="AM141" s="204">
        <f t="shared" si="251"/>
        <v>0</v>
      </c>
      <c r="AN141" s="204">
        <f t="shared" si="252"/>
        <v>0</v>
      </c>
      <c r="AP141" s="202"/>
      <c r="AQ141" s="203">
        <v>13</v>
      </c>
      <c r="AR141" s="204">
        <v>0</v>
      </c>
      <c r="AS141" s="204">
        <v>0</v>
      </c>
      <c r="AT141" s="204">
        <v>0</v>
      </c>
      <c r="AU141" s="204">
        <f t="shared" si="253"/>
        <v>0</v>
      </c>
      <c r="AV141" s="204">
        <f t="shared" si="254"/>
        <v>0</v>
      </c>
      <c r="AX141" s="202"/>
      <c r="AY141" s="203">
        <v>13</v>
      </c>
      <c r="AZ141" s="204">
        <v>0</v>
      </c>
      <c r="BA141" s="204">
        <v>0</v>
      </c>
      <c r="BB141" s="204">
        <v>0</v>
      </c>
      <c r="BC141" s="204">
        <f t="shared" si="255"/>
        <v>0</v>
      </c>
      <c r="BD141" s="204">
        <f t="shared" si="256"/>
        <v>0</v>
      </c>
      <c r="BF141" s="202"/>
      <c r="BG141" s="203">
        <v>13</v>
      </c>
      <c r="BH141" s="204"/>
      <c r="BI141" s="204"/>
      <c r="BJ141" s="204"/>
      <c r="BK141" s="204">
        <f t="shared" si="257"/>
        <v>0</v>
      </c>
      <c r="BL141" s="204">
        <f t="shared" si="258"/>
        <v>0</v>
      </c>
      <c r="BN141" s="202"/>
      <c r="BO141" s="203">
        <v>13</v>
      </c>
      <c r="BP141" s="204">
        <v>0</v>
      </c>
      <c r="BQ141" s="204">
        <v>0</v>
      </c>
      <c r="BR141" s="204">
        <v>0</v>
      </c>
      <c r="BS141" s="204">
        <f t="shared" si="259"/>
        <v>0</v>
      </c>
      <c r="BT141" s="204">
        <f t="shared" si="260"/>
        <v>0</v>
      </c>
    </row>
    <row r="142" spans="2:72" s="35" customFormat="1">
      <c r="B142" s="202"/>
      <c r="C142" s="203">
        <v>14</v>
      </c>
      <c r="D142" s="204">
        <f t="shared" si="242"/>
        <v>0</v>
      </c>
      <c r="E142" s="204">
        <f t="shared" si="240"/>
        <v>0</v>
      </c>
      <c r="F142" s="204">
        <f t="shared" si="241"/>
        <v>0</v>
      </c>
      <c r="G142" s="204">
        <f t="shared" si="243"/>
        <v>0</v>
      </c>
      <c r="H142" s="204">
        <f t="shared" si="244"/>
        <v>0</v>
      </c>
      <c r="J142" s="202"/>
      <c r="K142" s="203">
        <v>14</v>
      </c>
      <c r="L142" s="204">
        <v>0</v>
      </c>
      <c r="M142" s="204">
        <v>0</v>
      </c>
      <c r="N142" s="204">
        <v>0</v>
      </c>
      <c r="O142" s="204">
        <f t="shared" si="245"/>
        <v>0</v>
      </c>
      <c r="P142" s="204">
        <f t="shared" si="246"/>
        <v>0</v>
      </c>
      <c r="R142" s="202"/>
      <c r="S142" s="203">
        <v>14</v>
      </c>
      <c r="T142" s="204">
        <v>0</v>
      </c>
      <c r="U142" s="204">
        <v>0</v>
      </c>
      <c r="V142" s="204">
        <v>0</v>
      </c>
      <c r="W142" s="204">
        <f t="shared" si="247"/>
        <v>0</v>
      </c>
      <c r="X142" s="204">
        <f t="shared" si="248"/>
        <v>0</v>
      </c>
      <c r="Z142" s="202"/>
      <c r="AA142" s="203">
        <v>14</v>
      </c>
      <c r="AB142" s="204">
        <v>0</v>
      </c>
      <c r="AC142" s="204">
        <v>0</v>
      </c>
      <c r="AD142" s="204">
        <v>0</v>
      </c>
      <c r="AE142" s="204">
        <f t="shared" si="249"/>
        <v>0</v>
      </c>
      <c r="AF142" s="204">
        <f t="shared" si="250"/>
        <v>0</v>
      </c>
      <c r="AH142" s="202"/>
      <c r="AI142" s="203">
        <v>14</v>
      </c>
      <c r="AJ142" s="204">
        <v>0</v>
      </c>
      <c r="AK142" s="204">
        <v>0</v>
      </c>
      <c r="AL142" s="204">
        <v>0</v>
      </c>
      <c r="AM142" s="204">
        <f t="shared" si="251"/>
        <v>0</v>
      </c>
      <c r="AN142" s="204">
        <f t="shared" si="252"/>
        <v>0</v>
      </c>
      <c r="AP142" s="202"/>
      <c r="AQ142" s="203">
        <v>14</v>
      </c>
      <c r="AR142" s="204">
        <v>0</v>
      </c>
      <c r="AS142" s="204">
        <v>0</v>
      </c>
      <c r="AT142" s="204">
        <v>0</v>
      </c>
      <c r="AU142" s="204">
        <f t="shared" si="253"/>
        <v>0</v>
      </c>
      <c r="AV142" s="204">
        <f t="shared" si="254"/>
        <v>0</v>
      </c>
      <c r="AX142" s="202"/>
      <c r="AY142" s="203">
        <v>14</v>
      </c>
      <c r="AZ142" s="204">
        <v>0</v>
      </c>
      <c r="BA142" s="204">
        <v>0</v>
      </c>
      <c r="BB142" s="204">
        <v>0</v>
      </c>
      <c r="BC142" s="204">
        <f t="shared" si="255"/>
        <v>0</v>
      </c>
      <c r="BD142" s="204">
        <f t="shared" si="256"/>
        <v>0</v>
      </c>
      <c r="BF142" s="202"/>
      <c r="BG142" s="203">
        <v>14</v>
      </c>
      <c r="BH142" s="204"/>
      <c r="BI142" s="204"/>
      <c r="BJ142" s="204"/>
      <c r="BK142" s="204">
        <f t="shared" si="257"/>
        <v>0</v>
      </c>
      <c r="BL142" s="204">
        <f t="shared" si="258"/>
        <v>0</v>
      </c>
      <c r="BN142" s="202"/>
      <c r="BO142" s="203">
        <v>14</v>
      </c>
      <c r="BP142" s="204">
        <v>0</v>
      </c>
      <c r="BQ142" s="204">
        <v>0</v>
      </c>
      <c r="BR142" s="204">
        <v>0</v>
      </c>
      <c r="BS142" s="204">
        <f t="shared" si="259"/>
        <v>0</v>
      </c>
      <c r="BT142" s="204">
        <f t="shared" si="260"/>
        <v>0</v>
      </c>
    </row>
    <row r="143" spans="2:72" s="35" customFormat="1">
      <c r="B143" s="202"/>
      <c r="C143" s="203">
        <v>15</v>
      </c>
      <c r="D143" s="204">
        <f t="shared" si="242"/>
        <v>0</v>
      </c>
      <c r="E143" s="204">
        <f t="shared" si="240"/>
        <v>0</v>
      </c>
      <c r="F143" s="204">
        <f t="shared" si="241"/>
        <v>0</v>
      </c>
      <c r="G143" s="204">
        <f t="shared" si="243"/>
        <v>0</v>
      </c>
      <c r="H143" s="204">
        <f t="shared" si="244"/>
        <v>0</v>
      </c>
      <c r="J143" s="202"/>
      <c r="K143" s="203">
        <v>15</v>
      </c>
      <c r="L143" s="204">
        <v>0</v>
      </c>
      <c r="M143" s="204">
        <v>0</v>
      </c>
      <c r="N143" s="204">
        <v>0</v>
      </c>
      <c r="O143" s="204">
        <f t="shared" si="245"/>
        <v>0</v>
      </c>
      <c r="P143" s="204">
        <f t="shared" si="246"/>
        <v>0</v>
      </c>
      <c r="R143" s="202"/>
      <c r="S143" s="203">
        <v>15</v>
      </c>
      <c r="T143" s="204">
        <v>0</v>
      </c>
      <c r="U143" s="204">
        <v>0</v>
      </c>
      <c r="V143" s="204">
        <v>0</v>
      </c>
      <c r="W143" s="204">
        <f t="shared" si="247"/>
        <v>0</v>
      </c>
      <c r="X143" s="204">
        <f t="shared" si="248"/>
        <v>0</v>
      </c>
      <c r="Z143" s="202"/>
      <c r="AA143" s="203">
        <v>15</v>
      </c>
      <c r="AB143" s="204">
        <v>0</v>
      </c>
      <c r="AC143" s="204">
        <v>0</v>
      </c>
      <c r="AD143" s="204">
        <v>0</v>
      </c>
      <c r="AE143" s="204">
        <f t="shared" si="249"/>
        <v>0</v>
      </c>
      <c r="AF143" s="204">
        <f t="shared" si="250"/>
        <v>0</v>
      </c>
      <c r="AH143" s="202"/>
      <c r="AI143" s="203">
        <v>15</v>
      </c>
      <c r="AJ143" s="204">
        <v>0</v>
      </c>
      <c r="AK143" s="204">
        <v>0</v>
      </c>
      <c r="AL143" s="204">
        <v>0</v>
      </c>
      <c r="AM143" s="204">
        <f t="shared" si="251"/>
        <v>0</v>
      </c>
      <c r="AN143" s="204">
        <f t="shared" si="252"/>
        <v>0</v>
      </c>
      <c r="AP143" s="202"/>
      <c r="AQ143" s="203">
        <v>15</v>
      </c>
      <c r="AR143" s="204">
        <v>0</v>
      </c>
      <c r="AS143" s="204">
        <v>0</v>
      </c>
      <c r="AT143" s="204">
        <v>0</v>
      </c>
      <c r="AU143" s="204">
        <f t="shared" si="253"/>
        <v>0</v>
      </c>
      <c r="AV143" s="204">
        <f t="shared" si="254"/>
        <v>0</v>
      </c>
      <c r="AX143" s="202"/>
      <c r="AY143" s="203">
        <v>15</v>
      </c>
      <c r="AZ143" s="204">
        <v>0</v>
      </c>
      <c r="BA143" s="204">
        <v>0</v>
      </c>
      <c r="BB143" s="204">
        <v>0</v>
      </c>
      <c r="BC143" s="204">
        <f t="shared" si="255"/>
        <v>0</v>
      </c>
      <c r="BD143" s="204">
        <f t="shared" si="256"/>
        <v>0</v>
      </c>
      <c r="BF143" s="202"/>
      <c r="BG143" s="203">
        <v>15</v>
      </c>
      <c r="BH143" s="204"/>
      <c r="BI143" s="204"/>
      <c r="BJ143" s="204"/>
      <c r="BK143" s="204">
        <f t="shared" si="257"/>
        <v>0</v>
      </c>
      <c r="BL143" s="204">
        <f t="shared" si="258"/>
        <v>0</v>
      </c>
      <c r="BN143" s="202"/>
      <c r="BO143" s="203">
        <v>15</v>
      </c>
      <c r="BP143" s="204">
        <v>0</v>
      </c>
      <c r="BQ143" s="204">
        <v>0</v>
      </c>
      <c r="BR143" s="204">
        <v>0</v>
      </c>
      <c r="BS143" s="204">
        <f t="shared" si="259"/>
        <v>0</v>
      </c>
      <c r="BT143" s="204">
        <f t="shared" si="260"/>
        <v>0</v>
      </c>
    </row>
    <row r="144" spans="2:72" s="35" customFormat="1">
      <c r="B144" s="202"/>
      <c r="C144" s="203">
        <v>16</v>
      </c>
      <c r="D144" s="204">
        <f t="shared" si="242"/>
        <v>1427</v>
      </c>
      <c r="E144" s="204">
        <f t="shared" si="240"/>
        <v>1432</v>
      </c>
      <c r="F144" s="204">
        <f t="shared" si="241"/>
        <v>1421</v>
      </c>
      <c r="G144" s="204">
        <f t="shared" si="243"/>
        <v>-6</v>
      </c>
      <c r="H144" s="204">
        <f t="shared" si="244"/>
        <v>-11</v>
      </c>
      <c r="J144" s="202"/>
      <c r="K144" s="203">
        <v>16</v>
      </c>
      <c r="L144" s="204">
        <v>0</v>
      </c>
      <c r="M144" s="204">
        <v>0</v>
      </c>
      <c r="N144" s="204">
        <v>0</v>
      </c>
      <c r="O144" s="204">
        <f t="shared" si="245"/>
        <v>0</v>
      </c>
      <c r="P144" s="204">
        <f t="shared" si="246"/>
        <v>0</v>
      </c>
      <c r="R144" s="202"/>
      <c r="S144" s="203">
        <v>16</v>
      </c>
      <c r="T144" s="204">
        <v>0</v>
      </c>
      <c r="U144" s="204">
        <v>0</v>
      </c>
      <c r="V144" s="204">
        <v>0</v>
      </c>
      <c r="W144" s="204">
        <f t="shared" si="247"/>
        <v>0</v>
      </c>
      <c r="X144" s="204">
        <f t="shared" si="248"/>
        <v>0</v>
      </c>
      <c r="Z144" s="202"/>
      <c r="AA144" s="203">
        <v>16</v>
      </c>
      <c r="AB144" s="204">
        <v>0</v>
      </c>
      <c r="AC144" s="204">
        <v>0</v>
      </c>
      <c r="AD144" s="204">
        <v>0</v>
      </c>
      <c r="AE144" s="204">
        <f t="shared" si="249"/>
        <v>0</v>
      </c>
      <c r="AF144" s="204">
        <f t="shared" si="250"/>
        <v>0</v>
      </c>
      <c r="AH144" s="202"/>
      <c r="AI144" s="203">
        <v>16</v>
      </c>
      <c r="AJ144" s="204">
        <v>1427</v>
      </c>
      <c r="AK144" s="204">
        <v>1432</v>
      </c>
      <c r="AL144" s="204">
        <v>1421</v>
      </c>
      <c r="AM144" s="204">
        <f t="shared" si="251"/>
        <v>-6</v>
      </c>
      <c r="AN144" s="204">
        <f t="shared" si="252"/>
        <v>-11</v>
      </c>
      <c r="AP144" s="202"/>
      <c r="AQ144" s="203">
        <v>16</v>
      </c>
      <c r="AR144" s="204">
        <v>0</v>
      </c>
      <c r="AS144" s="204">
        <v>0</v>
      </c>
      <c r="AT144" s="204">
        <v>0</v>
      </c>
      <c r="AU144" s="204">
        <f t="shared" si="253"/>
        <v>0</v>
      </c>
      <c r="AV144" s="204">
        <f t="shared" si="254"/>
        <v>0</v>
      </c>
      <c r="AX144" s="202"/>
      <c r="AY144" s="203">
        <v>16</v>
      </c>
      <c r="AZ144" s="204">
        <v>0</v>
      </c>
      <c r="BA144" s="204">
        <v>0</v>
      </c>
      <c r="BB144" s="204">
        <v>0</v>
      </c>
      <c r="BC144" s="204">
        <f t="shared" si="255"/>
        <v>0</v>
      </c>
      <c r="BD144" s="204">
        <f t="shared" si="256"/>
        <v>0</v>
      </c>
      <c r="BF144" s="202"/>
      <c r="BG144" s="203">
        <v>16</v>
      </c>
      <c r="BH144" s="204"/>
      <c r="BI144" s="204"/>
      <c r="BJ144" s="204"/>
      <c r="BK144" s="204">
        <f t="shared" si="257"/>
        <v>0</v>
      </c>
      <c r="BL144" s="204">
        <f t="shared" si="258"/>
        <v>0</v>
      </c>
      <c r="BN144" s="202"/>
      <c r="BO144" s="203">
        <v>16</v>
      </c>
      <c r="BP144" s="204">
        <v>0</v>
      </c>
      <c r="BQ144" s="204">
        <v>0</v>
      </c>
      <c r="BR144" s="204">
        <v>0</v>
      </c>
      <c r="BS144" s="204">
        <f t="shared" si="259"/>
        <v>0</v>
      </c>
      <c r="BT144" s="204">
        <f t="shared" si="260"/>
        <v>0</v>
      </c>
    </row>
    <row r="145" spans="2:72" s="35" customFormat="1">
      <c r="B145" s="202"/>
      <c r="C145" s="203">
        <v>17</v>
      </c>
      <c r="D145" s="204">
        <f t="shared" si="242"/>
        <v>0</v>
      </c>
      <c r="E145" s="204">
        <f t="shared" si="240"/>
        <v>0</v>
      </c>
      <c r="F145" s="204">
        <f t="shared" si="241"/>
        <v>0</v>
      </c>
      <c r="G145" s="204">
        <f t="shared" si="243"/>
        <v>0</v>
      </c>
      <c r="H145" s="204">
        <f t="shared" si="244"/>
        <v>0</v>
      </c>
      <c r="J145" s="202"/>
      <c r="K145" s="203">
        <v>17</v>
      </c>
      <c r="L145" s="204">
        <v>0</v>
      </c>
      <c r="M145" s="204">
        <v>0</v>
      </c>
      <c r="N145" s="204">
        <v>0</v>
      </c>
      <c r="O145" s="204">
        <f t="shared" si="245"/>
        <v>0</v>
      </c>
      <c r="P145" s="204">
        <f t="shared" si="246"/>
        <v>0</v>
      </c>
      <c r="R145" s="202"/>
      <c r="S145" s="203">
        <v>17</v>
      </c>
      <c r="T145" s="204">
        <v>0</v>
      </c>
      <c r="U145" s="204">
        <v>0</v>
      </c>
      <c r="V145" s="204">
        <v>0</v>
      </c>
      <c r="W145" s="204">
        <f t="shared" si="247"/>
        <v>0</v>
      </c>
      <c r="X145" s="204">
        <f t="shared" si="248"/>
        <v>0</v>
      </c>
      <c r="Z145" s="202"/>
      <c r="AA145" s="203">
        <v>17</v>
      </c>
      <c r="AB145" s="204">
        <v>0</v>
      </c>
      <c r="AC145" s="204">
        <v>0</v>
      </c>
      <c r="AD145" s="204">
        <v>0</v>
      </c>
      <c r="AE145" s="204">
        <f t="shared" si="249"/>
        <v>0</v>
      </c>
      <c r="AF145" s="204">
        <f t="shared" si="250"/>
        <v>0</v>
      </c>
      <c r="AH145" s="202"/>
      <c r="AI145" s="203">
        <v>17</v>
      </c>
      <c r="AJ145" s="204">
        <v>0</v>
      </c>
      <c r="AK145" s="204">
        <v>0</v>
      </c>
      <c r="AL145" s="204">
        <v>0</v>
      </c>
      <c r="AM145" s="204">
        <f t="shared" si="251"/>
        <v>0</v>
      </c>
      <c r="AN145" s="204">
        <f t="shared" si="252"/>
        <v>0</v>
      </c>
      <c r="AP145" s="202"/>
      <c r="AQ145" s="203">
        <v>17</v>
      </c>
      <c r="AR145" s="204">
        <v>0</v>
      </c>
      <c r="AS145" s="204">
        <v>0</v>
      </c>
      <c r="AT145" s="204">
        <v>0</v>
      </c>
      <c r="AU145" s="204">
        <f t="shared" si="253"/>
        <v>0</v>
      </c>
      <c r="AV145" s="204">
        <f t="shared" si="254"/>
        <v>0</v>
      </c>
      <c r="AX145" s="202"/>
      <c r="AY145" s="203">
        <v>17</v>
      </c>
      <c r="AZ145" s="204">
        <v>0</v>
      </c>
      <c r="BA145" s="204">
        <v>0</v>
      </c>
      <c r="BB145" s="204">
        <v>0</v>
      </c>
      <c r="BC145" s="204">
        <f t="shared" si="255"/>
        <v>0</v>
      </c>
      <c r="BD145" s="204">
        <f t="shared" si="256"/>
        <v>0</v>
      </c>
      <c r="BF145" s="202"/>
      <c r="BG145" s="203">
        <v>17</v>
      </c>
      <c r="BH145" s="204"/>
      <c r="BI145" s="204"/>
      <c r="BJ145" s="204"/>
      <c r="BK145" s="204">
        <f t="shared" si="257"/>
        <v>0</v>
      </c>
      <c r="BL145" s="204">
        <f t="shared" si="258"/>
        <v>0</v>
      </c>
      <c r="BN145" s="202"/>
      <c r="BO145" s="203">
        <v>17</v>
      </c>
      <c r="BP145" s="204">
        <v>0</v>
      </c>
      <c r="BQ145" s="204">
        <v>0</v>
      </c>
      <c r="BR145" s="204">
        <v>0</v>
      </c>
      <c r="BS145" s="204">
        <f t="shared" si="259"/>
        <v>0</v>
      </c>
      <c r="BT145" s="204">
        <f t="shared" si="260"/>
        <v>0</v>
      </c>
    </row>
    <row r="146" spans="2:72" s="35" customFormat="1">
      <c r="B146" s="202"/>
      <c r="C146" s="203">
        <v>18</v>
      </c>
      <c r="D146" s="204">
        <f t="shared" si="242"/>
        <v>698</v>
      </c>
      <c r="E146" s="204">
        <f t="shared" si="240"/>
        <v>583</v>
      </c>
      <c r="F146" s="204">
        <f t="shared" si="241"/>
        <v>581</v>
      </c>
      <c r="G146" s="204">
        <f t="shared" si="243"/>
        <v>-117</v>
      </c>
      <c r="H146" s="204">
        <f t="shared" si="244"/>
        <v>-2</v>
      </c>
      <c r="J146" s="202"/>
      <c r="K146" s="203">
        <v>18</v>
      </c>
      <c r="L146" s="204">
        <v>0</v>
      </c>
      <c r="M146" s="204">
        <v>0</v>
      </c>
      <c r="N146" s="204">
        <v>0</v>
      </c>
      <c r="O146" s="204">
        <f t="shared" si="245"/>
        <v>0</v>
      </c>
      <c r="P146" s="204">
        <f t="shared" si="246"/>
        <v>0</v>
      </c>
      <c r="R146" s="202"/>
      <c r="S146" s="203">
        <v>18</v>
      </c>
      <c r="T146" s="204">
        <v>0</v>
      </c>
      <c r="U146" s="204">
        <v>0</v>
      </c>
      <c r="V146" s="204">
        <v>0</v>
      </c>
      <c r="W146" s="204">
        <f t="shared" si="247"/>
        <v>0</v>
      </c>
      <c r="X146" s="204">
        <f t="shared" si="248"/>
        <v>0</v>
      </c>
      <c r="Z146" s="202"/>
      <c r="AA146" s="203">
        <v>18</v>
      </c>
      <c r="AB146" s="204">
        <v>0</v>
      </c>
      <c r="AC146" s="204">
        <v>0</v>
      </c>
      <c r="AD146" s="204">
        <v>0</v>
      </c>
      <c r="AE146" s="204">
        <f t="shared" si="249"/>
        <v>0</v>
      </c>
      <c r="AF146" s="204">
        <f t="shared" si="250"/>
        <v>0</v>
      </c>
      <c r="AH146" s="202"/>
      <c r="AI146" s="203">
        <v>18</v>
      </c>
      <c r="AJ146" s="204">
        <v>0</v>
      </c>
      <c r="AK146" s="204">
        <v>0</v>
      </c>
      <c r="AL146" s="204">
        <v>0</v>
      </c>
      <c r="AM146" s="204">
        <f t="shared" si="251"/>
        <v>0</v>
      </c>
      <c r="AN146" s="204">
        <f t="shared" si="252"/>
        <v>0</v>
      </c>
      <c r="AP146" s="202"/>
      <c r="AQ146" s="203">
        <v>18</v>
      </c>
      <c r="AR146" s="204">
        <v>698</v>
      </c>
      <c r="AS146" s="204">
        <v>583</v>
      </c>
      <c r="AT146" s="204">
        <v>581</v>
      </c>
      <c r="AU146" s="204">
        <f t="shared" si="253"/>
        <v>-117</v>
      </c>
      <c r="AV146" s="204">
        <f t="shared" si="254"/>
        <v>-2</v>
      </c>
      <c r="AX146" s="202"/>
      <c r="AY146" s="203">
        <v>18</v>
      </c>
      <c r="AZ146" s="204">
        <v>0</v>
      </c>
      <c r="BA146" s="204">
        <v>0</v>
      </c>
      <c r="BB146" s="204">
        <v>0</v>
      </c>
      <c r="BC146" s="204">
        <f t="shared" si="255"/>
        <v>0</v>
      </c>
      <c r="BD146" s="204">
        <f t="shared" si="256"/>
        <v>0</v>
      </c>
      <c r="BF146" s="202"/>
      <c r="BG146" s="203">
        <v>18</v>
      </c>
      <c r="BH146" s="204"/>
      <c r="BI146" s="204"/>
      <c r="BJ146" s="204"/>
      <c r="BK146" s="204">
        <f t="shared" si="257"/>
        <v>0</v>
      </c>
      <c r="BL146" s="204">
        <f t="shared" si="258"/>
        <v>0</v>
      </c>
      <c r="BN146" s="202"/>
      <c r="BO146" s="203">
        <v>18</v>
      </c>
      <c r="BP146" s="204">
        <v>0</v>
      </c>
      <c r="BQ146" s="204">
        <v>0</v>
      </c>
      <c r="BR146" s="204">
        <v>0</v>
      </c>
      <c r="BS146" s="204">
        <f t="shared" si="259"/>
        <v>0</v>
      </c>
      <c r="BT146" s="204">
        <f t="shared" si="260"/>
        <v>0</v>
      </c>
    </row>
    <row r="147" spans="2:72" s="35" customFormat="1">
      <c r="B147" s="202"/>
      <c r="C147" s="203">
        <v>19</v>
      </c>
      <c r="D147" s="204">
        <f t="shared" si="242"/>
        <v>0</v>
      </c>
      <c r="E147" s="204">
        <f t="shared" si="240"/>
        <v>0</v>
      </c>
      <c r="F147" s="204">
        <f t="shared" si="241"/>
        <v>0</v>
      </c>
      <c r="G147" s="204">
        <f t="shared" si="243"/>
        <v>0</v>
      </c>
      <c r="H147" s="204">
        <f t="shared" si="244"/>
        <v>0</v>
      </c>
      <c r="J147" s="202"/>
      <c r="K147" s="203">
        <v>19</v>
      </c>
      <c r="L147" s="204">
        <v>0</v>
      </c>
      <c r="M147" s="204">
        <v>0</v>
      </c>
      <c r="N147" s="204">
        <v>0</v>
      </c>
      <c r="O147" s="204">
        <f t="shared" si="245"/>
        <v>0</v>
      </c>
      <c r="P147" s="204">
        <f t="shared" si="246"/>
        <v>0</v>
      </c>
      <c r="R147" s="202"/>
      <c r="S147" s="203">
        <v>19</v>
      </c>
      <c r="T147" s="204">
        <v>0</v>
      </c>
      <c r="U147" s="204">
        <v>0</v>
      </c>
      <c r="V147" s="204">
        <v>0</v>
      </c>
      <c r="W147" s="204">
        <f t="shared" si="247"/>
        <v>0</v>
      </c>
      <c r="X147" s="204">
        <f t="shared" si="248"/>
        <v>0</v>
      </c>
      <c r="Z147" s="202"/>
      <c r="AA147" s="203">
        <v>19</v>
      </c>
      <c r="AB147" s="204">
        <v>0</v>
      </c>
      <c r="AC147" s="204">
        <v>0</v>
      </c>
      <c r="AD147" s="204">
        <v>0</v>
      </c>
      <c r="AE147" s="204">
        <f t="shared" si="249"/>
        <v>0</v>
      </c>
      <c r="AF147" s="204">
        <f t="shared" si="250"/>
        <v>0</v>
      </c>
      <c r="AH147" s="202"/>
      <c r="AI147" s="203">
        <v>19</v>
      </c>
      <c r="AJ147" s="204">
        <v>0</v>
      </c>
      <c r="AK147" s="204">
        <v>0</v>
      </c>
      <c r="AL147" s="204">
        <v>0</v>
      </c>
      <c r="AM147" s="204">
        <f t="shared" si="251"/>
        <v>0</v>
      </c>
      <c r="AN147" s="204">
        <f t="shared" si="252"/>
        <v>0</v>
      </c>
      <c r="AP147" s="202"/>
      <c r="AQ147" s="203">
        <v>19</v>
      </c>
      <c r="AR147" s="204">
        <v>0</v>
      </c>
      <c r="AS147" s="204">
        <v>0</v>
      </c>
      <c r="AT147" s="204">
        <v>0</v>
      </c>
      <c r="AU147" s="204">
        <f t="shared" si="253"/>
        <v>0</v>
      </c>
      <c r="AV147" s="204">
        <f t="shared" si="254"/>
        <v>0</v>
      </c>
      <c r="AX147" s="202"/>
      <c r="AY147" s="203">
        <v>19</v>
      </c>
      <c r="AZ147" s="204">
        <v>0</v>
      </c>
      <c r="BA147" s="204">
        <v>0</v>
      </c>
      <c r="BB147" s="204">
        <v>0</v>
      </c>
      <c r="BC147" s="204">
        <f t="shared" si="255"/>
        <v>0</v>
      </c>
      <c r="BD147" s="204">
        <f t="shared" si="256"/>
        <v>0</v>
      </c>
      <c r="BF147" s="202"/>
      <c r="BG147" s="203">
        <v>19</v>
      </c>
      <c r="BH147" s="204"/>
      <c r="BI147" s="204"/>
      <c r="BJ147" s="204"/>
      <c r="BK147" s="204">
        <f t="shared" si="257"/>
        <v>0</v>
      </c>
      <c r="BL147" s="204">
        <f t="shared" si="258"/>
        <v>0</v>
      </c>
      <c r="BN147" s="202"/>
      <c r="BO147" s="203">
        <v>19</v>
      </c>
      <c r="BP147" s="204">
        <v>0</v>
      </c>
      <c r="BQ147" s="204">
        <v>0</v>
      </c>
      <c r="BR147" s="204">
        <v>0</v>
      </c>
      <c r="BS147" s="204">
        <f t="shared" si="259"/>
        <v>0</v>
      </c>
      <c r="BT147" s="204">
        <f t="shared" si="260"/>
        <v>0</v>
      </c>
    </row>
    <row r="148" spans="2:72" s="35" customFormat="1">
      <c r="B148" s="202"/>
      <c r="C148" s="203">
        <v>20</v>
      </c>
      <c r="D148" s="204">
        <f t="shared" si="242"/>
        <v>348</v>
      </c>
      <c r="E148" s="204">
        <f t="shared" si="240"/>
        <v>445</v>
      </c>
      <c r="F148" s="204">
        <f t="shared" si="241"/>
        <v>361</v>
      </c>
      <c r="G148" s="204">
        <f t="shared" si="243"/>
        <v>13</v>
      </c>
      <c r="H148" s="204">
        <f t="shared" si="244"/>
        <v>-84</v>
      </c>
      <c r="J148" s="202"/>
      <c r="K148" s="203">
        <v>20</v>
      </c>
      <c r="L148" s="204">
        <v>0</v>
      </c>
      <c r="M148" s="204">
        <v>0</v>
      </c>
      <c r="N148" s="204">
        <v>0</v>
      </c>
      <c r="O148" s="204">
        <f t="shared" si="245"/>
        <v>0</v>
      </c>
      <c r="P148" s="204">
        <f t="shared" si="246"/>
        <v>0</v>
      </c>
      <c r="R148" s="202"/>
      <c r="S148" s="203">
        <v>20</v>
      </c>
      <c r="T148" s="204">
        <v>0</v>
      </c>
      <c r="U148" s="204">
        <v>0</v>
      </c>
      <c r="V148" s="204">
        <v>0</v>
      </c>
      <c r="W148" s="204">
        <f t="shared" si="247"/>
        <v>0</v>
      </c>
      <c r="X148" s="204">
        <f t="shared" si="248"/>
        <v>0</v>
      </c>
      <c r="Z148" s="202"/>
      <c r="AA148" s="203">
        <v>20</v>
      </c>
      <c r="AB148" s="204">
        <v>0</v>
      </c>
      <c r="AC148" s="204">
        <v>0</v>
      </c>
      <c r="AD148" s="204">
        <v>0</v>
      </c>
      <c r="AE148" s="204">
        <f t="shared" si="249"/>
        <v>0</v>
      </c>
      <c r="AF148" s="204">
        <f t="shared" si="250"/>
        <v>0</v>
      </c>
      <c r="AH148" s="202"/>
      <c r="AI148" s="203">
        <v>20</v>
      </c>
      <c r="AJ148" s="204">
        <v>0</v>
      </c>
      <c r="AK148" s="204">
        <v>0</v>
      </c>
      <c r="AL148" s="204">
        <v>0</v>
      </c>
      <c r="AM148" s="204">
        <f t="shared" si="251"/>
        <v>0</v>
      </c>
      <c r="AN148" s="204">
        <f t="shared" si="252"/>
        <v>0</v>
      </c>
      <c r="AP148" s="202"/>
      <c r="AQ148" s="203">
        <v>20</v>
      </c>
      <c r="AR148" s="204">
        <v>0</v>
      </c>
      <c r="AS148" s="204">
        <v>0</v>
      </c>
      <c r="AT148" s="204">
        <v>0</v>
      </c>
      <c r="AU148" s="204">
        <f t="shared" si="253"/>
        <v>0</v>
      </c>
      <c r="AV148" s="204">
        <f t="shared" si="254"/>
        <v>0</v>
      </c>
      <c r="AX148" s="202"/>
      <c r="AY148" s="203">
        <v>20</v>
      </c>
      <c r="AZ148" s="204">
        <v>348</v>
      </c>
      <c r="BA148" s="204">
        <v>445</v>
      </c>
      <c r="BB148" s="204">
        <f>240+60+61</f>
        <v>361</v>
      </c>
      <c r="BC148" s="204">
        <f t="shared" si="255"/>
        <v>13</v>
      </c>
      <c r="BD148" s="204">
        <f t="shared" si="256"/>
        <v>-84</v>
      </c>
      <c r="BF148" s="202"/>
      <c r="BG148" s="203">
        <v>20</v>
      </c>
      <c r="BH148" s="204"/>
      <c r="BI148" s="204"/>
      <c r="BJ148" s="204"/>
      <c r="BK148" s="204">
        <f t="shared" si="257"/>
        <v>0</v>
      </c>
      <c r="BL148" s="204">
        <f t="shared" si="258"/>
        <v>0</v>
      </c>
      <c r="BN148" s="202"/>
      <c r="BO148" s="203">
        <v>20</v>
      </c>
      <c r="BP148" s="204">
        <v>0</v>
      </c>
      <c r="BQ148" s="204">
        <v>0</v>
      </c>
      <c r="BR148" s="204">
        <v>0</v>
      </c>
      <c r="BS148" s="204">
        <f t="shared" si="259"/>
        <v>0</v>
      </c>
      <c r="BT148" s="204">
        <f t="shared" si="260"/>
        <v>0</v>
      </c>
    </row>
    <row r="149" spans="2:72">
      <c r="B149" s="202"/>
      <c r="C149" s="205"/>
      <c r="D149" s="205"/>
      <c r="E149" s="203"/>
      <c r="F149" s="203"/>
      <c r="G149" s="203"/>
      <c r="H149" s="203"/>
      <c r="J149" s="202"/>
      <c r="K149" s="205"/>
      <c r="L149" s="205"/>
      <c r="M149" s="203"/>
      <c r="N149" s="203"/>
      <c r="O149" s="203"/>
      <c r="P149" s="203"/>
      <c r="R149" s="202"/>
      <c r="S149" s="205"/>
      <c r="T149" s="205"/>
      <c r="U149" s="203"/>
      <c r="V149" s="203"/>
      <c r="W149" s="203"/>
      <c r="X149" s="203"/>
      <c r="Z149" s="202"/>
      <c r="AA149" s="205"/>
      <c r="AB149" s="205"/>
      <c r="AC149" s="203"/>
      <c r="AD149" s="203"/>
      <c r="AE149" s="203"/>
      <c r="AF149" s="203"/>
      <c r="AH149" s="202"/>
      <c r="AI149" s="205"/>
      <c r="AJ149" s="205"/>
      <c r="AK149" s="203"/>
      <c r="AL149" s="203"/>
      <c r="AM149" s="203"/>
      <c r="AN149" s="203"/>
      <c r="AP149" s="202"/>
      <c r="AQ149" s="205"/>
      <c r="AR149" s="205"/>
      <c r="AS149" s="203"/>
      <c r="AT149" s="203"/>
      <c r="AU149" s="203"/>
      <c r="AV149" s="203"/>
      <c r="AX149" s="202"/>
      <c r="AY149" s="205"/>
      <c r="AZ149" s="205"/>
      <c r="BA149" s="203"/>
      <c r="BB149" s="203"/>
      <c r="BC149" s="203"/>
      <c r="BD149" s="203"/>
      <c r="BF149" s="202"/>
      <c r="BG149" s="205"/>
      <c r="BH149" s="205"/>
      <c r="BI149" s="203"/>
      <c r="BJ149" s="203"/>
      <c r="BK149" s="203"/>
      <c r="BL149" s="203"/>
      <c r="BN149" s="202"/>
      <c r="BO149" s="205"/>
      <c r="BP149" s="205"/>
      <c r="BQ149" s="203"/>
      <c r="BR149" s="203"/>
      <c r="BS149" s="203"/>
      <c r="BT149" s="203"/>
    </row>
    <row r="150" spans="2:72">
      <c r="B150" s="206"/>
      <c r="C150" s="207" t="s">
        <v>109</v>
      </c>
      <c r="D150" s="208">
        <f>SUM(D129:D149)</f>
        <v>2483</v>
      </c>
      <c r="E150" s="208">
        <f t="shared" ref="E150" si="261">SUM(E129:E149)</f>
        <v>2470</v>
      </c>
      <c r="F150" s="208">
        <f>SUM(F129:F149)</f>
        <v>2373</v>
      </c>
      <c r="G150" s="208">
        <f t="shared" ref="G150" si="262">SUM(G129:G149)</f>
        <v>-110</v>
      </c>
      <c r="H150" s="208">
        <f t="shared" ref="H150" si="263">SUM(H129:H149)</f>
        <v>-97</v>
      </c>
      <c r="J150" s="206"/>
      <c r="K150" s="207" t="s">
        <v>109</v>
      </c>
      <c r="L150" s="208">
        <f>SUM(L129:L149)</f>
        <v>0</v>
      </c>
      <c r="M150" s="208">
        <f t="shared" ref="M150" si="264">SUM(M129:M149)</f>
        <v>0</v>
      </c>
      <c r="N150" s="208">
        <f>SUM(N129:N149)</f>
        <v>0</v>
      </c>
      <c r="O150" s="208">
        <f t="shared" ref="O150" si="265">SUM(O129:O149)</f>
        <v>0</v>
      </c>
      <c r="P150" s="208">
        <f t="shared" ref="P150" si="266">SUM(P129:P149)</f>
        <v>0</v>
      </c>
      <c r="R150" s="206"/>
      <c r="S150" s="207" t="s">
        <v>109</v>
      </c>
      <c r="T150" s="208">
        <f>SUM(T129:T149)</f>
        <v>0</v>
      </c>
      <c r="U150" s="208">
        <f t="shared" ref="U150" si="267">SUM(U129:U149)</f>
        <v>0</v>
      </c>
      <c r="V150" s="208">
        <f>SUM(V129:V149)</f>
        <v>0</v>
      </c>
      <c r="W150" s="208">
        <f t="shared" ref="W150" si="268">SUM(W129:W149)</f>
        <v>0</v>
      </c>
      <c r="X150" s="208">
        <f t="shared" ref="X150" si="269">SUM(X129:X149)</f>
        <v>0</v>
      </c>
      <c r="Z150" s="206"/>
      <c r="AA150" s="207" t="s">
        <v>109</v>
      </c>
      <c r="AB150" s="208">
        <f>SUM(AB129:AB149)</f>
        <v>0</v>
      </c>
      <c r="AC150" s="208">
        <f t="shared" ref="AC150" si="270">SUM(AC129:AC149)</f>
        <v>0</v>
      </c>
      <c r="AD150" s="208">
        <f>SUM(AD129:AD149)</f>
        <v>0</v>
      </c>
      <c r="AE150" s="208">
        <f t="shared" ref="AE150" si="271">SUM(AE129:AE149)</f>
        <v>0</v>
      </c>
      <c r="AF150" s="208">
        <f t="shared" ref="AF150" si="272">SUM(AF129:AF149)</f>
        <v>0</v>
      </c>
      <c r="AH150" s="206"/>
      <c r="AI150" s="207" t="s">
        <v>109</v>
      </c>
      <c r="AJ150" s="208">
        <f>SUM(AJ129:AJ149)</f>
        <v>1427</v>
      </c>
      <c r="AK150" s="208">
        <f t="shared" ref="AK150" si="273">SUM(AK129:AK149)</f>
        <v>1432</v>
      </c>
      <c r="AL150" s="208">
        <f>SUM(AL129:AL149)</f>
        <v>1421</v>
      </c>
      <c r="AM150" s="208">
        <f t="shared" ref="AM150" si="274">SUM(AM129:AM149)</f>
        <v>-6</v>
      </c>
      <c r="AN150" s="208">
        <f t="shared" ref="AN150" si="275">SUM(AN129:AN149)</f>
        <v>-11</v>
      </c>
      <c r="AP150" s="206"/>
      <c r="AQ150" s="207" t="s">
        <v>109</v>
      </c>
      <c r="AR150" s="208">
        <f>SUM(AR129:AR149)</f>
        <v>708</v>
      </c>
      <c r="AS150" s="208">
        <f t="shared" ref="AS150" si="276">SUM(AS129:AS149)</f>
        <v>593</v>
      </c>
      <c r="AT150" s="208">
        <f>SUM(AT129:AT149)</f>
        <v>591</v>
      </c>
      <c r="AU150" s="208">
        <f t="shared" ref="AU150" si="277">SUM(AU129:AU149)</f>
        <v>-117</v>
      </c>
      <c r="AV150" s="208">
        <f t="shared" ref="AV150" si="278">SUM(AV129:AV149)</f>
        <v>-2</v>
      </c>
      <c r="AX150" s="206"/>
      <c r="AY150" s="207" t="s">
        <v>109</v>
      </c>
      <c r="AZ150" s="208">
        <f>SUM(AZ129:AZ149)</f>
        <v>348</v>
      </c>
      <c r="BA150" s="208">
        <f t="shared" ref="BA150" si="279">SUM(BA129:BA149)</f>
        <v>445</v>
      </c>
      <c r="BB150" s="208">
        <f>SUM(BB129:BB149)</f>
        <v>361</v>
      </c>
      <c r="BC150" s="208">
        <f t="shared" ref="BC150" si="280">SUM(BC129:BC149)</f>
        <v>13</v>
      </c>
      <c r="BD150" s="208">
        <f t="shared" ref="BD150" si="281">SUM(BD129:BD149)</f>
        <v>-84</v>
      </c>
      <c r="BF150" s="206"/>
      <c r="BG150" s="207" t="s">
        <v>109</v>
      </c>
      <c r="BH150" s="208">
        <f>SUM(BH129:BH149)</f>
        <v>0</v>
      </c>
      <c r="BI150" s="208">
        <f t="shared" ref="BI150" si="282">SUM(BI129:BI149)</f>
        <v>0</v>
      </c>
      <c r="BJ150" s="208">
        <f>SUM(BJ129:BJ149)</f>
        <v>0</v>
      </c>
      <c r="BK150" s="208">
        <f t="shared" ref="BK150" si="283">SUM(BK129:BK149)</f>
        <v>0</v>
      </c>
      <c r="BL150" s="208">
        <f t="shared" ref="BL150" si="284">SUM(BL129:BL149)</f>
        <v>0</v>
      </c>
      <c r="BN150" s="206"/>
      <c r="BO150" s="207" t="s">
        <v>109</v>
      </c>
      <c r="BP150" s="208">
        <f>SUM(BP129:BP149)</f>
        <v>0</v>
      </c>
      <c r="BQ150" s="208">
        <f t="shared" ref="BQ150" si="285">SUM(BQ129:BQ149)</f>
        <v>0</v>
      </c>
      <c r="BR150" s="208">
        <f>SUM(BR129:BR149)</f>
        <v>0</v>
      </c>
      <c r="BS150" s="208">
        <f t="shared" ref="BS150" si="286">SUM(BS129:BS149)</f>
        <v>0</v>
      </c>
      <c r="BT150" s="208">
        <f t="shared" ref="BT150" si="287">SUM(BT129:BT149)</f>
        <v>0</v>
      </c>
    </row>
    <row r="151" spans="2:72">
      <c r="B151" s="199">
        <v>7</v>
      </c>
      <c r="C151" s="200" t="s">
        <v>80</v>
      </c>
      <c r="D151" s="201"/>
      <c r="E151" s="201"/>
      <c r="F151" s="201"/>
      <c r="G151" s="201"/>
      <c r="H151" s="201"/>
      <c r="J151" s="199">
        <v>7</v>
      </c>
      <c r="K151" s="200" t="s">
        <v>80</v>
      </c>
      <c r="L151" s="201"/>
      <c r="M151" s="201"/>
      <c r="N151" s="201"/>
      <c r="O151" s="201"/>
      <c r="P151" s="201"/>
      <c r="R151" s="199">
        <v>7</v>
      </c>
      <c r="S151" s="200" t="s">
        <v>80</v>
      </c>
      <c r="T151" s="201"/>
      <c r="U151" s="201"/>
      <c r="V151" s="201"/>
      <c r="W151" s="201"/>
      <c r="X151" s="201"/>
      <c r="Z151" s="199">
        <v>7</v>
      </c>
      <c r="AA151" s="200" t="s">
        <v>80</v>
      </c>
      <c r="AB151" s="201"/>
      <c r="AC151" s="201"/>
      <c r="AD151" s="201"/>
      <c r="AE151" s="201"/>
      <c r="AF151" s="201"/>
      <c r="AH151" s="199">
        <v>7</v>
      </c>
      <c r="AI151" s="200" t="s">
        <v>80</v>
      </c>
      <c r="AJ151" s="201"/>
      <c r="AK151" s="201"/>
      <c r="AL151" s="201"/>
      <c r="AM151" s="201"/>
      <c r="AN151" s="201"/>
      <c r="AP151" s="199">
        <v>7</v>
      </c>
      <c r="AQ151" s="200" t="s">
        <v>80</v>
      </c>
      <c r="AR151" s="201"/>
      <c r="AS151" s="201"/>
      <c r="AT151" s="201"/>
      <c r="AU151" s="201"/>
      <c r="AV151" s="201"/>
      <c r="AX151" s="199">
        <v>7</v>
      </c>
      <c r="AY151" s="200" t="s">
        <v>80</v>
      </c>
      <c r="AZ151" s="201"/>
      <c r="BA151" s="201"/>
      <c r="BB151" s="201"/>
      <c r="BC151" s="201"/>
      <c r="BD151" s="201"/>
      <c r="BF151" s="199">
        <v>7</v>
      </c>
      <c r="BG151" s="200" t="s">
        <v>80</v>
      </c>
      <c r="BH151" s="201"/>
      <c r="BI151" s="201"/>
      <c r="BJ151" s="201"/>
      <c r="BK151" s="201"/>
      <c r="BL151" s="201"/>
      <c r="BN151" s="199">
        <v>7</v>
      </c>
      <c r="BO151" s="200" t="s">
        <v>80</v>
      </c>
      <c r="BP151" s="201"/>
      <c r="BQ151" s="201"/>
      <c r="BR151" s="201"/>
      <c r="BS151" s="201"/>
      <c r="BT151" s="201"/>
    </row>
    <row r="152" spans="2:72">
      <c r="B152" s="202"/>
      <c r="C152" s="203"/>
      <c r="D152" s="204"/>
      <c r="E152" s="204"/>
      <c r="F152" s="204"/>
      <c r="G152" s="204"/>
      <c r="H152" s="204"/>
      <c r="J152" s="202"/>
      <c r="K152" s="203"/>
      <c r="L152" s="204"/>
      <c r="M152" s="204"/>
      <c r="N152" s="204"/>
      <c r="O152" s="204"/>
      <c r="P152" s="204"/>
      <c r="R152" s="202"/>
      <c r="S152" s="203"/>
      <c r="T152" s="204"/>
      <c r="U152" s="204"/>
      <c r="V152" s="204"/>
      <c r="W152" s="204"/>
      <c r="X152" s="204"/>
      <c r="Z152" s="202"/>
      <c r="AA152" s="203"/>
      <c r="AB152" s="204"/>
      <c r="AC152" s="204"/>
      <c r="AD152" s="204"/>
      <c r="AE152" s="204"/>
      <c r="AF152" s="204"/>
      <c r="AH152" s="202"/>
      <c r="AI152" s="203"/>
      <c r="AJ152" s="204"/>
      <c r="AK152" s="204"/>
      <c r="AL152" s="204"/>
      <c r="AM152" s="204"/>
      <c r="AN152" s="204"/>
      <c r="AP152" s="202"/>
      <c r="AQ152" s="203"/>
      <c r="AR152" s="204"/>
      <c r="AS152" s="204"/>
      <c r="AT152" s="204"/>
      <c r="AU152" s="204"/>
      <c r="AV152" s="204"/>
      <c r="AX152" s="202"/>
      <c r="AY152" s="203"/>
      <c r="AZ152" s="204"/>
      <c r="BA152" s="204"/>
      <c r="BB152" s="204"/>
      <c r="BC152" s="204"/>
      <c r="BD152" s="204"/>
      <c r="BF152" s="202"/>
      <c r="BG152" s="203"/>
      <c r="BH152" s="204"/>
      <c r="BI152" s="204"/>
      <c r="BJ152" s="204"/>
      <c r="BK152" s="204"/>
      <c r="BL152" s="204"/>
      <c r="BN152" s="202"/>
      <c r="BO152" s="203"/>
      <c r="BP152" s="204"/>
      <c r="BQ152" s="204"/>
      <c r="BR152" s="204"/>
      <c r="BS152" s="204"/>
      <c r="BT152" s="204"/>
    </row>
    <row r="153" spans="2:72" s="35" customFormat="1">
      <c r="B153" s="202"/>
      <c r="C153" s="203">
        <v>1</v>
      </c>
      <c r="D153" s="204">
        <f>L153+T153+AB153+AJ153+AR153+AZ153+BH153+BP153</f>
        <v>0</v>
      </c>
      <c r="E153" s="204">
        <f t="shared" ref="E153:E172" si="288">M153+U153+AC153+AK153+AS153+BA153+BI153+BQ153</f>
        <v>0</v>
      </c>
      <c r="F153" s="204">
        <f t="shared" ref="F153:F172" si="289">N153+V153+AD153+AL153+AT153+BB153+BJ153+BR153</f>
        <v>0</v>
      </c>
      <c r="G153" s="204">
        <f>F153-D153</f>
        <v>0</v>
      </c>
      <c r="H153" s="204">
        <f>F153-E153</f>
        <v>0</v>
      </c>
      <c r="J153" s="202"/>
      <c r="K153" s="203">
        <v>1</v>
      </c>
      <c r="L153" s="204">
        <v>0</v>
      </c>
      <c r="M153" s="204">
        <v>0</v>
      </c>
      <c r="N153" s="204">
        <v>0</v>
      </c>
      <c r="O153" s="204">
        <f>N153-L153</f>
        <v>0</v>
      </c>
      <c r="P153" s="204">
        <f>N153-M153</f>
        <v>0</v>
      </c>
      <c r="R153" s="202"/>
      <c r="S153" s="203">
        <v>1</v>
      </c>
      <c r="T153" s="204">
        <v>0</v>
      </c>
      <c r="U153" s="204">
        <v>0</v>
      </c>
      <c r="V153" s="204">
        <v>0</v>
      </c>
      <c r="W153" s="204">
        <f>V153-T153</f>
        <v>0</v>
      </c>
      <c r="X153" s="204">
        <f>V153-U153</f>
        <v>0</v>
      </c>
      <c r="Z153" s="202"/>
      <c r="AA153" s="203">
        <v>1</v>
      </c>
      <c r="AB153" s="204">
        <v>0</v>
      </c>
      <c r="AC153" s="204">
        <v>0</v>
      </c>
      <c r="AD153" s="204">
        <v>0</v>
      </c>
      <c r="AE153" s="204">
        <f>AD153-AB153</f>
        <v>0</v>
      </c>
      <c r="AF153" s="204">
        <f>AD153-AC153</f>
        <v>0</v>
      </c>
      <c r="AH153" s="202"/>
      <c r="AI153" s="203">
        <v>1</v>
      </c>
      <c r="AJ153" s="204">
        <v>0</v>
      </c>
      <c r="AK153" s="204">
        <v>0</v>
      </c>
      <c r="AL153" s="204">
        <v>0</v>
      </c>
      <c r="AM153" s="204">
        <f>AL153-AJ153</f>
        <v>0</v>
      </c>
      <c r="AN153" s="204">
        <f>AL153-AK153</f>
        <v>0</v>
      </c>
      <c r="AP153" s="202"/>
      <c r="AQ153" s="203">
        <v>1</v>
      </c>
      <c r="AR153" s="204">
        <v>0</v>
      </c>
      <c r="AS153" s="204">
        <v>0</v>
      </c>
      <c r="AT153" s="204">
        <v>0</v>
      </c>
      <c r="AU153" s="204">
        <f>AT153-AR153</f>
        <v>0</v>
      </c>
      <c r="AV153" s="204">
        <f>AT153-AS153</f>
        <v>0</v>
      </c>
      <c r="AX153" s="202"/>
      <c r="AY153" s="203">
        <v>1</v>
      </c>
      <c r="AZ153" s="204">
        <v>0</v>
      </c>
      <c r="BA153" s="204">
        <v>0</v>
      </c>
      <c r="BB153" s="204">
        <v>0</v>
      </c>
      <c r="BC153" s="204">
        <f>BB153-AZ153</f>
        <v>0</v>
      </c>
      <c r="BD153" s="204">
        <f>BB153-BA153</f>
        <v>0</v>
      </c>
      <c r="BF153" s="202"/>
      <c r="BG153" s="203">
        <v>1</v>
      </c>
      <c r="BH153" s="204"/>
      <c r="BI153" s="204"/>
      <c r="BJ153" s="204"/>
      <c r="BK153" s="204">
        <f>BJ153-BH153</f>
        <v>0</v>
      </c>
      <c r="BL153" s="204">
        <f>BJ153-BI153</f>
        <v>0</v>
      </c>
      <c r="BN153" s="202"/>
      <c r="BO153" s="203">
        <v>1</v>
      </c>
      <c r="BP153" s="204">
        <v>0</v>
      </c>
      <c r="BQ153" s="204">
        <v>0</v>
      </c>
      <c r="BR153" s="204">
        <v>0</v>
      </c>
      <c r="BS153" s="204">
        <f>BR153-BP153</f>
        <v>0</v>
      </c>
      <c r="BT153" s="204">
        <f>BR153-BQ153</f>
        <v>0</v>
      </c>
    </row>
    <row r="154" spans="2:72" s="35" customFormat="1">
      <c r="B154" s="202"/>
      <c r="C154" s="203">
        <v>2</v>
      </c>
      <c r="D154" s="204">
        <f t="shared" ref="D154:D172" si="290">L154+T154+AB154+AJ154+AR154+AZ154+BH154+BP154</f>
        <v>0</v>
      </c>
      <c r="E154" s="204">
        <f t="shared" si="288"/>
        <v>0</v>
      </c>
      <c r="F154" s="204">
        <f t="shared" si="289"/>
        <v>0</v>
      </c>
      <c r="G154" s="204">
        <f t="shared" ref="G154:G172" si="291">F154-D154</f>
        <v>0</v>
      </c>
      <c r="H154" s="204">
        <f t="shared" ref="H154:H172" si="292">F154-E154</f>
        <v>0</v>
      </c>
      <c r="J154" s="202"/>
      <c r="K154" s="203">
        <v>2</v>
      </c>
      <c r="L154" s="204">
        <v>0</v>
      </c>
      <c r="M154" s="204">
        <v>0</v>
      </c>
      <c r="N154" s="204">
        <v>0</v>
      </c>
      <c r="O154" s="204">
        <f t="shared" ref="O154:O172" si="293">N154-L154</f>
        <v>0</v>
      </c>
      <c r="P154" s="204">
        <f t="shared" ref="P154:P172" si="294">N154-M154</f>
        <v>0</v>
      </c>
      <c r="R154" s="202"/>
      <c r="S154" s="203">
        <v>2</v>
      </c>
      <c r="T154" s="204">
        <v>0</v>
      </c>
      <c r="U154" s="204">
        <v>0</v>
      </c>
      <c r="V154" s="204">
        <v>0</v>
      </c>
      <c r="W154" s="204">
        <f t="shared" ref="W154:W172" si="295">V154-T154</f>
        <v>0</v>
      </c>
      <c r="X154" s="204">
        <f t="shared" ref="X154:X172" si="296">V154-U154</f>
        <v>0</v>
      </c>
      <c r="Z154" s="202"/>
      <c r="AA154" s="203">
        <v>2</v>
      </c>
      <c r="AB154" s="204">
        <v>0</v>
      </c>
      <c r="AC154" s="204">
        <v>0</v>
      </c>
      <c r="AD154" s="204">
        <v>0</v>
      </c>
      <c r="AE154" s="204">
        <f t="shared" ref="AE154:AE172" si="297">AD154-AB154</f>
        <v>0</v>
      </c>
      <c r="AF154" s="204">
        <f t="shared" ref="AF154:AF172" si="298">AD154-AC154</f>
        <v>0</v>
      </c>
      <c r="AH154" s="202"/>
      <c r="AI154" s="203">
        <v>2</v>
      </c>
      <c r="AJ154" s="204">
        <v>0</v>
      </c>
      <c r="AK154" s="204">
        <v>0</v>
      </c>
      <c r="AL154" s="204">
        <v>0</v>
      </c>
      <c r="AM154" s="204">
        <f t="shared" ref="AM154:AM172" si="299">AL154-AJ154</f>
        <v>0</v>
      </c>
      <c r="AN154" s="204">
        <f t="shared" ref="AN154:AN172" si="300">AL154-AK154</f>
        <v>0</v>
      </c>
      <c r="AP154" s="202"/>
      <c r="AQ154" s="203">
        <v>2</v>
      </c>
      <c r="AR154" s="204">
        <v>0</v>
      </c>
      <c r="AS154" s="204">
        <v>0</v>
      </c>
      <c r="AT154" s="204">
        <v>0</v>
      </c>
      <c r="AU154" s="204">
        <f t="shared" ref="AU154:AU172" si="301">AT154-AR154</f>
        <v>0</v>
      </c>
      <c r="AV154" s="204">
        <f t="shared" ref="AV154:AV172" si="302">AT154-AS154</f>
        <v>0</v>
      </c>
      <c r="AX154" s="202"/>
      <c r="AY154" s="203">
        <v>2</v>
      </c>
      <c r="AZ154" s="204">
        <v>0</v>
      </c>
      <c r="BA154" s="204">
        <v>0</v>
      </c>
      <c r="BB154" s="204">
        <v>0</v>
      </c>
      <c r="BC154" s="204">
        <f t="shared" ref="BC154:BC172" si="303">BB154-AZ154</f>
        <v>0</v>
      </c>
      <c r="BD154" s="204">
        <f t="shared" ref="BD154:BD172" si="304">BB154-BA154</f>
        <v>0</v>
      </c>
      <c r="BF154" s="202"/>
      <c r="BG154" s="203">
        <v>2</v>
      </c>
      <c r="BH154" s="204"/>
      <c r="BI154" s="204"/>
      <c r="BJ154" s="204"/>
      <c r="BK154" s="204">
        <f t="shared" ref="BK154:BK172" si="305">BJ154-BH154</f>
        <v>0</v>
      </c>
      <c r="BL154" s="204">
        <f t="shared" ref="BL154:BL172" si="306">BJ154-BI154</f>
        <v>0</v>
      </c>
      <c r="BN154" s="202"/>
      <c r="BO154" s="203">
        <v>2</v>
      </c>
      <c r="BP154" s="204">
        <v>0</v>
      </c>
      <c r="BQ154" s="204">
        <v>0</v>
      </c>
      <c r="BR154" s="204">
        <v>0</v>
      </c>
      <c r="BS154" s="204">
        <f t="shared" ref="BS154:BS172" si="307">BR154-BP154</f>
        <v>0</v>
      </c>
      <c r="BT154" s="204">
        <f t="shared" ref="BT154:BT172" si="308">BR154-BQ154</f>
        <v>0</v>
      </c>
    </row>
    <row r="155" spans="2:72" s="35" customFormat="1">
      <c r="B155" s="202"/>
      <c r="C155" s="203">
        <v>3</v>
      </c>
      <c r="D155" s="204">
        <f t="shared" si="290"/>
        <v>0</v>
      </c>
      <c r="E155" s="204">
        <f t="shared" si="288"/>
        <v>0</v>
      </c>
      <c r="F155" s="204">
        <f t="shared" si="289"/>
        <v>0</v>
      </c>
      <c r="G155" s="204">
        <f t="shared" si="291"/>
        <v>0</v>
      </c>
      <c r="H155" s="204">
        <f t="shared" si="292"/>
        <v>0</v>
      </c>
      <c r="J155" s="202"/>
      <c r="K155" s="203">
        <v>3</v>
      </c>
      <c r="L155" s="204">
        <v>0</v>
      </c>
      <c r="M155" s="204">
        <v>0</v>
      </c>
      <c r="N155" s="204">
        <v>0</v>
      </c>
      <c r="O155" s="204">
        <f t="shared" si="293"/>
        <v>0</v>
      </c>
      <c r="P155" s="204">
        <f t="shared" si="294"/>
        <v>0</v>
      </c>
      <c r="R155" s="202"/>
      <c r="S155" s="203">
        <v>3</v>
      </c>
      <c r="T155" s="204">
        <v>0</v>
      </c>
      <c r="U155" s="204">
        <v>0</v>
      </c>
      <c r="V155" s="204">
        <v>0</v>
      </c>
      <c r="W155" s="204">
        <f t="shared" si="295"/>
        <v>0</v>
      </c>
      <c r="X155" s="204">
        <f t="shared" si="296"/>
        <v>0</v>
      </c>
      <c r="Z155" s="202"/>
      <c r="AA155" s="203">
        <v>3</v>
      </c>
      <c r="AB155" s="204">
        <v>0</v>
      </c>
      <c r="AC155" s="204">
        <v>0</v>
      </c>
      <c r="AD155" s="204">
        <v>0</v>
      </c>
      <c r="AE155" s="204">
        <f t="shared" si="297"/>
        <v>0</v>
      </c>
      <c r="AF155" s="204">
        <f t="shared" si="298"/>
        <v>0</v>
      </c>
      <c r="AH155" s="202"/>
      <c r="AI155" s="203">
        <v>3</v>
      </c>
      <c r="AJ155" s="204">
        <v>0</v>
      </c>
      <c r="AK155" s="204">
        <v>0</v>
      </c>
      <c r="AL155" s="204">
        <v>0</v>
      </c>
      <c r="AM155" s="204">
        <f t="shared" si="299"/>
        <v>0</v>
      </c>
      <c r="AN155" s="204">
        <f t="shared" si="300"/>
        <v>0</v>
      </c>
      <c r="AP155" s="202"/>
      <c r="AQ155" s="203">
        <v>3</v>
      </c>
      <c r="AR155" s="204">
        <v>0</v>
      </c>
      <c r="AS155" s="204">
        <v>0</v>
      </c>
      <c r="AT155" s="204">
        <v>0</v>
      </c>
      <c r="AU155" s="204">
        <f t="shared" si="301"/>
        <v>0</v>
      </c>
      <c r="AV155" s="204">
        <f t="shared" si="302"/>
        <v>0</v>
      </c>
      <c r="AX155" s="202"/>
      <c r="AY155" s="203">
        <v>3</v>
      </c>
      <c r="AZ155" s="204">
        <v>0</v>
      </c>
      <c r="BA155" s="204">
        <v>0</v>
      </c>
      <c r="BB155" s="204">
        <v>0</v>
      </c>
      <c r="BC155" s="204">
        <f t="shared" si="303"/>
        <v>0</v>
      </c>
      <c r="BD155" s="204">
        <f t="shared" si="304"/>
        <v>0</v>
      </c>
      <c r="BF155" s="202"/>
      <c r="BG155" s="203">
        <v>3</v>
      </c>
      <c r="BH155" s="204"/>
      <c r="BI155" s="204"/>
      <c r="BJ155" s="204"/>
      <c r="BK155" s="204">
        <f t="shared" si="305"/>
        <v>0</v>
      </c>
      <c r="BL155" s="204">
        <f t="shared" si="306"/>
        <v>0</v>
      </c>
      <c r="BN155" s="202"/>
      <c r="BO155" s="203">
        <v>3</v>
      </c>
      <c r="BP155" s="204">
        <v>0</v>
      </c>
      <c r="BQ155" s="204">
        <v>0</v>
      </c>
      <c r="BR155" s="204">
        <v>0</v>
      </c>
      <c r="BS155" s="204">
        <f t="shared" si="307"/>
        <v>0</v>
      </c>
      <c r="BT155" s="204">
        <f t="shared" si="308"/>
        <v>0</v>
      </c>
    </row>
    <row r="156" spans="2:72" s="35" customFormat="1">
      <c r="B156" s="202"/>
      <c r="C156" s="203">
        <v>4</v>
      </c>
      <c r="D156" s="204">
        <f t="shared" si="290"/>
        <v>0</v>
      </c>
      <c r="E156" s="204">
        <f t="shared" si="288"/>
        <v>0</v>
      </c>
      <c r="F156" s="204">
        <f t="shared" si="289"/>
        <v>0</v>
      </c>
      <c r="G156" s="204">
        <f t="shared" si="291"/>
        <v>0</v>
      </c>
      <c r="H156" s="204">
        <f t="shared" si="292"/>
        <v>0</v>
      </c>
      <c r="J156" s="202"/>
      <c r="K156" s="203">
        <v>4</v>
      </c>
      <c r="L156" s="204">
        <v>0</v>
      </c>
      <c r="M156" s="204">
        <v>0</v>
      </c>
      <c r="N156" s="204">
        <v>0</v>
      </c>
      <c r="O156" s="204">
        <f t="shared" si="293"/>
        <v>0</v>
      </c>
      <c r="P156" s="204">
        <f t="shared" si="294"/>
        <v>0</v>
      </c>
      <c r="R156" s="202"/>
      <c r="S156" s="203">
        <v>4</v>
      </c>
      <c r="T156" s="204">
        <v>0</v>
      </c>
      <c r="U156" s="204">
        <v>0</v>
      </c>
      <c r="V156" s="204">
        <v>0</v>
      </c>
      <c r="W156" s="204">
        <f t="shared" si="295"/>
        <v>0</v>
      </c>
      <c r="X156" s="204">
        <f t="shared" si="296"/>
        <v>0</v>
      </c>
      <c r="Z156" s="202"/>
      <c r="AA156" s="203">
        <v>4</v>
      </c>
      <c r="AB156" s="204">
        <v>0</v>
      </c>
      <c r="AC156" s="204">
        <v>0</v>
      </c>
      <c r="AD156" s="204">
        <v>0</v>
      </c>
      <c r="AE156" s="204">
        <f t="shared" si="297"/>
        <v>0</v>
      </c>
      <c r="AF156" s="204">
        <f t="shared" si="298"/>
        <v>0</v>
      </c>
      <c r="AH156" s="202"/>
      <c r="AI156" s="203">
        <v>4</v>
      </c>
      <c r="AJ156" s="204">
        <v>0</v>
      </c>
      <c r="AK156" s="204">
        <v>0</v>
      </c>
      <c r="AL156" s="204">
        <v>0</v>
      </c>
      <c r="AM156" s="204">
        <f t="shared" si="299"/>
        <v>0</v>
      </c>
      <c r="AN156" s="204">
        <f t="shared" si="300"/>
        <v>0</v>
      </c>
      <c r="AP156" s="202"/>
      <c r="AQ156" s="203">
        <v>4</v>
      </c>
      <c r="AR156" s="204">
        <v>0</v>
      </c>
      <c r="AS156" s="204">
        <v>0</v>
      </c>
      <c r="AT156" s="204">
        <v>0</v>
      </c>
      <c r="AU156" s="204">
        <f t="shared" si="301"/>
        <v>0</v>
      </c>
      <c r="AV156" s="204">
        <f t="shared" si="302"/>
        <v>0</v>
      </c>
      <c r="AX156" s="202"/>
      <c r="AY156" s="203">
        <v>4</v>
      </c>
      <c r="AZ156" s="204">
        <v>0</v>
      </c>
      <c r="BA156" s="204">
        <v>0</v>
      </c>
      <c r="BB156" s="204">
        <v>0</v>
      </c>
      <c r="BC156" s="204">
        <f t="shared" si="303"/>
        <v>0</v>
      </c>
      <c r="BD156" s="204">
        <f t="shared" si="304"/>
        <v>0</v>
      </c>
      <c r="BF156" s="202"/>
      <c r="BG156" s="203">
        <v>4</v>
      </c>
      <c r="BH156" s="204"/>
      <c r="BI156" s="204"/>
      <c r="BJ156" s="204"/>
      <c r="BK156" s="204">
        <f t="shared" si="305"/>
        <v>0</v>
      </c>
      <c r="BL156" s="204">
        <f t="shared" si="306"/>
        <v>0</v>
      </c>
      <c r="BN156" s="202"/>
      <c r="BO156" s="203">
        <v>4</v>
      </c>
      <c r="BP156" s="204">
        <v>0</v>
      </c>
      <c r="BQ156" s="204">
        <v>0</v>
      </c>
      <c r="BR156" s="204">
        <v>0</v>
      </c>
      <c r="BS156" s="204">
        <f t="shared" si="307"/>
        <v>0</v>
      </c>
      <c r="BT156" s="204">
        <f t="shared" si="308"/>
        <v>0</v>
      </c>
    </row>
    <row r="157" spans="2:72" s="35" customFormat="1">
      <c r="B157" s="202"/>
      <c r="C157" s="203">
        <v>5</v>
      </c>
      <c r="D157" s="204">
        <f t="shared" si="290"/>
        <v>0</v>
      </c>
      <c r="E157" s="204">
        <f t="shared" si="288"/>
        <v>0</v>
      </c>
      <c r="F157" s="204">
        <f t="shared" si="289"/>
        <v>0</v>
      </c>
      <c r="G157" s="204">
        <f t="shared" si="291"/>
        <v>0</v>
      </c>
      <c r="H157" s="204">
        <f t="shared" si="292"/>
        <v>0</v>
      </c>
      <c r="J157" s="202"/>
      <c r="K157" s="203">
        <v>5</v>
      </c>
      <c r="L157" s="204">
        <v>0</v>
      </c>
      <c r="M157" s="204">
        <v>0</v>
      </c>
      <c r="N157" s="204">
        <v>0</v>
      </c>
      <c r="O157" s="204">
        <f t="shared" si="293"/>
        <v>0</v>
      </c>
      <c r="P157" s="204">
        <f t="shared" si="294"/>
        <v>0</v>
      </c>
      <c r="R157" s="202"/>
      <c r="S157" s="203">
        <v>5</v>
      </c>
      <c r="T157" s="204">
        <v>0</v>
      </c>
      <c r="U157" s="204">
        <v>0</v>
      </c>
      <c r="V157" s="204">
        <v>0</v>
      </c>
      <c r="W157" s="204">
        <f t="shared" si="295"/>
        <v>0</v>
      </c>
      <c r="X157" s="204">
        <f t="shared" si="296"/>
        <v>0</v>
      </c>
      <c r="Z157" s="202"/>
      <c r="AA157" s="203">
        <v>5</v>
      </c>
      <c r="AB157" s="204">
        <v>0</v>
      </c>
      <c r="AC157" s="204">
        <v>0</v>
      </c>
      <c r="AD157" s="204">
        <v>0</v>
      </c>
      <c r="AE157" s="204">
        <f t="shared" si="297"/>
        <v>0</v>
      </c>
      <c r="AF157" s="204">
        <f t="shared" si="298"/>
        <v>0</v>
      </c>
      <c r="AH157" s="202"/>
      <c r="AI157" s="203">
        <v>5</v>
      </c>
      <c r="AJ157" s="204">
        <v>0</v>
      </c>
      <c r="AK157" s="204">
        <v>0</v>
      </c>
      <c r="AL157" s="204">
        <v>0</v>
      </c>
      <c r="AM157" s="204">
        <f t="shared" si="299"/>
        <v>0</v>
      </c>
      <c r="AN157" s="204">
        <f t="shared" si="300"/>
        <v>0</v>
      </c>
      <c r="AP157" s="202"/>
      <c r="AQ157" s="203">
        <v>5</v>
      </c>
      <c r="AR157" s="204">
        <v>0</v>
      </c>
      <c r="AS157" s="204">
        <v>0</v>
      </c>
      <c r="AT157" s="204">
        <v>0</v>
      </c>
      <c r="AU157" s="204">
        <f t="shared" si="301"/>
        <v>0</v>
      </c>
      <c r="AV157" s="204">
        <f t="shared" si="302"/>
        <v>0</v>
      </c>
      <c r="AX157" s="202"/>
      <c r="AY157" s="203">
        <v>5</v>
      </c>
      <c r="AZ157" s="204">
        <v>0</v>
      </c>
      <c r="BA157" s="204">
        <v>0</v>
      </c>
      <c r="BB157" s="204">
        <v>0</v>
      </c>
      <c r="BC157" s="204">
        <f t="shared" si="303"/>
        <v>0</v>
      </c>
      <c r="BD157" s="204">
        <f t="shared" si="304"/>
        <v>0</v>
      </c>
      <c r="BF157" s="202"/>
      <c r="BG157" s="203">
        <v>5</v>
      </c>
      <c r="BH157" s="204"/>
      <c r="BI157" s="204"/>
      <c r="BJ157" s="204"/>
      <c r="BK157" s="204">
        <f t="shared" si="305"/>
        <v>0</v>
      </c>
      <c r="BL157" s="204">
        <f t="shared" si="306"/>
        <v>0</v>
      </c>
      <c r="BN157" s="202"/>
      <c r="BO157" s="203">
        <v>5</v>
      </c>
      <c r="BP157" s="204">
        <v>0</v>
      </c>
      <c r="BQ157" s="204">
        <v>0</v>
      </c>
      <c r="BR157" s="204">
        <v>0</v>
      </c>
      <c r="BS157" s="204">
        <f t="shared" si="307"/>
        <v>0</v>
      </c>
      <c r="BT157" s="204">
        <f t="shared" si="308"/>
        <v>0</v>
      </c>
    </row>
    <row r="158" spans="2:72" s="35" customFormat="1">
      <c r="B158" s="202"/>
      <c r="C158" s="203">
        <v>6</v>
      </c>
      <c r="D158" s="204">
        <f t="shared" si="290"/>
        <v>0</v>
      </c>
      <c r="E158" s="204">
        <f t="shared" si="288"/>
        <v>0</v>
      </c>
      <c r="F158" s="204">
        <f t="shared" si="289"/>
        <v>0</v>
      </c>
      <c r="G158" s="204">
        <f t="shared" si="291"/>
        <v>0</v>
      </c>
      <c r="H158" s="204">
        <f t="shared" si="292"/>
        <v>0</v>
      </c>
      <c r="J158" s="202"/>
      <c r="K158" s="203">
        <v>6</v>
      </c>
      <c r="L158" s="204">
        <v>0</v>
      </c>
      <c r="M158" s="204">
        <v>0</v>
      </c>
      <c r="N158" s="204">
        <v>0</v>
      </c>
      <c r="O158" s="204">
        <f t="shared" si="293"/>
        <v>0</v>
      </c>
      <c r="P158" s="204">
        <f t="shared" si="294"/>
        <v>0</v>
      </c>
      <c r="R158" s="202"/>
      <c r="S158" s="203">
        <v>6</v>
      </c>
      <c r="T158" s="204">
        <v>0</v>
      </c>
      <c r="U158" s="204">
        <v>0</v>
      </c>
      <c r="V158" s="204">
        <v>0</v>
      </c>
      <c r="W158" s="204">
        <f t="shared" si="295"/>
        <v>0</v>
      </c>
      <c r="X158" s="204">
        <f t="shared" si="296"/>
        <v>0</v>
      </c>
      <c r="Z158" s="202"/>
      <c r="AA158" s="203">
        <v>6</v>
      </c>
      <c r="AB158" s="204">
        <v>0</v>
      </c>
      <c r="AC158" s="204">
        <v>0</v>
      </c>
      <c r="AD158" s="204">
        <v>0</v>
      </c>
      <c r="AE158" s="204">
        <f t="shared" si="297"/>
        <v>0</v>
      </c>
      <c r="AF158" s="204">
        <f t="shared" si="298"/>
        <v>0</v>
      </c>
      <c r="AH158" s="202"/>
      <c r="AI158" s="203">
        <v>6</v>
      </c>
      <c r="AJ158" s="204">
        <v>0</v>
      </c>
      <c r="AK158" s="204">
        <v>0</v>
      </c>
      <c r="AL158" s="204">
        <v>0</v>
      </c>
      <c r="AM158" s="204">
        <f t="shared" si="299"/>
        <v>0</v>
      </c>
      <c r="AN158" s="204">
        <f t="shared" si="300"/>
        <v>0</v>
      </c>
      <c r="AP158" s="202"/>
      <c r="AQ158" s="203">
        <v>6</v>
      </c>
      <c r="AR158" s="204">
        <v>0</v>
      </c>
      <c r="AS158" s="204">
        <v>0</v>
      </c>
      <c r="AT158" s="204">
        <v>0</v>
      </c>
      <c r="AU158" s="204">
        <f t="shared" si="301"/>
        <v>0</v>
      </c>
      <c r="AV158" s="204">
        <f t="shared" si="302"/>
        <v>0</v>
      </c>
      <c r="AX158" s="202"/>
      <c r="AY158" s="203">
        <v>6</v>
      </c>
      <c r="AZ158" s="204">
        <v>0</v>
      </c>
      <c r="BA158" s="204">
        <v>0</v>
      </c>
      <c r="BB158" s="204">
        <v>0</v>
      </c>
      <c r="BC158" s="204">
        <f t="shared" si="303"/>
        <v>0</v>
      </c>
      <c r="BD158" s="204">
        <f t="shared" si="304"/>
        <v>0</v>
      </c>
      <c r="BF158" s="202"/>
      <c r="BG158" s="203">
        <v>6</v>
      </c>
      <c r="BH158" s="204"/>
      <c r="BI158" s="204"/>
      <c r="BJ158" s="204"/>
      <c r="BK158" s="204">
        <f t="shared" si="305"/>
        <v>0</v>
      </c>
      <c r="BL158" s="204">
        <f t="shared" si="306"/>
        <v>0</v>
      </c>
      <c r="BN158" s="202"/>
      <c r="BO158" s="203">
        <v>6</v>
      </c>
      <c r="BP158" s="204">
        <v>0</v>
      </c>
      <c r="BQ158" s="204">
        <v>0</v>
      </c>
      <c r="BR158" s="204">
        <v>0</v>
      </c>
      <c r="BS158" s="204">
        <f t="shared" si="307"/>
        <v>0</v>
      </c>
      <c r="BT158" s="204">
        <f t="shared" si="308"/>
        <v>0</v>
      </c>
    </row>
    <row r="159" spans="2:72" s="35" customFormat="1">
      <c r="B159" s="202"/>
      <c r="C159" s="203">
        <v>7</v>
      </c>
      <c r="D159" s="204">
        <f t="shared" si="290"/>
        <v>0</v>
      </c>
      <c r="E159" s="204">
        <f t="shared" si="288"/>
        <v>0</v>
      </c>
      <c r="F159" s="204">
        <f t="shared" si="289"/>
        <v>0</v>
      </c>
      <c r="G159" s="204">
        <f t="shared" si="291"/>
        <v>0</v>
      </c>
      <c r="H159" s="204">
        <f t="shared" si="292"/>
        <v>0</v>
      </c>
      <c r="J159" s="202"/>
      <c r="K159" s="203">
        <v>7</v>
      </c>
      <c r="L159" s="204">
        <v>0</v>
      </c>
      <c r="M159" s="204">
        <v>0</v>
      </c>
      <c r="N159" s="204">
        <v>0</v>
      </c>
      <c r="O159" s="204">
        <f t="shared" si="293"/>
        <v>0</v>
      </c>
      <c r="P159" s="204">
        <f t="shared" si="294"/>
        <v>0</v>
      </c>
      <c r="R159" s="202"/>
      <c r="S159" s="203">
        <v>7</v>
      </c>
      <c r="T159" s="204">
        <v>0</v>
      </c>
      <c r="U159" s="204">
        <v>0</v>
      </c>
      <c r="V159" s="204">
        <v>0</v>
      </c>
      <c r="W159" s="204">
        <f t="shared" si="295"/>
        <v>0</v>
      </c>
      <c r="X159" s="204">
        <f t="shared" si="296"/>
        <v>0</v>
      </c>
      <c r="Z159" s="202"/>
      <c r="AA159" s="203">
        <v>7</v>
      </c>
      <c r="AB159" s="204">
        <v>0</v>
      </c>
      <c r="AC159" s="204">
        <v>0</v>
      </c>
      <c r="AD159" s="204">
        <v>0</v>
      </c>
      <c r="AE159" s="204">
        <f t="shared" si="297"/>
        <v>0</v>
      </c>
      <c r="AF159" s="204">
        <f t="shared" si="298"/>
        <v>0</v>
      </c>
      <c r="AH159" s="202"/>
      <c r="AI159" s="203">
        <v>7</v>
      </c>
      <c r="AJ159" s="204">
        <v>0</v>
      </c>
      <c r="AK159" s="204">
        <v>0</v>
      </c>
      <c r="AL159" s="204">
        <v>0</v>
      </c>
      <c r="AM159" s="204">
        <f t="shared" si="299"/>
        <v>0</v>
      </c>
      <c r="AN159" s="204">
        <f t="shared" si="300"/>
        <v>0</v>
      </c>
      <c r="AP159" s="202"/>
      <c r="AQ159" s="203">
        <v>7</v>
      </c>
      <c r="AR159" s="204">
        <v>0</v>
      </c>
      <c r="AS159" s="204">
        <v>0</v>
      </c>
      <c r="AT159" s="204">
        <v>0</v>
      </c>
      <c r="AU159" s="204">
        <f t="shared" si="301"/>
        <v>0</v>
      </c>
      <c r="AV159" s="204">
        <f t="shared" si="302"/>
        <v>0</v>
      </c>
      <c r="AX159" s="202"/>
      <c r="AY159" s="203">
        <v>7</v>
      </c>
      <c r="AZ159" s="204">
        <v>0</v>
      </c>
      <c r="BA159" s="204">
        <v>0</v>
      </c>
      <c r="BB159" s="204">
        <v>0</v>
      </c>
      <c r="BC159" s="204">
        <f t="shared" si="303"/>
        <v>0</v>
      </c>
      <c r="BD159" s="204">
        <f t="shared" si="304"/>
        <v>0</v>
      </c>
      <c r="BF159" s="202"/>
      <c r="BG159" s="203">
        <v>7</v>
      </c>
      <c r="BH159" s="204"/>
      <c r="BI159" s="204"/>
      <c r="BJ159" s="204"/>
      <c r="BK159" s="204">
        <f t="shared" si="305"/>
        <v>0</v>
      </c>
      <c r="BL159" s="204">
        <f t="shared" si="306"/>
        <v>0</v>
      </c>
      <c r="BN159" s="202"/>
      <c r="BO159" s="203">
        <v>7</v>
      </c>
      <c r="BP159" s="204">
        <v>0</v>
      </c>
      <c r="BQ159" s="204">
        <v>0</v>
      </c>
      <c r="BR159" s="204">
        <v>0</v>
      </c>
      <c r="BS159" s="204">
        <f t="shared" si="307"/>
        <v>0</v>
      </c>
      <c r="BT159" s="204">
        <f t="shared" si="308"/>
        <v>0</v>
      </c>
    </row>
    <row r="160" spans="2:72" s="35" customFormat="1">
      <c r="B160" s="202"/>
      <c r="C160" s="203">
        <v>8</v>
      </c>
      <c r="D160" s="204">
        <f t="shared" si="290"/>
        <v>0</v>
      </c>
      <c r="E160" s="204">
        <f t="shared" si="288"/>
        <v>0</v>
      </c>
      <c r="F160" s="204">
        <f t="shared" si="289"/>
        <v>0</v>
      </c>
      <c r="G160" s="204">
        <f t="shared" si="291"/>
        <v>0</v>
      </c>
      <c r="H160" s="204">
        <f t="shared" si="292"/>
        <v>0</v>
      </c>
      <c r="J160" s="202"/>
      <c r="K160" s="203">
        <v>8</v>
      </c>
      <c r="L160" s="204">
        <v>0</v>
      </c>
      <c r="M160" s="204">
        <v>0</v>
      </c>
      <c r="N160" s="204">
        <v>0</v>
      </c>
      <c r="O160" s="204">
        <f t="shared" si="293"/>
        <v>0</v>
      </c>
      <c r="P160" s="204">
        <f t="shared" si="294"/>
        <v>0</v>
      </c>
      <c r="R160" s="202"/>
      <c r="S160" s="203">
        <v>8</v>
      </c>
      <c r="T160" s="204">
        <v>0</v>
      </c>
      <c r="U160" s="204">
        <v>0</v>
      </c>
      <c r="V160" s="204">
        <v>0</v>
      </c>
      <c r="W160" s="204">
        <f t="shared" si="295"/>
        <v>0</v>
      </c>
      <c r="X160" s="204">
        <f t="shared" si="296"/>
        <v>0</v>
      </c>
      <c r="Z160" s="202"/>
      <c r="AA160" s="203">
        <v>8</v>
      </c>
      <c r="AB160" s="204">
        <v>0</v>
      </c>
      <c r="AC160" s="204">
        <v>0</v>
      </c>
      <c r="AD160" s="204">
        <v>0</v>
      </c>
      <c r="AE160" s="204">
        <f t="shared" si="297"/>
        <v>0</v>
      </c>
      <c r="AF160" s="204">
        <f t="shared" si="298"/>
        <v>0</v>
      </c>
      <c r="AH160" s="202"/>
      <c r="AI160" s="203">
        <v>8</v>
      </c>
      <c r="AJ160" s="204">
        <v>0</v>
      </c>
      <c r="AK160" s="204">
        <v>0</v>
      </c>
      <c r="AL160" s="204">
        <v>0</v>
      </c>
      <c r="AM160" s="204">
        <f t="shared" si="299"/>
        <v>0</v>
      </c>
      <c r="AN160" s="204">
        <f t="shared" si="300"/>
        <v>0</v>
      </c>
      <c r="AP160" s="202"/>
      <c r="AQ160" s="203">
        <v>8</v>
      </c>
      <c r="AR160" s="204">
        <v>0</v>
      </c>
      <c r="AS160" s="204">
        <v>0</v>
      </c>
      <c r="AT160" s="204">
        <v>0</v>
      </c>
      <c r="AU160" s="204">
        <f t="shared" si="301"/>
        <v>0</v>
      </c>
      <c r="AV160" s="204">
        <f t="shared" si="302"/>
        <v>0</v>
      </c>
      <c r="AX160" s="202"/>
      <c r="AY160" s="203">
        <v>8</v>
      </c>
      <c r="AZ160" s="204">
        <v>0</v>
      </c>
      <c r="BA160" s="204">
        <v>0</v>
      </c>
      <c r="BB160" s="204">
        <v>0</v>
      </c>
      <c r="BC160" s="204">
        <f t="shared" si="303"/>
        <v>0</v>
      </c>
      <c r="BD160" s="204">
        <f t="shared" si="304"/>
        <v>0</v>
      </c>
      <c r="BF160" s="202"/>
      <c r="BG160" s="203">
        <v>8</v>
      </c>
      <c r="BH160" s="204"/>
      <c r="BI160" s="204"/>
      <c r="BJ160" s="204"/>
      <c r="BK160" s="204">
        <f t="shared" si="305"/>
        <v>0</v>
      </c>
      <c r="BL160" s="204">
        <f t="shared" si="306"/>
        <v>0</v>
      </c>
      <c r="BN160" s="202"/>
      <c r="BO160" s="203">
        <v>8</v>
      </c>
      <c r="BP160" s="204">
        <v>0</v>
      </c>
      <c r="BQ160" s="204">
        <v>0</v>
      </c>
      <c r="BR160" s="204">
        <v>0</v>
      </c>
      <c r="BS160" s="204">
        <f t="shared" si="307"/>
        <v>0</v>
      </c>
      <c r="BT160" s="204">
        <f t="shared" si="308"/>
        <v>0</v>
      </c>
    </row>
    <row r="161" spans="2:72" s="35" customFormat="1">
      <c r="B161" s="202"/>
      <c r="C161" s="203">
        <v>9</v>
      </c>
      <c r="D161" s="204">
        <f t="shared" si="290"/>
        <v>0</v>
      </c>
      <c r="E161" s="204">
        <f t="shared" si="288"/>
        <v>0</v>
      </c>
      <c r="F161" s="204">
        <f t="shared" si="289"/>
        <v>0</v>
      </c>
      <c r="G161" s="204">
        <f t="shared" si="291"/>
        <v>0</v>
      </c>
      <c r="H161" s="204">
        <f t="shared" si="292"/>
        <v>0</v>
      </c>
      <c r="J161" s="202"/>
      <c r="K161" s="203">
        <v>9</v>
      </c>
      <c r="L161" s="204">
        <v>0</v>
      </c>
      <c r="M161" s="204">
        <v>0</v>
      </c>
      <c r="N161" s="204">
        <v>0</v>
      </c>
      <c r="O161" s="204">
        <f t="shared" si="293"/>
        <v>0</v>
      </c>
      <c r="P161" s="204">
        <f t="shared" si="294"/>
        <v>0</v>
      </c>
      <c r="R161" s="202"/>
      <c r="S161" s="203">
        <v>9</v>
      </c>
      <c r="T161" s="204">
        <v>0</v>
      </c>
      <c r="U161" s="204">
        <v>0</v>
      </c>
      <c r="V161" s="204">
        <v>0</v>
      </c>
      <c r="W161" s="204">
        <f t="shared" si="295"/>
        <v>0</v>
      </c>
      <c r="X161" s="204">
        <f t="shared" si="296"/>
        <v>0</v>
      </c>
      <c r="Z161" s="202"/>
      <c r="AA161" s="203">
        <v>9</v>
      </c>
      <c r="AB161" s="204">
        <v>0</v>
      </c>
      <c r="AC161" s="204">
        <v>0</v>
      </c>
      <c r="AD161" s="204">
        <v>0</v>
      </c>
      <c r="AE161" s="204">
        <f t="shared" si="297"/>
        <v>0</v>
      </c>
      <c r="AF161" s="204">
        <f t="shared" si="298"/>
        <v>0</v>
      </c>
      <c r="AH161" s="202"/>
      <c r="AI161" s="203">
        <v>9</v>
      </c>
      <c r="AJ161" s="204">
        <v>0</v>
      </c>
      <c r="AK161" s="204">
        <v>0</v>
      </c>
      <c r="AL161" s="204">
        <v>0</v>
      </c>
      <c r="AM161" s="204">
        <f t="shared" si="299"/>
        <v>0</v>
      </c>
      <c r="AN161" s="204">
        <f t="shared" si="300"/>
        <v>0</v>
      </c>
      <c r="AP161" s="202"/>
      <c r="AQ161" s="203">
        <v>9</v>
      </c>
      <c r="AR161" s="204">
        <v>0</v>
      </c>
      <c r="AS161" s="204">
        <v>0</v>
      </c>
      <c r="AT161" s="204">
        <v>0</v>
      </c>
      <c r="AU161" s="204">
        <f t="shared" si="301"/>
        <v>0</v>
      </c>
      <c r="AV161" s="204">
        <f t="shared" si="302"/>
        <v>0</v>
      </c>
      <c r="AX161" s="202"/>
      <c r="AY161" s="203">
        <v>9</v>
      </c>
      <c r="AZ161" s="204">
        <v>0</v>
      </c>
      <c r="BA161" s="204">
        <v>0</v>
      </c>
      <c r="BB161" s="204">
        <v>0</v>
      </c>
      <c r="BC161" s="204">
        <f t="shared" si="303"/>
        <v>0</v>
      </c>
      <c r="BD161" s="204">
        <f t="shared" si="304"/>
        <v>0</v>
      </c>
      <c r="BF161" s="202"/>
      <c r="BG161" s="203">
        <v>9</v>
      </c>
      <c r="BH161" s="204"/>
      <c r="BI161" s="204"/>
      <c r="BJ161" s="204"/>
      <c r="BK161" s="204">
        <f t="shared" si="305"/>
        <v>0</v>
      </c>
      <c r="BL161" s="204">
        <f t="shared" si="306"/>
        <v>0</v>
      </c>
      <c r="BN161" s="202"/>
      <c r="BO161" s="203">
        <v>9</v>
      </c>
      <c r="BP161" s="204">
        <v>0</v>
      </c>
      <c r="BQ161" s="204">
        <v>0</v>
      </c>
      <c r="BR161" s="204">
        <v>0</v>
      </c>
      <c r="BS161" s="204">
        <f t="shared" si="307"/>
        <v>0</v>
      </c>
      <c r="BT161" s="204">
        <f t="shared" si="308"/>
        <v>0</v>
      </c>
    </row>
    <row r="162" spans="2:72" s="35" customFormat="1">
      <c r="B162" s="202"/>
      <c r="C162" s="203">
        <v>10</v>
      </c>
      <c r="D162" s="204">
        <f t="shared" si="290"/>
        <v>0</v>
      </c>
      <c r="E162" s="204">
        <f t="shared" si="288"/>
        <v>0</v>
      </c>
      <c r="F162" s="204">
        <f t="shared" si="289"/>
        <v>0</v>
      </c>
      <c r="G162" s="204">
        <f t="shared" si="291"/>
        <v>0</v>
      </c>
      <c r="H162" s="204">
        <f t="shared" si="292"/>
        <v>0</v>
      </c>
      <c r="J162" s="202"/>
      <c r="K162" s="203">
        <v>10</v>
      </c>
      <c r="L162" s="204">
        <v>0</v>
      </c>
      <c r="M162" s="204">
        <v>0</v>
      </c>
      <c r="N162" s="204">
        <v>0</v>
      </c>
      <c r="O162" s="204">
        <f t="shared" si="293"/>
        <v>0</v>
      </c>
      <c r="P162" s="204">
        <f t="shared" si="294"/>
        <v>0</v>
      </c>
      <c r="R162" s="202"/>
      <c r="S162" s="203">
        <v>10</v>
      </c>
      <c r="T162" s="204">
        <v>0</v>
      </c>
      <c r="U162" s="204">
        <v>0</v>
      </c>
      <c r="V162" s="204">
        <v>0</v>
      </c>
      <c r="W162" s="204">
        <f t="shared" si="295"/>
        <v>0</v>
      </c>
      <c r="X162" s="204">
        <f t="shared" si="296"/>
        <v>0</v>
      </c>
      <c r="Z162" s="202"/>
      <c r="AA162" s="203">
        <v>10</v>
      </c>
      <c r="AB162" s="204">
        <v>0</v>
      </c>
      <c r="AC162" s="204">
        <v>0</v>
      </c>
      <c r="AD162" s="204">
        <v>0</v>
      </c>
      <c r="AE162" s="204">
        <f t="shared" si="297"/>
        <v>0</v>
      </c>
      <c r="AF162" s="204">
        <f t="shared" si="298"/>
        <v>0</v>
      </c>
      <c r="AH162" s="202"/>
      <c r="AI162" s="203">
        <v>10</v>
      </c>
      <c r="AJ162" s="204">
        <v>0</v>
      </c>
      <c r="AK162" s="204">
        <v>0</v>
      </c>
      <c r="AL162" s="204">
        <v>0</v>
      </c>
      <c r="AM162" s="204">
        <f t="shared" si="299"/>
        <v>0</v>
      </c>
      <c r="AN162" s="204">
        <f t="shared" si="300"/>
        <v>0</v>
      </c>
      <c r="AP162" s="202"/>
      <c r="AQ162" s="203">
        <v>10</v>
      </c>
      <c r="AR162" s="204">
        <v>0</v>
      </c>
      <c r="AS162" s="204">
        <v>0</v>
      </c>
      <c r="AT162" s="204">
        <v>0</v>
      </c>
      <c r="AU162" s="204">
        <f t="shared" si="301"/>
        <v>0</v>
      </c>
      <c r="AV162" s="204">
        <f t="shared" si="302"/>
        <v>0</v>
      </c>
      <c r="AX162" s="202"/>
      <c r="AY162" s="203">
        <v>10</v>
      </c>
      <c r="AZ162" s="204">
        <v>0</v>
      </c>
      <c r="BA162" s="204">
        <v>0</v>
      </c>
      <c r="BB162" s="204">
        <v>0</v>
      </c>
      <c r="BC162" s="204">
        <f t="shared" si="303"/>
        <v>0</v>
      </c>
      <c r="BD162" s="204">
        <f t="shared" si="304"/>
        <v>0</v>
      </c>
      <c r="BF162" s="202"/>
      <c r="BG162" s="203">
        <v>10</v>
      </c>
      <c r="BH162" s="204"/>
      <c r="BI162" s="204"/>
      <c r="BJ162" s="204"/>
      <c r="BK162" s="204">
        <f t="shared" si="305"/>
        <v>0</v>
      </c>
      <c r="BL162" s="204">
        <f t="shared" si="306"/>
        <v>0</v>
      </c>
      <c r="BN162" s="202"/>
      <c r="BO162" s="203">
        <v>10</v>
      </c>
      <c r="BP162" s="204">
        <v>0</v>
      </c>
      <c r="BQ162" s="204">
        <v>0</v>
      </c>
      <c r="BR162" s="204">
        <v>0</v>
      </c>
      <c r="BS162" s="204">
        <f t="shared" si="307"/>
        <v>0</v>
      </c>
      <c r="BT162" s="204">
        <f t="shared" si="308"/>
        <v>0</v>
      </c>
    </row>
    <row r="163" spans="2:72" s="35" customFormat="1">
      <c r="B163" s="202"/>
      <c r="C163" s="203">
        <v>11</v>
      </c>
      <c r="D163" s="204">
        <f t="shared" si="290"/>
        <v>0</v>
      </c>
      <c r="E163" s="204">
        <f t="shared" si="288"/>
        <v>0</v>
      </c>
      <c r="F163" s="204">
        <f t="shared" si="289"/>
        <v>0</v>
      </c>
      <c r="G163" s="204">
        <f t="shared" si="291"/>
        <v>0</v>
      </c>
      <c r="H163" s="204">
        <f t="shared" si="292"/>
        <v>0</v>
      </c>
      <c r="J163" s="202"/>
      <c r="K163" s="203">
        <v>11</v>
      </c>
      <c r="L163" s="204">
        <v>0</v>
      </c>
      <c r="M163" s="204">
        <v>0</v>
      </c>
      <c r="N163" s="204">
        <v>0</v>
      </c>
      <c r="O163" s="204">
        <f t="shared" si="293"/>
        <v>0</v>
      </c>
      <c r="P163" s="204">
        <f t="shared" si="294"/>
        <v>0</v>
      </c>
      <c r="R163" s="202"/>
      <c r="S163" s="203">
        <v>11</v>
      </c>
      <c r="T163" s="204">
        <v>0</v>
      </c>
      <c r="U163" s="204">
        <v>0</v>
      </c>
      <c r="V163" s="204">
        <v>0</v>
      </c>
      <c r="W163" s="204">
        <f t="shared" si="295"/>
        <v>0</v>
      </c>
      <c r="X163" s="204">
        <f t="shared" si="296"/>
        <v>0</v>
      </c>
      <c r="Z163" s="202"/>
      <c r="AA163" s="203">
        <v>11</v>
      </c>
      <c r="AB163" s="204">
        <v>0</v>
      </c>
      <c r="AC163" s="204">
        <v>0</v>
      </c>
      <c r="AD163" s="204">
        <v>0</v>
      </c>
      <c r="AE163" s="204">
        <f t="shared" si="297"/>
        <v>0</v>
      </c>
      <c r="AF163" s="204">
        <f t="shared" si="298"/>
        <v>0</v>
      </c>
      <c r="AH163" s="202"/>
      <c r="AI163" s="203">
        <v>11</v>
      </c>
      <c r="AJ163" s="204">
        <v>0</v>
      </c>
      <c r="AK163" s="204">
        <v>0</v>
      </c>
      <c r="AL163" s="204">
        <v>0</v>
      </c>
      <c r="AM163" s="204">
        <f t="shared" si="299"/>
        <v>0</v>
      </c>
      <c r="AN163" s="204">
        <f t="shared" si="300"/>
        <v>0</v>
      </c>
      <c r="AP163" s="202"/>
      <c r="AQ163" s="203">
        <v>11</v>
      </c>
      <c r="AR163" s="204">
        <v>0</v>
      </c>
      <c r="AS163" s="204">
        <v>0</v>
      </c>
      <c r="AT163" s="204">
        <v>0</v>
      </c>
      <c r="AU163" s="204">
        <f t="shared" si="301"/>
        <v>0</v>
      </c>
      <c r="AV163" s="204">
        <f t="shared" si="302"/>
        <v>0</v>
      </c>
      <c r="AX163" s="202"/>
      <c r="AY163" s="203">
        <v>11</v>
      </c>
      <c r="AZ163" s="204">
        <v>0</v>
      </c>
      <c r="BA163" s="204">
        <v>0</v>
      </c>
      <c r="BB163" s="204">
        <v>0</v>
      </c>
      <c r="BC163" s="204">
        <f t="shared" si="303"/>
        <v>0</v>
      </c>
      <c r="BD163" s="204">
        <f t="shared" si="304"/>
        <v>0</v>
      </c>
      <c r="BF163" s="202"/>
      <c r="BG163" s="203">
        <v>11</v>
      </c>
      <c r="BH163" s="204"/>
      <c r="BI163" s="204"/>
      <c r="BJ163" s="204"/>
      <c r="BK163" s="204">
        <f t="shared" si="305"/>
        <v>0</v>
      </c>
      <c r="BL163" s="204">
        <f t="shared" si="306"/>
        <v>0</v>
      </c>
      <c r="BN163" s="202"/>
      <c r="BO163" s="203">
        <v>11</v>
      </c>
      <c r="BP163" s="204">
        <v>0</v>
      </c>
      <c r="BQ163" s="204">
        <v>0</v>
      </c>
      <c r="BR163" s="204">
        <v>0</v>
      </c>
      <c r="BS163" s="204">
        <f t="shared" si="307"/>
        <v>0</v>
      </c>
      <c r="BT163" s="204">
        <f t="shared" si="308"/>
        <v>0</v>
      </c>
    </row>
    <row r="164" spans="2:72" s="35" customFormat="1">
      <c r="B164" s="202"/>
      <c r="C164" s="203">
        <v>12</v>
      </c>
      <c r="D164" s="204">
        <f t="shared" si="290"/>
        <v>0</v>
      </c>
      <c r="E164" s="204">
        <f t="shared" si="288"/>
        <v>8</v>
      </c>
      <c r="F164" s="204">
        <f t="shared" si="289"/>
        <v>1</v>
      </c>
      <c r="G164" s="204">
        <f t="shared" si="291"/>
        <v>1</v>
      </c>
      <c r="H164" s="204">
        <f t="shared" si="292"/>
        <v>-7</v>
      </c>
      <c r="J164" s="202"/>
      <c r="K164" s="203">
        <v>12</v>
      </c>
      <c r="L164" s="204">
        <v>0</v>
      </c>
      <c r="M164" s="204">
        <v>0</v>
      </c>
      <c r="N164" s="204">
        <v>0</v>
      </c>
      <c r="O164" s="204">
        <f t="shared" si="293"/>
        <v>0</v>
      </c>
      <c r="P164" s="204">
        <f t="shared" si="294"/>
        <v>0</v>
      </c>
      <c r="R164" s="202"/>
      <c r="S164" s="203">
        <v>12</v>
      </c>
      <c r="T164" s="204">
        <v>0</v>
      </c>
      <c r="U164" s="204">
        <v>0</v>
      </c>
      <c r="V164" s="204">
        <v>0</v>
      </c>
      <c r="W164" s="204">
        <f t="shared" si="295"/>
        <v>0</v>
      </c>
      <c r="X164" s="204">
        <f t="shared" si="296"/>
        <v>0</v>
      </c>
      <c r="Z164" s="202"/>
      <c r="AA164" s="203">
        <v>12</v>
      </c>
      <c r="AB164" s="204">
        <v>0</v>
      </c>
      <c r="AC164" s="204">
        <v>0</v>
      </c>
      <c r="AD164" s="204">
        <v>0</v>
      </c>
      <c r="AE164" s="204">
        <f t="shared" si="297"/>
        <v>0</v>
      </c>
      <c r="AF164" s="204">
        <f t="shared" si="298"/>
        <v>0</v>
      </c>
      <c r="AH164" s="202"/>
      <c r="AI164" s="203">
        <v>12</v>
      </c>
      <c r="AJ164" s="204">
        <v>0</v>
      </c>
      <c r="AK164" s="204">
        <v>0</v>
      </c>
      <c r="AL164" s="204">
        <v>0</v>
      </c>
      <c r="AM164" s="204">
        <f t="shared" si="299"/>
        <v>0</v>
      </c>
      <c r="AN164" s="204">
        <f t="shared" si="300"/>
        <v>0</v>
      </c>
      <c r="AP164" s="202"/>
      <c r="AQ164" s="203">
        <v>12</v>
      </c>
      <c r="AR164" s="204">
        <v>0</v>
      </c>
      <c r="AS164" s="204">
        <v>0</v>
      </c>
      <c r="AT164" s="204">
        <v>0</v>
      </c>
      <c r="AU164" s="204">
        <f t="shared" si="301"/>
        <v>0</v>
      </c>
      <c r="AV164" s="204">
        <f t="shared" si="302"/>
        <v>0</v>
      </c>
      <c r="AX164" s="202"/>
      <c r="AY164" s="203">
        <v>12</v>
      </c>
      <c r="AZ164" s="204">
        <v>0</v>
      </c>
      <c r="BA164" s="204">
        <v>0</v>
      </c>
      <c r="BB164" s="204">
        <v>0</v>
      </c>
      <c r="BC164" s="204">
        <f t="shared" si="303"/>
        <v>0</v>
      </c>
      <c r="BD164" s="204">
        <f t="shared" si="304"/>
        <v>0</v>
      </c>
      <c r="BF164" s="202"/>
      <c r="BG164" s="203">
        <v>12</v>
      </c>
      <c r="BH164" s="204"/>
      <c r="BI164" s="204">
        <v>8</v>
      </c>
      <c r="BJ164" s="204">
        <v>1</v>
      </c>
      <c r="BK164" s="204">
        <f t="shared" si="305"/>
        <v>1</v>
      </c>
      <c r="BL164" s="204">
        <f t="shared" si="306"/>
        <v>-7</v>
      </c>
      <c r="BN164" s="202"/>
      <c r="BO164" s="203">
        <v>12</v>
      </c>
      <c r="BP164" s="204">
        <v>0</v>
      </c>
      <c r="BQ164" s="204">
        <v>0</v>
      </c>
      <c r="BR164" s="204">
        <v>0</v>
      </c>
      <c r="BS164" s="204">
        <f t="shared" si="307"/>
        <v>0</v>
      </c>
      <c r="BT164" s="204">
        <f t="shared" si="308"/>
        <v>0</v>
      </c>
    </row>
    <row r="165" spans="2:72" s="35" customFormat="1">
      <c r="B165" s="202"/>
      <c r="C165" s="203">
        <v>13</v>
      </c>
      <c r="D165" s="204">
        <f t="shared" si="290"/>
        <v>150</v>
      </c>
      <c r="E165" s="204">
        <f t="shared" si="288"/>
        <v>0</v>
      </c>
      <c r="F165" s="204">
        <f t="shared" si="289"/>
        <v>5</v>
      </c>
      <c r="G165" s="204">
        <f t="shared" si="291"/>
        <v>-145</v>
      </c>
      <c r="H165" s="204">
        <f t="shared" si="292"/>
        <v>5</v>
      </c>
      <c r="J165" s="202"/>
      <c r="K165" s="203">
        <v>13</v>
      </c>
      <c r="L165" s="204">
        <v>0</v>
      </c>
      <c r="M165" s="204">
        <v>0</v>
      </c>
      <c r="N165" s="204">
        <v>0</v>
      </c>
      <c r="O165" s="204">
        <f t="shared" si="293"/>
        <v>0</v>
      </c>
      <c r="P165" s="204">
        <f t="shared" si="294"/>
        <v>0</v>
      </c>
      <c r="R165" s="202"/>
      <c r="S165" s="203">
        <v>13</v>
      </c>
      <c r="T165" s="204">
        <v>0</v>
      </c>
      <c r="U165" s="204">
        <v>0</v>
      </c>
      <c r="V165" s="204">
        <v>0</v>
      </c>
      <c r="W165" s="204">
        <f t="shared" si="295"/>
        <v>0</v>
      </c>
      <c r="X165" s="204">
        <f t="shared" si="296"/>
        <v>0</v>
      </c>
      <c r="Z165" s="202"/>
      <c r="AA165" s="203">
        <v>13</v>
      </c>
      <c r="AB165" s="204">
        <v>0</v>
      </c>
      <c r="AC165" s="204">
        <v>0</v>
      </c>
      <c r="AD165" s="204">
        <v>0</v>
      </c>
      <c r="AE165" s="204">
        <f t="shared" si="297"/>
        <v>0</v>
      </c>
      <c r="AF165" s="204">
        <f t="shared" si="298"/>
        <v>0</v>
      </c>
      <c r="AH165" s="202"/>
      <c r="AI165" s="203">
        <v>13</v>
      </c>
      <c r="AJ165" s="204">
        <v>0</v>
      </c>
      <c r="AK165" s="204">
        <v>0</v>
      </c>
      <c r="AL165" s="204">
        <v>0</v>
      </c>
      <c r="AM165" s="204">
        <f t="shared" si="299"/>
        <v>0</v>
      </c>
      <c r="AN165" s="204">
        <f t="shared" si="300"/>
        <v>0</v>
      </c>
      <c r="AP165" s="202"/>
      <c r="AQ165" s="203">
        <v>13</v>
      </c>
      <c r="AR165" s="204">
        <v>0</v>
      </c>
      <c r="AS165" s="204">
        <v>0</v>
      </c>
      <c r="AT165" s="204">
        <v>0</v>
      </c>
      <c r="AU165" s="204">
        <f t="shared" si="301"/>
        <v>0</v>
      </c>
      <c r="AV165" s="204">
        <f t="shared" si="302"/>
        <v>0</v>
      </c>
      <c r="AX165" s="202"/>
      <c r="AY165" s="203">
        <v>13</v>
      </c>
      <c r="AZ165" s="204">
        <v>0</v>
      </c>
      <c r="BA165" s="204">
        <v>0</v>
      </c>
      <c r="BB165" s="204">
        <v>3</v>
      </c>
      <c r="BC165" s="204">
        <f t="shared" si="303"/>
        <v>3</v>
      </c>
      <c r="BD165" s="204">
        <f t="shared" si="304"/>
        <v>3</v>
      </c>
      <c r="BF165" s="202"/>
      <c r="BG165" s="203">
        <v>13</v>
      </c>
      <c r="BH165" s="282">
        <v>150</v>
      </c>
      <c r="BI165" s="204"/>
      <c r="BJ165" s="204">
        <v>2</v>
      </c>
      <c r="BK165" s="204">
        <f t="shared" si="305"/>
        <v>-148</v>
      </c>
      <c r="BL165" s="204">
        <f t="shared" si="306"/>
        <v>2</v>
      </c>
      <c r="BN165" s="202"/>
      <c r="BO165" s="203">
        <v>13</v>
      </c>
      <c r="BP165" s="204">
        <v>0</v>
      </c>
      <c r="BQ165" s="204">
        <v>0</v>
      </c>
      <c r="BR165" s="204">
        <v>0</v>
      </c>
      <c r="BS165" s="204">
        <f t="shared" si="307"/>
        <v>0</v>
      </c>
      <c r="BT165" s="204">
        <f t="shared" si="308"/>
        <v>0</v>
      </c>
    </row>
    <row r="166" spans="2:72" s="35" customFormat="1">
      <c r="B166" s="202"/>
      <c r="C166" s="203">
        <v>14</v>
      </c>
      <c r="D166" s="204">
        <f t="shared" si="290"/>
        <v>0</v>
      </c>
      <c r="E166" s="204">
        <f t="shared" si="288"/>
        <v>0</v>
      </c>
      <c r="F166" s="204">
        <f t="shared" si="289"/>
        <v>0</v>
      </c>
      <c r="G166" s="204">
        <f t="shared" si="291"/>
        <v>0</v>
      </c>
      <c r="H166" s="204">
        <f t="shared" si="292"/>
        <v>0</v>
      </c>
      <c r="J166" s="202"/>
      <c r="K166" s="203">
        <v>14</v>
      </c>
      <c r="L166" s="204">
        <v>0</v>
      </c>
      <c r="M166" s="204">
        <v>0</v>
      </c>
      <c r="N166" s="204">
        <v>0</v>
      </c>
      <c r="O166" s="204">
        <f t="shared" si="293"/>
        <v>0</v>
      </c>
      <c r="P166" s="204">
        <f t="shared" si="294"/>
        <v>0</v>
      </c>
      <c r="R166" s="202"/>
      <c r="S166" s="203">
        <v>14</v>
      </c>
      <c r="T166" s="204">
        <v>0</v>
      </c>
      <c r="U166" s="204">
        <v>0</v>
      </c>
      <c r="V166" s="204">
        <v>0</v>
      </c>
      <c r="W166" s="204">
        <f t="shared" si="295"/>
        <v>0</v>
      </c>
      <c r="X166" s="204">
        <f t="shared" si="296"/>
        <v>0</v>
      </c>
      <c r="Z166" s="202"/>
      <c r="AA166" s="203">
        <v>14</v>
      </c>
      <c r="AB166" s="204">
        <v>0</v>
      </c>
      <c r="AC166" s="204">
        <v>0</v>
      </c>
      <c r="AD166" s="204">
        <v>0</v>
      </c>
      <c r="AE166" s="204">
        <f t="shared" si="297"/>
        <v>0</v>
      </c>
      <c r="AF166" s="204">
        <f t="shared" si="298"/>
        <v>0</v>
      </c>
      <c r="AH166" s="202"/>
      <c r="AI166" s="203">
        <v>14</v>
      </c>
      <c r="AJ166" s="204">
        <v>0</v>
      </c>
      <c r="AK166" s="204">
        <v>0</v>
      </c>
      <c r="AL166" s="204">
        <v>0</v>
      </c>
      <c r="AM166" s="204">
        <f t="shared" si="299"/>
        <v>0</v>
      </c>
      <c r="AN166" s="204">
        <f t="shared" si="300"/>
        <v>0</v>
      </c>
      <c r="AP166" s="202"/>
      <c r="AQ166" s="203">
        <v>14</v>
      </c>
      <c r="AR166" s="204">
        <v>0</v>
      </c>
      <c r="AS166" s="204">
        <v>0</v>
      </c>
      <c r="AT166" s="204">
        <v>0</v>
      </c>
      <c r="AU166" s="204">
        <f t="shared" si="301"/>
        <v>0</v>
      </c>
      <c r="AV166" s="204">
        <f t="shared" si="302"/>
        <v>0</v>
      </c>
      <c r="AX166" s="202"/>
      <c r="AY166" s="203">
        <v>14</v>
      </c>
      <c r="AZ166" s="204">
        <v>0</v>
      </c>
      <c r="BA166" s="204">
        <v>0</v>
      </c>
      <c r="BB166" s="204">
        <v>0</v>
      </c>
      <c r="BC166" s="204">
        <f t="shared" si="303"/>
        <v>0</v>
      </c>
      <c r="BD166" s="204">
        <f t="shared" si="304"/>
        <v>0</v>
      </c>
      <c r="BF166" s="202"/>
      <c r="BG166" s="203">
        <v>14</v>
      </c>
      <c r="BH166" s="204"/>
      <c r="BI166" s="204"/>
      <c r="BJ166" s="204"/>
      <c r="BK166" s="204">
        <f t="shared" si="305"/>
        <v>0</v>
      </c>
      <c r="BL166" s="204">
        <f t="shared" si="306"/>
        <v>0</v>
      </c>
      <c r="BN166" s="202"/>
      <c r="BO166" s="203">
        <v>14</v>
      </c>
      <c r="BP166" s="204">
        <v>0</v>
      </c>
      <c r="BQ166" s="204">
        <v>0</v>
      </c>
      <c r="BR166" s="204">
        <v>0</v>
      </c>
      <c r="BS166" s="204">
        <f t="shared" si="307"/>
        <v>0</v>
      </c>
      <c r="BT166" s="204">
        <f t="shared" si="308"/>
        <v>0</v>
      </c>
    </row>
    <row r="167" spans="2:72" s="35" customFormat="1">
      <c r="B167" s="202"/>
      <c r="C167" s="203">
        <v>15</v>
      </c>
      <c r="D167" s="204">
        <f t="shared" si="290"/>
        <v>0</v>
      </c>
      <c r="E167" s="204">
        <f t="shared" si="288"/>
        <v>0</v>
      </c>
      <c r="F167" s="204">
        <f t="shared" si="289"/>
        <v>0</v>
      </c>
      <c r="G167" s="204">
        <f t="shared" si="291"/>
        <v>0</v>
      </c>
      <c r="H167" s="204">
        <f t="shared" si="292"/>
        <v>0</v>
      </c>
      <c r="J167" s="202"/>
      <c r="K167" s="203">
        <v>15</v>
      </c>
      <c r="L167" s="204">
        <v>0</v>
      </c>
      <c r="M167" s="204">
        <v>0</v>
      </c>
      <c r="N167" s="204">
        <v>0</v>
      </c>
      <c r="O167" s="204">
        <f t="shared" si="293"/>
        <v>0</v>
      </c>
      <c r="P167" s="204">
        <f t="shared" si="294"/>
        <v>0</v>
      </c>
      <c r="R167" s="202"/>
      <c r="S167" s="203">
        <v>15</v>
      </c>
      <c r="T167" s="204">
        <v>0</v>
      </c>
      <c r="U167" s="204">
        <v>0</v>
      </c>
      <c r="V167" s="204">
        <v>0</v>
      </c>
      <c r="W167" s="204">
        <f t="shared" si="295"/>
        <v>0</v>
      </c>
      <c r="X167" s="204">
        <f t="shared" si="296"/>
        <v>0</v>
      </c>
      <c r="Z167" s="202"/>
      <c r="AA167" s="203">
        <v>15</v>
      </c>
      <c r="AB167" s="204">
        <v>0</v>
      </c>
      <c r="AC167" s="204">
        <v>0</v>
      </c>
      <c r="AD167" s="204">
        <v>0</v>
      </c>
      <c r="AE167" s="204">
        <f t="shared" si="297"/>
        <v>0</v>
      </c>
      <c r="AF167" s="204">
        <f t="shared" si="298"/>
        <v>0</v>
      </c>
      <c r="AH167" s="202"/>
      <c r="AI167" s="203">
        <v>15</v>
      </c>
      <c r="AJ167" s="204">
        <v>0</v>
      </c>
      <c r="AK167" s="204">
        <v>0</v>
      </c>
      <c r="AL167" s="204">
        <v>0</v>
      </c>
      <c r="AM167" s="204">
        <f t="shared" si="299"/>
        <v>0</v>
      </c>
      <c r="AN167" s="204">
        <f t="shared" si="300"/>
        <v>0</v>
      </c>
      <c r="AP167" s="202"/>
      <c r="AQ167" s="203">
        <v>15</v>
      </c>
      <c r="AR167" s="204">
        <v>0</v>
      </c>
      <c r="AS167" s="204">
        <v>0</v>
      </c>
      <c r="AT167" s="204">
        <v>0</v>
      </c>
      <c r="AU167" s="204">
        <f t="shared" si="301"/>
        <v>0</v>
      </c>
      <c r="AV167" s="204">
        <f t="shared" si="302"/>
        <v>0</v>
      </c>
      <c r="AX167" s="202"/>
      <c r="AY167" s="203">
        <v>15</v>
      </c>
      <c r="AZ167" s="204">
        <v>0</v>
      </c>
      <c r="BA167" s="204">
        <v>0</v>
      </c>
      <c r="BB167" s="204">
        <v>0</v>
      </c>
      <c r="BC167" s="204">
        <f t="shared" si="303"/>
        <v>0</v>
      </c>
      <c r="BD167" s="204">
        <f t="shared" si="304"/>
        <v>0</v>
      </c>
      <c r="BF167" s="202"/>
      <c r="BG167" s="203">
        <v>15</v>
      </c>
      <c r="BH167" s="204"/>
      <c r="BI167" s="204"/>
      <c r="BJ167" s="204"/>
      <c r="BK167" s="204">
        <f t="shared" si="305"/>
        <v>0</v>
      </c>
      <c r="BL167" s="204">
        <f t="shared" si="306"/>
        <v>0</v>
      </c>
      <c r="BN167" s="202"/>
      <c r="BO167" s="203">
        <v>15</v>
      </c>
      <c r="BP167" s="204">
        <v>0</v>
      </c>
      <c r="BQ167" s="204">
        <v>0</v>
      </c>
      <c r="BR167" s="204">
        <v>0</v>
      </c>
      <c r="BS167" s="204">
        <f t="shared" si="307"/>
        <v>0</v>
      </c>
      <c r="BT167" s="204">
        <f t="shared" si="308"/>
        <v>0</v>
      </c>
    </row>
    <row r="168" spans="2:72" s="35" customFormat="1">
      <c r="B168" s="202"/>
      <c r="C168" s="203">
        <v>16</v>
      </c>
      <c r="D168" s="204">
        <f t="shared" si="290"/>
        <v>0</v>
      </c>
      <c r="E168" s="204">
        <f t="shared" si="288"/>
        <v>0</v>
      </c>
      <c r="F168" s="204">
        <f t="shared" si="289"/>
        <v>0</v>
      </c>
      <c r="G168" s="204">
        <f t="shared" si="291"/>
        <v>0</v>
      </c>
      <c r="H168" s="204">
        <f t="shared" si="292"/>
        <v>0</v>
      </c>
      <c r="J168" s="202"/>
      <c r="K168" s="203">
        <v>16</v>
      </c>
      <c r="L168" s="204">
        <v>0</v>
      </c>
      <c r="M168" s="204">
        <v>0</v>
      </c>
      <c r="N168" s="204">
        <v>0</v>
      </c>
      <c r="O168" s="204">
        <f t="shared" si="293"/>
        <v>0</v>
      </c>
      <c r="P168" s="204">
        <f t="shared" si="294"/>
        <v>0</v>
      </c>
      <c r="R168" s="202"/>
      <c r="S168" s="203">
        <v>16</v>
      </c>
      <c r="T168" s="204">
        <v>0</v>
      </c>
      <c r="U168" s="204">
        <v>0</v>
      </c>
      <c r="V168" s="204">
        <v>0</v>
      </c>
      <c r="W168" s="204">
        <f t="shared" si="295"/>
        <v>0</v>
      </c>
      <c r="X168" s="204">
        <f t="shared" si="296"/>
        <v>0</v>
      </c>
      <c r="Z168" s="202"/>
      <c r="AA168" s="203">
        <v>16</v>
      </c>
      <c r="AB168" s="204">
        <v>0</v>
      </c>
      <c r="AC168" s="204">
        <v>0</v>
      </c>
      <c r="AD168" s="204">
        <v>0</v>
      </c>
      <c r="AE168" s="204">
        <f t="shared" si="297"/>
        <v>0</v>
      </c>
      <c r="AF168" s="204">
        <f t="shared" si="298"/>
        <v>0</v>
      </c>
      <c r="AH168" s="202"/>
      <c r="AI168" s="203">
        <v>16</v>
      </c>
      <c r="AJ168" s="204">
        <v>0</v>
      </c>
      <c r="AK168" s="204">
        <v>0</v>
      </c>
      <c r="AL168" s="204">
        <v>0</v>
      </c>
      <c r="AM168" s="204">
        <f t="shared" si="299"/>
        <v>0</v>
      </c>
      <c r="AN168" s="204">
        <f t="shared" si="300"/>
        <v>0</v>
      </c>
      <c r="AP168" s="202"/>
      <c r="AQ168" s="203">
        <v>16</v>
      </c>
      <c r="AR168" s="204">
        <v>0</v>
      </c>
      <c r="AS168" s="204">
        <v>0</v>
      </c>
      <c r="AT168" s="204">
        <v>0</v>
      </c>
      <c r="AU168" s="204">
        <f t="shared" si="301"/>
        <v>0</v>
      </c>
      <c r="AV168" s="204">
        <f t="shared" si="302"/>
        <v>0</v>
      </c>
      <c r="AX168" s="202"/>
      <c r="AY168" s="203">
        <v>16</v>
      </c>
      <c r="AZ168" s="204">
        <v>0</v>
      </c>
      <c r="BA168" s="204">
        <v>0</v>
      </c>
      <c r="BB168" s="204">
        <v>0</v>
      </c>
      <c r="BC168" s="204">
        <f t="shared" si="303"/>
        <v>0</v>
      </c>
      <c r="BD168" s="204">
        <f t="shared" si="304"/>
        <v>0</v>
      </c>
      <c r="BF168" s="202"/>
      <c r="BG168" s="203">
        <v>16</v>
      </c>
      <c r="BH168" s="204"/>
      <c r="BI168" s="204"/>
      <c r="BJ168" s="204"/>
      <c r="BK168" s="204">
        <f t="shared" si="305"/>
        <v>0</v>
      </c>
      <c r="BL168" s="204">
        <f t="shared" si="306"/>
        <v>0</v>
      </c>
      <c r="BN168" s="202"/>
      <c r="BO168" s="203">
        <v>16</v>
      </c>
      <c r="BP168" s="204">
        <v>0</v>
      </c>
      <c r="BQ168" s="204">
        <v>0</v>
      </c>
      <c r="BR168" s="204">
        <v>0</v>
      </c>
      <c r="BS168" s="204">
        <f t="shared" si="307"/>
        <v>0</v>
      </c>
      <c r="BT168" s="204">
        <f t="shared" si="308"/>
        <v>0</v>
      </c>
    </row>
    <row r="169" spans="2:72" s="35" customFormat="1">
      <c r="B169" s="202"/>
      <c r="C169" s="203">
        <v>17</v>
      </c>
      <c r="D169" s="204">
        <f t="shared" si="290"/>
        <v>0</v>
      </c>
      <c r="E169" s="204">
        <f t="shared" si="288"/>
        <v>0</v>
      </c>
      <c r="F169" s="204">
        <f t="shared" si="289"/>
        <v>0</v>
      </c>
      <c r="G169" s="204">
        <f t="shared" si="291"/>
        <v>0</v>
      </c>
      <c r="H169" s="204">
        <f t="shared" si="292"/>
        <v>0</v>
      </c>
      <c r="J169" s="202"/>
      <c r="K169" s="203">
        <v>17</v>
      </c>
      <c r="L169" s="204">
        <v>0</v>
      </c>
      <c r="M169" s="204">
        <v>0</v>
      </c>
      <c r="N169" s="204">
        <v>0</v>
      </c>
      <c r="O169" s="204">
        <f t="shared" si="293"/>
        <v>0</v>
      </c>
      <c r="P169" s="204">
        <f t="shared" si="294"/>
        <v>0</v>
      </c>
      <c r="R169" s="202"/>
      <c r="S169" s="203">
        <v>17</v>
      </c>
      <c r="T169" s="204">
        <v>0</v>
      </c>
      <c r="U169" s="204">
        <v>0</v>
      </c>
      <c r="V169" s="204">
        <v>0</v>
      </c>
      <c r="W169" s="204">
        <f t="shared" si="295"/>
        <v>0</v>
      </c>
      <c r="X169" s="204">
        <f t="shared" si="296"/>
        <v>0</v>
      </c>
      <c r="Z169" s="202"/>
      <c r="AA169" s="203">
        <v>17</v>
      </c>
      <c r="AB169" s="204">
        <v>0</v>
      </c>
      <c r="AC169" s="204">
        <v>0</v>
      </c>
      <c r="AD169" s="204">
        <v>0</v>
      </c>
      <c r="AE169" s="204">
        <f t="shared" si="297"/>
        <v>0</v>
      </c>
      <c r="AF169" s="204">
        <f t="shared" si="298"/>
        <v>0</v>
      </c>
      <c r="AH169" s="202"/>
      <c r="AI169" s="203">
        <v>17</v>
      </c>
      <c r="AJ169" s="204">
        <v>0</v>
      </c>
      <c r="AK169" s="204">
        <v>0</v>
      </c>
      <c r="AL169" s="204">
        <v>0</v>
      </c>
      <c r="AM169" s="204">
        <f t="shared" si="299"/>
        <v>0</v>
      </c>
      <c r="AN169" s="204">
        <f t="shared" si="300"/>
        <v>0</v>
      </c>
      <c r="AP169" s="202"/>
      <c r="AQ169" s="203">
        <v>17</v>
      </c>
      <c r="AR169" s="204">
        <v>0</v>
      </c>
      <c r="AS169" s="204">
        <v>0</v>
      </c>
      <c r="AT169" s="204">
        <v>0</v>
      </c>
      <c r="AU169" s="204">
        <f t="shared" si="301"/>
        <v>0</v>
      </c>
      <c r="AV169" s="204">
        <f t="shared" si="302"/>
        <v>0</v>
      </c>
      <c r="AX169" s="202"/>
      <c r="AY169" s="203">
        <v>17</v>
      </c>
      <c r="AZ169" s="204">
        <v>0</v>
      </c>
      <c r="BA169" s="204">
        <v>0</v>
      </c>
      <c r="BB169" s="204">
        <v>0</v>
      </c>
      <c r="BC169" s="204">
        <f t="shared" si="303"/>
        <v>0</v>
      </c>
      <c r="BD169" s="204">
        <f t="shared" si="304"/>
        <v>0</v>
      </c>
      <c r="BF169" s="202"/>
      <c r="BG169" s="203">
        <v>17</v>
      </c>
      <c r="BH169" s="204"/>
      <c r="BI169" s="204"/>
      <c r="BJ169" s="204"/>
      <c r="BK169" s="204">
        <f t="shared" si="305"/>
        <v>0</v>
      </c>
      <c r="BL169" s="204">
        <f t="shared" si="306"/>
        <v>0</v>
      </c>
      <c r="BN169" s="202"/>
      <c r="BO169" s="203">
        <v>17</v>
      </c>
      <c r="BP169" s="204">
        <v>0</v>
      </c>
      <c r="BQ169" s="204">
        <v>0</v>
      </c>
      <c r="BR169" s="204">
        <v>0</v>
      </c>
      <c r="BS169" s="204">
        <f t="shared" si="307"/>
        <v>0</v>
      </c>
      <c r="BT169" s="204">
        <f t="shared" si="308"/>
        <v>0</v>
      </c>
    </row>
    <row r="170" spans="2:72" s="35" customFormat="1">
      <c r="B170" s="202"/>
      <c r="C170" s="203">
        <v>18</v>
      </c>
      <c r="D170" s="204">
        <f t="shared" si="290"/>
        <v>0</v>
      </c>
      <c r="E170" s="204">
        <f t="shared" si="288"/>
        <v>0</v>
      </c>
      <c r="F170" s="204">
        <f t="shared" si="289"/>
        <v>0</v>
      </c>
      <c r="G170" s="204">
        <f t="shared" si="291"/>
        <v>0</v>
      </c>
      <c r="H170" s="204">
        <f t="shared" si="292"/>
        <v>0</v>
      </c>
      <c r="J170" s="202"/>
      <c r="K170" s="203">
        <v>18</v>
      </c>
      <c r="L170" s="204">
        <v>0</v>
      </c>
      <c r="M170" s="204">
        <v>0</v>
      </c>
      <c r="N170" s="204">
        <v>0</v>
      </c>
      <c r="O170" s="204">
        <f t="shared" si="293"/>
        <v>0</v>
      </c>
      <c r="P170" s="204">
        <f t="shared" si="294"/>
        <v>0</v>
      </c>
      <c r="R170" s="202"/>
      <c r="S170" s="203">
        <v>18</v>
      </c>
      <c r="T170" s="204">
        <v>0</v>
      </c>
      <c r="U170" s="204">
        <v>0</v>
      </c>
      <c r="V170" s="204">
        <v>0</v>
      </c>
      <c r="W170" s="204">
        <f t="shared" si="295"/>
        <v>0</v>
      </c>
      <c r="X170" s="204">
        <f t="shared" si="296"/>
        <v>0</v>
      </c>
      <c r="Z170" s="202"/>
      <c r="AA170" s="203">
        <v>18</v>
      </c>
      <c r="AB170" s="204">
        <v>0</v>
      </c>
      <c r="AC170" s="204">
        <v>0</v>
      </c>
      <c r="AD170" s="204">
        <v>0</v>
      </c>
      <c r="AE170" s="204">
        <f t="shared" si="297"/>
        <v>0</v>
      </c>
      <c r="AF170" s="204">
        <f t="shared" si="298"/>
        <v>0</v>
      </c>
      <c r="AH170" s="202"/>
      <c r="AI170" s="203">
        <v>18</v>
      </c>
      <c r="AJ170" s="204">
        <v>0</v>
      </c>
      <c r="AK170" s="204">
        <v>0</v>
      </c>
      <c r="AL170" s="204">
        <v>0</v>
      </c>
      <c r="AM170" s="204">
        <f t="shared" si="299"/>
        <v>0</v>
      </c>
      <c r="AN170" s="204">
        <f t="shared" si="300"/>
        <v>0</v>
      </c>
      <c r="AP170" s="202"/>
      <c r="AQ170" s="203">
        <v>18</v>
      </c>
      <c r="AR170" s="204">
        <v>0</v>
      </c>
      <c r="AS170" s="204">
        <v>0</v>
      </c>
      <c r="AT170" s="204">
        <v>0</v>
      </c>
      <c r="AU170" s="204">
        <f t="shared" si="301"/>
        <v>0</v>
      </c>
      <c r="AV170" s="204">
        <f t="shared" si="302"/>
        <v>0</v>
      </c>
      <c r="AX170" s="202"/>
      <c r="AY170" s="203">
        <v>18</v>
      </c>
      <c r="AZ170" s="204">
        <v>0</v>
      </c>
      <c r="BA170" s="204">
        <v>0</v>
      </c>
      <c r="BB170" s="204">
        <v>0</v>
      </c>
      <c r="BC170" s="204">
        <f t="shared" si="303"/>
        <v>0</v>
      </c>
      <c r="BD170" s="204">
        <f t="shared" si="304"/>
        <v>0</v>
      </c>
      <c r="BF170" s="202"/>
      <c r="BG170" s="203">
        <v>18</v>
      </c>
      <c r="BH170" s="204"/>
      <c r="BI170" s="204"/>
      <c r="BJ170" s="204"/>
      <c r="BK170" s="204">
        <f t="shared" si="305"/>
        <v>0</v>
      </c>
      <c r="BL170" s="204">
        <f t="shared" si="306"/>
        <v>0</v>
      </c>
      <c r="BN170" s="202"/>
      <c r="BO170" s="203">
        <v>18</v>
      </c>
      <c r="BP170" s="204">
        <v>0</v>
      </c>
      <c r="BQ170" s="204">
        <v>0</v>
      </c>
      <c r="BR170" s="204">
        <v>0</v>
      </c>
      <c r="BS170" s="204">
        <f t="shared" si="307"/>
        <v>0</v>
      </c>
      <c r="BT170" s="204">
        <f t="shared" si="308"/>
        <v>0</v>
      </c>
    </row>
    <row r="171" spans="2:72" s="35" customFormat="1">
      <c r="B171" s="202"/>
      <c r="C171" s="203">
        <v>19</v>
      </c>
      <c r="D171" s="204">
        <f t="shared" si="290"/>
        <v>0</v>
      </c>
      <c r="E171" s="204">
        <f t="shared" si="288"/>
        <v>0</v>
      </c>
      <c r="F171" s="204">
        <f t="shared" si="289"/>
        <v>0</v>
      </c>
      <c r="G171" s="204">
        <f t="shared" si="291"/>
        <v>0</v>
      </c>
      <c r="H171" s="204">
        <f t="shared" si="292"/>
        <v>0</v>
      </c>
      <c r="J171" s="202"/>
      <c r="K171" s="203">
        <v>19</v>
      </c>
      <c r="L171" s="204">
        <v>0</v>
      </c>
      <c r="M171" s="204">
        <v>0</v>
      </c>
      <c r="N171" s="204">
        <v>0</v>
      </c>
      <c r="O171" s="204">
        <f t="shared" si="293"/>
        <v>0</v>
      </c>
      <c r="P171" s="204">
        <f t="shared" si="294"/>
        <v>0</v>
      </c>
      <c r="R171" s="202"/>
      <c r="S171" s="203">
        <v>19</v>
      </c>
      <c r="T171" s="204">
        <v>0</v>
      </c>
      <c r="U171" s="204">
        <v>0</v>
      </c>
      <c r="V171" s="204">
        <v>0</v>
      </c>
      <c r="W171" s="204">
        <f t="shared" si="295"/>
        <v>0</v>
      </c>
      <c r="X171" s="204">
        <f t="shared" si="296"/>
        <v>0</v>
      </c>
      <c r="Z171" s="202"/>
      <c r="AA171" s="203">
        <v>19</v>
      </c>
      <c r="AB171" s="204">
        <v>0</v>
      </c>
      <c r="AC171" s="204">
        <v>0</v>
      </c>
      <c r="AD171" s="204">
        <v>0</v>
      </c>
      <c r="AE171" s="204">
        <f t="shared" si="297"/>
        <v>0</v>
      </c>
      <c r="AF171" s="204">
        <f t="shared" si="298"/>
        <v>0</v>
      </c>
      <c r="AH171" s="202"/>
      <c r="AI171" s="203">
        <v>19</v>
      </c>
      <c r="AJ171" s="204">
        <v>0</v>
      </c>
      <c r="AK171" s="204">
        <v>0</v>
      </c>
      <c r="AL171" s="204">
        <v>0</v>
      </c>
      <c r="AM171" s="204">
        <f t="shared" si="299"/>
        <v>0</v>
      </c>
      <c r="AN171" s="204">
        <f t="shared" si="300"/>
        <v>0</v>
      </c>
      <c r="AP171" s="202"/>
      <c r="AQ171" s="203">
        <v>19</v>
      </c>
      <c r="AR171" s="204">
        <v>0</v>
      </c>
      <c r="AS171" s="204">
        <v>0</v>
      </c>
      <c r="AT171" s="204">
        <v>0</v>
      </c>
      <c r="AU171" s="204">
        <f t="shared" si="301"/>
        <v>0</v>
      </c>
      <c r="AV171" s="204">
        <f t="shared" si="302"/>
        <v>0</v>
      </c>
      <c r="AX171" s="202"/>
      <c r="AY171" s="203">
        <v>19</v>
      </c>
      <c r="AZ171" s="204">
        <v>0</v>
      </c>
      <c r="BA171" s="204">
        <v>0</v>
      </c>
      <c r="BB171" s="204">
        <v>0</v>
      </c>
      <c r="BC171" s="204">
        <f t="shared" si="303"/>
        <v>0</v>
      </c>
      <c r="BD171" s="204">
        <f t="shared" si="304"/>
        <v>0</v>
      </c>
      <c r="BF171" s="202"/>
      <c r="BG171" s="203">
        <v>19</v>
      </c>
      <c r="BH171" s="204"/>
      <c r="BI171" s="204"/>
      <c r="BJ171" s="204"/>
      <c r="BK171" s="204">
        <f t="shared" si="305"/>
        <v>0</v>
      </c>
      <c r="BL171" s="204">
        <f t="shared" si="306"/>
        <v>0</v>
      </c>
      <c r="BN171" s="202"/>
      <c r="BO171" s="203">
        <v>19</v>
      </c>
      <c r="BP171" s="204">
        <v>0</v>
      </c>
      <c r="BQ171" s="204">
        <v>0</v>
      </c>
      <c r="BR171" s="204">
        <v>0</v>
      </c>
      <c r="BS171" s="204">
        <f t="shared" si="307"/>
        <v>0</v>
      </c>
      <c r="BT171" s="204">
        <f t="shared" si="308"/>
        <v>0</v>
      </c>
    </row>
    <row r="172" spans="2:72" s="35" customFormat="1">
      <c r="B172" s="202"/>
      <c r="C172" s="203">
        <v>20</v>
      </c>
      <c r="D172" s="204">
        <f t="shared" si="290"/>
        <v>0</v>
      </c>
      <c r="E172" s="204">
        <f t="shared" si="288"/>
        <v>0</v>
      </c>
      <c r="F172" s="204">
        <f t="shared" si="289"/>
        <v>0</v>
      </c>
      <c r="G172" s="204">
        <f t="shared" si="291"/>
        <v>0</v>
      </c>
      <c r="H172" s="204">
        <f t="shared" si="292"/>
        <v>0</v>
      </c>
      <c r="J172" s="202"/>
      <c r="K172" s="203">
        <v>20</v>
      </c>
      <c r="L172" s="204">
        <v>0</v>
      </c>
      <c r="M172" s="204">
        <v>0</v>
      </c>
      <c r="N172" s="204">
        <v>0</v>
      </c>
      <c r="O172" s="204">
        <f t="shared" si="293"/>
        <v>0</v>
      </c>
      <c r="P172" s="204">
        <f t="shared" si="294"/>
        <v>0</v>
      </c>
      <c r="R172" s="202"/>
      <c r="S172" s="203">
        <v>20</v>
      </c>
      <c r="T172" s="204">
        <v>0</v>
      </c>
      <c r="U172" s="204">
        <v>0</v>
      </c>
      <c r="V172" s="204">
        <v>0</v>
      </c>
      <c r="W172" s="204">
        <f t="shared" si="295"/>
        <v>0</v>
      </c>
      <c r="X172" s="204">
        <f t="shared" si="296"/>
        <v>0</v>
      </c>
      <c r="Z172" s="202"/>
      <c r="AA172" s="203">
        <v>20</v>
      </c>
      <c r="AB172" s="204">
        <v>0</v>
      </c>
      <c r="AC172" s="204">
        <v>0</v>
      </c>
      <c r="AD172" s="204">
        <v>0</v>
      </c>
      <c r="AE172" s="204">
        <f t="shared" si="297"/>
        <v>0</v>
      </c>
      <c r="AF172" s="204">
        <f t="shared" si="298"/>
        <v>0</v>
      </c>
      <c r="AH172" s="202"/>
      <c r="AI172" s="203">
        <v>20</v>
      </c>
      <c r="AJ172" s="204">
        <v>0</v>
      </c>
      <c r="AK172" s="204">
        <v>0</v>
      </c>
      <c r="AL172" s="204">
        <v>0</v>
      </c>
      <c r="AM172" s="204">
        <f t="shared" si="299"/>
        <v>0</v>
      </c>
      <c r="AN172" s="204">
        <f t="shared" si="300"/>
        <v>0</v>
      </c>
      <c r="AP172" s="202"/>
      <c r="AQ172" s="203">
        <v>20</v>
      </c>
      <c r="AR172" s="204">
        <v>0</v>
      </c>
      <c r="AS172" s="204">
        <v>0</v>
      </c>
      <c r="AT172" s="204">
        <v>0</v>
      </c>
      <c r="AU172" s="204">
        <f t="shared" si="301"/>
        <v>0</v>
      </c>
      <c r="AV172" s="204">
        <f t="shared" si="302"/>
        <v>0</v>
      </c>
      <c r="AX172" s="202"/>
      <c r="AY172" s="203">
        <v>20</v>
      </c>
      <c r="AZ172" s="204">
        <v>0</v>
      </c>
      <c r="BA172" s="204">
        <v>0</v>
      </c>
      <c r="BB172" s="204">
        <v>0</v>
      </c>
      <c r="BC172" s="204">
        <f t="shared" si="303"/>
        <v>0</v>
      </c>
      <c r="BD172" s="204">
        <f t="shared" si="304"/>
        <v>0</v>
      </c>
      <c r="BF172" s="202"/>
      <c r="BG172" s="203">
        <v>20</v>
      </c>
      <c r="BH172" s="204"/>
      <c r="BI172" s="204"/>
      <c r="BJ172" s="204"/>
      <c r="BK172" s="204">
        <f t="shared" si="305"/>
        <v>0</v>
      </c>
      <c r="BL172" s="204">
        <f t="shared" si="306"/>
        <v>0</v>
      </c>
      <c r="BN172" s="202"/>
      <c r="BO172" s="203">
        <v>20</v>
      </c>
      <c r="BP172" s="204">
        <v>0</v>
      </c>
      <c r="BQ172" s="204">
        <v>0</v>
      </c>
      <c r="BR172" s="204">
        <v>0</v>
      </c>
      <c r="BS172" s="204">
        <f t="shared" si="307"/>
        <v>0</v>
      </c>
      <c r="BT172" s="204">
        <f t="shared" si="308"/>
        <v>0</v>
      </c>
    </row>
    <row r="173" spans="2:72">
      <c r="B173" s="202"/>
      <c r="C173" s="205"/>
      <c r="D173" s="205"/>
      <c r="E173" s="203"/>
      <c r="F173" s="203"/>
      <c r="G173" s="203"/>
      <c r="H173" s="203"/>
      <c r="J173" s="202"/>
      <c r="K173" s="205"/>
      <c r="L173" s="205"/>
      <c r="M173" s="203"/>
      <c r="N173" s="203"/>
      <c r="O173" s="203"/>
      <c r="P173" s="203"/>
      <c r="R173" s="202"/>
      <c r="S173" s="205"/>
      <c r="T173" s="205"/>
      <c r="U173" s="203"/>
      <c r="V173" s="203"/>
      <c r="W173" s="203"/>
      <c r="X173" s="203"/>
      <c r="Z173" s="202"/>
      <c r="AA173" s="205"/>
      <c r="AB173" s="205"/>
      <c r="AC173" s="203"/>
      <c r="AD173" s="203"/>
      <c r="AE173" s="203"/>
      <c r="AF173" s="203"/>
      <c r="AH173" s="202"/>
      <c r="AI173" s="205"/>
      <c r="AJ173" s="205"/>
      <c r="AK173" s="203"/>
      <c r="AL173" s="203"/>
      <c r="AM173" s="203"/>
      <c r="AN173" s="203"/>
      <c r="AP173" s="202"/>
      <c r="AQ173" s="205"/>
      <c r="AR173" s="205"/>
      <c r="AS173" s="203"/>
      <c r="AT173" s="203"/>
      <c r="AU173" s="203"/>
      <c r="AV173" s="203"/>
      <c r="AX173" s="202"/>
      <c r="AY173" s="205"/>
      <c r="AZ173" s="205"/>
      <c r="BA173" s="203"/>
      <c r="BB173" s="203"/>
      <c r="BC173" s="203"/>
      <c r="BD173" s="203"/>
      <c r="BF173" s="202"/>
      <c r="BG173" s="205"/>
      <c r="BH173" s="205"/>
      <c r="BI173" s="203"/>
      <c r="BJ173" s="203"/>
      <c r="BK173" s="203"/>
      <c r="BL173" s="203"/>
      <c r="BN173" s="202"/>
      <c r="BO173" s="205"/>
      <c r="BP173" s="205"/>
      <c r="BQ173" s="203"/>
      <c r="BR173" s="203"/>
      <c r="BS173" s="203"/>
      <c r="BT173" s="203"/>
    </row>
    <row r="174" spans="2:72">
      <c r="B174" s="206"/>
      <c r="C174" s="207" t="s">
        <v>109</v>
      </c>
      <c r="D174" s="208">
        <f>SUM(D153:D173)</f>
        <v>150</v>
      </c>
      <c r="E174" s="208">
        <f t="shared" ref="E174" si="309">SUM(E153:E173)</f>
        <v>8</v>
      </c>
      <c r="F174" s="208">
        <f>SUM(F153:F173)</f>
        <v>6</v>
      </c>
      <c r="G174" s="208">
        <f t="shared" ref="G174" si="310">SUM(G153:G173)</f>
        <v>-144</v>
      </c>
      <c r="H174" s="208">
        <f t="shared" ref="H174" si="311">SUM(H153:H173)</f>
        <v>-2</v>
      </c>
      <c r="J174" s="206"/>
      <c r="K174" s="207" t="s">
        <v>109</v>
      </c>
      <c r="L174" s="208">
        <f>SUM(L153:L173)</f>
        <v>0</v>
      </c>
      <c r="M174" s="208">
        <f t="shared" ref="M174" si="312">SUM(M153:M173)</f>
        <v>0</v>
      </c>
      <c r="N174" s="208">
        <f>SUM(N153:N173)</f>
        <v>0</v>
      </c>
      <c r="O174" s="208">
        <f t="shared" ref="O174" si="313">SUM(O153:O173)</f>
        <v>0</v>
      </c>
      <c r="P174" s="208">
        <f t="shared" ref="P174" si="314">SUM(P153:P173)</f>
        <v>0</v>
      </c>
      <c r="R174" s="206"/>
      <c r="S174" s="207" t="s">
        <v>109</v>
      </c>
      <c r="T174" s="208">
        <f>SUM(T153:T173)</f>
        <v>0</v>
      </c>
      <c r="U174" s="208">
        <f t="shared" ref="U174" si="315">SUM(U153:U173)</f>
        <v>0</v>
      </c>
      <c r="V174" s="208">
        <f>SUM(V153:V173)</f>
        <v>0</v>
      </c>
      <c r="W174" s="208">
        <f t="shared" ref="W174" si="316">SUM(W153:W173)</f>
        <v>0</v>
      </c>
      <c r="X174" s="208">
        <f t="shared" ref="X174" si="317">SUM(X153:X173)</f>
        <v>0</v>
      </c>
      <c r="Z174" s="206"/>
      <c r="AA174" s="207" t="s">
        <v>109</v>
      </c>
      <c r="AB174" s="208">
        <f>SUM(AB153:AB173)</f>
        <v>0</v>
      </c>
      <c r="AC174" s="208">
        <f t="shared" ref="AC174" si="318">SUM(AC153:AC173)</f>
        <v>0</v>
      </c>
      <c r="AD174" s="208">
        <f>SUM(AD153:AD173)</f>
        <v>0</v>
      </c>
      <c r="AE174" s="208">
        <f t="shared" ref="AE174" si="319">SUM(AE153:AE173)</f>
        <v>0</v>
      </c>
      <c r="AF174" s="208">
        <f t="shared" ref="AF174" si="320">SUM(AF153:AF173)</f>
        <v>0</v>
      </c>
      <c r="AH174" s="206"/>
      <c r="AI174" s="207" t="s">
        <v>109</v>
      </c>
      <c r="AJ174" s="208">
        <f>SUM(AJ153:AJ173)</f>
        <v>0</v>
      </c>
      <c r="AK174" s="208">
        <f t="shared" ref="AK174" si="321">SUM(AK153:AK173)</f>
        <v>0</v>
      </c>
      <c r="AL174" s="208">
        <f>SUM(AL153:AL173)</f>
        <v>0</v>
      </c>
      <c r="AM174" s="208">
        <f t="shared" ref="AM174" si="322">SUM(AM153:AM173)</f>
        <v>0</v>
      </c>
      <c r="AN174" s="208">
        <f t="shared" ref="AN174" si="323">SUM(AN153:AN173)</f>
        <v>0</v>
      </c>
      <c r="AP174" s="206"/>
      <c r="AQ174" s="207" t="s">
        <v>109</v>
      </c>
      <c r="AR174" s="208">
        <f>SUM(AR153:AR173)</f>
        <v>0</v>
      </c>
      <c r="AS174" s="208">
        <f t="shared" ref="AS174" si="324">SUM(AS153:AS173)</f>
        <v>0</v>
      </c>
      <c r="AT174" s="208">
        <f>SUM(AT153:AT173)</f>
        <v>0</v>
      </c>
      <c r="AU174" s="208">
        <f t="shared" ref="AU174" si="325">SUM(AU153:AU173)</f>
        <v>0</v>
      </c>
      <c r="AV174" s="208">
        <f t="shared" ref="AV174" si="326">SUM(AV153:AV173)</f>
        <v>0</v>
      </c>
      <c r="AX174" s="206"/>
      <c r="AY174" s="207" t="s">
        <v>109</v>
      </c>
      <c r="AZ174" s="208">
        <f>SUM(AZ153:AZ173)</f>
        <v>0</v>
      </c>
      <c r="BA174" s="208">
        <f t="shared" ref="BA174" si="327">SUM(BA153:BA173)</f>
        <v>0</v>
      </c>
      <c r="BB174" s="208">
        <f>SUM(BB153:BB173)</f>
        <v>3</v>
      </c>
      <c r="BC174" s="208">
        <f t="shared" ref="BC174" si="328">SUM(BC153:BC173)</f>
        <v>3</v>
      </c>
      <c r="BD174" s="208">
        <f t="shared" ref="BD174" si="329">SUM(BD153:BD173)</f>
        <v>3</v>
      </c>
      <c r="BF174" s="206"/>
      <c r="BG174" s="207" t="s">
        <v>109</v>
      </c>
      <c r="BH174" s="208">
        <f>SUM(BH153:BH173)</f>
        <v>150</v>
      </c>
      <c r="BI174" s="208">
        <f t="shared" ref="BI174" si="330">SUM(BI153:BI173)</f>
        <v>8</v>
      </c>
      <c r="BJ174" s="208">
        <f>SUM(BJ153:BJ173)</f>
        <v>3</v>
      </c>
      <c r="BK174" s="208">
        <f t="shared" ref="BK174" si="331">SUM(BK153:BK173)</f>
        <v>-147</v>
      </c>
      <c r="BL174" s="208">
        <f t="shared" ref="BL174" si="332">SUM(BL153:BL173)</f>
        <v>-5</v>
      </c>
      <c r="BN174" s="206"/>
      <c r="BO174" s="207" t="s">
        <v>109</v>
      </c>
      <c r="BP174" s="208">
        <f>SUM(BP153:BP173)</f>
        <v>0</v>
      </c>
      <c r="BQ174" s="208">
        <f t="shared" ref="BQ174" si="333">SUM(BQ153:BQ173)</f>
        <v>0</v>
      </c>
      <c r="BR174" s="208">
        <f>SUM(BR153:BR173)</f>
        <v>0</v>
      </c>
      <c r="BS174" s="208">
        <f t="shared" ref="BS174" si="334">SUM(BS153:BS173)</f>
        <v>0</v>
      </c>
      <c r="BT174" s="208">
        <f t="shared" ref="BT174" si="335">SUM(BT153:BT173)</f>
        <v>0</v>
      </c>
    </row>
    <row r="175" spans="2:72">
      <c r="B175" s="199">
        <v>8</v>
      </c>
      <c r="C175" s="200" t="s">
        <v>93</v>
      </c>
      <c r="D175" s="201"/>
      <c r="E175" s="201"/>
      <c r="F175" s="201"/>
      <c r="G175" s="201"/>
      <c r="H175" s="201"/>
      <c r="J175" s="199">
        <v>8</v>
      </c>
      <c r="K175" s="200" t="s">
        <v>93</v>
      </c>
      <c r="L175" s="201"/>
      <c r="M175" s="201"/>
      <c r="N175" s="201"/>
      <c r="O175" s="201"/>
      <c r="P175" s="201"/>
      <c r="R175" s="199">
        <v>8</v>
      </c>
      <c r="S175" s="200" t="s">
        <v>93</v>
      </c>
      <c r="T175" s="201"/>
      <c r="U175" s="201"/>
      <c r="V175" s="201"/>
      <c r="W175" s="201"/>
      <c r="X175" s="201"/>
      <c r="Z175" s="199">
        <v>8</v>
      </c>
      <c r="AA175" s="200" t="s">
        <v>93</v>
      </c>
      <c r="AB175" s="201"/>
      <c r="AC175" s="201"/>
      <c r="AD175" s="201"/>
      <c r="AE175" s="201"/>
      <c r="AF175" s="201"/>
      <c r="AH175" s="199">
        <v>8</v>
      </c>
      <c r="AI175" s="200" t="s">
        <v>93</v>
      </c>
      <c r="AJ175" s="201"/>
      <c r="AK175" s="201"/>
      <c r="AL175" s="201"/>
      <c r="AM175" s="201"/>
      <c r="AN175" s="201"/>
      <c r="AP175" s="199">
        <v>8</v>
      </c>
      <c r="AQ175" s="200" t="s">
        <v>93</v>
      </c>
      <c r="AR175" s="201"/>
      <c r="AS175" s="201"/>
      <c r="AT175" s="201"/>
      <c r="AU175" s="201"/>
      <c r="AV175" s="201"/>
      <c r="AX175" s="199">
        <v>8</v>
      </c>
      <c r="AY175" s="200" t="s">
        <v>93</v>
      </c>
      <c r="AZ175" s="201"/>
      <c r="BA175" s="201"/>
      <c r="BB175" s="201"/>
      <c r="BC175" s="201"/>
      <c r="BD175" s="201"/>
      <c r="BF175" s="199">
        <v>8</v>
      </c>
      <c r="BG175" s="200" t="s">
        <v>93</v>
      </c>
      <c r="BH175" s="201"/>
      <c r="BI175" s="201"/>
      <c r="BJ175" s="201"/>
      <c r="BK175" s="201"/>
      <c r="BL175" s="201"/>
      <c r="BN175" s="199">
        <v>8</v>
      </c>
      <c r="BO175" s="200" t="s">
        <v>93</v>
      </c>
      <c r="BP175" s="201"/>
      <c r="BQ175" s="201"/>
      <c r="BR175" s="201"/>
      <c r="BS175" s="201"/>
      <c r="BT175" s="201"/>
    </row>
    <row r="176" spans="2:72">
      <c r="B176" s="202"/>
      <c r="C176" s="203"/>
      <c r="D176" s="204"/>
      <c r="E176" s="204"/>
      <c r="F176" s="204"/>
      <c r="G176" s="204"/>
      <c r="H176" s="204"/>
      <c r="J176" s="202"/>
      <c r="K176" s="203"/>
      <c r="L176" s="204"/>
      <c r="M176" s="204"/>
      <c r="N176" s="204"/>
      <c r="O176" s="204"/>
      <c r="P176" s="204"/>
      <c r="R176" s="202"/>
      <c r="S176" s="203"/>
      <c r="T176" s="204"/>
      <c r="U176" s="204"/>
      <c r="V176" s="204"/>
      <c r="W176" s="204"/>
      <c r="X176" s="204"/>
      <c r="Z176" s="202"/>
      <c r="AA176" s="203"/>
      <c r="AB176" s="204"/>
      <c r="AC176" s="204"/>
      <c r="AD176" s="204"/>
      <c r="AE176" s="204"/>
      <c r="AF176" s="204"/>
      <c r="AH176" s="202"/>
      <c r="AI176" s="203"/>
      <c r="AJ176" s="204"/>
      <c r="AK176" s="204"/>
      <c r="AL176" s="204"/>
      <c r="AM176" s="204"/>
      <c r="AN176" s="204"/>
      <c r="AP176" s="202"/>
      <c r="AQ176" s="203"/>
      <c r="AR176" s="204"/>
      <c r="AS176" s="204"/>
      <c r="AT176" s="204"/>
      <c r="AU176" s="204"/>
      <c r="AV176" s="204"/>
      <c r="AX176" s="202"/>
      <c r="AY176" s="203"/>
      <c r="AZ176" s="204"/>
      <c r="BA176" s="204"/>
      <c r="BB176" s="204"/>
      <c r="BC176" s="204"/>
      <c r="BD176" s="204"/>
      <c r="BF176" s="202"/>
      <c r="BG176" s="203"/>
      <c r="BH176" s="204"/>
      <c r="BI176" s="204"/>
      <c r="BJ176" s="204"/>
      <c r="BK176" s="204"/>
      <c r="BL176" s="204"/>
      <c r="BN176" s="202"/>
      <c r="BO176" s="203"/>
      <c r="BP176" s="204"/>
      <c r="BQ176" s="204"/>
      <c r="BR176" s="204"/>
      <c r="BS176" s="204"/>
      <c r="BT176" s="204"/>
    </row>
    <row r="177" spans="2:72" s="35" customFormat="1">
      <c r="B177" s="202"/>
      <c r="C177" s="203">
        <v>1</v>
      </c>
      <c r="D177" s="204">
        <f>L177+T177+AB177+AJ177+AR177+AZ177+BH177+BP177</f>
        <v>0</v>
      </c>
      <c r="E177" s="204">
        <f t="shared" ref="E177:E196" si="336">M177+U177+AC177+AK177+AS177+BA177+BI177+BQ177</f>
        <v>0</v>
      </c>
      <c r="F177" s="204">
        <f t="shared" ref="F177:F196" si="337">N177+V177+AD177+AL177+AT177+BB177+BJ177+BR177</f>
        <v>0</v>
      </c>
      <c r="G177" s="204">
        <f>F177-D177</f>
        <v>0</v>
      </c>
      <c r="H177" s="204">
        <f>F177-E177</f>
        <v>0</v>
      </c>
      <c r="J177" s="202"/>
      <c r="K177" s="203">
        <v>1</v>
      </c>
      <c r="L177" s="204">
        <v>0</v>
      </c>
      <c r="M177" s="204">
        <v>0</v>
      </c>
      <c r="N177" s="204">
        <v>0</v>
      </c>
      <c r="O177" s="204">
        <f>N177-L177</f>
        <v>0</v>
      </c>
      <c r="P177" s="204">
        <f>N177-M177</f>
        <v>0</v>
      </c>
      <c r="R177" s="202"/>
      <c r="S177" s="203">
        <v>1</v>
      </c>
      <c r="T177" s="204">
        <v>0</v>
      </c>
      <c r="U177" s="204">
        <v>0</v>
      </c>
      <c r="V177" s="204">
        <v>0</v>
      </c>
      <c r="W177" s="204">
        <f>V177-T177</f>
        <v>0</v>
      </c>
      <c r="X177" s="204">
        <f>V177-U177</f>
        <v>0</v>
      </c>
      <c r="Z177" s="202"/>
      <c r="AA177" s="203">
        <v>1</v>
      </c>
      <c r="AB177" s="204">
        <v>0</v>
      </c>
      <c r="AC177" s="204">
        <v>0</v>
      </c>
      <c r="AD177" s="204">
        <v>0</v>
      </c>
      <c r="AE177" s="204">
        <f>AD177-AB177</f>
        <v>0</v>
      </c>
      <c r="AF177" s="204">
        <f>AD177-AC177</f>
        <v>0</v>
      </c>
      <c r="AH177" s="202"/>
      <c r="AI177" s="203">
        <v>1</v>
      </c>
      <c r="AJ177" s="204">
        <v>0</v>
      </c>
      <c r="AK177" s="204">
        <v>0</v>
      </c>
      <c r="AL177" s="204">
        <v>0</v>
      </c>
      <c r="AM177" s="204">
        <f>AL177-AJ177</f>
        <v>0</v>
      </c>
      <c r="AN177" s="204">
        <f>AL177-AK177</f>
        <v>0</v>
      </c>
      <c r="AP177" s="202"/>
      <c r="AQ177" s="203">
        <v>1</v>
      </c>
      <c r="AR177" s="204">
        <v>0</v>
      </c>
      <c r="AS177" s="204">
        <v>0</v>
      </c>
      <c r="AT177" s="204">
        <v>0</v>
      </c>
      <c r="AU177" s="204">
        <f>AT177-AR177</f>
        <v>0</v>
      </c>
      <c r="AV177" s="204">
        <f>AT177-AS177</f>
        <v>0</v>
      </c>
      <c r="AX177" s="202"/>
      <c r="AY177" s="203">
        <v>1</v>
      </c>
      <c r="AZ177" s="204">
        <v>0</v>
      </c>
      <c r="BA177" s="204">
        <v>0</v>
      </c>
      <c r="BB177" s="204">
        <v>0</v>
      </c>
      <c r="BC177" s="204">
        <f>BB177-AZ177</f>
        <v>0</v>
      </c>
      <c r="BD177" s="204">
        <f>BB177-BA177</f>
        <v>0</v>
      </c>
      <c r="BF177" s="202"/>
      <c r="BG177" s="203">
        <v>1</v>
      </c>
      <c r="BH177" s="204"/>
      <c r="BI177" s="204"/>
      <c r="BJ177" s="204"/>
      <c r="BK177" s="204">
        <f>BJ177-BH177</f>
        <v>0</v>
      </c>
      <c r="BL177" s="204">
        <f>BJ177-BI177</f>
        <v>0</v>
      </c>
      <c r="BN177" s="202"/>
      <c r="BO177" s="203">
        <v>1</v>
      </c>
      <c r="BP177" s="204">
        <v>0</v>
      </c>
      <c r="BQ177" s="204">
        <v>0</v>
      </c>
      <c r="BR177" s="204">
        <v>0</v>
      </c>
      <c r="BS177" s="204">
        <f>BR177-BP177</f>
        <v>0</v>
      </c>
      <c r="BT177" s="204">
        <f>BR177-BQ177</f>
        <v>0</v>
      </c>
    </row>
    <row r="178" spans="2:72" s="35" customFormat="1">
      <c r="B178" s="202"/>
      <c r="C178" s="203">
        <v>2</v>
      </c>
      <c r="D178" s="204">
        <f t="shared" ref="D178:D196" si="338">L178+T178+AB178+AJ178+AR178+AZ178+BH178+BP178</f>
        <v>0</v>
      </c>
      <c r="E178" s="204">
        <f t="shared" si="336"/>
        <v>0</v>
      </c>
      <c r="F178" s="204">
        <f t="shared" si="337"/>
        <v>0</v>
      </c>
      <c r="G178" s="204">
        <f t="shared" ref="G178:G196" si="339">F178-D178</f>
        <v>0</v>
      </c>
      <c r="H178" s="204">
        <f t="shared" ref="H178:H196" si="340">F178-E178</f>
        <v>0</v>
      </c>
      <c r="J178" s="202"/>
      <c r="K178" s="203">
        <v>2</v>
      </c>
      <c r="L178" s="204">
        <v>0</v>
      </c>
      <c r="M178" s="204">
        <v>0</v>
      </c>
      <c r="N178" s="204">
        <v>0</v>
      </c>
      <c r="O178" s="204">
        <f t="shared" ref="O178:O195" si="341">N178-L178</f>
        <v>0</v>
      </c>
      <c r="P178" s="204">
        <f t="shared" ref="P178:P196" si="342">N178-M178</f>
        <v>0</v>
      </c>
      <c r="R178" s="202"/>
      <c r="S178" s="203">
        <v>2</v>
      </c>
      <c r="T178" s="204">
        <v>0</v>
      </c>
      <c r="U178" s="204">
        <v>0</v>
      </c>
      <c r="V178" s="204">
        <v>0</v>
      </c>
      <c r="W178" s="204">
        <f t="shared" ref="W178:W196" si="343">V178-T178</f>
        <v>0</v>
      </c>
      <c r="X178" s="204">
        <f t="shared" ref="X178:X196" si="344">V178-U178</f>
        <v>0</v>
      </c>
      <c r="Z178" s="202"/>
      <c r="AA178" s="203">
        <v>2</v>
      </c>
      <c r="AB178" s="204">
        <v>0</v>
      </c>
      <c r="AC178" s="204">
        <v>0</v>
      </c>
      <c r="AD178" s="204">
        <v>0</v>
      </c>
      <c r="AE178" s="204">
        <f t="shared" ref="AE178:AE196" si="345">AD178-AB178</f>
        <v>0</v>
      </c>
      <c r="AF178" s="204">
        <f t="shared" ref="AF178:AF196" si="346">AD178-AC178</f>
        <v>0</v>
      </c>
      <c r="AH178" s="202"/>
      <c r="AI178" s="203">
        <v>2</v>
      </c>
      <c r="AJ178" s="204">
        <v>0</v>
      </c>
      <c r="AK178" s="204">
        <v>0</v>
      </c>
      <c r="AL178" s="204">
        <v>0</v>
      </c>
      <c r="AM178" s="204">
        <f t="shared" ref="AM178:AM196" si="347">AL178-AJ178</f>
        <v>0</v>
      </c>
      <c r="AN178" s="204">
        <f t="shared" ref="AN178:AN196" si="348">AL178-AK178</f>
        <v>0</v>
      </c>
      <c r="AP178" s="202"/>
      <c r="AQ178" s="203">
        <v>2</v>
      </c>
      <c r="AR178" s="204">
        <v>0</v>
      </c>
      <c r="AS178" s="204">
        <v>0</v>
      </c>
      <c r="AT178" s="204">
        <v>0</v>
      </c>
      <c r="AU178" s="204">
        <f t="shared" ref="AU178:AU196" si="349">AT178-AR178</f>
        <v>0</v>
      </c>
      <c r="AV178" s="204">
        <f t="shared" ref="AV178:AV196" si="350">AT178-AS178</f>
        <v>0</v>
      </c>
      <c r="AX178" s="202"/>
      <c r="AY178" s="203">
        <v>2</v>
      </c>
      <c r="AZ178" s="204">
        <v>0</v>
      </c>
      <c r="BA178" s="204">
        <v>0</v>
      </c>
      <c r="BB178" s="204">
        <v>0</v>
      </c>
      <c r="BC178" s="204">
        <f t="shared" ref="BC178:BC196" si="351">BB178-AZ178</f>
        <v>0</v>
      </c>
      <c r="BD178" s="204">
        <f t="shared" ref="BD178:BD196" si="352">BB178-BA178</f>
        <v>0</v>
      </c>
      <c r="BF178" s="202"/>
      <c r="BG178" s="203">
        <v>2</v>
      </c>
      <c r="BH178" s="204"/>
      <c r="BI178" s="204"/>
      <c r="BJ178" s="204"/>
      <c r="BK178" s="204">
        <f t="shared" ref="BK178:BK196" si="353">BJ178-BH178</f>
        <v>0</v>
      </c>
      <c r="BL178" s="204">
        <f t="shared" ref="BL178:BL196" si="354">BJ178-BI178</f>
        <v>0</v>
      </c>
      <c r="BN178" s="202"/>
      <c r="BO178" s="203">
        <v>2</v>
      </c>
      <c r="BP178" s="204">
        <v>0</v>
      </c>
      <c r="BQ178" s="204">
        <v>0</v>
      </c>
      <c r="BR178" s="204">
        <v>0</v>
      </c>
      <c r="BS178" s="204">
        <f t="shared" ref="BS178:BS196" si="355">BR178-BP178</f>
        <v>0</v>
      </c>
      <c r="BT178" s="204">
        <f t="shared" ref="BT178:BT196" si="356">BR178-BQ178</f>
        <v>0</v>
      </c>
    </row>
    <row r="179" spans="2:72" s="35" customFormat="1">
      <c r="B179" s="202"/>
      <c r="C179" s="203">
        <v>3</v>
      </c>
      <c r="D179" s="204">
        <f t="shared" si="338"/>
        <v>0</v>
      </c>
      <c r="E179" s="204">
        <f t="shared" si="336"/>
        <v>0</v>
      </c>
      <c r="F179" s="204">
        <f t="shared" si="337"/>
        <v>0</v>
      </c>
      <c r="G179" s="204">
        <f t="shared" si="339"/>
        <v>0</v>
      </c>
      <c r="H179" s="204">
        <f t="shared" si="340"/>
        <v>0</v>
      </c>
      <c r="J179" s="202"/>
      <c r="K179" s="203">
        <v>3</v>
      </c>
      <c r="L179" s="204">
        <v>0</v>
      </c>
      <c r="M179" s="204">
        <v>0</v>
      </c>
      <c r="N179" s="204">
        <v>0</v>
      </c>
      <c r="O179" s="204">
        <f t="shared" si="341"/>
        <v>0</v>
      </c>
      <c r="P179" s="204">
        <f t="shared" si="342"/>
        <v>0</v>
      </c>
      <c r="R179" s="202"/>
      <c r="S179" s="203">
        <v>3</v>
      </c>
      <c r="T179" s="204">
        <v>0</v>
      </c>
      <c r="U179" s="204">
        <v>0</v>
      </c>
      <c r="V179" s="204">
        <v>0</v>
      </c>
      <c r="W179" s="204">
        <f t="shared" si="343"/>
        <v>0</v>
      </c>
      <c r="X179" s="204">
        <f t="shared" si="344"/>
        <v>0</v>
      </c>
      <c r="Z179" s="202"/>
      <c r="AA179" s="203">
        <v>3</v>
      </c>
      <c r="AB179" s="204">
        <v>0</v>
      </c>
      <c r="AC179" s="204">
        <v>0</v>
      </c>
      <c r="AD179" s="204">
        <v>0</v>
      </c>
      <c r="AE179" s="204">
        <f t="shared" si="345"/>
        <v>0</v>
      </c>
      <c r="AF179" s="204">
        <f t="shared" si="346"/>
        <v>0</v>
      </c>
      <c r="AH179" s="202"/>
      <c r="AI179" s="203">
        <v>3</v>
      </c>
      <c r="AJ179" s="204">
        <v>0</v>
      </c>
      <c r="AK179" s="204">
        <v>0</v>
      </c>
      <c r="AL179" s="204">
        <v>0</v>
      </c>
      <c r="AM179" s="204">
        <f t="shared" si="347"/>
        <v>0</v>
      </c>
      <c r="AN179" s="204">
        <f t="shared" si="348"/>
        <v>0</v>
      </c>
      <c r="AP179" s="202"/>
      <c r="AQ179" s="203">
        <v>3</v>
      </c>
      <c r="AR179" s="204">
        <v>0</v>
      </c>
      <c r="AS179" s="204">
        <v>0</v>
      </c>
      <c r="AT179" s="204">
        <v>0</v>
      </c>
      <c r="AU179" s="204">
        <f t="shared" si="349"/>
        <v>0</v>
      </c>
      <c r="AV179" s="204">
        <f t="shared" si="350"/>
        <v>0</v>
      </c>
      <c r="AX179" s="202"/>
      <c r="AY179" s="203">
        <v>3</v>
      </c>
      <c r="AZ179" s="204">
        <v>0</v>
      </c>
      <c r="BA179" s="204">
        <v>0</v>
      </c>
      <c r="BB179" s="204">
        <v>0</v>
      </c>
      <c r="BC179" s="204">
        <f t="shared" si="351"/>
        <v>0</v>
      </c>
      <c r="BD179" s="204">
        <f t="shared" si="352"/>
        <v>0</v>
      </c>
      <c r="BF179" s="202"/>
      <c r="BG179" s="203">
        <v>3</v>
      </c>
      <c r="BH179" s="204"/>
      <c r="BI179" s="204"/>
      <c r="BJ179" s="204"/>
      <c r="BK179" s="204">
        <f t="shared" si="353"/>
        <v>0</v>
      </c>
      <c r="BL179" s="204">
        <f t="shared" si="354"/>
        <v>0</v>
      </c>
      <c r="BN179" s="202"/>
      <c r="BO179" s="203">
        <v>3</v>
      </c>
      <c r="BP179" s="204">
        <v>0</v>
      </c>
      <c r="BQ179" s="204">
        <v>0</v>
      </c>
      <c r="BR179" s="204">
        <v>0</v>
      </c>
      <c r="BS179" s="204">
        <f t="shared" si="355"/>
        <v>0</v>
      </c>
      <c r="BT179" s="204">
        <f t="shared" si="356"/>
        <v>0</v>
      </c>
    </row>
    <row r="180" spans="2:72" s="35" customFormat="1">
      <c r="B180" s="202"/>
      <c r="C180" s="203">
        <v>4</v>
      </c>
      <c r="D180" s="204">
        <f t="shared" si="338"/>
        <v>0</v>
      </c>
      <c r="E180" s="204">
        <f t="shared" si="336"/>
        <v>0</v>
      </c>
      <c r="F180" s="204">
        <f t="shared" si="337"/>
        <v>0</v>
      </c>
      <c r="G180" s="204">
        <f t="shared" si="339"/>
        <v>0</v>
      </c>
      <c r="H180" s="204">
        <f t="shared" si="340"/>
        <v>0</v>
      </c>
      <c r="J180" s="202"/>
      <c r="K180" s="203">
        <v>4</v>
      </c>
      <c r="L180" s="204">
        <v>0</v>
      </c>
      <c r="M180" s="204">
        <v>0</v>
      </c>
      <c r="N180" s="204">
        <v>0</v>
      </c>
      <c r="O180" s="204">
        <f t="shared" si="341"/>
        <v>0</v>
      </c>
      <c r="P180" s="204">
        <f t="shared" si="342"/>
        <v>0</v>
      </c>
      <c r="R180" s="202"/>
      <c r="S180" s="203">
        <v>4</v>
      </c>
      <c r="T180" s="204">
        <v>0</v>
      </c>
      <c r="U180" s="204">
        <v>0</v>
      </c>
      <c r="V180" s="204">
        <v>0</v>
      </c>
      <c r="W180" s="204">
        <f t="shared" si="343"/>
        <v>0</v>
      </c>
      <c r="X180" s="204">
        <f t="shared" si="344"/>
        <v>0</v>
      </c>
      <c r="Z180" s="202"/>
      <c r="AA180" s="203">
        <v>4</v>
      </c>
      <c r="AB180" s="204">
        <v>0</v>
      </c>
      <c r="AC180" s="204">
        <v>0</v>
      </c>
      <c r="AD180" s="204">
        <v>0</v>
      </c>
      <c r="AE180" s="204">
        <f t="shared" si="345"/>
        <v>0</v>
      </c>
      <c r="AF180" s="204">
        <f t="shared" si="346"/>
        <v>0</v>
      </c>
      <c r="AH180" s="202"/>
      <c r="AI180" s="203">
        <v>4</v>
      </c>
      <c r="AJ180" s="204">
        <v>0</v>
      </c>
      <c r="AK180" s="204">
        <v>0</v>
      </c>
      <c r="AL180" s="204">
        <v>0</v>
      </c>
      <c r="AM180" s="204">
        <f t="shared" si="347"/>
        <v>0</v>
      </c>
      <c r="AN180" s="204">
        <f t="shared" si="348"/>
        <v>0</v>
      </c>
      <c r="AP180" s="202"/>
      <c r="AQ180" s="203">
        <v>4</v>
      </c>
      <c r="AR180" s="204">
        <v>0</v>
      </c>
      <c r="AS180" s="204">
        <v>0</v>
      </c>
      <c r="AT180" s="204">
        <v>0</v>
      </c>
      <c r="AU180" s="204">
        <f t="shared" si="349"/>
        <v>0</v>
      </c>
      <c r="AV180" s="204">
        <f t="shared" si="350"/>
        <v>0</v>
      </c>
      <c r="AX180" s="202"/>
      <c r="AY180" s="203">
        <v>4</v>
      </c>
      <c r="AZ180" s="204">
        <v>0</v>
      </c>
      <c r="BA180" s="204">
        <v>0</v>
      </c>
      <c r="BB180" s="204">
        <v>0</v>
      </c>
      <c r="BC180" s="204">
        <f t="shared" si="351"/>
        <v>0</v>
      </c>
      <c r="BD180" s="204">
        <f t="shared" si="352"/>
        <v>0</v>
      </c>
      <c r="BF180" s="202"/>
      <c r="BG180" s="203">
        <v>4</v>
      </c>
      <c r="BH180" s="204"/>
      <c r="BI180" s="204"/>
      <c r="BJ180" s="204"/>
      <c r="BK180" s="204">
        <f t="shared" si="353"/>
        <v>0</v>
      </c>
      <c r="BL180" s="204">
        <f t="shared" si="354"/>
        <v>0</v>
      </c>
      <c r="BN180" s="202"/>
      <c r="BO180" s="203">
        <v>4</v>
      </c>
      <c r="BP180" s="204">
        <v>0</v>
      </c>
      <c r="BQ180" s="204">
        <v>0</v>
      </c>
      <c r="BR180" s="204">
        <v>0</v>
      </c>
      <c r="BS180" s="204">
        <f t="shared" si="355"/>
        <v>0</v>
      </c>
      <c r="BT180" s="204">
        <f t="shared" si="356"/>
        <v>0</v>
      </c>
    </row>
    <row r="181" spans="2:72" s="35" customFormat="1">
      <c r="B181" s="202"/>
      <c r="C181" s="203">
        <v>5</v>
      </c>
      <c r="D181" s="204">
        <f t="shared" si="338"/>
        <v>0</v>
      </c>
      <c r="E181" s="204">
        <f t="shared" si="336"/>
        <v>0</v>
      </c>
      <c r="F181" s="204">
        <f t="shared" si="337"/>
        <v>0</v>
      </c>
      <c r="G181" s="204">
        <f t="shared" si="339"/>
        <v>0</v>
      </c>
      <c r="H181" s="204">
        <f t="shared" si="340"/>
        <v>0</v>
      </c>
      <c r="J181" s="202"/>
      <c r="K181" s="203">
        <v>5</v>
      </c>
      <c r="L181" s="204">
        <v>0</v>
      </c>
      <c r="M181" s="204">
        <v>0</v>
      </c>
      <c r="N181" s="204">
        <v>0</v>
      </c>
      <c r="O181" s="204">
        <f t="shared" si="341"/>
        <v>0</v>
      </c>
      <c r="P181" s="204">
        <f t="shared" si="342"/>
        <v>0</v>
      </c>
      <c r="R181" s="202"/>
      <c r="S181" s="203">
        <v>5</v>
      </c>
      <c r="T181" s="204">
        <v>0</v>
      </c>
      <c r="U181" s="204">
        <v>0</v>
      </c>
      <c r="V181" s="204">
        <v>0</v>
      </c>
      <c r="W181" s="204">
        <f t="shared" si="343"/>
        <v>0</v>
      </c>
      <c r="X181" s="204">
        <f t="shared" si="344"/>
        <v>0</v>
      </c>
      <c r="Z181" s="202"/>
      <c r="AA181" s="203">
        <v>5</v>
      </c>
      <c r="AB181" s="204">
        <v>0</v>
      </c>
      <c r="AC181" s="204">
        <v>0</v>
      </c>
      <c r="AD181" s="204">
        <v>0</v>
      </c>
      <c r="AE181" s="204">
        <f t="shared" si="345"/>
        <v>0</v>
      </c>
      <c r="AF181" s="204">
        <f t="shared" si="346"/>
        <v>0</v>
      </c>
      <c r="AH181" s="202"/>
      <c r="AI181" s="203">
        <v>5</v>
      </c>
      <c r="AJ181" s="204">
        <v>0</v>
      </c>
      <c r="AK181" s="204">
        <v>0</v>
      </c>
      <c r="AL181" s="204">
        <v>0</v>
      </c>
      <c r="AM181" s="204">
        <f t="shared" si="347"/>
        <v>0</v>
      </c>
      <c r="AN181" s="204">
        <f t="shared" si="348"/>
        <v>0</v>
      </c>
      <c r="AP181" s="202"/>
      <c r="AQ181" s="203">
        <v>5</v>
      </c>
      <c r="AR181" s="204">
        <v>0</v>
      </c>
      <c r="AS181" s="204">
        <v>0</v>
      </c>
      <c r="AT181" s="204">
        <v>0</v>
      </c>
      <c r="AU181" s="204">
        <f t="shared" si="349"/>
        <v>0</v>
      </c>
      <c r="AV181" s="204">
        <f t="shared" si="350"/>
        <v>0</v>
      </c>
      <c r="AX181" s="202"/>
      <c r="AY181" s="203">
        <v>5</v>
      </c>
      <c r="AZ181" s="204">
        <v>0</v>
      </c>
      <c r="BA181" s="204">
        <v>0</v>
      </c>
      <c r="BB181" s="204">
        <v>0</v>
      </c>
      <c r="BC181" s="204">
        <f t="shared" si="351"/>
        <v>0</v>
      </c>
      <c r="BD181" s="204">
        <f t="shared" si="352"/>
        <v>0</v>
      </c>
      <c r="BF181" s="202"/>
      <c r="BG181" s="203">
        <v>5</v>
      </c>
      <c r="BH181" s="204"/>
      <c r="BI181" s="204"/>
      <c r="BJ181" s="204"/>
      <c r="BK181" s="204">
        <f t="shared" si="353"/>
        <v>0</v>
      </c>
      <c r="BL181" s="204">
        <f t="shared" si="354"/>
        <v>0</v>
      </c>
      <c r="BN181" s="202"/>
      <c r="BO181" s="203">
        <v>5</v>
      </c>
      <c r="BP181" s="204">
        <v>0</v>
      </c>
      <c r="BQ181" s="204">
        <v>0</v>
      </c>
      <c r="BR181" s="204">
        <v>0</v>
      </c>
      <c r="BS181" s="204">
        <f t="shared" si="355"/>
        <v>0</v>
      </c>
      <c r="BT181" s="204">
        <f t="shared" si="356"/>
        <v>0</v>
      </c>
    </row>
    <row r="182" spans="2:72" s="35" customFormat="1">
      <c r="B182" s="202"/>
      <c r="C182" s="203">
        <v>6</v>
      </c>
      <c r="D182" s="204">
        <f t="shared" si="338"/>
        <v>0</v>
      </c>
      <c r="E182" s="204">
        <f t="shared" si="336"/>
        <v>0</v>
      </c>
      <c r="F182" s="204">
        <f t="shared" si="337"/>
        <v>0</v>
      </c>
      <c r="G182" s="204">
        <f t="shared" si="339"/>
        <v>0</v>
      </c>
      <c r="H182" s="204">
        <f t="shared" si="340"/>
        <v>0</v>
      </c>
      <c r="J182" s="202"/>
      <c r="K182" s="203">
        <v>6</v>
      </c>
      <c r="L182" s="204">
        <v>0</v>
      </c>
      <c r="M182" s="204">
        <v>0</v>
      </c>
      <c r="N182" s="204">
        <v>0</v>
      </c>
      <c r="O182" s="204">
        <f t="shared" si="341"/>
        <v>0</v>
      </c>
      <c r="P182" s="204">
        <f t="shared" si="342"/>
        <v>0</v>
      </c>
      <c r="R182" s="202"/>
      <c r="S182" s="203">
        <v>6</v>
      </c>
      <c r="T182" s="204">
        <v>0</v>
      </c>
      <c r="U182" s="204">
        <v>0</v>
      </c>
      <c r="V182" s="204">
        <v>0</v>
      </c>
      <c r="W182" s="204">
        <f t="shared" si="343"/>
        <v>0</v>
      </c>
      <c r="X182" s="204">
        <f t="shared" si="344"/>
        <v>0</v>
      </c>
      <c r="Z182" s="202"/>
      <c r="AA182" s="203">
        <v>6</v>
      </c>
      <c r="AB182" s="204">
        <v>0</v>
      </c>
      <c r="AC182" s="204">
        <v>0</v>
      </c>
      <c r="AD182" s="204">
        <v>0</v>
      </c>
      <c r="AE182" s="204">
        <f t="shared" si="345"/>
        <v>0</v>
      </c>
      <c r="AF182" s="204">
        <f t="shared" si="346"/>
        <v>0</v>
      </c>
      <c r="AH182" s="202"/>
      <c r="AI182" s="203">
        <v>6</v>
      </c>
      <c r="AJ182" s="204">
        <v>0</v>
      </c>
      <c r="AK182" s="204">
        <v>0</v>
      </c>
      <c r="AL182" s="204">
        <v>0</v>
      </c>
      <c r="AM182" s="204">
        <f t="shared" si="347"/>
        <v>0</v>
      </c>
      <c r="AN182" s="204">
        <f t="shared" si="348"/>
        <v>0</v>
      </c>
      <c r="AP182" s="202"/>
      <c r="AQ182" s="203">
        <v>6</v>
      </c>
      <c r="AR182" s="204">
        <v>0</v>
      </c>
      <c r="AS182" s="204">
        <v>0</v>
      </c>
      <c r="AT182" s="204">
        <v>0</v>
      </c>
      <c r="AU182" s="204">
        <f t="shared" si="349"/>
        <v>0</v>
      </c>
      <c r="AV182" s="204">
        <f t="shared" si="350"/>
        <v>0</v>
      </c>
      <c r="AX182" s="202"/>
      <c r="AY182" s="203">
        <v>6</v>
      </c>
      <c r="AZ182" s="204">
        <v>0</v>
      </c>
      <c r="BA182" s="204">
        <v>0</v>
      </c>
      <c r="BB182" s="204">
        <v>0</v>
      </c>
      <c r="BC182" s="204">
        <f t="shared" si="351"/>
        <v>0</v>
      </c>
      <c r="BD182" s="204">
        <f t="shared" si="352"/>
        <v>0</v>
      </c>
      <c r="BF182" s="202"/>
      <c r="BG182" s="203">
        <v>6</v>
      </c>
      <c r="BH182" s="204"/>
      <c r="BI182" s="204"/>
      <c r="BJ182" s="204"/>
      <c r="BK182" s="204">
        <f t="shared" si="353"/>
        <v>0</v>
      </c>
      <c r="BL182" s="204">
        <f t="shared" si="354"/>
        <v>0</v>
      </c>
      <c r="BN182" s="202"/>
      <c r="BO182" s="203">
        <v>6</v>
      </c>
      <c r="BP182" s="204">
        <v>0</v>
      </c>
      <c r="BQ182" s="204">
        <v>0</v>
      </c>
      <c r="BR182" s="204">
        <v>0</v>
      </c>
      <c r="BS182" s="204">
        <f t="shared" si="355"/>
        <v>0</v>
      </c>
      <c r="BT182" s="204">
        <f t="shared" si="356"/>
        <v>0</v>
      </c>
    </row>
    <row r="183" spans="2:72" s="35" customFormat="1">
      <c r="B183" s="202"/>
      <c r="C183" s="203">
        <v>7</v>
      </c>
      <c r="D183" s="204">
        <f t="shared" si="338"/>
        <v>0</v>
      </c>
      <c r="E183" s="204">
        <f t="shared" si="336"/>
        <v>0</v>
      </c>
      <c r="F183" s="204">
        <f t="shared" si="337"/>
        <v>0</v>
      </c>
      <c r="G183" s="204">
        <f t="shared" si="339"/>
        <v>0</v>
      </c>
      <c r="H183" s="204">
        <f t="shared" si="340"/>
        <v>0</v>
      </c>
      <c r="J183" s="202"/>
      <c r="K183" s="203">
        <v>7</v>
      </c>
      <c r="L183" s="204">
        <v>0</v>
      </c>
      <c r="M183" s="204">
        <v>0</v>
      </c>
      <c r="N183" s="204">
        <v>0</v>
      </c>
      <c r="O183" s="204">
        <f t="shared" si="341"/>
        <v>0</v>
      </c>
      <c r="P183" s="204">
        <f t="shared" si="342"/>
        <v>0</v>
      </c>
      <c r="R183" s="202"/>
      <c r="S183" s="203">
        <v>7</v>
      </c>
      <c r="T183" s="204">
        <v>0</v>
      </c>
      <c r="U183" s="204">
        <v>0</v>
      </c>
      <c r="V183" s="204">
        <v>0</v>
      </c>
      <c r="W183" s="204">
        <f t="shared" si="343"/>
        <v>0</v>
      </c>
      <c r="X183" s="204">
        <f t="shared" si="344"/>
        <v>0</v>
      </c>
      <c r="Z183" s="202"/>
      <c r="AA183" s="203">
        <v>7</v>
      </c>
      <c r="AB183" s="204">
        <v>0</v>
      </c>
      <c r="AC183" s="204">
        <v>0</v>
      </c>
      <c r="AD183" s="204">
        <v>0</v>
      </c>
      <c r="AE183" s="204">
        <f t="shared" si="345"/>
        <v>0</v>
      </c>
      <c r="AF183" s="204">
        <f t="shared" si="346"/>
        <v>0</v>
      </c>
      <c r="AH183" s="202"/>
      <c r="AI183" s="203">
        <v>7</v>
      </c>
      <c r="AJ183" s="204">
        <v>0</v>
      </c>
      <c r="AK183" s="204">
        <v>0</v>
      </c>
      <c r="AL183" s="204">
        <v>0</v>
      </c>
      <c r="AM183" s="204">
        <f t="shared" si="347"/>
        <v>0</v>
      </c>
      <c r="AN183" s="204">
        <f t="shared" si="348"/>
        <v>0</v>
      </c>
      <c r="AP183" s="202"/>
      <c r="AQ183" s="203">
        <v>7</v>
      </c>
      <c r="AR183" s="204">
        <v>0</v>
      </c>
      <c r="AS183" s="204">
        <v>0</v>
      </c>
      <c r="AT183" s="204">
        <v>0</v>
      </c>
      <c r="AU183" s="204">
        <f t="shared" si="349"/>
        <v>0</v>
      </c>
      <c r="AV183" s="204">
        <f t="shared" si="350"/>
        <v>0</v>
      </c>
      <c r="AX183" s="202"/>
      <c r="AY183" s="203">
        <v>7</v>
      </c>
      <c r="AZ183" s="204">
        <v>0</v>
      </c>
      <c r="BA183" s="204">
        <v>0</v>
      </c>
      <c r="BB183" s="204">
        <v>0</v>
      </c>
      <c r="BC183" s="204">
        <f t="shared" si="351"/>
        <v>0</v>
      </c>
      <c r="BD183" s="204">
        <f t="shared" si="352"/>
        <v>0</v>
      </c>
      <c r="BF183" s="202"/>
      <c r="BG183" s="203">
        <v>7</v>
      </c>
      <c r="BH183" s="204"/>
      <c r="BI183" s="204"/>
      <c r="BJ183" s="204"/>
      <c r="BK183" s="204">
        <f t="shared" si="353"/>
        <v>0</v>
      </c>
      <c r="BL183" s="204">
        <f t="shared" si="354"/>
        <v>0</v>
      </c>
      <c r="BN183" s="202"/>
      <c r="BO183" s="203">
        <v>7</v>
      </c>
      <c r="BP183" s="204">
        <v>0</v>
      </c>
      <c r="BQ183" s="204">
        <v>0</v>
      </c>
      <c r="BR183" s="204">
        <v>0</v>
      </c>
      <c r="BS183" s="204">
        <f t="shared" si="355"/>
        <v>0</v>
      </c>
      <c r="BT183" s="204">
        <f t="shared" si="356"/>
        <v>0</v>
      </c>
    </row>
    <row r="184" spans="2:72" s="35" customFormat="1">
      <c r="B184" s="202"/>
      <c r="C184" s="203">
        <v>8</v>
      </c>
      <c r="D184" s="204">
        <f t="shared" si="338"/>
        <v>0</v>
      </c>
      <c r="E184" s="204">
        <f t="shared" si="336"/>
        <v>0</v>
      </c>
      <c r="F184" s="204">
        <f t="shared" si="337"/>
        <v>0</v>
      </c>
      <c r="G184" s="204">
        <f t="shared" si="339"/>
        <v>0</v>
      </c>
      <c r="H184" s="204">
        <f t="shared" si="340"/>
        <v>0</v>
      </c>
      <c r="J184" s="202"/>
      <c r="K184" s="203">
        <v>8</v>
      </c>
      <c r="L184" s="204">
        <v>0</v>
      </c>
      <c r="M184" s="204">
        <v>0</v>
      </c>
      <c r="N184" s="204">
        <v>0</v>
      </c>
      <c r="O184" s="204">
        <f t="shared" si="341"/>
        <v>0</v>
      </c>
      <c r="P184" s="204">
        <f t="shared" si="342"/>
        <v>0</v>
      </c>
      <c r="R184" s="202"/>
      <c r="S184" s="203">
        <v>8</v>
      </c>
      <c r="T184" s="204">
        <v>0</v>
      </c>
      <c r="U184" s="204">
        <v>0</v>
      </c>
      <c r="V184" s="204">
        <v>0</v>
      </c>
      <c r="W184" s="204">
        <f t="shared" si="343"/>
        <v>0</v>
      </c>
      <c r="X184" s="204">
        <f t="shared" si="344"/>
        <v>0</v>
      </c>
      <c r="Z184" s="202"/>
      <c r="AA184" s="203">
        <v>8</v>
      </c>
      <c r="AB184" s="204">
        <v>0</v>
      </c>
      <c r="AC184" s="204">
        <v>0</v>
      </c>
      <c r="AD184" s="204">
        <v>0</v>
      </c>
      <c r="AE184" s="204">
        <f t="shared" si="345"/>
        <v>0</v>
      </c>
      <c r="AF184" s="204">
        <f t="shared" si="346"/>
        <v>0</v>
      </c>
      <c r="AH184" s="202"/>
      <c r="AI184" s="203">
        <v>8</v>
      </c>
      <c r="AJ184" s="204">
        <v>0</v>
      </c>
      <c r="AK184" s="204">
        <v>0</v>
      </c>
      <c r="AL184" s="204">
        <v>0</v>
      </c>
      <c r="AM184" s="204">
        <f t="shared" si="347"/>
        <v>0</v>
      </c>
      <c r="AN184" s="204">
        <f t="shared" si="348"/>
        <v>0</v>
      </c>
      <c r="AP184" s="202"/>
      <c r="AQ184" s="203">
        <v>8</v>
      </c>
      <c r="AR184" s="204">
        <v>0</v>
      </c>
      <c r="AS184" s="204">
        <v>0</v>
      </c>
      <c r="AT184" s="204">
        <v>0</v>
      </c>
      <c r="AU184" s="204">
        <f t="shared" si="349"/>
        <v>0</v>
      </c>
      <c r="AV184" s="204">
        <f t="shared" si="350"/>
        <v>0</v>
      </c>
      <c r="AX184" s="202"/>
      <c r="AY184" s="203">
        <v>8</v>
      </c>
      <c r="AZ184" s="204">
        <v>0</v>
      </c>
      <c r="BA184" s="204">
        <v>0</v>
      </c>
      <c r="BB184" s="204">
        <v>0</v>
      </c>
      <c r="BC184" s="204">
        <f t="shared" si="351"/>
        <v>0</v>
      </c>
      <c r="BD184" s="204">
        <f t="shared" si="352"/>
        <v>0</v>
      </c>
      <c r="BF184" s="202"/>
      <c r="BG184" s="203">
        <v>8</v>
      </c>
      <c r="BH184" s="204"/>
      <c r="BI184" s="204"/>
      <c r="BJ184" s="204"/>
      <c r="BK184" s="204">
        <f t="shared" si="353"/>
        <v>0</v>
      </c>
      <c r="BL184" s="204">
        <f t="shared" si="354"/>
        <v>0</v>
      </c>
      <c r="BN184" s="202"/>
      <c r="BO184" s="203">
        <v>8</v>
      </c>
      <c r="BP184" s="204">
        <v>0</v>
      </c>
      <c r="BQ184" s="204">
        <v>0</v>
      </c>
      <c r="BR184" s="204">
        <v>0</v>
      </c>
      <c r="BS184" s="204">
        <f t="shared" si="355"/>
        <v>0</v>
      </c>
      <c r="BT184" s="204">
        <f t="shared" si="356"/>
        <v>0</v>
      </c>
    </row>
    <row r="185" spans="2:72" s="35" customFormat="1">
      <c r="B185" s="202"/>
      <c r="C185" s="203">
        <v>9</v>
      </c>
      <c r="D185" s="204">
        <f t="shared" si="338"/>
        <v>0</v>
      </c>
      <c r="E185" s="204">
        <f t="shared" si="336"/>
        <v>0</v>
      </c>
      <c r="F185" s="204">
        <f t="shared" si="337"/>
        <v>0</v>
      </c>
      <c r="G185" s="204">
        <f t="shared" si="339"/>
        <v>0</v>
      </c>
      <c r="H185" s="204">
        <f t="shared" si="340"/>
        <v>0</v>
      </c>
      <c r="J185" s="202"/>
      <c r="K185" s="203">
        <v>9</v>
      </c>
      <c r="L185" s="204">
        <v>0</v>
      </c>
      <c r="M185" s="204">
        <v>0</v>
      </c>
      <c r="N185" s="204">
        <v>0</v>
      </c>
      <c r="O185" s="204">
        <f t="shared" si="341"/>
        <v>0</v>
      </c>
      <c r="P185" s="204">
        <f t="shared" si="342"/>
        <v>0</v>
      </c>
      <c r="R185" s="202"/>
      <c r="S185" s="203">
        <v>9</v>
      </c>
      <c r="T185" s="204">
        <v>0</v>
      </c>
      <c r="U185" s="204">
        <v>0</v>
      </c>
      <c r="V185" s="204">
        <v>0</v>
      </c>
      <c r="W185" s="204">
        <f t="shared" si="343"/>
        <v>0</v>
      </c>
      <c r="X185" s="204">
        <f t="shared" si="344"/>
        <v>0</v>
      </c>
      <c r="Z185" s="202"/>
      <c r="AA185" s="203">
        <v>9</v>
      </c>
      <c r="AB185" s="204">
        <v>0</v>
      </c>
      <c r="AC185" s="204">
        <v>0</v>
      </c>
      <c r="AD185" s="204">
        <v>0</v>
      </c>
      <c r="AE185" s="204">
        <f t="shared" si="345"/>
        <v>0</v>
      </c>
      <c r="AF185" s="204">
        <f t="shared" si="346"/>
        <v>0</v>
      </c>
      <c r="AH185" s="202"/>
      <c r="AI185" s="203">
        <v>9</v>
      </c>
      <c r="AJ185" s="204">
        <v>0</v>
      </c>
      <c r="AK185" s="204">
        <v>0</v>
      </c>
      <c r="AL185" s="204">
        <v>0</v>
      </c>
      <c r="AM185" s="204">
        <f t="shared" si="347"/>
        <v>0</v>
      </c>
      <c r="AN185" s="204">
        <f t="shared" si="348"/>
        <v>0</v>
      </c>
      <c r="AP185" s="202"/>
      <c r="AQ185" s="203">
        <v>9</v>
      </c>
      <c r="AR185" s="204">
        <v>0</v>
      </c>
      <c r="AS185" s="204">
        <v>0</v>
      </c>
      <c r="AT185" s="204">
        <v>0</v>
      </c>
      <c r="AU185" s="204">
        <f t="shared" si="349"/>
        <v>0</v>
      </c>
      <c r="AV185" s="204">
        <f t="shared" si="350"/>
        <v>0</v>
      </c>
      <c r="AX185" s="202"/>
      <c r="AY185" s="203">
        <v>9</v>
      </c>
      <c r="AZ185" s="204">
        <v>0</v>
      </c>
      <c r="BA185" s="204">
        <v>0</v>
      </c>
      <c r="BB185" s="204">
        <v>0</v>
      </c>
      <c r="BC185" s="204">
        <f t="shared" si="351"/>
        <v>0</v>
      </c>
      <c r="BD185" s="204">
        <f t="shared" si="352"/>
        <v>0</v>
      </c>
      <c r="BF185" s="202"/>
      <c r="BG185" s="203">
        <v>9</v>
      </c>
      <c r="BH185" s="204"/>
      <c r="BI185" s="204"/>
      <c r="BJ185" s="204"/>
      <c r="BK185" s="204">
        <f t="shared" si="353"/>
        <v>0</v>
      </c>
      <c r="BL185" s="204">
        <f t="shared" si="354"/>
        <v>0</v>
      </c>
      <c r="BN185" s="202"/>
      <c r="BO185" s="203">
        <v>9</v>
      </c>
      <c r="BP185" s="204">
        <v>0</v>
      </c>
      <c r="BQ185" s="204">
        <v>0</v>
      </c>
      <c r="BR185" s="204">
        <v>0</v>
      </c>
      <c r="BS185" s="204">
        <f t="shared" si="355"/>
        <v>0</v>
      </c>
      <c r="BT185" s="204">
        <f t="shared" si="356"/>
        <v>0</v>
      </c>
    </row>
    <row r="186" spans="2:72" s="35" customFormat="1">
      <c r="B186" s="202"/>
      <c r="C186" s="203">
        <v>10</v>
      </c>
      <c r="D186" s="204">
        <f t="shared" si="338"/>
        <v>0</v>
      </c>
      <c r="E186" s="204">
        <f t="shared" si="336"/>
        <v>0</v>
      </c>
      <c r="F186" s="204">
        <f t="shared" si="337"/>
        <v>0</v>
      </c>
      <c r="G186" s="204">
        <f t="shared" si="339"/>
        <v>0</v>
      </c>
      <c r="H186" s="204">
        <f t="shared" si="340"/>
        <v>0</v>
      </c>
      <c r="J186" s="202"/>
      <c r="K186" s="203">
        <v>10</v>
      </c>
      <c r="L186" s="204">
        <v>0</v>
      </c>
      <c r="M186" s="204">
        <v>0</v>
      </c>
      <c r="N186" s="204">
        <v>0</v>
      </c>
      <c r="O186" s="204">
        <f t="shared" si="341"/>
        <v>0</v>
      </c>
      <c r="P186" s="204">
        <f t="shared" si="342"/>
        <v>0</v>
      </c>
      <c r="R186" s="202"/>
      <c r="S186" s="203">
        <v>10</v>
      </c>
      <c r="T186" s="204">
        <v>0</v>
      </c>
      <c r="U186" s="204">
        <v>0</v>
      </c>
      <c r="V186" s="204">
        <v>0</v>
      </c>
      <c r="W186" s="204">
        <f t="shared" si="343"/>
        <v>0</v>
      </c>
      <c r="X186" s="204">
        <f t="shared" si="344"/>
        <v>0</v>
      </c>
      <c r="Z186" s="202"/>
      <c r="AA186" s="203">
        <v>10</v>
      </c>
      <c r="AB186" s="204">
        <v>0</v>
      </c>
      <c r="AC186" s="204">
        <v>0</v>
      </c>
      <c r="AD186" s="204">
        <v>0</v>
      </c>
      <c r="AE186" s="204">
        <f t="shared" si="345"/>
        <v>0</v>
      </c>
      <c r="AF186" s="204">
        <f t="shared" si="346"/>
        <v>0</v>
      </c>
      <c r="AH186" s="202"/>
      <c r="AI186" s="203">
        <v>10</v>
      </c>
      <c r="AJ186" s="204">
        <v>0</v>
      </c>
      <c r="AK186" s="204">
        <v>0</v>
      </c>
      <c r="AL186" s="204">
        <v>0</v>
      </c>
      <c r="AM186" s="204">
        <f t="shared" si="347"/>
        <v>0</v>
      </c>
      <c r="AN186" s="204">
        <f t="shared" si="348"/>
        <v>0</v>
      </c>
      <c r="AP186" s="202"/>
      <c r="AQ186" s="203">
        <v>10</v>
      </c>
      <c r="AR186" s="204">
        <v>0</v>
      </c>
      <c r="AS186" s="204">
        <v>0</v>
      </c>
      <c r="AT186" s="204">
        <v>0</v>
      </c>
      <c r="AU186" s="204">
        <f t="shared" si="349"/>
        <v>0</v>
      </c>
      <c r="AV186" s="204">
        <f t="shared" si="350"/>
        <v>0</v>
      </c>
      <c r="AX186" s="202"/>
      <c r="AY186" s="203">
        <v>10</v>
      </c>
      <c r="AZ186" s="204">
        <v>0</v>
      </c>
      <c r="BA186" s="204">
        <v>0</v>
      </c>
      <c r="BB186" s="204">
        <v>0</v>
      </c>
      <c r="BC186" s="204">
        <f t="shared" si="351"/>
        <v>0</v>
      </c>
      <c r="BD186" s="204">
        <f t="shared" si="352"/>
        <v>0</v>
      </c>
      <c r="BF186" s="202"/>
      <c r="BG186" s="203">
        <v>10</v>
      </c>
      <c r="BH186" s="204"/>
      <c r="BI186" s="204"/>
      <c r="BJ186" s="204"/>
      <c r="BK186" s="204">
        <f t="shared" si="353"/>
        <v>0</v>
      </c>
      <c r="BL186" s="204">
        <f t="shared" si="354"/>
        <v>0</v>
      </c>
      <c r="BN186" s="202"/>
      <c r="BO186" s="203">
        <v>10</v>
      </c>
      <c r="BP186" s="204">
        <v>0</v>
      </c>
      <c r="BQ186" s="204">
        <v>0</v>
      </c>
      <c r="BR186" s="204">
        <v>0</v>
      </c>
      <c r="BS186" s="204">
        <f t="shared" si="355"/>
        <v>0</v>
      </c>
      <c r="BT186" s="204">
        <f t="shared" si="356"/>
        <v>0</v>
      </c>
    </row>
    <row r="187" spans="2:72" s="35" customFormat="1">
      <c r="B187" s="202"/>
      <c r="C187" s="203">
        <v>11</v>
      </c>
      <c r="D187" s="204">
        <f t="shared" si="338"/>
        <v>0</v>
      </c>
      <c r="E187" s="204">
        <f t="shared" si="336"/>
        <v>0</v>
      </c>
      <c r="F187" s="204">
        <f t="shared" si="337"/>
        <v>0</v>
      </c>
      <c r="G187" s="204">
        <f t="shared" si="339"/>
        <v>0</v>
      </c>
      <c r="H187" s="204">
        <f t="shared" si="340"/>
        <v>0</v>
      </c>
      <c r="J187" s="202"/>
      <c r="K187" s="203">
        <v>11</v>
      </c>
      <c r="L187" s="204">
        <v>0</v>
      </c>
      <c r="M187" s="204">
        <v>0</v>
      </c>
      <c r="N187" s="204">
        <v>0</v>
      </c>
      <c r="O187" s="204">
        <f t="shared" si="341"/>
        <v>0</v>
      </c>
      <c r="P187" s="204">
        <f t="shared" si="342"/>
        <v>0</v>
      </c>
      <c r="R187" s="202"/>
      <c r="S187" s="203">
        <v>11</v>
      </c>
      <c r="T187" s="204">
        <v>0</v>
      </c>
      <c r="U187" s="204">
        <v>0</v>
      </c>
      <c r="V187" s="204">
        <v>0</v>
      </c>
      <c r="W187" s="204">
        <f t="shared" si="343"/>
        <v>0</v>
      </c>
      <c r="X187" s="204">
        <f t="shared" si="344"/>
        <v>0</v>
      </c>
      <c r="Z187" s="202"/>
      <c r="AA187" s="203">
        <v>11</v>
      </c>
      <c r="AB187" s="204">
        <v>0</v>
      </c>
      <c r="AC187" s="204">
        <v>0</v>
      </c>
      <c r="AD187" s="204">
        <v>0</v>
      </c>
      <c r="AE187" s="204">
        <f t="shared" si="345"/>
        <v>0</v>
      </c>
      <c r="AF187" s="204">
        <f t="shared" si="346"/>
        <v>0</v>
      </c>
      <c r="AH187" s="202"/>
      <c r="AI187" s="203">
        <v>11</v>
      </c>
      <c r="AJ187" s="204">
        <v>0</v>
      </c>
      <c r="AK187" s="204">
        <v>0</v>
      </c>
      <c r="AL187" s="204">
        <v>0</v>
      </c>
      <c r="AM187" s="204">
        <f t="shared" si="347"/>
        <v>0</v>
      </c>
      <c r="AN187" s="204">
        <f t="shared" si="348"/>
        <v>0</v>
      </c>
      <c r="AP187" s="202"/>
      <c r="AQ187" s="203">
        <v>11</v>
      </c>
      <c r="AR187" s="204">
        <v>0</v>
      </c>
      <c r="AS187" s="204">
        <v>0</v>
      </c>
      <c r="AT187" s="204">
        <v>0</v>
      </c>
      <c r="AU187" s="204">
        <f t="shared" si="349"/>
        <v>0</v>
      </c>
      <c r="AV187" s="204">
        <f t="shared" si="350"/>
        <v>0</v>
      </c>
      <c r="AX187" s="202"/>
      <c r="AY187" s="203">
        <v>11</v>
      </c>
      <c r="AZ187" s="204">
        <v>0</v>
      </c>
      <c r="BA187" s="204">
        <v>0</v>
      </c>
      <c r="BB187" s="204">
        <v>0</v>
      </c>
      <c r="BC187" s="204">
        <f t="shared" si="351"/>
        <v>0</v>
      </c>
      <c r="BD187" s="204">
        <f t="shared" si="352"/>
        <v>0</v>
      </c>
      <c r="BF187" s="202"/>
      <c r="BG187" s="203">
        <v>11</v>
      </c>
      <c r="BH187" s="204"/>
      <c r="BI187" s="204"/>
      <c r="BJ187" s="204"/>
      <c r="BK187" s="204">
        <f t="shared" si="353"/>
        <v>0</v>
      </c>
      <c r="BL187" s="204">
        <f t="shared" si="354"/>
        <v>0</v>
      </c>
      <c r="BN187" s="202"/>
      <c r="BO187" s="203">
        <v>11</v>
      </c>
      <c r="BP187" s="204">
        <v>0</v>
      </c>
      <c r="BQ187" s="204">
        <v>0</v>
      </c>
      <c r="BR187" s="204">
        <v>0</v>
      </c>
      <c r="BS187" s="204">
        <f t="shared" si="355"/>
        <v>0</v>
      </c>
      <c r="BT187" s="204">
        <f t="shared" si="356"/>
        <v>0</v>
      </c>
    </row>
    <row r="188" spans="2:72" s="35" customFormat="1">
      <c r="B188" s="202"/>
      <c r="C188" s="203">
        <v>12</v>
      </c>
      <c r="D188" s="204">
        <f t="shared" si="338"/>
        <v>0</v>
      </c>
      <c r="E188" s="204">
        <f t="shared" si="336"/>
        <v>0</v>
      </c>
      <c r="F188" s="204">
        <f t="shared" si="337"/>
        <v>0</v>
      </c>
      <c r="G188" s="204">
        <f t="shared" si="339"/>
        <v>0</v>
      </c>
      <c r="H188" s="204">
        <f t="shared" si="340"/>
        <v>0</v>
      </c>
      <c r="J188" s="202"/>
      <c r="K188" s="203">
        <v>12</v>
      </c>
      <c r="L188" s="204">
        <v>0</v>
      </c>
      <c r="M188" s="204">
        <v>0</v>
      </c>
      <c r="N188" s="204">
        <v>0</v>
      </c>
      <c r="O188" s="204">
        <f t="shared" si="341"/>
        <v>0</v>
      </c>
      <c r="P188" s="204">
        <f t="shared" si="342"/>
        <v>0</v>
      </c>
      <c r="R188" s="202"/>
      <c r="S188" s="203">
        <v>12</v>
      </c>
      <c r="T188" s="204">
        <v>0</v>
      </c>
      <c r="U188" s="204">
        <v>0</v>
      </c>
      <c r="V188" s="204">
        <v>0</v>
      </c>
      <c r="W188" s="204">
        <f t="shared" si="343"/>
        <v>0</v>
      </c>
      <c r="X188" s="204">
        <f t="shared" si="344"/>
        <v>0</v>
      </c>
      <c r="Z188" s="202"/>
      <c r="AA188" s="203">
        <v>12</v>
      </c>
      <c r="AB188" s="204">
        <v>0</v>
      </c>
      <c r="AC188" s="204">
        <v>0</v>
      </c>
      <c r="AD188" s="204">
        <v>0</v>
      </c>
      <c r="AE188" s="204">
        <f t="shared" si="345"/>
        <v>0</v>
      </c>
      <c r="AF188" s="204">
        <f t="shared" si="346"/>
        <v>0</v>
      </c>
      <c r="AH188" s="202"/>
      <c r="AI188" s="203">
        <v>12</v>
      </c>
      <c r="AJ188" s="204">
        <v>0</v>
      </c>
      <c r="AK188" s="204">
        <v>0</v>
      </c>
      <c r="AL188" s="204">
        <v>0</v>
      </c>
      <c r="AM188" s="204">
        <f t="shared" si="347"/>
        <v>0</v>
      </c>
      <c r="AN188" s="204">
        <f t="shared" si="348"/>
        <v>0</v>
      </c>
      <c r="AP188" s="202"/>
      <c r="AQ188" s="203">
        <v>12</v>
      </c>
      <c r="AR188" s="204">
        <v>0</v>
      </c>
      <c r="AS188" s="204">
        <v>0</v>
      </c>
      <c r="AT188" s="204">
        <v>0</v>
      </c>
      <c r="AU188" s="204">
        <f t="shared" si="349"/>
        <v>0</v>
      </c>
      <c r="AV188" s="204">
        <f t="shared" si="350"/>
        <v>0</v>
      </c>
      <c r="AX188" s="202"/>
      <c r="AY188" s="203">
        <v>12</v>
      </c>
      <c r="AZ188" s="204">
        <v>0</v>
      </c>
      <c r="BA188" s="204">
        <v>0</v>
      </c>
      <c r="BB188" s="204">
        <v>0</v>
      </c>
      <c r="BC188" s="204">
        <f t="shared" si="351"/>
        <v>0</v>
      </c>
      <c r="BD188" s="204">
        <f t="shared" si="352"/>
        <v>0</v>
      </c>
      <c r="BF188" s="202"/>
      <c r="BG188" s="203">
        <v>12</v>
      </c>
      <c r="BH188" s="204"/>
      <c r="BI188" s="204"/>
      <c r="BJ188" s="204"/>
      <c r="BK188" s="204">
        <f t="shared" si="353"/>
        <v>0</v>
      </c>
      <c r="BL188" s="204">
        <f t="shared" si="354"/>
        <v>0</v>
      </c>
      <c r="BN188" s="202"/>
      <c r="BO188" s="203">
        <v>12</v>
      </c>
      <c r="BP188" s="204">
        <v>0</v>
      </c>
      <c r="BQ188" s="204">
        <v>0</v>
      </c>
      <c r="BR188" s="204">
        <v>0</v>
      </c>
      <c r="BS188" s="204">
        <f t="shared" si="355"/>
        <v>0</v>
      </c>
      <c r="BT188" s="204">
        <f t="shared" si="356"/>
        <v>0</v>
      </c>
    </row>
    <row r="189" spans="2:72" s="35" customFormat="1">
      <c r="B189" s="202"/>
      <c r="C189" s="203">
        <v>13</v>
      </c>
      <c r="D189" s="204">
        <f t="shared" si="338"/>
        <v>0</v>
      </c>
      <c r="E189" s="204">
        <f t="shared" si="336"/>
        <v>0</v>
      </c>
      <c r="F189" s="204">
        <f t="shared" si="337"/>
        <v>0</v>
      </c>
      <c r="G189" s="204">
        <f t="shared" si="339"/>
        <v>0</v>
      </c>
      <c r="H189" s="204">
        <f t="shared" si="340"/>
        <v>0</v>
      </c>
      <c r="J189" s="202"/>
      <c r="K189" s="203">
        <v>13</v>
      </c>
      <c r="L189" s="204">
        <v>0</v>
      </c>
      <c r="M189" s="204">
        <v>0</v>
      </c>
      <c r="N189" s="204">
        <v>0</v>
      </c>
      <c r="O189" s="204">
        <f t="shared" si="341"/>
        <v>0</v>
      </c>
      <c r="P189" s="204">
        <f t="shared" si="342"/>
        <v>0</v>
      </c>
      <c r="R189" s="202"/>
      <c r="S189" s="203">
        <v>13</v>
      </c>
      <c r="T189" s="204">
        <v>0</v>
      </c>
      <c r="U189" s="204">
        <v>0</v>
      </c>
      <c r="V189" s="204">
        <v>0</v>
      </c>
      <c r="W189" s="204">
        <f t="shared" si="343"/>
        <v>0</v>
      </c>
      <c r="X189" s="204">
        <f t="shared" si="344"/>
        <v>0</v>
      </c>
      <c r="Z189" s="202"/>
      <c r="AA189" s="203">
        <v>13</v>
      </c>
      <c r="AB189" s="204">
        <v>0</v>
      </c>
      <c r="AC189" s="204">
        <v>0</v>
      </c>
      <c r="AD189" s="204">
        <v>0</v>
      </c>
      <c r="AE189" s="204">
        <f t="shared" si="345"/>
        <v>0</v>
      </c>
      <c r="AF189" s="204">
        <f t="shared" si="346"/>
        <v>0</v>
      </c>
      <c r="AH189" s="202"/>
      <c r="AI189" s="203">
        <v>13</v>
      </c>
      <c r="AJ189" s="204">
        <v>0</v>
      </c>
      <c r="AK189" s="204">
        <v>0</v>
      </c>
      <c r="AL189" s="204">
        <v>0</v>
      </c>
      <c r="AM189" s="204">
        <f t="shared" si="347"/>
        <v>0</v>
      </c>
      <c r="AN189" s="204">
        <f t="shared" si="348"/>
        <v>0</v>
      </c>
      <c r="AP189" s="202"/>
      <c r="AQ189" s="203">
        <v>13</v>
      </c>
      <c r="AR189" s="204">
        <v>0</v>
      </c>
      <c r="AS189" s="204">
        <v>0</v>
      </c>
      <c r="AT189" s="204">
        <v>0</v>
      </c>
      <c r="AU189" s="204">
        <f t="shared" si="349"/>
        <v>0</v>
      </c>
      <c r="AV189" s="204">
        <f t="shared" si="350"/>
        <v>0</v>
      </c>
      <c r="AX189" s="202"/>
      <c r="AY189" s="203">
        <v>13</v>
      </c>
      <c r="AZ189" s="204">
        <v>0</v>
      </c>
      <c r="BA189" s="204">
        <v>0</v>
      </c>
      <c r="BB189" s="204">
        <v>0</v>
      </c>
      <c r="BC189" s="204">
        <f t="shared" si="351"/>
        <v>0</v>
      </c>
      <c r="BD189" s="204">
        <f t="shared" si="352"/>
        <v>0</v>
      </c>
      <c r="BF189" s="202"/>
      <c r="BG189" s="203">
        <v>13</v>
      </c>
      <c r="BH189" s="204"/>
      <c r="BI189" s="204"/>
      <c r="BJ189" s="204"/>
      <c r="BK189" s="204">
        <f t="shared" si="353"/>
        <v>0</v>
      </c>
      <c r="BL189" s="204">
        <f t="shared" si="354"/>
        <v>0</v>
      </c>
      <c r="BN189" s="202"/>
      <c r="BO189" s="203">
        <v>13</v>
      </c>
      <c r="BP189" s="204">
        <v>0</v>
      </c>
      <c r="BQ189" s="204">
        <v>0</v>
      </c>
      <c r="BR189" s="204">
        <v>0</v>
      </c>
      <c r="BS189" s="204">
        <f t="shared" si="355"/>
        <v>0</v>
      </c>
      <c r="BT189" s="204">
        <f t="shared" si="356"/>
        <v>0</v>
      </c>
    </row>
    <row r="190" spans="2:72" s="35" customFormat="1">
      <c r="B190" s="202"/>
      <c r="C190" s="203">
        <v>14</v>
      </c>
      <c r="D190" s="204">
        <f t="shared" si="338"/>
        <v>0</v>
      </c>
      <c r="E190" s="204">
        <f t="shared" si="336"/>
        <v>0</v>
      </c>
      <c r="F190" s="204">
        <f t="shared" si="337"/>
        <v>0</v>
      </c>
      <c r="G190" s="204">
        <f t="shared" si="339"/>
        <v>0</v>
      </c>
      <c r="H190" s="204">
        <f t="shared" si="340"/>
        <v>0</v>
      </c>
      <c r="J190" s="202"/>
      <c r="K190" s="203">
        <v>14</v>
      </c>
      <c r="L190" s="204">
        <v>0</v>
      </c>
      <c r="M190" s="204">
        <v>0</v>
      </c>
      <c r="N190" s="204">
        <v>0</v>
      </c>
      <c r="O190" s="204">
        <f t="shared" si="341"/>
        <v>0</v>
      </c>
      <c r="P190" s="204">
        <f t="shared" si="342"/>
        <v>0</v>
      </c>
      <c r="R190" s="202"/>
      <c r="S190" s="203">
        <v>14</v>
      </c>
      <c r="T190" s="204">
        <v>0</v>
      </c>
      <c r="U190" s="204">
        <v>0</v>
      </c>
      <c r="V190" s="204">
        <v>0</v>
      </c>
      <c r="W190" s="204">
        <f t="shared" si="343"/>
        <v>0</v>
      </c>
      <c r="X190" s="204">
        <f t="shared" si="344"/>
        <v>0</v>
      </c>
      <c r="Z190" s="202"/>
      <c r="AA190" s="203">
        <v>14</v>
      </c>
      <c r="AB190" s="204">
        <v>0</v>
      </c>
      <c r="AC190" s="204">
        <v>0</v>
      </c>
      <c r="AD190" s="204">
        <v>0</v>
      </c>
      <c r="AE190" s="204">
        <f t="shared" si="345"/>
        <v>0</v>
      </c>
      <c r="AF190" s="204">
        <f t="shared" si="346"/>
        <v>0</v>
      </c>
      <c r="AH190" s="202"/>
      <c r="AI190" s="203">
        <v>14</v>
      </c>
      <c r="AJ190" s="204">
        <v>0</v>
      </c>
      <c r="AK190" s="204">
        <v>0</v>
      </c>
      <c r="AL190" s="204">
        <v>0</v>
      </c>
      <c r="AM190" s="204">
        <f t="shared" si="347"/>
        <v>0</v>
      </c>
      <c r="AN190" s="204">
        <f t="shared" si="348"/>
        <v>0</v>
      </c>
      <c r="AP190" s="202"/>
      <c r="AQ190" s="203">
        <v>14</v>
      </c>
      <c r="AR190" s="204">
        <v>0</v>
      </c>
      <c r="AS190" s="204">
        <v>0</v>
      </c>
      <c r="AT190" s="204">
        <v>0</v>
      </c>
      <c r="AU190" s="204">
        <f t="shared" si="349"/>
        <v>0</v>
      </c>
      <c r="AV190" s="204">
        <f t="shared" si="350"/>
        <v>0</v>
      </c>
      <c r="AX190" s="202"/>
      <c r="AY190" s="203">
        <v>14</v>
      </c>
      <c r="AZ190" s="204">
        <v>0</v>
      </c>
      <c r="BA190" s="204">
        <v>0</v>
      </c>
      <c r="BB190" s="204">
        <v>0</v>
      </c>
      <c r="BC190" s="204">
        <f t="shared" si="351"/>
        <v>0</v>
      </c>
      <c r="BD190" s="204">
        <f t="shared" si="352"/>
        <v>0</v>
      </c>
      <c r="BF190" s="202"/>
      <c r="BG190" s="203">
        <v>14</v>
      </c>
      <c r="BH190" s="204"/>
      <c r="BI190" s="204"/>
      <c r="BJ190" s="204"/>
      <c r="BK190" s="204">
        <f t="shared" si="353"/>
        <v>0</v>
      </c>
      <c r="BL190" s="204">
        <f t="shared" si="354"/>
        <v>0</v>
      </c>
      <c r="BN190" s="202"/>
      <c r="BO190" s="203">
        <v>14</v>
      </c>
      <c r="BP190" s="204">
        <v>0</v>
      </c>
      <c r="BQ190" s="204">
        <v>0</v>
      </c>
      <c r="BR190" s="204">
        <v>0</v>
      </c>
      <c r="BS190" s="204">
        <f t="shared" si="355"/>
        <v>0</v>
      </c>
      <c r="BT190" s="204">
        <f t="shared" si="356"/>
        <v>0</v>
      </c>
    </row>
    <row r="191" spans="2:72" s="35" customFormat="1">
      <c r="B191" s="202"/>
      <c r="C191" s="203">
        <v>15</v>
      </c>
      <c r="D191" s="204">
        <f t="shared" si="338"/>
        <v>0</v>
      </c>
      <c r="E191" s="204">
        <f t="shared" si="336"/>
        <v>0</v>
      </c>
      <c r="F191" s="204">
        <f t="shared" si="337"/>
        <v>0</v>
      </c>
      <c r="G191" s="204">
        <f t="shared" si="339"/>
        <v>0</v>
      </c>
      <c r="H191" s="204">
        <f t="shared" si="340"/>
        <v>0</v>
      </c>
      <c r="J191" s="202"/>
      <c r="K191" s="203">
        <v>15</v>
      </c>
      <c r="L191" s="204">
        <v>0</v>
      </c>
      <c r="M191" s="204">
        <v>0</v>
      </c>
      <c r="N191" s="204">
        <v>0</v>
      </c>
      <c r="O191" s="204">
        <f t="shared" si="341"/>
        <v>0</v>
      </c>
      <c r="P191" s="204">
        <f t="shared" si="342"/>
        <v>0</v>
      </c>
      <c r="R191" s="202"/>
      <c r="S191" s="203">
        <v>15</v>
      </c>
      <c r="T191" s="204">
        <v>0</v>
      </c>
      <c r="U191" s="204">
        <v>0</v>
      </c>
      <c r="V191" s="204">
        <v>0</v>
      </c>
      <c r="W191" s="204">
        <f t="shared" si="343"/>
        <v>0</v>
      </c>
      <c r="X191" s="204">
        <f t="shared" si="344"/>
        <v>0</v>
      </c>
      <c r="Z191" s="202"/>
      <c r="AA191" s="203">
        <v>15</v>
      </c>
      <c r="AB191" s="204">
        <v>0</v>
      </c>
      <c r="AC191" s="204">
        <v>0</v>
      </c>
      <c r="AD191" s="204">
        <v>0</v>
      </c>
      <c r="AE191" s="204">
        <f t="shared" si="345"/>
        <v>0</v>
      </c>
      <c r="AF191" s="204">
        <f t="shared" si="346"/>
        <v>0</v>
      </c>
      <c r="AH191" s="202"/>
      <c r="AI191" s="203">
        <v>15</v>
      </c>
      <c r="AJ191" s="204">
        <v>0</v>
      </c>
      <c r="AK191" s="204">
        <v>0</v>
      </c>
      <c r="AL191" s="204">
        <v>0</v>
      </c>
      <c r="AM191" s="204">
        <f t="shared" si="347"/>
        <v>0</v>
      </c>
      <c r="AN191" s="204">
        <f t="shared" si="348"/>
        <v>0</v>
      </c>
      <c r="AP191" s="202"/>
      <c r="AQ191" s="203">
        <v>15</v>
      </c>
      <c r="AR191" s="204">
        <v>0</v>
      </c>
      <c r="AS191" s="204">
        <v>0</v>
      </c>
      <c r="AT191" s="204">
        <v>0</v>
      </c>
      <c r="AU191" s="204">
        <f t="shared" si="349"/>
        <v>0</v>
      </c>
      <c r="AV191" s="204">
        <f t="shared" si="350"/>
        <v>0</v>
      </c>
      <c r="AX191" s="202"/>
      <c r="AY191" s="203">
        <v>15</v>
      </c>
      <c r="AZ191" s="204">
        <v>0</v>
      </c>
      <c r="BA191" s="204">
        <v>0</v>
      </c>
      <c r="BB191" s="204">
        <v>0</v>
      </c>
      <c r="BC191" s="204">
        <f t="shared" si="351"/>
        <v>0</v>
      </c>
      <c r="BD191" s="204">
        <f t="shared" si="352"/>
        <v>0</v>
      </c>
      <c r="BF191" s="202"/>
      <c r="BG191" s="203">
        <v>15</v>
      </c>
      <c r="BH191" s="204"/>
      <c r="BI191" s="204"/>
      <c r="BJ191" s="204"/>
      <c r="BK191" s="204">
        <f t="shared" si="353"/>
        <v>0</v>
      </c>
      <c r="BL191" s="204">
        <f t="shared" si="354"/>
        <v>0</v>
      </c>
      <c r="BN191" s="202"/>
      <c r="BO191" s="203">
        <v>15</v>
      </c>
      <c r="BP191" s="204">
        <v>0</v>
      </c>
      <c r="BQ191" s="204">
        <v>0</v>
      </c>
      <c r="BR191" s="204">
        <v>0</v>
      </c>
      <c r="BS191" s="204">
        <f t="shared" si="355"/>
        <v>0</v>
      </c>
      <c r="BT191" s="204">
        <f t="shared" si="356"/>
        <v>0</v>
      </c>
    </row>
    <row r="192" spans="2:72" s="35" customFormat="1">
      <c r="B192" s="202"/>
      <c r="C192" s="203">
        <v>16</v>
      </c>
      <c r="D192" s="204">
        <f t="shared" si="338"/>
        <v>0</v>
      </c>
      <c r="E192" s="204">
        <f t="shared" si="336"/>
        <v>0</v>
      </c>
      <c r="F192" s="204">
        <f t="shared" si="337"/>
        <v>0</v>
      </c>
      <c r="G192" s="204">
        <f t="shared" si="339"/>
        <v>0</v>
      </c>
      <c r="H192" s="204">
        <f t="shared" si="340"/>
        <v>0</v>
      </c>
      <c r="J192" s="202"/>
      <c r="K192" s="203">
        <v>16</v>
      </c>
      <c r="L192" s="204">
        <v>0</v>
      </c>
      <c r="M192" s="204">
        <v>0</v>
      </c>
      <c r="N192" s="204">
        <v>0</v>
      </c>
      <c r="O192" s="204">
        <f t="shared" si="341"/>
        <v>0</v>
      </c>
      <c r="P192" s="204">
        <f t="shared" si="342"/>
        <v>0</v>
      </c>
      <c r="R192" s="202"/>
      <c r="S192" s="203">
        <v>16</v>
      </c>
      <c r="T192" s="204">
        <v>0</v>
      </c>
      <c r="U192" s="204">
        <v>0</v>
      </c>
      <c r="V192" s="204">
        <v>0</v>
      </c>
      <c r="W192" s="204">
        <f t="shared" si="343"/>
        <v>0</v>
      </c>
      <c r="X192" s="204">
        <f t="shared" si="344"/>
        <v>0</v>
      </c>
      <c r="Z192" s="202"/>
      <c r="AA192" s="203">
        <v>16</v>
      </c>
      <c r="AB192" s="204">
        <v>0</v>
      </c>
      <c r="AC192" s="204">
        <v>0</v>
      </c>
      <c r="AD192" s="204">
        <v>0</v>
      </c>
      <c r="AE192" s="204">
        <f t="shared" si="345"/>
        <v>0</v>
      </c>
      <c r="AF192" s="204">
        <f t="shared" si="346"/>
        <v>0</v>
      </c>
      <c r="AH192" s="202"/>
      <c r="AI192" s="203">
        <v>16</v>
      </c>
      <c r="AJ192" s="204">
        <v>0</v>
      </c>
      <c r="AK192" s="204">
        <v>0</v>
      </c>
      <c r="AL192" s="204">
        <v>0</v>
      </c>
      <c r="AM192" s="204">
        <f t="shared" si="347"/>
        <v>0</v>
      </c>
      <c r="AN192" s="204">
        <f t="shared" si="348"/>
        <v>0</v>
      </c>
      <c r="AP192" s="202"/>
      <c r="AQ192" s="203">
        <v>16</v>
      </c>
      <c r="AR192" s="204">
        <v>0</v>
      </c>
      <c r="AS192" s="204">
        <v>0</v>
      </c>
      <c r="AT192" s="204">
        <v>0</v>
      </c>
      <c r="AU192" s="204">
        <f t="shared" si="349"/>
        <v>0</v>
      </c>
      <c r="AV192" s="204">
        <f t="shared" si="350"/>
        <v>0</v>
      </c>
      <c r="AX192" s="202"/>
      <c r="AY192" s="203">
        <v>16</v>
      </c>
      <c r="AZ192" s="204">
        <v>0</v>
      </c>
      <c r="BA192" s="204">
        <v>0</v>
      </c>
      <c r="BB192" s="204">
        <v>0</v>
      </c>
      <c r="BC192" s="204">
        <f t="shared" si="351"/>
        <v>0</v>
      </c>
      <c r="BD192" s="204">
        <f t="shared" si="352"/>
        <v>0</v>
      </c>
      <c r="BF192" s="202"/>
      <c r="BG192" s="203">
        <v>16</v>
      </c>
      <c r="BH192" s="204"/>
      <c r="BI192" s="204"/>
      <c r="BJ192" s="204"/>
      <c r="BK192" s="204">
        <f t="shared" si="353"/>
        <v>0</v>
      </c>
      <c r="BL192" s="204">
        <f t="shared" si="354"/>
        <v>0</v>
      </c>
      <c r="BN192" s="202"/>
      <c r="BO192" s="203">
        <v>16</v>
      </c>
      <c r="BP192" s="204">
        <v>0</v>
      </c>
      <c r="BQ192" s="204">
        <v>0</v>
      </c>
      <c r="BR192" s="204">
        <v>0</v>
      </c>
      <c r="BS192" s="204">
        <f t="shared" si="355"/>
        <v>0</v>
      </c>
      <c r="BT192" s="204">
        <f t="shared" si="356"/>
        <v>0</v>
      </c>
    </row>
    <row r="193" spans="2:72" s="35" customFormat="1">
      <c r="B193" s="202"/>
      <c r="C193" s="203">
        <v>17</v>
      </c>
      <c r="D193" s="204">
        <f t="shared" si="338"/>
        <v>0</v>
      </c>
      <c r="E193" s="204">
        <f t="shared" si="336"/>
        <v>0</v>
      </c>
      <c r="F193" s="204">
        <f t="shared" si="337"/>
        <v>0</v>
      </c>
      <c r="G193" s="204">
        <f t="shared" si="339"/>
        <v>0</v>
      </c>
      <c r="H193" s="204">
        <f t="shared" si="340"/>
        <v>0</v>
      </c>
      <c r="J193" s="202"/>
      <c r="K193" s="203">
        <v>17</v>
      </c>
      <c r="L193" s="204">
        <v>0</v>
      </c>
      <c r="M193" s="204">
        <v>0</v>
      </c>
      <c r="N193" s="204">
        <v>0</v>
      </c>
      <c r="O193" s="204">
        <f t="shared" si="341"/>
        <v>0</v>
      </c>
      <c r="P193" s="204">
        <f t="shared" si="342"/>
        <v>0</v>
      </c>
      <c r="R193" s="202"/>
      <c r="S193" s="203">
        <v>17</v>
      </c>
      <c r="T193" s="204">
        <v>0</v>
      </c>
      <c r="U193" s="204">
        <v>0</v>
      </c>
      <c r="V193" s="204">
        <v>0</v>
      </c>
      <c r="W193" s="204">
        <f t="shared" si="343"/>
        <v>0</v>
      </c>
      <c r="X193" s="204">
        <f t="shared" si="344"/>
        <v>0</v>
      </c>
      <c r="Z193" s="202"/>
      <c r="AA193" s="203">
        <v>17</v>
      </c>
      <c r="AB193" s="204">
        <v>0</v>
      </c>
      <c r="AC193" s="204">
        <v>0</v>
      </c>
      <c r="AD193" s="204">
        <v>0</v>
      </c>
      <c r="AE193" s="204">
        <f t="shared" si="345"/>
        <v>0</v>
      </c>
      <c r="AF193" s="204">
        <f t="shared" si="346"/>
        <v>0</v>
      </c>
      <c r="AH193" s="202"/>
      <c r="AI193" s="203">
        <v>17</v>
      </c>
      <c r="AJ193" s="204">
        <v>0</v>
      </c>
      <c r="AK193" s="204">
        <v>0</v>
      </c>
      <c r="AL193" s="204">
        <v>0</v>
      </c>
      <c r="AM193" s="204">
        <f t="shared" si="347"/>
        <v>0</v>
      </c>
      <c r="AN193" s="204">
        <f t="shared" si="348"/>
        <v>0</v>
      </c>
      <c r="AP193" s="202"/>
      <c r="AQ193" s="203">
        <v>17</v>
      </c>
      <c r="AR193" s="204">
        <v>0</v>
      </c>
      <c r="AS193" s="204">
        <v>0</v>
      </c>
      <c r="AT193" s="204">
        <v>0</v>
      </c>
      <c r="AU193" s="204">
        <f t="shared" si="349"/>
        <v>0</v>
      </c>
      <c r="AV193" s="204">
        <f t="shared" si="350"/>
        <v>0</v>
      </c>
      <c r="AX193" s="202"/>
      <c r="AY193" s="203">
        <v>17</v>
      </c>
      <c r="AZ193" s="204">
        <v>0</v>
      </c>
      <c r="BA193" s="204">
        <v>0</v>
      </c>
      <c r="BB193" s="204">
        <v>0</v>
      </c>
      <c r="BC193" s="204">
        <f t="shared" si="351"/>
        <v>0</v>
      </c>
      <c r="BD193" s="204">
        <f t="shared" si="352"/>
        <v>0</v>
      </c>
      <c r="BF193" s="202"/>
      <c r="BG193" s="203">
        <v>17</v>
      </c>
      <c r="BH193" s="204"/>
      <c r="BI193" s="204"/>
      <c r="BJ193" s="204"/>
      <c r="BK193" s="204">
        <f t="shared" si="353"/>
        <v>0</v>
      </c>
      <c r="BL193" s="204">
        <f t="shared" si="354"/>
        <v>0</v>
      </c>
      <c r="BN193" s="202"/>
      <c r="BO193" s="203">
        <v>17</v>
      </c>
      <c r="BP193" s="204">
        <v>0</v>
      </c>
      <c r="BQ193" s="204">
        <v>0</v>
      </c>
      <c r="BR193" s="204">
        <v>0</v>
      </c>
      <c r="BS193" s="204">
        <f t="shared" si="355"/>
        <v>0</v>
      </c>
      <c r="BT193" s="204">
        <f t="shared" si="356"/>
        <v>0</v>
      </c>
    </row>
    <row r="194" spans="2:72" s="35" customFormat="1">
      <c r="B194" s="202"/>
      <c r="C194" s="203">
        <v>18</v>
      </c>
      <c r="D194" s="204">
        <f t="shared" si="338"/>
        <v>0</v>
      </c>
      <c r="E194" s="204">
        <f t="shared" si="336"/>
        <v>0</v>
      </c>
      <c r="F194" s="204">
        <f t="shared" si="337"/>
        <v>0</v>
      </c>
      <c r="G194" s="204">
        <f t="shared" si="339"/>
        <v>0</v>
      </c>
      <c r="H194" s="204">
        <f t="shared" si="340"/>
        <v>0</v>
      </c>
      <c r="J194" s="202"/>
      <c r="K194" s="203">
        <v>18</v>
      </c>
      <c r="L194" s="204">
        <v>0</v>
      </c>
      <c r="M194" s="204">
        <v>0</v>
      </c>
      <c r="N194" s="204">
        <v>0</v>
      </c>
      <c r="O194" s="204">
        <f t="shared" si="341"/>
        <v>0</v>
      </c>
      <c r="P194" s="204">
        <f t="shared" si="342"/>
        <v>0</v>
      </c>
      <c r="R194" s="202"/>
      <c r="S194" s="203">
        <v>18</v>
      </c>
      <c r="T194" s="204">
        <v>0</v>
      </c>
      <c r="U194" s="204">
        <v>0</v>
      </c>
      <c r="V194" s="204">
        <v>0</v>
      </c>
      <c r="W194" s="204">
        <f t="shared" si="343"/>
        <v>0</v>
      </c>
      <c r="X194" s="204">
        <f t="shared" si="344"/>
        <v>0</v>
      </c>
      <c r="Z194" s="202"/>
      <c r="AA194" s="203">
        <v>18</v>
      </c>
      <c r="AB194" s="204">
        <v>0</v>
      </c>
      <c r="AC194" s="204">
        <v>0</v>
      </c>
      <c r="AD194" s="204">
        <v>0</v>
      </c>
      <c r="AE194" s="204">
        <f t="shared" si="345"/>
        <v>0</v>
      </c>
      <c r="AF194" s="204">
        <f t="shared" si="346"/>
        <v>0</v>
      </c>
      <c r="AH194" s="202"/>
      <c r="AI194" s="203">
        <v>18</v>
      </c>
      <c r="AJ194" s="204">
        <v>0</v>
      </c>
      <c r="AK194" s="204">
        <v>0</v>
      </c>
      <c r="AL194" s="204">
        <v>0</v>
      </c>
      <c r="AM194" s="204">
        <f t="shared" si="347"/>
        <v>0</v>
      </c>
      <c r="AN194" s="204">
        <f t="shared" si="348"/>
        <v>0</v>
      </c>
      <c r="AP194" s="202"/>
      <c r="AQ194" s="203">
        <v>18</v>
      </c>
      <c r="AR194" s="204">
        <v>0</v>
      </c>
      <c r="AS194" s="204">
        <v>0</v>
      </c>
      <c r="AT194" s="204">
        <v>0</v>
      </c>
      <c r="AU194" s="204">
        <f t="shared" si="349"/>
        <v>0</v>
      </c>
      <c r="AV194" s="204">
        <f t="shared" si="350"/>
        <v>0</v>
      </c>
      <c r="AX194" s="202"/>
      <c r="AY194" s="203">
        <v>18</v>
      </c>
      <c r="AZ194" s="204">
        <v>0</v>
      </c>
      <c r="BA194" s="204">
        <v>0</v>
      </c>
      <c r="BB194" s="204">
        <v>0</v>
      </c>
      <c r="BC194" s="204">
        <f t="shared" si="351"/>
        <v>0</v>
      </c>
      <c r="BD194" s="204">
        <f t="shared" si="352"/>
        <v>0</v>
      </c>
      <c r="BF194" s="202"/>
      <c r="BG194" s="203">
        <v>18</v>
      </c>
      <c r="BH194" s="204"/>
      <c r="BI194" s="204"/>
      <c r="BJ194" s="204"/>
      <c r="BK194" s="204">
        <f t="shared" si="353"/>
        <v>0</v>
      </c>
      <c r="BL194" s="204">
        <f t="shared" si="354"/>
        <v>0</v>
      </c>
      <c r="BN194" s="202"/>
      <c r="BO194" s="203">
        <v>18</v>
      </c>
      <c r="BP194" s="204">
        <v>0</v>
      </c>
      <c r="BQ194" s="204">
        <v>0</v>
      </c>
      <c r="BR194" s="204">
        <v>0</v>
      </c>
      <c r="BS194" s="204">
        <f t="shared" si="355"/>
        <v>0</v>
      </c>
      <c r="BT194" s="204">
        <f t="shared" si="356"/>
        <v>0</v>
      </c>
    </row>
    <row r="195" spans="2:72" s="35" customFormat="1">
      <c r="B195" s="202"/>
      <c r="C195" s="203">
        <v>19</v>
      </c>
      <c r="D195" s="204">
        <f t="shared" si="338"/>
        <v>0</v>
      </c>
      <c r="E195" s="204">
        <f t="shared" si="336"/>
        <v>0</v>
      </c>
      <c r="F195" s="204">
        <f t="shared" si="337"/>
        <v>0</v>
      </c>
      <c r="G195" s="204">
        <f t="shared" si="339"/>
        <v>0</v>
      </c>
      <c r="H195" s="204">
        <f t="shared" si="340"/>
        <v>0</v>
      </c>
      <c r="J195" s="202"/>
      <c r="K195" s="203">
        <v>19</v>
      </c>
      <c r="L195" s="204">
        <v>0</v>
      </c>
      <c r="M195" s="204">
        <v>0</v>
      </c>
      <c r="N195" s="204">
        <v>0</v>
      </c>
      <c r="O195" s="204">
        <f t="shared" si="341"/>
        <v>0</v>
      </c>
      <c r="P195" s="204">
        <f t="shared" si="342"/>
        <v>0</v>
      </c>
      <c r="R195" s="202"/>
      <c r="S195" s="203">
        <v>19</v>
      </c>
      <c r="T195" s="204">
        <v>0</v>
      </c>
      <c r="U195" s="204">
        <v>0</v>
      </c>
      <c r="V195" s="204">
        <v>0</v>
      </c>
      <c r="W195" s="204">
        <f t="shared" si="343"/>
        <v>0</v>
      </c>
      <c r="X195" s="204">
        <f t="shared" si="344"/>
        <v>0</v>
      </c>
      <c r="Z195" s="202"/>
      <c r="AA195" s="203">
        <v>19</v>
      </c>
      <c r="AB195" s="204">
        <v>0</v>
      </c>
      <c r="AC195" s="204">
        <v>0</v>
      </c>
      <c r="AD195" s="204">
        <v>0</v>
      </c>
      <c r="AE195" s="204">
        <f t="shared" si="345"/>
        <v>0</v>
      </c>
      <c r="AF195" s="204">
        <f t="shared" si="346"/>
        <v>0</v>
      </c>
      <c r="AH195" s="202"/>
      <c r="AI195" s="203">
        <v>19</v>
      </c>
      <c r="AJ195" s="204">
        <v>0</v>
      </c>
      <c r="AK195" s="204">
        <v>0</v>
      </c>
      <c r="AL195" s="204">
        <v>0</v>
      </c>
      <c r="AM195" s="204">
        <f t="shared" si="347"/>
        <v>0</v>
      </c>
      <c r="AN195" s="204">
        <f t="shared" si="348"/>
        <v>0</v>
      </c>
      <c r="AP195" s="202"/>
      <c r="AQ195" s="203">
        <v>19</v>
      </c>
      <c r="AR195" s="204">
        <v>0</v>
      </c>
      <c r="AS195" s="204">
        <v>0</v>
      </c>
      <c r="AT195" s="204">
        <v>0</v>
      </c>
      <c r="AU195" s="204">
        <f t="shared" si="349"/>
        <v>0</v>
      </c>
      <c r="AV195" s="204">
        <f t="shared" si="350"/>
        <v>0</v>
      </c>
      <c r="AX195" s="202"/>
      <c r="AY195" s="203">
        <v>19</v>
      </c>
      <c r="AZ195" s="204">
        <v>0</v>
      </c>
      <c r="BA195" s="204">
        <v>0</v>
      </c>
      <c r="BB195" s="204">
        <v>0</v>
      </c>
      <c r="BC195" s="204">
        <f t="shared" si="351"/>
        <v>0</v>
      </c>
      <c r="BD195" s="204">
        <f t="shared" si="352"/>
        <v>0</v>
      </c>
      <c r="BF195" s="202"/>
      <c r="BG195" s="203">
        <v>19</v>
      </c>
      <c r="BH195" s="204"/>
      <c r="BI195" s="204"/>
      <c r="BJ195" s="204"/>
      <c r="BK195" s="204">
        <f t="shared" si="353"/>
        <v>0</v>
      </c>
      <c r="BL195" s="204">
        <f t="shared" si="354"/>
        <v>0</v>
      </c>
      <c r="BN195" s="202"/>
      <c r="BO195" s="203">
        <v>19</v>
      </c>
      <c r="BP195" s="204">
        <v>0</v>
      </c>
      <c r="BQ195" s="204">
        <v>0</v>
      </c>
      <c r="BR195" s="204">
        <v>0</v>
      </c>
      <c r="BS195" s="204">
        <f t="shared" si="355"/>
        <v>0</v>
      </c>
      <c r="BT195" s="204">
        <f t="shared" si="356"/>
        <v>0</v>
      </c>
    </row>
    <row r="196" spans="2:72" s="35" customFormat="1">
      <c r="B196" s="202"/>
      <c r="C196" s="203">
        <v>20</v>
      </c>
      <c r="D196" s="204">
        <f t="shared" si="338"/>
        <v>0</v>
      </c>
      <c r="E196" s="204">
        <f t="shared" si="336"/>
        <v>0</v>
      </c>
      <c r="F196" s="204">
        <f t="shared" si="337"/>
        <v>0</v>
      </c>
      <c r="G196" s="204">
        <f t="shared" si="339"/>
        <v>0</v>
      </c>
      <c r="H196" s="204">
        <f t="shared" si="340"/>
        <v>0</v>
      </c>
      <c r="J196" s="202"/>
      <c r="K196" s="203">
        <v>20</v>
      </c>
      <c r="L196" s="204">
        <v>0</v>
      </c>
      <c r="M196" s="204">
        <v>0</v>
      </c>
      <c r="N196" s="204">
        <v>0</v>
      </c>
      <c r="O196" s="204">
        <f>N196-L196</f>
        <v>0</v>
      </c>
      <c r="P196" s="204">
        <f t="shared" si="342"/>
        <v>0</v>
      </c>
      <c r="R196" s="202"/>
      <c r="S196" s="203">
        <v>20</v>
      </c>
      <c r="T196" s="204">
        <v>0</v>
      </c>
      <c r="U196" s="204">
        <v>0</v>
      </c>
      <c r="V196" s="204">
        <v>0</v>
      </c>
      <c r="W196" s="204">
        <f t="shared" si="343"/>
        <v>0</v>
      </c>
      <c r="X196" s="204">
        <f t="shared" si="344"/>
        <v>0</v>
      </c>
      <c r="Z196" s="202"/>
      <c r="AA196" s="203">
        <v>20</v>
      </c>
      <c r="AB196" s="204">
        <v>0</v>
      </c>
      <c r="AC196" s="204">
        <v>0</v>
      </c>
      <c r="AD196" s="204">
        <v>0</v>
      </c>
      <c r="AE196" s="204">
        <f t="shared" si="345"/>
        <v>0</v>
      </c>
      <c r="AF196" s="204">
        <f t="shared" si="346"/>
        <v>0</v>
      </c>
      <c r="AH196" s="202"/>
      <c r="AI196" s="203">
        <v>20</v>
      </c>
      <c r="AJ196" s="204">
        <v>0</v>
      </c>
      <c r="AK196" s="204">
        <v>0</v>
      </c>
      <c r="AL196" s="204">
        <v>0</v>
      </c>
      <c r="AM196" s="204">
        <f t="shared" si="347"/>
        <v>0</v>
      </c>
      <c r="AN196" s="204">
        <f t="shared" si="348"/>
        <v>0</v>
      </c>
      <c r="AP196" s="202"/>
      <c r="AQ196" s="203">
        <v>20</v>
      </c>
      <c r="AR196" s="204">
        <v>0</v>
      </c>
      <c r="AS196" s="204">
        <v>0</v>
      </c>
      <c r="AT196" s="204">
        <v>0</v>
      </c>
      <c r="AU196" s="204">
        <f t="shared" si="349"/>
        <v>0</v>
      </c>
      <c r="AV196" s="204">
        <f t="shared" si="350"/>
        <v>0</v>
      </c>
      <c r="AX196" s="202"/>
      <c r="AY196" s="203">
        <v>20</v>
      </c>
      <c r="AZ196" s="204">
        <v>0</v>
      </c>
      <c r="BA196" s="204">
        <v>0</v>
      </c>
      <c r="BB196" s="204">
        <v>0</v>
      </c>
      <c r="BC196" s="204">
        <f t="shared" si="351"/>
        <v>0</v>
      </c>
      <c r="BD196" s="204">
        <f t="shared" si="352"/>
        <v>0</v>
      </c>
      <c r="BF196" s="202"/>
      <c r="BG196" s="203">
        <v>20</v>
      </c>
      <c r="BH196" s="204"/>
      <c r="BI196" s="204"/>
      <c r="BJ196" s="204"/>
      <c r="BK196" s="204">
        <f t="shared" si="353"/>
        <v>0</v>
      </c>
      <c r="BL196" s="204">
        <f t="shared" si="354"/>
        <v>0</v>
      </c>
      <c r="BN196" s="202"/>
      <c r="BO196" s="203">
        <v>20</v>
      </c>
      <c r="BP196" s="204">
        <v>0</v>
      </c>
      <c r="BQ196" s="204">
        <v>0</v>
      </c>
      <c r="BR196" s="204">
        <v>0</v>
      </c>
      <c r="BS196" s="204">
        <f t="shared" si="355"/>
        <v>0</v>
      </c>
      <c r="BT196" s="204">
        <f t="shared" si="356"/>
        <v>0</v>
      </c>
    </row>
    <row r="197" spans="2:72">
      <c r="B197" s="202"/>
      <c r="C197" s="205"/>
      <c r="D197" s="205"/>
      <c r="E197" s="203"/>
      <c r="F197" s="203"/>
      <c r="G197" s="203"/>
      <c r="H197" s="203"/>
      <c r="J197" s="202"/>
      <c r="K197" s="205"/>
      <c r="L197" s="205"/>
      <c r="M197" s="203"/>
      <c r="N197" s="203"/>
      <c r="O197" s="203"/>
      <c r="P197" s="203"/>
      <c r="R197" s="202"/>
      <c r="S197" s="205"/>
      <c r="T197" s="205"/>
      <c r="U197" s="203"/>
      <c r="V197" s="203"/>
      <c r="W197" s="203"/>
      <c r="X197" s="203"/>
      <c r="Z197" s="202"/>
      <c r="AA197" s="205"/>
      <c r="AB197" s="205"/>
      <c r="AC197" s="203"/>
      <c r="AD197" s="203"/>
      <c r="AE197" s="203"/>
      <c r="AF197" s="203"/>
      <c r="AH197" s="202"/>
      <c r="AI197" s="205"/>
      <c r="AJ197" s="205"/>
      <c r="AK197" s="203"/>
      <c r="AL197" s="203"/>
      <c r="AM197" s="203"/>
      <c r="AN197" s="203"/>
      <c r="AP197" s="202"/>
      <c r="AQ197" s="205"/>
      <c r="AR197" s="205"/>
      <c r="AS197" s="203"/>
      <c r="AT197" s="203"/>
      <c r="AU197" s="203"/>
      <c r="AV197" s="203"/>
      <c r="AX197" s="202"/>
      <c r="AY197" s="205"/>
      <c r="AZ197" s="205"/>
      <c r="BA197" s="203"/>
      <c r="BB197" s="203"/>
      <c r="BC197" s="203"/>
      <c r="BD197" s="203"/>
      <c r="BF197" s="202"/>
      <c r="BG197" s="205"/>
      <c r="BH197" s="205"/>
      <c r="BI197" s="203"/>
      <c r="BJ197" s="203"/>
      <c r="BK197" s="203"/>
      <c r="BL197" s="203"/>
      <c r="BN197" s="202"/>
      <c r="BO197" s="205"/>
      <c r="BP197" s="205"/>
      <c r="BQ197" s="203"/>
      <c r="BR197" s="203"/>
      <c r="BS197" s="203"/>
      <c r="BT197" s="203"/>
    </row>
    <row r="198" spans="2:72">
      <c r="B198" s="206"/>
      <c r="C198" s="207" t="s">
        <v>109</v>
      </c>
      <c r="D198" s="208">
        <f>SUM(D177:D197)</f>
        <v>0</v>
      </c>
      <c r="E198" s="208">
        <f t="shared" ref="E198" si="357">SUM(E177:E197)</f>
        <v>0</v>
      </c>
      <c r="F198" s="208">
        <f>SUM(F177:F197)</f>
        <v>0</v>
      </c>
      <c r="G198" s="208">
        <f t="shared" ref="G198" si="358">SUM(G177:G197)</f>
        <v>0</v>
      </c>
      <c r="H198" s="208">
        <f t="shared" ref="H198" si="359">SUM(H177:H197)</f>
        <v>0</v>
      </c>
      <c r="J198" s="206"/>
      <c r="K198" s="207" t="s">
        <v>109</v>
      </c>
      <c r="L198" s="208">
        <f>SUM(L177:L197)</f>
        <v>0</v>
      </c>
      <c r="M198" s="208">
        <f t="shared" ref="M198" si="360">SUM(M177:M197)</f>
        <v>0</v>
      </c>
      <c r="N198" s="208">
        <f>SUM(N177:N197)</f>
        <v>0</v>
      </c>
      <c r="O198" s="208">
        <f t="shared" ref="O198" si="361">SUM(O177:O197)</f>
        <v>0</v>
      </c>
      <c r="P198" s="208">
        <f t="shared" ref="P198" si="362">SUM(P177:P197)</f>
        <v>0</v>
      </c>
      <c r="R198" s="206"/>
      <c r="S198" s="207" t="s">
        <v>109</v>
      </c>
      <c r="T198" s="208">
        <f>SUM(T177:T197)</f>
        <v>0</v>
      </c>
      <c r="U198" s="208">
        <f t="shared" ref="U198" si="363">SUM(U177:U197)</f>
        <v>0</v>
      </c>
      <c r="V198" s="208">
        <f>SUM(V177:V197)</f>
        <v>0</v>
      </c>
      <c r="W198" s="208">
        <f t="shared" ref="W198" si="364">SUM(W177:W197)</f>
        <v>0</v>
      </c>
      <c r="X198" s="208">
        <f t="shared" ref="X198" si="365">SUM(X177:X197)</f>
        <v>0</v>
      </c>
      <c r="Z198" s="206"/>
      <c r="AA198" s="207" t="s">
        <v>109</v>
      </c>
      <c r="AB198" s="208">
        <f>SUM(AB177:AB197)</f>
        <v>0</v>
      </c>
      <c r="AC198" s="208">
        <f t="shared" ref="AC198" si="366">SUM(AC177:AC197)</f>
        <v>0</v>
      </c>
      <c r="AD198" s="208">
        <f>SUM(AD177:AD197)</f>
        <v>0</v>
      </c>
      <c r="AE198" s="208">
        <f t="shared" ref="AE198" si="367">SUM(AE177:AE197)</f>
        <v>0</v>
      </c>
      <c r="AF198" s="208">
        <f t="shared" ref="AF198" si="368">SUM(AF177:AF197)</f>
        <v>0</v>
      </c>
      <c r="AH198" s="206"/>
      <c r="AI198" s="207" t="s">
        <v>109</v>
      </c>
      <c r="AJ198" s="208">
        <f>SUM(AJ177:AJ197)</f>
        <v>0</v>
      </c>
      <c r="AK198" s="208">
        <f t="shared" ref="AK198" si="369">SUM(AK177:AK197)</f>
        <v>0</v>
      </c>
      <c r="AL198" s="208">
        <f>SUM(AL177:AL197)</f>
        <v>0</v>
      </c>
      <c r="AM198" s="208">
        <f t="shared" ref="AM198" si="370">SUM(AM177:AM197)</f>
        <v>0</v>
      </c>
      <c r="AN198" s="208">
        <f t="shared" ref="AN198" si="371">SUM(AN177:AN197)</f>
        <v>0</v>
      </c>
      <c r="AP198" s="206"/>
      <c r="AQ198" s="207" t="s">
        <v>109</v>
      </c>
      <c r="AR198" s="208">
        <f>SUM(AR177:AR197)</f>
        <v>0</v>
      </c>
      <c r="AS198" s="208">
        <f t="shared" ref="AS198" si="372">SUM(AS177:AS197)</f>
        <v>0</v>
      </c>
      <c r="AT198" s="208">
        <f>SUM(AT177:AT197)</f>
        <v>0</v>
      </c>
      <c r="AU198" s="208">
        <f t="shared" ref="AU198" si="373">SUM(AU177:AU197)</f>
        <v>0</v>
      </c>
      <c r="AV198" s="208">
        <f t="shared" ref="AV198" si="374">SUM(AV177:AV197)</f>
        <v>0</v>
      </c>
      <c r="AX198" s="206"/>
      <c r="AY198" s="207" t="s">
        <v>109</v>
      </c>
      <c r="AZ198" s="208">
        <f>SUM(AZ177:AZ197)</f>
        <v>0</v>
      </c>
      <c r="BA198" s="208">
        <f t="shared" ref="BA198" si="375">SUM(BA177:BA197)</f>
        <v>0</v>
      </c>
      <c r="BB198" s="208">
        <f>SUM(BB177:BB197)</f>
        <v>0</v>
      </c>
      <c r="BC198" s="208">
        <f t="shared" ref="BC198" si="376">SUM(BC177:BC197)</f>
        <v>0</v>
      </c>
      <c r="BD198" s="208">
        <f t="shared" ref="BD198" si="377">SUM(BD177:BD197)</f>
        <v>0</v>
      </c>
      <c r="BF198" s="206"/>
      <c r="BG198" s="207" t="s">
        <v>109</v>
      </c>
      <c r="BH198" s="208">
        <f>SUM(BH177:BH197)</f>
        <v>0</v>
      </c>
      <c r="BI198" s="208">
        <f t="shared" ref="BI198" si="378">SUM(BI177:BI197)</f>
        <v>0</v>
      </c>
      <c r="BJ198" s="208">
        <f>SUM(BJ177:BJ197)</f>
        <v>0</v>
      </c>
      <c r="BK198" s="208">
        <f t="shared" ref="BK198" si="379">SUM(BK177:BK197)</f>
        <v>0</v>
      </c>
      <c r="BL198" s="208">
        <f t="shared" ref="BL198" si="380">SUM(BL177:BL197)</f>
        <v>0</v>
      </c>
      <c r="BN198" s="206"/>
      <c r="BO198" s="207" t="s">
        <v>109</v>
      </c>
      <c r="BP198" s="208">
        <f>SUM(BP177:BP197)</f>
        <v>0</v>
      </c>
      <c r="BQ198" s="208">
        <f t="shared" ref="BQ198" si="381">SUM(BQ177:BQ197)</f>
        <v>0</v>
      </c>
      <c r="BR198" s="208">
        <f>SUM(BR177:BR197)</f>
        <v>0</v>
      </c>
      <c r="BS198" s="208">
        <f t="shared" ref="BS198" si="382">SUM(BS177:BS197)</f>
        <v>0</v>
      </c>
      <c r="BT198" s="208">
        <f t="shared" ref="BT198" si="383">SUM(BT177:BT197)</f>
        <v>0</v>
      </c>
    </row>
    <row r="199" spans="2:72">
      <c r="B199" s="199"/>
      <c r="C199" s="200" t="s">
        <v>78</v>
      </c>
      <c r="D199" s="201"/>
      <c r="E199" s="201"/>
      <c r="F199" s="201"/>
      <c r="G199" s="201"/>
      <c r="H199" s="201"/>
      <c r="J199" s="199"/>
      <c r="K199" s="200" t="s">
        <v>78</v>
      </c>
      <c r="L199" s="201"/>
      <c r="M199" s="201"/>
      <c r="N199" s="201"/>
      <c r="O199" s="201"/>
      <c r="P199" s="201"/>
      <c r="R199" s="199"/>
      <c r="S199" s="200" t="s">
        <v>78</v>
      </c>
      <c r="T199" s="201"/>
      <c r="U199" s="201"/>
      <c r="V199" s="201"/>
      <c r="W199" s="201"/>
      <c r="X199" s="201"/>
      <c r="Z199" s="199"/>
      <c r="AA199" s="200" t="s">
        <v>78</v>
      </c>
      <c r="AB199" s="201"/>
      <c r="AC199" s="201"/>
      <c r="AD199" s="201"/>
      <c r="AE199" s="201"/>
      <c r="AF199" s="201"/>
      <c r="AH199" s="199"/>
      <c r="AI199" s="200" t="s">
        <v>78</v>
      </c>
      <c r="AJ199" s="201"/>
      <c r="AK199" s="201"/>
      <c r="AL199" s="201"/>
      <c r="AM199" s="201"/>
      <c r="AN199" s="201"/>
      <c r="AP199" s="199"/>
      <c r="AQ199" s="200" t="s">
        <v>78</v>
      </c>
      <c r="AR199" s="201"/>
      <c r="AS199" s="201"/>
      <c r="AT199" s="201"/>
      <c r="AU199" s="201"/>
      <c r="AV199" s="201"/>
      <c r="AX199" s="199"/>
      <c r="AY199" s="200" t="s">
        <v>78</v>
      </c>
      <c r="AZ199" s="201"/>
      <c r="BA199" s="201"/>
      <c r="BB199" s="201"/>
      <c r="BC199" s="201"/>
      <c r="BD199" s="201"/>
      <c r="BF199" s="199"/>
      <c r="BG199" s="200" t="s">
        <v>78</v>
      </c>
      <c r="BH199" s="201"/>
      <c r="BI199" s="201"/>
      <c r="BJ199" s="201"/>
      <c r="BK199" s="201"/>
      <c r="BL199" s="201"/>
      <c r="BN199" s="199"/>
      <c r="BO199" s="200" t="s">
        <v>78</v>
      </c>
      <c r="BP199" s="201"/>
      <c r="BQ199" s="201"/>
      <c r="BR199" s="201"/>
      <c r="BS199" s="201"/>
      <c r="BT199" s="201"/>
    </row>
    <row r="200" spans="2:72">
      <c r="B200" s="202"/>
      <c r="C200" s="203"/>
      <c r="D200" s="204"/>
      <c r="E200" s="204"/>
      <c r="F200" s="204"/>
      <c r="G200" s="204"/>
      <c r="H200" s="204"/>
      <c r="J200" s="202"/>
      <c r="K200" s="203"/>
      <c r="L200" s="204"/>
      <c r="M200" s="204"/>
      <c r="N200" s="204"/>
      <c r="O200" s="204"/>
      <c r="P200" s="204"/>
      <c r="R200" s="202"/>
      <c r="S200" s="203"/>
      <c r="T200" s="204"/>
      <c r="U200" s="204"/>
      <c r="V200" s="204"/>
      <c r="W200" s="204"/>
      <c r="X200" s="204"/>
      <c r="Z200" s="202"/>
      <c r="AA200" s="203"/>
      <c r="AB200" s="204"/>
      <c r="AC200" s="204"/>
      <c r="AD200" s="204"/>
      <c r="AE200" s="204"/>
      <c r="AF200" s="204"/>
      <c r="AH200" s="202"/>
      <c r="AI200" s="203"/>
      <c r="AJ200" s="204"/>
      <c r="AK200" s="204"/>
      <c r="AL200" s="204"/>
      <c r="AM200" s="204"/>
      <c r="AN200" s="204"/>
      <c r="AP200" s="202"/>
      <c r="AQ200" s="203"/>
      <c r="AR200" s="204"/>
      <c r="AS200" s="204"/>
      <c r="AT200" s="204"/>
      <c r="AU200" s="204"/>
      <c r="AV200" s="204"/>
      <c r="AX200" s="202"/>
      <c r="AY200" s="203"/>
      <c r="AZ200" s="204"/>
      <c r="BA200" s="204"/>
      <c r="BB200" s="204"/>
      <c r="BC200" s="204"/>
      <c r="BD200" s="204"/>
      <c r="BF200" s="202"/>
      <c r="BG200" s="203"/>
      <c r="BH200" s="204"/>
      <c r="BI200" s="204"/>
      <c r="BJ200" s="204"/>
      <c r="BK200" s="204"/>
      <c r="BL200" s="204"/>
      <c r="BN200" s="202"/>
      <c r="BO200" s="203"/>
      <c r="BP200" s="204"/>
      <c r="BQ200" s="204"/>
      <c r="BR200" s="204"/>
      <c r="BS200" s="204"/>
      <c r="BT200" s="204"/>
    </row>
    <row r="201" spans="2:72" s="35" customFormat="1">
      <c r="B201" s="202"/>
      <c r="C201" s="203">
        <v>1</v>
      </c>
      <c r="D201" s="204">
        <f>D9+D33+D57+D81+D105+D129+D153+D177</f>
        <v>18</v>
      </c>
      <c r="E201" s="204">
        <f t="shared" ref="E201:F201" si="384">E9+E33+E57+E81+E105+E129+E153+E177</f>
        <v>21</v>
      </c>
      <c r="F201" s="204">
        <f t="shared" si="384"/>
        <v>20</v>
      </c>
      <c r="G201" s="204">
        <f>F201-D201</f>
        <v>2</v>
      </c>
      <c r="H201" s="204">
        <f>F201-E201</f>
        <v>-1</v>
      </c>
      <c r="J201" s="202"/>
      <c r="K201" s="203">
        <v>1</v>
      </c>
      <c r="L201" s="204">
        <f>L9+L33+L57+L81+L105+L129+L153+L177</f>
        <v>0</v>
      </c>
      <c r="M201" s="204">
        <f t="shared" ref="M201:N201" si="385">M9+M33+M57+M81+M105+M129+M153+M177</f>
        <v>2</v>
      </c>
      <c r="N201" s="204">
        <f t="shared" si="385"/>
        <v>2</v>
      </c>
      <c r="O201" s="204">
        <f>N201-L201</f>
        <v>2</v>
      </c>
      <c r="P201" s="204">
        <f>N201-M201</f>
        <v>0</v>
      </c>
      <c r="R201" s="202"/>
      <c r="S201" s="203">
        <v>1</v>
      </c>
      <c r="T201" s="204">
        <f>T9+T33+T57+T81+T105+T129+T153+T177</f>
        <v>0</v>
      </c>
      <c r="U201" s="204">
        <f t="shared" ref="U201:V201" si="386">U9+U33+U57+U81+U105+U129+U153+U177</f>
        <v>0</v>
      </c>
      <c r="V201" s="204">
        <f t="shared" si="386"/>
        <v>0</v>
      </c>
      <c r="W201" s="204">
        <f>V201-T201</f>
        <v>0</v>
      </c>
      <c r="X201" s="204">
        <f>V201-U201</f>
        <v>0</v>
      </c>
      <c r="Z201" s="202"/>
      <c r="AA201" s="203">
        <v>1</v>
      </c>
      <c r="AB201" s="204">
        <f>AB9+AB33+AB57+AB81+AB105+AB129+AB153+AB177</f>
        <v>0</v>
      </c>
      <c r="AC201" s="204">
        <f t="shared" ref="AC201:AD201" si="387">AC9+AC33+AC57+AC81+AC105+AC129+AC153+AC177</f>
        <v>0</v>
      </c>
      <c r="AD201" s="204">
        <f t="shared" si="387"/>
        <v>0</v>
      </c>
      <c r="AE201" s="204">
        <f>AD201-AB201</f>
        <v>0</v>
      </c>
      <c r="AF201" s="204">
        <f>AD201-AC201</f>
        <v>0</v>
      </c>
      <c r="AH201" s="202"/>
      <c r="AI201" s="203">
        <v>1</v>
      </c>
      <c r="AJ201" s="204">
        <f>AJ9+AJ33+AJ57+AJ81+AJ105+AJ129+AJ153+AJ177</f>
        <v>0</v>
      </c>
      <c r="AK201" s="204">
        <f t="shared" ref="AK201:AL201" si="388">AK9+AK33+AK57+AK81+AK105+AK129+AK153+AK177</f>
        <v>0</v>
      </c>
      <c r="AL201" s="204">
        <f t="shared" si="388"/>
        <v>0</v>
      </c>
      <c r="AM201" s="204">
        <f>AL201-AJ201</f>
        <v>0</v>
      </c>
      <c r="AN201" s="204">
        <f>AL201-AK201</f>
        <v>0</v>
      </c>
      <c r="AP201" s="202"/>
      <c r="AQ201" s="203">
        <v>1</v>
      </c>
      <c r="AR201" s="204">
        <f>AR9+AR33+AR57+AR81+AR105+AR129+AR153+AR177</f>
        <v>1</v>
      </c>
      <c r="AS201" s="204">
        <f t="shared" ref="AS201:AT201" si="389">AS9+AS33+AS57+AS81+AS105+AS129+AS153+AS177</f>
        <v>1</v>
      </c>
      <c r="AT201" s="204">
        <f t="shared" si="389"/>
        <v>0</v>
      </c>
      <c r="AU201" s="204">
        <f>AT201-AR201</f>
        <v>-1</v>
      </c>
      <c r="AV201" s="204">
        <f>AT201-AS201</f>
        <v>-1</v>
      </c>
      <c r="AX201" s="202"/>
      <c r="AY201" s="203">
        <v>1</v>
      </c>
      <c r="AZ201" s="204">
        <f>AZ9+AZ33+AZ57+AZ81+AZ105+AZ129+AZ153+AZ177</f>
        <v>2</v>
      </c>
      <c r="BA201" s="204">
        <f t="shared" ref="BA201:BB201" si="390">BA9+BA33+BA57+BA81+BA105+BA129+BA153+BA177</f>
        <v>2</v>
      </c>
      <c r="BB201" s="204">
        <f t="shared" si="390"/>
        <v>2</v>
      </c>
      <c r="BC201" s="204">
        <f>BB201-AZ201</f>
        <v>0</v>
      </c>
      <c r="BD201" s="204">
        <f>BB201-BA201</f>
        <v>0</v>
      </c>
      <c r="BF201" s="202"/>
      <c r="BG201" s="203">
        <v>1</v>
      </c>
      <c r="BH201" s="204">
        <f>BH9+BH33+BH57+BH81+BH105+BH129+BH153+BH177</f>
        <v>12</v>
      </c>
      <c r="BI201" s="204">
        <f t="shared" ref="BI201:BJ201" si="391">BI9+BI33+BI57+BI81+BI105+BI129+BI153+BI177</f>
        <v>13</v>
      </c>
      <c r="BJ201" s="204">
        <f t="shared" si="391"/>
        <v>13</v>
      </c>
      <c r="BK201" s="204">
        <f>BJ201-BH201</f>
        <v>1</v>
      </c>
      <c r="BL201" s="204">
        <f>BJ201-BI201</f>
        <v>0</v>
      </c>
      <c r="BN201" s="202"/>
      <c r="BO201" s="203">
        <v>1</v>
      </c>
      <c r="BP201" s="204">
        <f>BP9+BP33+BP57+BP81+BP105+BP129+BP153+BP177</f>
        <v>3</v>
      </c>
      <c r="BQ201" s="204">
        <f t="shared" ref="BQ201:BR201" si="392">BQ9+BQ33+BQ57+BQ81+BQ105+BQ129+BQ153+BQ177</f>
        <v>3</v>
      </c>
      <c r="BR201" s="204">
        <f t="shared" si="392"/>
        <v>3</v>
      </c>
      <c r="BS201" s="204">
        <f>BR201-BP201</f>
        <v>0</v>
      </c>
      <c r="BT201" s="204">
        <f>BR201-BQ201</f>
        <v>0</v>
      </c>
    </row>
    <row r="202" spans="2:72" s="35" customFormat="1">
      <c r="B202" s="202"/>
      <c r="C202" s="203">
        <v>2</v>
      </c>
      <c r="D202" s="204">
        <f t="shared" ref="D202:F202" si="393">D10+D34+D58+D82+D106+D130+D154+D178</f>
        <v>7</v>
      </c>
      <c r="E202" s="204">
        <f t="shared" si="393"/>
        <v>15</v>
      </c>
      <c r="F202" s="204">
        <f t="shared" si="393"/>
        <v>15</v>
      </c>
      <c r="G202" s="204">
        <f t="shared" ref="G202:G220" si="394">F202-D202</f>
        <v>8</v>
      </c>
      <c r="H202" s="204">
        <f t="shared" ref="H202:H220" si="395">F202-E202</f>
        <v>0</v>
      </c>
      <c r="J202" s="202"/>
      <c r="K202" s="203">
        <v>2</v>
      </c>
      <c r="L202" s="204">
        <f t="shared" ref="L202:N202" si="396">L10+L34+L58+L82+L106+L130+L154+L178</f>
        <v>0</v>
      </c>
      <c r="M202" s="204">
        <f t="shared" si="396"/>
        <v>8</v>
      </c>
      <c r="N202" s="204">
        <f t="shared" si="396"/>
        <v>7</v>
      </c>
      <c r="O202" s="204">
        <f t="shared" ref="O202:O220" si="397">N202-L202</f>
        <v>7</v>
      </c>
      <c r="P202" s="204">
        <f t="shared" ref="P202:P220" si="398">N202-M202</f>
        <v>-1</v>
      </c>
      <c r="R202" s="202"/>
      <c r="S202" s="203">
        <v>2</v>
      </c>
      <c r="T202" s="204">
        <f t="shared" ref="T202:V217" si="399">T10+T34+T58+T82+T106+T130+T154+T178</f>
        <v>0</v>
      </c>
      <c r="U202" s="204">
        <f t="shared" si="399"/>
        <v>0</v>
      </c>
      <c r="V202" s="204">
        <f t="shared" si="399"/>
        <v>0</v>
      </c>
      <c r="W202" s="204">
        <f t="shared" ref="W202:W220" si="400">V202-T202</f>
        <v>0</v>
      </c>
      <c r="X202" s="204">
        <f t="shared" ref="X202:X220" si="401">V202-U202</f>
        <v>0</v>
      </c>
      <c r="Z202" s="202"/>
      <c r="AA202" s="203">
        <v>2</v>
      </c>
      <c r="AB202" s="204">
        <f t="shared" ref="AB202:AD217" si="402">AB10+AB34+AB58+AB82+AB106+AB130+AB154+AB178</f>
        <v>0</v>
      </c>
      <c r="AC202" s="204">
        <f t="shared" si="402"/>
        <v>0</v>
      </c>
      <c r="AD202" s="204">
        <f t="shared" si="402"/>
        <v>0</v>
      </c>
      <c r="AE202" s="204">
        <f t="shared" ref="AE202:AE220" si="403">AD202-AB202</f>
        <v>0</v>
      </c>
      <c r="AF202" s="204">
        <f t="shared" ref="AF202:AF220" si="404">AD202-AC202</f>
        <v>0</v>
      </c>
      <c r="AH202" s="202"/>
      <c r="AI202" s="203">
        <v>2</v>
      </c>
      <c r="AJ202" s="204">
        <f t="shared" ref="AJ202:AL217" si="405">AJ10+AJ34+AJ58+AJ82+AJ106+AJ130+AJ154+AJ178</f>
        <v>0</v>
      </c>
      <c r="AK202" s="204">
        <f t="shared" si="405"/>
        <v>0</v>
      </c>
      <c r="AL202" s="204">
        <f t="shared" si="405"/>
        <v>0</v>
      </c>
      <c r="AM202" s="204">
        <f t="shared" ref="AM202:AM220" si="406">AL202-AJ202</f>
        <v>0</v>
      </c>
      <c r="AN202" s="204">
        <f t="shared" ref="AN202:AN220" si="407">AL202-AK202</f>
        <v>0</v>
      </c>
      <c r="AP202" s="202"/>
      <c r="AQ202" s="203">
        <v>2</v>
      </c>
      <c r="AR202" s="204">
        <f t="shared" ref="AR202:AT217" si="408">AR10+AR34+AR58+AR82+AR106+AR130+AR154+AR178</f>
        <v>3</v>
      </c>
      <c r="AS202" s="204">
        <f t="shared" si="408"/>
        <v>3</v>
      </c>
      <c r="AT202" s="204">
        <f t="shared" si="408"/>
        <v>4</v>
      </c>
      <c r="AU202" s="204">
        <f t="shared" ref="AU202:AU220" si="409">AT202-AR202</f>
        <v>1</v>
      </c>
      <c r="AV202" s="204">
        <f t="shared" ref="AV202:AV220" si="410">AT202-AS202</f>
        <v>1</v>
      </c>
      <c r="AX202" s="202"/>
      <c r="AY202" s="203">
        <v>2</v>
      </c>
      <c r="AZ202" s="204">
        <f t="shared" ref="AZ202:BB217" si="411">AZ10+AZ34+AZ58+AZ82+AZ106+AZ130+AZ154+AZ178</f>
        <v>3</v>
      </c>
      <c r="BA202" s="204">
        <f t="shared" si="411"/>
        <v>3</v>
      </c>
      <c r="BB202" s="204">
        <f t="shared" si="411"/>
        <v>3</v>
      </c>
      <c r="BC202" s="204">
        <f t="shared" ref="BC202:BC220" si="412">BB202-AZ202</f>
        <v>0</v>
      </c>
      <c r="BD202" s="204">
        <f t="shared" ref="BD202:BD220" si="413">BB202-BA202</f>
        <v>0</v>
      </c>
      <c r="BF202" s="202"/>
      <c r="BG202" s="203">
        <v>2</v>
      </c>
      <c r="BH202" s="204">
        <f t="shared" ref="BH202:BJ217" si="414">BH10+BH34+BH58+BH82+BH106+BH130+BH154+BH178</f>
        <v>1</v>
      </c>
      <c r="BI202" s="204">
        <f t="shared" si="414"/>
        <v>1</v>
      </c>
      <c r="BJ202" s="204">
        <f t="shared" si="414"/>
        <v>1</v>
      </c>
      <c r="BK202" s="204">
        <f t="shared" ref="BK202:BK220" si="415">BJ202-BH202</f>
        <v>0</v>
      </c>
      <c r="BL202" s="204">
        <f t="shared" ref="BL202:BL220" si="416">BJ202-BI202</f>
        <v>0</v>
      </c>
      <c r="BN202" s="202"/>
      <c r="BO202" s="203">
        <v>2</v>
      </c>
      <c r="BP202" s="204">
        <f t="shared" ref="BP202:BR217" si="417">BP10+BP34+BP58+BP82+BP106+BP130+BP154+BP178</f>
        <v>0</v>
      </c>
      <c r="BQ202" s="204">
        <f t="shared" si="417"/>
        <v>0</v>
      </c>
      <c r="BR202" s="204">
        <f t="shared" si="417"/>
        <v>0</v>
      </c>
      <c r="BS202" s="204">
        <f t="shared" ref="BS202:BS220" si="418">BR202-BP202</f>
        <v>0</v>
      </c>
      <c r="BT202" s="204">
        <f t="shared" ref="BT202:BT220" si="419">BR202-BQ202</f>
        <v>0</v>
      </c>
    </row>
    <row r="203" spans="2:72" s="35" customFormat="1">
      <c r="B203" s="202"/>
      <c r="C203" s="203">
        <v>3</v>
      </c>
      <c r="D203" s="204">
        <f t="shared" ref="D203:F203" si="420">D11+D35+D59+D83+D107+D131+D155+D179</f>
        <v>24</v>
      </c>
      <c r="E203" s="204">
        <f t="shared" si="420"/>
        <v>27</v>
      </c>
      <c r="F203" s="204">
        <f t="shared" si="420"/>
        <v>26</v>
      </c>
      <c r="G203" s="204">
        <f t="shared" si="394"/>
        <v>2</v>
      </c>
      <c r="H203" s="204">
        <f t="shared" si="395"/>
        <v>-1</v>
      </c>
      <c r="J203" s="202"/>
      <c r="K203" s="203">
        <v>3</v>
      </c>
      <c r="L203" s="204">
        <f t="shared" ref="L203:N203" si="421">L11+L35+L59+L83+L107+L131+L155+L179</f>
        <v>0</v>
      </c>
      <c r="M203" s="204">
        <f t="shared" si="421"/>
        <v>3</v>
      </c>
      <c r="N203" s="204">
        <f t="shared" si="421"/>
        <v>3</v>
      </c>
      <c r="O203" s="204">
        <f t="shared" si="397"/>
        <v>3</v>
      </c>
      <c r="P203" s="204">
        <f t="shared" si="398"/>
        <v>0</v>
      </c>
      <c r="R203" s="202"/>
      <c r="S203" s="203">
        <v>3</v>
      </c>
      <c r="T203" s="204">
        <f t="shared" si="399"/>
        <v>1</v>
      </c>
      <c r="U203" s="204">
        <f t="shared" si="399"/>
        <v>1</v>
      </c>
      <c r="V203" s="204">
        <f t="shared" si="399"/>
        <v>1</v>
      </c>
      <c r="W203" s="204">
        <f t="shared" si="400"/>
        <v>0</v>
      </c>
      <c r="X203" s="204">
        <f t="shared" si="401"/>
        <v>0</v>
      </c>
      <c r="Z203" s="202"/>
      <c r="AA203" s="203">
        <v>3</v>
      </c>
      <c r="AB203" s="204">
        <f t="shared" si="402"/>
        <v>1</v>
      </c>
      <c r="AC203" s="204">
        <f t="shared" si="402"/>
        <v>1</v>
      </c>
      <c r="AD203" s="204">
        <f t="shared" si="402"/>
        <v>1</v>
      </c>
      <c r="AE203" s="204">
        <f t="shared" si="403"/>
        <v>0</v>
      </c>
      <c r="AF203" s="204">
        <f t="shared" si="404"/>
        <v>0</v>
      </c>
      <c r="AH203" s="202"/>
      <c r="AI203" s="203">
        <v>3</v>
      </c>
      <c r="AJ203" s="204">
        <f t="shared" si="405"/>
        <v>0</v>
      </c>
      <c r="AK203" s="204">
        <f t="shared" si="405"/>
        <v>1</v>
      </c>
      <c r="AL203" s="204">
        <f t="shared" si="405"/>
        <v>0</v>
      </c>
      <c r="AM203" s="204">
        <f t="shared" si="406"/>
        <v>0</v>
      </c>
      <c r="AN203" s="204">
        <f t="shared" si="407"/>
        <v>-1</v>
      </c>
      <c r="AP203" s="202"/>
      <c r="AQ203" s="203">
        <v>3</v>
      </c>
      <c r="AR203" s="204">
        <f t="shared" si="408"/>
        <v>0</v>
      </c>
      <c r="AS203" s="204">
        <f t="shared" si="408"/>
        <v>0</v>
      </c>
      <c r="AT203" s="204">
        <f t="shared" si="408"/>
        <v>0</v>
      </c>
      <c r="AU203" s="204">
        <f t="shared" si="409"/>
        <v>0</v>
      </c>
      <c r="AV203" s="204">
        <f t="shared" si="410"/>
        <v>0</v>
      </c>
      <c r="AX203" s="202"/>
      <c r="AY203" s="203">
        <v>3</v>
      </c>
      <c r="AZ203" s="204">
        <f t="shared" si="411"/>
        <v>15</v>
      </c>
      <c r="BA203" s="204">
        <f t="shared" si="411"/>
        <v>15</v>
      </c>
      <c r="BB203" s="204">
        <f t="shared" si="411"/>
        <v>15</v>
      </c>
      <c r="BC203" s="204">
        <f t="shared" si="412"/>
        <v>0</v>
      </c>
      <c r="BD203" s="204">
        <f t="shared" si="413"/>
        <v>0</v>
      </c>
      <c r="BF203" s="202"/>
      <c r="BG203" s="203">
        <v>3</v>
      </c>
      <c r="BH203" s="204">
        <f t="shared" si="414"/>
        <v>7</v>
      </c>
      <c r="BI203" s="204">
        <f t="shared" si="414"/>
        <v>6</v>
      </c>
      <c r="BJ203" s="204">
        <f t="shared" si="414"/>
        <v>6</v>
      </c>
      <c r="BK203" s="204">
        <f t="shared" si="415"/>
        <v>-1</v>
      </c>
      <c r="BL203" s="204">
        <f t="shared" si="416"/>
        <v>0</v>
      </c>
      <c r="BN203" s="202"/>
      <c r="BO203" s="203">
        <v>3</v>
      </c>
      <c r="BP203" s="204">
        <f t="shared" si="417"/>
        <v>0</v>
      </c>
      <c r="BQ203" s="204">
        <f t="shared" si="417"/>
        <v>0</v>
      </c>
      <c r="BR203" s="204">
        <f t="shared" si="417"/>
        <v>0</v>
      </c>
      <c r="BS203" s="204">
        <f t="shared" si="418"/>
        <v>0</v>
      </c>
      <c r="BT203" s="204">
        <f t="shared" si="419"/>
        <v>0</v>
      </c>
    </row>
    <row r="204" spans="2:72" s="35" customFormat="1">
      <c r="B204" s="202"/>
      <c r="C204" s="203">
        <v>4</v>
      </c>
      <c r="D204" s="204">
        <f t="shared" ref="D204:F204" si="422">D12+D36+D60+D84+D108+D132+D156+D180</f>
        <v>20</v>
      </c>
      <c r="E204" s="204">
        <f t="shared" si="422"/>
        <v>28</v>
      </c>
      <c r="F204" s="204">
        <f t="shared" si="422"/>
        <v>27</v>
      </c>
      <c r="G204" s="204">
        <f t="shared" si="394"/>
        <v>7</v>
      </c>
      <c r="H204" s="204">
        <f t="shared" si="395"/>
        <v>-1</v>
      </c>
      <c r="J204" s="202"/>
      <c r="K204" s="203">
        <v>4</v>
      </c>
      <c r="L204" s="204">
        <f t="shared" ref="L204:N204" si="423">L12+L36+L60+L84+L108+L132+L156+L180</f>
        <v>0</v>
      </c>
      <c r="M204" s="204">
        <f t="shared" si="423"/>
        <v>10</v>
      </c>
      <c r="N204" s="204">
        <f t="shared" si="423"/>
        <v>10</v>
      </c>
      <c r="O204" s="204">
        <f t="shared" si="397"/>
        <v>10</v>
      </c>
      <c r="P204" s="204">
        <f t="shared" si="398"/>
        <v>0</v>
      </c>
      <c r="R204" s="202"/>
      <c r="S204" s="203">
        <v>4</v>
      </c>
      <c r="T204" s="204">
        <f t="shared" si="399"/>
        <v>0</v>
      </c>
      <c r="U204" s="204">
        <f t="shared" si="399"/>
        <v>0</v>
      </c>
      <c r="V204" s="204">
        <f t="shared" si="399"/>
        <v>0</v>
      </c>
      <c r="W204" s="204">
        <f t="shared" si="400"/>
        <v>0</v>
      </c>
      <c r="X204" s="204">
        <f t="shared" si="401"/>
        <v>0</v>
      </c>
      <c r="Z204" s="202"/>
      <c r="AA204" s="203">
        <v>4</v>
      </c>
      <c r="AB204" s="204">
        <f t="shared" si="402"/>
        <v>1</v>
      </c>
      <c r="AC204" s="204">
        <f t="shared" si="402"/>
        <v>1</v>
      </c>
      <c r="AD204" s="204">
        <f t="shared" si="402"/>
        <v>0</v>
      </c>
      <c r="AE204" s="204">
        <f t="shared" si="403"/>
        <v>-1</v>
      </c>
      <c r="AF204" s="204">
        <f t="shared" si="404"/>
        <v>-1</v>
      </c>
      <c r="AH204" s="202"/>
      <c r="AI204" s="203">
        <v>4</v>
      </c>
      <c r="AJ204" s="204">
        <f t="shared" si="405"/>
        <v>2</v>
      </c>
      <c r="AK204" s="204">
        <f t="shared" si="405"/>
        <v>3</v>
      </c>
      <c r="AL204" s="204">
        <f t="shared" si="405"/>
        <v>3</v>
      </c>
      <c r="AM204" s="204">
        <f t="shared" si="406"/>
        <v>1</v>
      </c>
      <c r="AN204" s="204">
        <f t="shared" si="407"/>
        <v>0</v>
      </c>
      <c r="AP204" s="202"/>
      <c r="AQ204" s="203">
        <v>4</v>
      </c>
      <c r="AR204" s="204">
        <f t="shared" si="408"/>
        <v>12</v>
      </c>
      <c r="AS204" s="204">
        <f t="shared" si="408"/>
        <v>9</v>
      </c>
      <c r="AT204" s="204">
        <f t="shared" si="408"/>
        <v>9</v>
      </c>
      <c r="AU204" s="204">
        <f t="shared" si="409"/>
        <v>-3</v>
      </c>
      <c r="AV204" s="204">
        <f t="shared" si="410"/>
        <v>0</v>
      </c>
      <c r="AX204" s="202"/>
      <c r="AY204" s="203">
        <v>4</v>
      </c>
      <c r="AZ204" s="204">
        <f t="shared" si="411"/>
        <v>0</v>
      </c>
      <c r="BA204" s="204">
        <f t="shared" si="411"/>
        <v>0</v>
      </c>
      <c r="BB204" s="204">
        <f t="shared" si="411"/>
        <v>0</v>
      </c>
      <c r="BC204" s="204">
        <f t="shared" si="412"/>
        <v>0</v>
      </c>
      <c r="BD204" s="204">
        <f t="shared" si="413"/>
        <v>0</v>
      </c>
      <c r="BF204" s="202"/>
      <c r="BG204" s="203">
        <v>4</v>
      </c>
      <c r="BH204" s="204">
        <f t="shared" si="414"/>
        <v>1</v>
      </c>
      <c r="BI204" s="204">
        <f t="shared" si="414"/>
        <v>1</v>
      </c>
      <c r="BJ204" s="204">
        <f t="shared" si="414"/>
        <v>1</v>
      </c>
      <c r="BK204" s="204">
        <f t="shared" si="415"/>
        <v>0</v>
      </c>
      <c r="BL204" s="204">
        <f t="shared" si="416"/>
        <v>0</v>
      </c>
      <c r="BN204" s="202"/>
      <c r="BO204" s="203">
        <v>4</v>
      </c>
      <c r="BP204" s="204">
        <f t="shared" si="417"/>
        <v>4</v>
      </c>
      <c r="BQ204" s="204">
        <f t="shared" si="417"/>
        <v>4</v>
      </c>
      <c r="BR204" s="204">
        <f t="shared" si="417"/>
        <v>4</v>
      </c>
      <c r="BS204" s="204">
        <f t="shared" si="418"/>
        <v>0</v>
      </c>
      <c r="BT204" s="204">
        <f t="shared" si="419"/>
        <v>0</v>
      </c>
    </row>
    <row r="205" spans="2:72" s="35" customFormat="1">
      <c r="B205" s="202"/>
      <c r="C205" s="203">
        <v>5</v>
      </c>
      <c r="D205" s="204">
        <f t="shared" ref="D205:F205" si="424">D13+D37+D61+D85+D109+D133+D157+D181</f>
        <v>33</v>
      </c>
      <c r="E205" s="204">
        <f t="shared" si="424"/>
        <v>46</v>
      </c>
      <c r="F205" s="204">
        <f t="shared" si="424"/>
        <v>46</v>
      </c>
      <c r="G205" s="204">
        <f t="shared" si="394"/>
        <v>13</v>
      </c>
      <c r="H205" s="204">
        <f t="shared" si="395"/>
        <v>0</v>
      </c>
      <c r="J205" s="202"/>
      <c r="K205" s="203">
        <v>5</v>
      </c>
      <c r="L205" s="204">
        <f t="shared" ref="L205:N205" si="425">L13+L37+L61+L85+L109+L133+L157+L181</f>
        <v>0</v>
      </c>
      <c r="M205" s="204">
        <f t="shared" si="425"/>
        <v>16</v>
      </c>
      <c r="N205" s="204">
        <f t="shared" si="425"/>
        <v>16</v>
      </c>
      <c r="O205" s="204">
        <f t="shared" si="397"/>
        <v>16</v>
      </c>
      <c r="P205" s="204">
        <f t="shared" si="398"/>
        <v>0</v>
      </c>
      <c r="R205" s="202"/>
      <c r="S205" s="203">
        <v>5</v>
      </c>
      <c r="T205" s="204">
        <f t="shared" si="399"/>
        <v>0</v>
      </c>
      <c r="U205" s="204">
        <f t="shared" si="399"/>
        <v>0</v>
      </c>
      <c r="V205" s="204">
        <f t="shared" si="399"/>
        <v>0</v>
      </c>
      <c r="W205" s="204">
        <f t="shared" si="400"/>
        <v>0</v>
      </c>
      <c r="X205" s="204">
        <f t="shared" si="401"/>
        <v>0</v>
      </c>
      <c r="Z205" s="202"/>
      <c r="AA205" s="203">
        <v>5</v>
      </c>
      <c r="AB205" s="204">
        <f t="shared" si="402"/>
        <v>1</v>
      </c>
      <c r="AC205" s="204">
        <f t="shared" si="402"/>
        <v>1</v>
      </c>
      <c r="AD205" s="204">
        <f t="shared" si="402"/>
        <v>0</v>
      </c>
      <c r="AE205" s="204">
        <f t="shared" si="403"/>
        <v>-1</v>
      </c>
      <c r="AF205" s="204">
        <f t="shared" si="404"/>
        <v>-1</v>
      </c>
      <c r="AH205" s="202"/>
      <c r="AI205" s="203">
        <v>5</v>
      </c>
      <c r="AJ205" s="204">
        <f t="shared" si="405"/>
        <v>1</v>
      </c>
      <c r="AK205" s="204">
        <f t="shared" si="405"/>
        <v>1</v>
      </c>
      <c r="AL205" s="204">
        <f t="shared" si="405"/>
        <v>0</v>
      </c>
      <c r="AM205" s="204">
        <f t="shared" si="406"/>
        <v>-1</v>
      </c>
      <c r="AN205" s="204">
        <f t="shared" si="407"/>
        <v>-1</v>
      </c>
      <c r="AP205" s="202"/>
      <c r="AQ205" s="203">
        <v>5</v>
      </c>
      <c r="AR205" s="204">
        <f t="shared" si="408"/>
        <v>1</v>
      </c>
      <c r="AS205" s="204">
        <f t="shared" si="408"/>
        <v>1</v>
      </c>
      <c r="AT205" s="204">
        <f t="shared" si="408"/>
        <v>1</v>
      </c>
      <c r="AU205" s="204">
        <f t="shared" si="409"/>
        <v>0</v>
      </c>
      <c r="AV205" s="204">
        <f t="shared" si="410"/>
        <v>0</v>
      </c>
      <c r="AX205" s="202"/>
      <c r="AY205" s="203">
        <v>5</v>
      </c>
      <c r="AZ205" s="204">
        <f t="shared" si="411"/>
        <v>5</v>
      </c>
      <c r="BA205" s="204">
        <f t="shared" si="411"/>
        <v>5</v>
      </c>
      <c r="BB205" s="204">
        <f t="shared" si="411"/>
        <v>5</v>
      </c>
      <c r="BC205" s="204">
        <f t="shared" si="412"/>
        <v>0</v>
      </c>
      <c r="BD205" s="204">
        <f t="shared" si="413"/>
        <v>0</v>
      </c>
      <c r="BF205" s="202"/>
      <c r="BG205" s="203">
        <v>5</v>
      </c>
      <c r="BH205" s="204">
        <f t="shared" si="414"/>
        <v>25</v>
      </c>
      <c r="BI205" s="204">
        <f t="shared" si="414"/>
        <v>22</v>
      </c>
      <c r="BJ205" s="204">
        <f t="shared" si="414"/>
        <v>24</v>
      </c>
      <c r="BK205" s="204">
        <f t="shared" si="415"/>
        <v>-1</v>
      </c>
      <c r="BL205" s="204">
        <f t="shared" si="416"/>
        <v>2</v>
      </c>
      <c r="BN205" s="202"/>
      <c r="BO205" s="203">
        <v>5</v>
      </c>
      <c r="BP205" s="204">
        <f t="shared" si="417"/>
        <v>0</v>
      </c>
      <c r="BQ205" s="204">
        <f t="shared" si="417"/>
        <v>0</v>
      </c>
      <c r="BR205" s="204">
        <f t="shared" si="417"/>
        <v>0</v>
      </c>
      <c r="BS205" s="204">
        <f t="shared" si="418"/>
        <v>0</v>
      </c>
      <c r="BT205" s="204">
        <f t="shared" si="419"/>
        <v>0</v>
      </c>
    </row>
    <row r="206" spans="2:72" s="35" customFormat="1">
      <c r="B206" s="202"/>
      <c r="C206" s="203">
        <v>6</v>
      </c>
      <c r="D206" s="204">
        <f t="shared" ref="D206:F206" si="426">D14+D38+D62+D86+D110+D134+D158+D182</f>
        <v>28</v>
      </c>
      <c r="E206" s="204">
        <f t="shared" si="426"/>
        <v>52</v>
      </c>
      <c r="F206" s="204">
        <f t="shared" si="426"/>
        <v>46</v>
      </c>
      <c r="G206" s="204">
        <f t="shared" si="394"/>
        <v>18</v>
      </c>
      <c r="H206" s="204">
        <f t="shared" si="395"/>
        <v>-6</v>
      </c>
      <c r="J206" s="202"/>
      <c r="K206" s="203">
        <v>6</v>
      </c>
      <c r="L206" s="204">
        <f t="shared" ref="L206:N206" si="427">L14+L38+L62+L86+L110+L134+L158+L182</f>
        <v>0</v>
      </c>
      <c r="M206" s="204">
        <f t="shared" si="427"/>
        <v>13</v>
      </c>
      <c r="N206" s="204">
        <f t="shared" si="427"/>
        <v>13</v>
      </c>
      <c r="O206" s="204">
        <f t="shared" si="397"/>
        <v>13</v>
      </c>
      <c r="P206" s="204">
        <f t="shared" si="398"/>
        <v>0</v>
      </c>
      <c r="R206" s="202"/>
      <c r="S206" s="203">
        <v>6</v>
      </c>
      <c r="T206" s="204">
        <f t="shared" si="399"/>
        <v>2</v>
      </c>
      <c r="U206" s="204">
        <f t="shared" si="399"/>
        <v>4</v>
      </c>
      <c r="V206" s="204">
        <f t="shared" si="399"/>
        <v>4</v>
      </c>
      <c r="W206" s="204">
        <f t="shared" si="400"/>
        <v>2</v>
      </c>
      <c r="X206" s="204">
        <f t="shared" si="401"/>
        <v>0</v>
      </c>
      <c r="Z206" s="202"/>
      <c r="AA206" s="203">
        <v>6</v>
      </c>
      <c r="AB206" s="204">
        <f t="shared" si="402"/>
        <v>1</v>
      </c>
      <c r="AC206" s="204">
        <f t="shared" si="402"/>
        <v>1</v>
      </c>
      <c r="AD206" s="204">
        <f t="shared" si="402"/>
        <v>2</v>
      </c>
      <c r="AE206" s="204">
        <f t="shared" si="403"/>
        <v>1</v>
      </c>
      <c r="AF206" s="204">
        <f t="shared" si="404"/>
        <v>1</v>
      </c>
      <c r="AH206" s="202"/>
      <c r="AI206" s="203">
        <v>6</v>
      </c>
      <c r="AJ206" s="204">
        <f t="shared" si="405"/>
        <v>6</v>
      </c>
      <c r="AK206" s="204">
        <f t="shared" si="405"/>
        <v>7</v>
      </c>
      <c r="AL206" s="204">
        <f t="shared" si="405"/>
        <v>5</v>
      </c>
      <c r="AM206" s="204">
        <f t="shared" si="406"/>
        <v>-1</v>
      </c>
      <c r="AN206" s="204">
        <f t="shared" si="407"/>
        <v>-2</v>
      </c>
      <c r="AP206" s="202"/>
      <c r="AQ206" s="203">
        <v>6</v>
      </c>
      <c r="AR206" s="204">
        <f t="shared" si="408"/>
        <v>3</v>
      </c>
      <c r="AS206" s="204">
        <f t="shared" si="408"/>
        <v>3</v>
      </c>
      <c r="AT206" s="204">
        <f t="shared" si="408"/>
        <v>3</v>
      </c>
      <c r="AU206" s="204">
        <f t="shared" si="409"/>
        <v>0</v>
      </c>
      <c r="AV206" s="204">
        <f t="shared" si="410"/>
        <v>0</v>
      </c>
      <c r="AX206" s="202"/>
      <c r="AY206" s="203">
        <v>6</v>
      </c>
      <c r="AZ206" s="204">
        <f t="shared" si="411"/>
        <v>2</v>
      </c>
      <c r="BA206" s="204">
        <f t="shared" si="411"/>
        <v>2</v>
      </c>
      <c r="BB206" s="204">
        <f t="shared" si="411"/>
        <v>2</v>
      </c>
      <c r="BC206" s="204">
        <f t="shared" si="412"/>
        <v>0</v>
      </c>
      <c r="BD206" s="204">
        <f t="shared" si="413"/>
        <v>0</v>
      </c>
      <c r="BF206" s="202"/>
      <c r="BG206" s="203">
        <v>6</v>
      </c>
      <c r="BH206" s="204">
        <f t="shared" si="414"/>
        <v>7</v>
      </c>
      <c r="BI206" s="204">
        <f t="shared" si="414"/>
        <v>11</v>
      </c>
      <c r="BJ206" s="204">
        <f t="shared" si="414"/>
        <v>11</v>
      </c>
      <c r="BK206" s="204">
        <f t="shared" si="415"/>
        <v>4</v>
      </c>
      <c r="BL206" s="204">
        <f t="shared" si="416"/>
        <v>0</v>
      </c>
      <c r="BN206" s="202"/>
      <c r="BO206" s="203">
        <v>6</v>
      </c>
      <c r="BP206" s="204">
        <f t="shared" si="417"/>
        <v>7</v>
      </c>
      <c r="BQ206" s="204">
        <f t="shared" si="417"/>
        <v>11</v>
      </c>
      <c r="BR206" s="204">
        <f t="shared" si="417"/>
        <v>6</v>
      </c>
      <c r="BS206" s="204">
        <f t="shared" si="418"/>
        <v>-1</v>
      </c>
      <c r="BT206" s="204">
        <f t="shared" si="419"/>
        <v>-5</v>
      </c>
    </row>
    <row r="207" spans="2:72" s="35" customFormat="1">
      <c r="B207" s="202"/>
      <c r="C207" s="203">
        <v>7</v>
      </c>
      <c r="D207" s="204">
        <f t="shared" ref="D207:F207" si="428">D15+D39+D63+D87+D111+D135+D159+D183</f>
        <v>65</v>
      </c>
      <c r="E207" s="204">
        <f t="shared" si="428"/>
        <v>85</v>
      </c>
      <c r="F207" s="204">
        <f t="shared" si="428"/>
        <v>89</v>
      </c>
      <c r="G207" s="204">
        <f t="shared" si="394"/>
        <v>24</v>
      </c>
      <c r="H207" s="204">
        <f t="shared" si="395"/>
        <v>4</v>
      </c>
      <c r="J207" s="202"/>
      <c r="K207" s="203">
        <v>7</v>
      </c>
      <c r="L207" s="204">
        <f t="shared" ref="L207:N207" si="429">L15+L39+L63+L87+L111+L135+L159+L183</f>
        <v>0</v>
      </c>
      <c r="M207" s="204">
        <f t="shared" si="429"/>
        <v>17</v>
      </c>
      <c r="N207" s="204">
        <f t="shared" si="429"/>
        <v>17</v>
      </c>
      <c r="O207" s="204">
        <f t="shared" si="397"/>
        <v>17</v>
      </c>
      <c r="P207" s="204">
        <f t="shared" si="398"/>
        <v>0</v>
      </c>
      <c r="R207" s="202"/>
      <c r="S207" s="203">
        <v>7</v>
      </c>
      <c r="T207" s="204">
        <f t="shared" si="399"/>
        <v>2</v>
      </c>
      <c r="U207" s="204">
        <f t="shared" si="399"/>
        <v>1</v>
      </c>
      <c r="V207" s="204">
        <f t="shared" si="399"/>
        <v>2</v>
      </c>
      <c r="W207" s="204">
        <f t="shared" si="400"/>
        <v>0</v>
      </c>
      <c r="X207" s="204">
        <f t="shared" si="401"/>
        <v>1</v>
      </c>
      <c r="Z207" s="202"/>
      <c r="AA207" s="203">
        <v>7</v>
      </c>
      <c r="AB207" s="204">
        <f t="shared" si="402"/>
        <v>3</v>
      </c>
      <c r="AC207" s="204">
        <f t="shared" si="402"/>
        <v>3</v>
      </c>
      <c r="AD207" s="204">
        <f t="shared" si="402"/>
        <v>3</v>
      </c>
      <c r="AE207" s="204">
        <f t="shared" si="403"/>
        <v>0</v>
      </c>
      <c r="AF207" s="204">
        <f t="shared" si="404"/>
        <v>0</v>
      </c>
      <c r="AH207" s="202"/>
      <c r="AI207" s="203">
        <v>7</v>
      </c>
      <c r="AJ207" s="204">
        <f t="shared" si="405"/>
        <v>8</v>
      </c>
      <c r="AK207" s="204">
        <f t="shared" si="405"/>
        <v>8</v>
      </c>
      <c r="AL207" s="204">
        <f t="shared" si="405"/>
        <v>11</v>
      </c>
      <c r="AM207" s="204">
        <f t="shared" si="406"/>
        <v>3</v>
      </c>
      <c r="AN207" s="204">
        <f t="shared" si="407"/>
        <v>3</v>
      </c>
      <c r="AP207" s="202"/>
      <c r="AQ207" s="203">
        <v>7</v>
      </c>
      <c r="AR207" s="204">
        <f t="shared" si="408"/>
        <v>22</v>
      </c>
      <c r="AS207" s="204">
        <f t="shared" si="408"/>
        <v>26</v>
      </c>
      <c r="AT207" s="204">
        <f t="shared" si="408"/>
        <v>26</v>
      </c>
      <c r="AU207" s="204">
        <f t="shared" si="409"/>
        <v>4</v>
      </c>
      <c r="AV207" s="204">
        <f t="shared" si="410"/>
        <v>0</v>
      </c>
      <c r="AX207" s="202"/>
      <c r="AY207" s="203">
        <v>7</v>
      </c>
      <c r="AZ207" s="204">
        <f t="shared" si="411"/>
        <v>9</v>
      </c>
      <c r="BA207" s="204">
        <f t="shared" si="411"/>
        <v>9</v>
      </c>
      <c r="BB207" s="204">
        <f t="shared" si="411"/>
        <v>9</v>
      </c>
      <c r="BC207" s="204">
        <f t="shared" si="412"/>
        <v>0</v>
      </c>
      <c r="BD207" s="204">
        <f t="shared" si="413"/>
        <v>0</v>
      </c>
      <c r="BF207" s="202"/>
      <c r="BG207" s="203">
        <v>7</v>
      </c>
      <c r="BH207" s="204">
        <f t="shared" si="414"/>
        <v>21</v>
      </c>
      <c r="BI207" s="204">
        <f t="shared" si="414"/>
        <v>21</v>
      </c>
      <c r="BJ207" s="204">
        <f t="shared" si="414"/>
        <v>21</v>
      </c>
      <c r="BK207" s="204">
        <f t="shared" si="415"/>
        <v>0</v>
      </c>
      <c r="BL207" s="204">
        <f t="shared" si="416"/>
        <v>0</v>
      </c>
      <c r="BN207" s="202"/>
      <c r="BO207" s="203">
        <v>7</v>
      </c>
      <c r="BP207" s="204">
        <f t="shared" si="417"/>
        <v>0</v>
      </c>
      <c r="BQ207" s="204">
        <f t="shared" si="417"/>
        <v>0</v>
      </c>
      <c r="BR207" s="204">
        <f t="shared" si="417"/>
        <v>0</v>
      </c>
      <c r="BS207" s="204">
        <f t="shared" si="418"/>
        <v>0</v>
      </c>
      <c r="BT207" s="204">
        <f t="shared" si="419"/>
        <v>0</v>
      </c>
    </row>
    <row r="208" spans="2:72" s="35" customFormat="1">
      <c r="B208" s="202"/>
      <c r="C208" s="203">
        <v>8</v>
      </c>
      <c r="D208" s="204">
        <f t="shared" ref="D208:F208" si="430">D16+D40+D64+D88+D112+D136+D160+D184</f>
        <v>66</v>
      </c>
      <c r="E208" s="204">
        <f t="shared" si="430"/>
        <v>76</v>
      </c>
      <c r="F208" s="204">
        <f t="shared" si="430"/>
        <v>67</v>
      </c>
      <c r="G208" s="204">
        <f t="shared" si="394"/>
        <v>1</v>
      </c>
      <c r="H208" s="204">
        <f t="shared" si="395"/>
        <v>-9</v>
      </c>
      <c r="J208" s="202"/>
      <c r="K208" s="203">
        <v>8</v>
      </c>
      <c r="L208" s="204">
        <f t="shared" ref="L208:N208" si="431">L16+L40+L64+L88+L112+L136+L160+L184</f>
        <v>0</v>
      </c>
      <c r="M208" s="204">
        <f t="shared" si="431"/>
        <v>6</v>
      </c>
      <c r="N208" s="204">
        <f t="shared" si="431"/>
        <v>6</v>
      </c>
      <c r="O208" s="204">
        <f t="shared" si="397"/>
        <v>6</v>
      </c>
      <c r="P208" s="204">
        <f t="shared" si="398"/>
        <v>0</v>
      </c>
      <c r="R208" s="202"/>
      <c r="S208" s="203">
        <v>8</v>
      </c>
      <c r="T208" s="204">
        <f t="shared" si="399"/>
        <v>2</v>
      </c>
      <c r="U208" s="204">
        <f t="shared" si="399"/>
        <v>3</v>
      </c>
      <c r="V208" s="204">
        <f t="shared" si="399"/>
        <v>3</v>
      </c>
      <c r="W208" s="204">
        <f t="shared" si="400"/>
        <v>1</v>
      </c>
      <c r="X208" s="204">
        <f t="shared" si="401"/>
        <v>0</v>
      </c>
      <c r="Z208" s="202"/>
      <c r="AA208" s="203">
        <v>8</v>
      </c>
      <c r="AB208" s="204">
        <f t="shared" si="402"/>
        <v>1</v>
      </c>
      <c r="AC208" s="204">
        <f t="shared" si="402"/>
        <v>2</v>
      </c>
      <c r="AD208" s="204">
        <f t="shared" si="402"/>
        <v>1</v>
      </c>
      <c r="AE208" s="204">
        <f t="shared" si="403"/>
        <v>0</v>
      </c>
      <c r="AF208" s="204">
        <f t="shared" si="404"/>
        <v>-1</v>
      </c>
      <c r="AH208" s="202"/>
      <c r="AI208" s="203">
        <v>8</v>
      </c>
      <c r="AJ208" s="204">
        <f t="shared" si="405"/>
        <v>14</v>
      </c>
      <c r="AK208" s="204">
        <f t="shared" si="405"/>
        <v>16</v>
      </c>
      <c r="AL208" s="204">
        <f t="shared" si="405"/>
        <v>11</v>
      </c>
      <c r="AM208" s="204">
        <f t="shared" si="406"/>
        <v>-3</v>
      </c>
      <c r="AN208" s="204">
        <f t="shared" si="407"/>
        <v>-5</v>
      </c>
      <c r="AP208" s="202"/>
      <c r="AQ208" s="203">
        <v>8</v>
      </c>
      <c r="AR208" s="204">
        <f t="shared" si="408"/>
        <v>7</v>
      </c>
      <c r="AS208" s="204">
        <f t="shared" si="408"/>
        <v>2</v>
      </c>
      <c r="AT208" s="204">
        <f t="shared" si="408"/>
        <v>2</v>
      </c>
      <c r="AU208" s="204">
        <f t="shared" si="409"/>
        <v>-5</v>
      </c>
      <c r="AV208" s="204">
        <f t="shared" si="410"/>
        <v>0</v>
      </c>
      <c r="AX208" s="202"/>
      <c r="AY208" s="203">
        <v>8</v>
      </c>
      <c r="AZ208" s="204">
        <f t="shared" si="411"/>
        <v>9</v>
      </c>
      <c r="BA208" s="204">
        <f t="shared" si="411"/>
        <v>9</v>
      </c>
      <c r="BB208" s="204">
        <f t="shared" si="411"/>
        <v>9</v>
      </c>
      <c r="BC208" s="204">
        <f t="shared" si="412"/>
        <v>0</v>
      </c>
      <c r="BD208" s="204">
        <f t="shared" si="413"/>
        <v>0</v>
      </c>
      <c r="BF208" s="202"/>
      <c r="BG208" s="203">
        <v>8</v>
      </c>
      <c r="BH208" s="204">
        <f t="shared" si="414"/>
        <v>23</v>
      </c>
      <c r="BI208" s="204">
        <f t="shared" si="414"/>
        <v>26</v>
      </c>
      <c r="BJ208" s="204">
        <f t="shared" si="414"/>
        <v>23</v>
      </c>
      <c r="BK208" s="204">
        <f t="shared" si="415"/>
        <v>0</v>
      </c>
      <c r="BL208" s="204">
        <f t="shared" si="416"/>
        <v>-3</v>
      </c>
      <c r="BN208" s="202"/>
      <c r="BO208" s="203">
        <v>8</v>
      </c>
      <c r="BP208" s="204">
        <f t="shared" si="417"/>
        <v>10</v>
      </c>
      <c r="BQ208" s="204">
        <f t="shared" si="417"/>
        <v>12</v>
      </c>
      <c r="BR208" s="204">
        <f t="shared" si="417"/>
        <v>12</v>
      </c>
      <c r="BS208" s="204">
        <f t="shared" si="418"/>
        <v>2</v>
      </c>
      <c r="BT208" s="204">
        <f t="shared" si="419"/>
        <v>0</v>
      </c>
    </row>
    <row r="209" spans="2:72" s="35" customFormat="1">
      <c r="B209" s="202"/>
      <c r="C209" s="203">
        <v>9</v>
      </c>
      <c r="D209" s="204">
        <f t="shared" ref="D209:F209" si="432">D17+D41+D65+D89+D113+D137+D161+D185</f>
        <v>118</v>
      </c>
      <c r="E209" s="204">
        <f t="shared" si="432"/>
        <v>134</v>
      </c>
      <c r="F209" s="204">
        <f t="shared" si="432"/>
        <v>141</v>
      </c>
      <c r="G209" s="204">
        <f t="shared" si="394"/>
        <v>23</v>
      </c>
      <c r="H209" s="204">
        <f t="shared" si="395"/>
        <v>7</v>
      </c>
      <c r="J209" s="202"/>
      <c r="K209" s="203">
        <v>9</v>
      </c>
      <c r="L209" s="204">
        <f t="shared" ref="L209:N209" si="433">L17+L41+L65+L89+L113+L137+L161+L185</f>
        <v>0</v>
      </c>
      <c r="M209" s="204">
        <f t="shared" si="433"/>
        <v>4</v>
      </c>
      <c r="N209" s="204">
        <f t="shared" si="433"/>
        <v>4</v>
      </c>
      <c r="O209" s="204">
        <f t="shared" si="397"/>
        <v>4</v>
      </c>
      <c r="P209" s="204">
        <f t="shared" si="398"/>
        <v>0</v>
      </c>
      <c r="R209" s="202"/>
      <c r="S209" s="203">
        <v>9</v>
      </c>
      <c r="T209" s="204">
        <f t="shared" si="399"/>
        <v>1</v>
      </c>
      <c r="U209" s="204">
        <f t="shared" si="399"/>
        <v>2</v>
      </c>
      <c r="V209" s="204">
        <f t="shared" si="399"/>
        <v>1</v>
      </c>
      <c r="W209" s="204">
        <f t="shared" si="400"/>
        <v>0</v>
      </c>
      <c r="X209" s="204">
        <f t="shared" si="401"/>
        <v>-1</v>
      </c>
      <c r="Z209" s="202"/>
      <c r="AA209" s="203">
        <v>9</v>
      </c>
      <c r="AB209" s="204">
        <f t="shared" si="402"/>
        <v>2</v>
      </c>
      <c r="AC209" s="204">
        <f t="shared" si="402"/>
        <v>1</v>
      </c>
      <c r="AD209" s="204">
        <f t="shared" si="402"/>
        <v>1</v>
      </c>
      <c r="AE209" s="204">
        <f t="shared" si="403"/>
        <v>-1</v>
      </c>
      <c r="AF209" s="204">
        <f t="shared" si="404"/>
        <v>0</v>
      </c>
      <c r="AH209" s="202"/>
      <c r="AI209" s="203">
        <v>9</v>
      </c>
      <c r="AJ209" s="204">
        <f t="shared" si="405"/>
        <v>24</v>
      </c>
      <c r="AK209" s="204">
        <f t="shared" si="405"/>
        <v>25</v>
      </c>
      <c r="AL209" s="204">
        <f t="shared" si="405"/>
        <v>29</v>
      </c>
      <c r="AM209" s="204">
        <f t="shared" si="406"/>
        <v>5</v>
      </c>
      <c r="AN209" s="204">
        <f t="shared" si="407"/>
        <v>4</v>
      </c>
      <c r="AP209" s="202"/>
      <c r="AQ209" s="203">
        <v>9</v>
      </c>
      <c r="AR209" s="204">
        <f t="shared" si="408"/>
        <v>60</v>
      </c>
      <c r="AS209" s="204">
        <f t="shared" si="408"/>
        <v>59</v>
      </c>
      <c r="AT209" s="204">
        <f t="shared" si="408"/>
        <v>59</v>
      </c>
      <c r="AU209" s="204">
        <f t="shared" si="409"/>
        <v>-1</v>
      </c>
      <c r="AV209" s="204">
        <f t="shared" si="410"/>
        <v>0</v>
      </c>
      <c r="AX209" s="202"/>
      <c r="AY209" s="203">
        <v>9</v>
      </c>
      <c r="AZ209" s="204">
        <f t="shared" si="411"/>
        <v>7</v>
      </c>
      <c r="BA209" s="204">
        <f t="shared" si="411"/>
        <v>11</v>
      </c>
      <c r="BB209" s="204">
        <f t="shared" si="411"/>
        <v>11</v>
      </c>
      <c r="BC209" s="204">
        <f t="shared" si="412"/>
        <v>4</v>
      </c>
      <c r="BD209" s="204">
        <f t="shared" si="413"/>
        <v>0</v>
      </c>
      <c r="BF209" s="202"/>
      <c r="BG209" s="203">
        <v>9</v>
      </c>
      <c r="BH209" s="204">
        <f t="shared" si="414"/>
        <v>21</v>
      </c>
      <c r="BI209" s="204">
        <f t="shared" si="414"/>
        <v>28</v>
      </c>
      <c r="BJ209" s="204">
        <f t="shared" si="414"/>
        <v>32</v>
      </c>
      <c r="BK209" s="204">
        <f t="shared" si="415"/>
        <v>11</v>
      </c>
      <c r="BL209" s="204">
        <f t="shared" si="416"/>
        <v>4</v>
      </c>
      <c r="BN209" s="202"/>
      <c r="BO209" s="203">
        <v>9</v>
      </c>
      <c r="BP209" s="204">
        <f t="shared" si="417"/>
        <v>3</v>
      </c>
      <c r="BQ209" s="204">
        <f t="shared" si="417"/>
        <v>4</v>
      </c>
      <c r="BR209" s="204">
        <f t="shared" si="417"/>
        <v>4</v>
      </c>
      <c r="BS209" s="204">
        <f t="shared" si="418"/>
        <v>1</v>
      </c>
      <c r="BT209" s="204">
        <f t="shared" si="419"/>
        <v>0</v>
      </c>
    </row>
    <row r="210" spans="2:72" s="35" customFormat="1">
      <c r="B210" s="202"/>
      <c r="C210" s="203">
        <v>10</v>
      </c>
      <c r="D210" s="204">
        <f t="shared" ref="D210:F210" si="434">D18+D42+D66+D90+D114+D138+D162+D186</f>
        <v>205</v>
      </c>
      <c r="E210" s="204">
        <f t="shared" si="434"/>
        <v>277</v>
      </c>
      <c r="F210" s="204">
        <f t="shared" si="434"/>
        <v>274</v>
      </c>
      <c r="G210" s="204">
        <f t="shared" si="394"/>
        <v>69</v>
      </c>
      <c r="H210" s="204">
        <f t="shared" si="395"/>
        <v>-3</v>
      </c>
      <c r="J210" s="202"/>
      <c r="K210" s="203">
        <v>10</v>
      </c>
      <c r="L210" s="204">
        <f t="shared" ref="L210:N210" si="435">L18+L42+L66+L90+L114+L138+L162+L186</f>
        <v>0</v>
      </c>
      <c r="M210" s="204">
        <f t="shared" si="435"/>
        <v>53</v>
      </c>
      <c r="N210" s="204">
        <f t="shared" si="435"/>
        <v>53</v>
      </c>
      <c r="O210" s="204">
        <f t="shared" si="397"/>
        <v>53</v>
      </c>
      <c r="P210" s="204">
        <f t="shared" si="398"/>
        <v>0</v>
      </c>
      <c r="R210" s="202"/>
      <c r="S210" s="203">
        <v>10</v>
      </c>
      <c r="T210" s="204">
        <f t="shared" si="399"/>
        <v>2</v>
      </c>
      <c r="U210" s="204">
        <f t="shared" si="399"/>
        <v>0</v>
      </c>
      <c r="V210" s="204">
        <f t="shared" si="399"/>
        <v>1</v>
      </c>
      <c r="W210" s="204">
        <f t="shared" si="400"/>
        <v>-1</v>
      </c>
      <c r="X210" s="204">
        <f t="shared" si="401"/>
        <v>1</v>
      </c>
      <c r="Z210" s="202"/>
      <c r="AA210" s="203">
        <v>10</v>
      </c>
      <c r="AB210" s="204">
        <f t="shared" si="402"/>
        <v>1</v>
      </c>
      <c r="AC210" s="204">
        <f t="shared" si="402"/>
        <v>1</v>
      </c>
      <c r="AD210" s="204">
        <f t="shared" si="402"/>
        <v>1</v>
      </c>
      <c r="AE210" s="204">
        <f t="shared" si="403"/>
        <v>0</v>
      </c>
      <c r="AF210" s="204">
        <f t="shared" si="404"/>
        <v>0</v>
      </c>
      <c r="AH210" s="202"/>
      <c r="AI210" s="203">
        <v>10</v>
      </c>
      <c r="AJ210" s="204">
        <f t="shared" si="405"/>
        <v>78</v>
      </c>
      <c r="AK210" s="204">
        <f t="shared" si="405"/>
        <v>79</v>
      </c>
      <c r="AL210" s="204">
        <f t="shared" si="405"/>
        <v>82</v>
      </c>
      <c r="AM210" s="204">
        <f t="shared" si="406"/>
        <v>4</v>
      </c>
      <c r="AN210" s="204">
        <f t="shared" si="407"/>
        <v>3</v>
      </c>
      <c r="AP210" s="202"/>
      <c r="AQ210" s="203">
        <v>10</v>
      </c>
      <c r="AR210" s="204">
        <f t="shared" si="408"/>
        <v>92</v>
      </c>
      <c r="AS210" s="204">
        <f t="shared" si="408"/>
        <v>101</v>
      </c>
      <c r="AT210" s="204">
        <f t="shared" si="408"/>
        <v>101</v>
      </c>
      <c r="AU210" s="204">
        <f t="shared" si="409"/>
        <v>9</v>
      </c>
      <c r="AV210" s="204">
        <f t="shared" si="410"/>
        <v>0</v>
      </c>
      <c r="AX210" s="202"/>
      <c r="AY210" s="203">
        <v>10</v>
      </c>
      <c r="AZ210" s="204">
        <f t="shared" si="411"/>
        <v>12</v>
      </c>
      <c r="BA210" s="204">
        <f t="shared" si="411"/>
        <v>18</v>
      </c>
      <c r="BB210" s="204">
        <f t="shared" si="411"/>
        <v>13</v>
      </c>
      <c r="BC210" s="204">
        <f t="shared" si="412"/>
        <v>1</v>
      </c>
      <c r="BD210" s="204">
        <f t="shared" si="413"/>
        <v>-5</v>
      </c>
      <c r="BF210" s="202"/>
      <c r="BG210" s="203">
        <v>10</v>
      </c>
      <c r="BH210" s="204">
        <f t="shared" si="414"/>
        <v>1</v>
      </c>
      <c r="BI210" s="204">
        <f t="shared" si="414"/>
        <v>1</v>
      </c>
      <c r="BJ210" s="204">
        <f t="shared" si="414"/>
        <v>1</v>
      </c>
      <c r="BK210" s="204">
        <f t="shared" si="415"/>
        <v>0</v>
      </c>
      <c r="BL210" s="204">
        <f t="shared" si="416"/>
        <v>0</v>
      </c>
      <c r="BN210" s="202"/>
      <c r="BO210" s="203">
        <v>10</v>
      </c>
      <c r="BP210" s="204">
        <f t="shared" si="417"/>
        <v>19</v>
      </c>
      <c r="BQ210" s="204">
        <f t="shared" si="417"/>
        <v>24</v>
      </c>
      <c r="BR210" s="204">
        <f t="shared" si="417"/>
        <v>22</v>
      </c>
      <c r="BS210" s="204">
        <f t="shared" si="418"/>
        <v>3</v>
      </c>
      <c r="BT210" s="204">
        <f t="shared" si="419"/>
        <v>-2</v>
      </c>
    </row>
    <row r="211" spans="2:72" s="35" customFormat="1">
      <c r="B211" s="202"/>
      <c r="C211" s="203">
        <v>11</v>
      </c>
      <c r="D211" s="204">
        <f t="shared" ref="D211:F211" si="436">D19+D43+D67+D91+D115+D139+D163+D187</f>
        <v>470</v>
      </c>
      <c r="E211" s="204">
        <f t="shared" si="436"/>
        <v>516</v>
      </c>
      <c r="F211" s="204">
        <f t="shared" si="436"/>
        <v>511</v>
      </c>
      <c r="G211" s="204">
        <f t="shared" si="394"/>
        <v>41</v>
      </c>
      <c r="H211" s="204">
        <f t="shared" si="395"/>
        <v>-5</v>
      </c>
      <c r="J211" s="202"/>
      <c r="K211" s="203">
        <v>11</v>
      </c>
      <c r="L211" s="204">
        <f t="shared" ref="L211:N211" si="437">L19+L43+L67+L91+L115+L139+L163+L187</f>
        <v>0</v>
      </c>
      <c r="M211" s="204">
        <f t="shared" si="437"/>
        <v>39</v>
      </c>
      <c r="N211" s="204">
        <f t="shared" si="437"/>
        <v>39</v>
      </c>
      <c r="O211" s="204">
        <f t="shared" si="397"/>
        <v>39</v>
      </c>
      <c r="P211" s="204">
        <f t="shared" si="398"/>
        <v>0</v>
      </c>
      <c r="R211" s="202"/>
      <c r="S211" s="203">
        <v>11</v>
      </c>
      <c r="T211" s="204">
        <f t="shared" si="399"/>
        <v>2</v>
      </c>
      <c r="U211" s="204">
        <f t="shared" si="399"/>
        <v>3</v>
      </c>
      <c r="V211" s="204">
        <f t="shared" si="399"/>
        <v>2</v>
      </c>
      <c r="W211" s="204">
        <f t="shared" si="400"/>
        <v>0</v>
      </c>
      <c r="X211" s="204">
        <f t="shared" si="401"/>
        <v>-1</v>
      </c>
      <c r="Z211" s="202"/>
      <c r="AA211" s="203">
        <v>11</v>
      </c>
      <c r="AB211" s="204">
        <f t="shared" si="402"/>
        <v>2</v>
      </c>
      <c r="AC211" s="204">
        <f t="shared" si="402"/>
        <v>2</v>
      </c>
      <c r="AD211" s="204">
        <f t="shared" si="402"/>
        <v>2</v>
      </c>
      <c r="AE211" s="204">
        <f t="shared" si="403"/>
        <v>0</v>
      </c>
      <c r="AF211" s="204">
        <f t="shared" si="404"/>
        <v>0</v>
      </c>
      <c r="AH211" s="202"/>
      <c r="AI211" s="203">
        <v>11</v>
      </c>
      <c r="AJ211" s="204">
        <f t="shared" si="405"/>
        <v>54</v>
      </c>
      <c r="AK211" s="204">
        <f t="shared" si="405"/>
        <v>55</v>
      </c>
      <c r="AL211" s="204">
        <f t="shared" si="405"/>
        <v>59</v>
      </c>
      <c r="AM211" s="204">
        <f t="shared" si="406"/>
        <v>5</v>
      </c>
      <c r="AN211" s="204">
        <f t="shared" si="407"/>
        <v>4</v>
      </c>
      <c r="AP211" s="202"/>
      <c r="AQ211" s="203">
        <v>11</v>
      </c>
      <c r="AR211" s="204">
        <f t="shared" si="408"/>
        <v>228</v>
      </c>
      <c r="AS211" s="204">
        <f t="shared" si="408"/>
        <v>217</v>
      </c>
      <c r="AT211" s="204">
        <f t="shared" si="408"/>
        <v>209</v>
      </c>
      <c r="AU211" s="204">
        <f t="shared" si="409"/>
        <v>-19</v>
      </c>
      <c r="AV211" s="204">
        <f t="shared" si="410"/>
        <v>-8</v>
      </c>
      <c r="AX211" s="202"/>
      <c r="AY211" s="203">
        <v>11</v>
      </c>
      <c r="AZ211" s="204">
        <f t="shared" si="411"/>
        <v>83</v>
      </c>
      <c r="BA211" s="204">
        <f t="shared" si="411"/>
        <v>97</v>
      </c>
      <c r="BB211" s="204">
        <f t="shared" si="411"/>
        <v>97</v>
      </c>
      <c r="BC211" s="204">
        <f t="shared" si="412"/>
        <v>14</v>
      </c>
      <c r="BD211" s="204">
        <f t="shared" si="413"/>
        <v>0</v>
      </c>
      <c r="BF211" s="202"/>
      <c r="BG211" s="203">
        <v>11</v>
      </c>
      <c r="BH211" s="204">
        <f t="shared" si="414"/>
        <v>75</v>
      </c>
      <c r="BI211" s="204">
        <f t="shared" si="414"/>
        <v>75</v>
      </c>
      <c r="BJ211" s="204">
        <f t="shared" si="414"/>
        <v>75</v>
      </c>
      <c r="BK211" s="204">
        <f t="shared" si="415"/>
        <v>0</v>
      </c>
      <c r="BL211" s="204">
        <f t="shared" si="416"/>
        <v>0</v>
      </c>
      <c r="BN211" s="202"/>
      <c r="BO211" s="203">
        <v>11</v>
      </c>
      <c r="BP211" s="204">
        <f t="shared" si="417"/>
        <v>26</v>
      </c>
      <c r="BQ211" s="204">
        <f t="shared" si="417"/>
        <v>28</v>
      </c>
      <c r="BR211" s="204">
        <f t="shared" si="417"/>
        <v>28</v>
      </c>
      <c r="BS211" s="204">
        <f t="shared" si="418"/>
        <v>2</v>
      </c>
      <c r="BT211" s="204">
        <f t="shared" si="419"/>
        <v>0</v>
      </c>
    </row>
    <row r="212" spans="2:72" s="35" customFormat="1">
      <c r="B212" s="202"/>
      <c r="C212" s="203">
        <v>12</v>
      </c>
      <c r="D212" s="204">
        <f t="shared" ref="D212:F212" si="438">D20+D44+D68+D92+D116+D140+D164+D188</f>
        <v>251</v>
      </c>
      <c r="E212" s="204">
        <f t="shared" si="438"/>
        <v>280</v>
      </c>
      <c r="F212" s="204">
        <f t="shared" si="438"/>
        <v>244</v>
      </c>
      <c r="G212" s="204">
        <f t="shared" si="394"/>
        <v>-7</v>
      </c>
      <c r="H212" s="204">
        <f t="shared" si="395"/>
        <v>-36</v>
      </c>
      <c r="J212" s="202"/>
      <c r="K212" s="203">
        <v>12</v>
      </c>
      <c r="L212" s="204">
        <f t="shared" ref="L212:N212" si="439">L20+L44+L68+L92+L116+L140+L164+L188</f>
        <v>0</v>
      </c>
      <c r="M212" s="204">
        <f t="shared" si="439"/>
        <v>30</v>
      </c>
      <c r="N212" s="204">
        <f t="shared" si="439"/>
        <v>30</v>
      </c>
      <c r="O212" s="204">
        <f t="shared" si="397"/>
        <v>30</v>
      </c>
      <c r="P212" s="204">
        <f t="shared" si="398"/>
        <v>0</v>
      </c>
      <c r="R212" s="202"/>
      <c r="S212" s="203">
        <v>12</v>
      </c>
      <c r="T212" s="204">
        <f t="shared" si="399"/>
        <v>1</v>
      </c>
      <c r="U212" s="204">
        <f t="shared" si="399"/>
        <v>0</v>
      </c>
      <c r="V212" s="204">
        <f t="shared" si="399"/>
        <v>0</v>
      </c>
      <c r="W212" s="204">
        <f t="shared" si="400"/>
        <v>-1</v>
      </c>
      <c r="X212" s="204">
        <f t="shared" si="401"/>
        <v>0</v>
      </c>
      <c r="Z212" s="202"/>
      <c r="AA212" s="203">
        <v>12</v>
      </c>
      <c r="AB212" s="204">
        <f t="shared" si="402"/>
        <v>5</v>
      </c>
      <c r="AC212" s="204">
        <f t="shared" si="402"/>
        <v>5</v>
      </c>
      <c r="AD212" s="204">
        <f t="shared" si="402"/>
        <v>4</v>
      </c>
      <c r="AE212" s="204">
        <f t="shared" si="403"/>
        <v>-1</v>
      </c>
      <c r="AF212" s="204">
        <f t="shared" si="404"/>
        <v>-1</v>
      </c>
      <c r="AH212" s="202"/>
      <c r="AI212" s="203">
        <v>12</v>
      </c>
      <c r="AJ212" s="204">
        <f t="shared" si="405"/>
        <v>91</v>
      </c>
      <c r="AK212" s="204">
        <f t="shared" si="405"/>
        <v>92</v>
      </c>
      <c r="AL212" s="204">
        <f t="shared" si="405"/>
        <v>73</v>
      </c>
      <c r="AM212" s="204">
        <f t="shared" si="406"/>
        <v>-18</v>
      </c>
      <c r="AN212" s="204">
        <f t="shared" si="407"/>
        <v>-19</v>
      </c>
      <c r="AP212" s="202"/>
      <c r="AQ212" s="203">
        <v>12</v>
      </c>
      <c r="AR212" s="204">
        <f t="shared" si="408"/>
        <v>9</v>
      </c>
      <c r="AS212" s="204">
        <f t="shared" si="408"/>
        <v>10</v>
      </c>
      <c r="AT212" s="204">
        <f t="shared" si="408"/>
        <v>10</v>
      </c>
      <c r="AU212" s="204">
        <f t="shared" si="409"/>
        <v>1</v>
      </c>
      <c r="AV212" s="204">
        <f t="shared" si="410"/>
        <v>0</v>
      </c>
      <c r="AX212" s="202"/>
      <c r="AY212" s="203">
        <v>12</v>
      </c>
      <c r="AZ212" s="204">
        <f t="shared" si="411"/>
        <v>75</v>
      </c>
      <c r="BA212" s="204">
        <f t="shared" si="411"/>
        <v>72</v>
      </c>
      <c r="BB212" s="204">
        <f t="shared" si="411"/>
        <v>66</v>
      </c>
      <c r="BC212" s="204">
        <f t="shared" si="412"/>
        <v>-9</v>
      </c>
      <c r="BD212" s="204">
        <f t="shared" si="413"/>
        <v>-6</v>
      </c>
      <c r="BF212" s="202"/>
      <c r="BG212" s="203">
        <v>12</v>
      </c>
      <c r="BH212" s="204">
        <f t="shared" si="414"/>
        <v>53</v>
      </c>
      <c r="BI212" s="204">
        <f t="shared" si="414"/>
        <v>62</v>
      </c>
      <c r="BJ212" s="204">
        <f t="shared" si="414"/>
        <v>53</v>
      </c>
      <c r="BK212" s="204">
        <f t="shared" si="415"/>
        <v>0</v>
      </c>
      <c r="BL212" s="204">
        <f t="shared" si="416"/>
        <v>-9</v>
      </c>
      <c r="BN212" s="202"/>
      <c r="BO212" s="203">
        <v>12</v>
      </c>
      <c r="BP212" s="204">
        <f t="shared" si="417"/>
        <v>17</v>
      </c>
      <c r="BQ212" s="204">
        <f t="shared" si="417"/>
        <v>9</v>
      </c>
      <c r="BR212" s="204">
        <f t="shared" si="417"/>
        <v>8</v>
      </c>
      <c r="BS212" s="204">
        <f t="shared" si="418"/>
        <v>-9</v>
      </c>
      <c r="BT212" s="204">
        <f t="shared" si="419"/>
        <v>-1</v>
      </c>
    </row>
    <row r="213" spans="2:72" s="35" customFormat="1">
      <c r="B213" s="202"/>
      <c r="C213" s="203">
        <v>13</v>
      </c>
      <c r="D213" s="204">
        <f t="shared" ref="D213:F213" si="440">D21+D45+D69+D93+D117+D141+D165+D189</f>
        <v>463</v>
      </c>
      <c r="E213" s="204">
        <f t="shared" si="440"/>
        <v>583</v>
      </c>
      <c r="F213" s="204">
        <f t="shared" si="440"/>
        <v>527</v>
      </c>
      <c r="G213" s="204">
        <f t="shared" si="394"/>
        <v>64</v>
      </c>
      <c r="H213" s="204">
        <f t="shared" si="395"/>
        <v>-56</v>
      </c>
      <c r="J213" s="202"/>
      <c r="K213" s="203">
        <v>13</v>
      </c>
      <c r="L213" s="204">
        <f t="shared" ref="L213:N213" si="441">L21+L45+L69+L93+L117+L141+L165+L189</f>
        <v>0</v>
      </c>
      <c r="M213" s="204">
        <f t="shared" si="441"/>
        <v>18</v>
      </c>
      <c r="N213" s="204">
        <f t="shared" si="441"/>
        <v>18</v>
      </c>
      <c r="O213" s="204">
        <f t="shared" si="397"/>
        <v>18</v>
      </c>
      <c r="P213" s="204">
        <f t="shared" si="398"/>
        <v>0</v>
      </c>
      <c r="R213" s="202"/>
      <c r="S213" s="203">
        <v>13</v>
      </c>
      <c r="T213" s="204">
        <f t="shared" si="399"/>
        <v>0</v>
      </c>
      <c r="U213" s="204">
        <f t="shared" si="399"/>
        <v>0</v>
      </c>
      <c r="V213" s="204">
        <f t="shared" si="399"/>
        <v>0</v>
      </c>
      <c r="W213" s="204">
        <f t="shared" si="400"/>
        <v>0</v>
      </c>
      <c r="X213" s="204">
        <f t="shared" si="401"/>
        <v>0</v>
      </c>
      <c r="Z213" s="202"/>
      <c r="AA213" s="203">
        <v>13</v>
      </c>
      <c r="AB213" s="204">
        <f t="shared" si="402"/>
        <v>5</v>
      </c>
      <c r="AC213" s="204">
        <f t="shared" si="402"/>
        <v>6</v>
      </c>
      <c r="AD213" s="204">
        <f t="shared" si="402"/>
        <v>5</v>
      </c>
      <c r="AE213" s="204">
        <f t="shared" si="403"/>
        <v>0</v>
      </c>
      <c r="AF213" s="204">
        <f t="shared" si="404"/>
        <v>-1</v>
      </c>
      <c r="AH213" s="202"/>
      <c r="AI213" s="203">
        <v>13</v>
      </c>
      <c r="AJ213" s="204">
        <f t="shared" si="405"/>
        <v>63</v>
      </c>
      <c r="AK213" s="204">
        <f t="shared" si="405"/>
        <v>64</v>
      </c>
      <c r="AL213" s="204">
        <f t="shared" si="405"/>
        <v>66</v>
      </c>
      <c r="AM213" s="204">
        <f t="shared" si="406"/>
        <v>3</v>
      </c>
      <c r="AN213" s="204">
        <f t="shared" si="407"/>
        <v>2</v>
      </c>
      <c r="AP213" s="202"/>
      <c r="AQ213" s="203">
        <v>13</v>
      </c>
      <c r="AR213" s="204">
        <f t="shared" si="408"/>
        <v>4</v>
      </c>
      <c r="AS213" s="204">
        <f t="shared" si="408"/>
        <v>47</v>
      </c>
      <c r="AT213" s="204">
        <f t="shared" si="408"/>
        <v>2</v>
      </c>
      <c r="AU213" s="204">
        <f t="shared" si="409"/>
        <v>-2</v>
      </c>
      <c r="AV213" s="204">
        <f t="shared" si="410"/>
        <v>-45</v>
      </c>
      <c r="AX213" s="202"/>
      <c r="AY213" s="203">
        <v>13</v>
      </c>
      <c r="AZ213" s="204">
        <f t="shared" si="411"/>
        <v>34</v>
      </c>
      <c r="BA213" s="204">
        <f t="shared" si="411"/>
        <v>37</v>
      </c>
      <c r="BB213" s="204">
        <f t="shared" si="411"/>
        <v>34</v>
      </c>
      <c r="BC213" s="204">
        <f t="shared" si="412"/>
        <v>0</v>
      </c>
      <c r="BD213" s="204">
        <f t="shared" si="413"/>
        <v>-3</v>
      </c>
      <c r="BF213" s="202"/>
      <c r="BG213" s="203">
        <v>13</v>
      </c>
      <c r="BH213" s="204">
        <f t="shared" si="414"/>
        <v>357</v>
      </c>
      <c r="BI213" s="204">
        <f t="shared" si="414"/>
        <v>411</v>
      </c>
      <c r="BJ213" s="204">
        <f t="shared" si="414"/>
        <v>402</v>
      </c>
      <c r="BK213" s="204">
        <f t="shared" si="415"/>
        <v>45</v>
      </c>
      <c r="BL213" s="204">
        <f t="shared" si="416"/>
        <v>-9</v>
      </c>
      <c r="BN213" s="202"/>
      <c r="BO213" s="203">
        <v>13</v>
      </c>
      <c r="BP213" s="204">
        <f t="shared" si="417"/>
        <v>0</v>
      </c>
      <c r="BQ213" s="204">
        <f t="shared" si="417"/>
        <v>0</v>
      </c>
      <c r="BR213" s="204">
        <f t="shared" si="417"/>
        <v>0</v>
      </c>
      <c r="BS213" s="204">
        <f t="shared" si="418"/>
        <v>0</v>
      </c>
      <c r="BT213" s="204">
        <f t="shared" si="419"/>
        <v>0</v>
      </c>
    </row>
    <row r="214" spans="2:72" s="35" customFormat="1">
      <c r="B214" s="202"/>
      <c r="C214" s="203">
        <v>14</v>
      </c>
      <c r="D214" s="204">
        <f t="shared" ref="D214:F214" si="442">D22+D46+D70+D94+D118+D142+D166+D190</f>
        <v>139</v>
      </c>
      <c r="E214" s="204">
        <f t="shared" si="442"/>
        <v>131</v>
      </c>
      <c r="F214" s="204">
        <f t="shared" si="442"/>
        <v>160</v>
      </c>
      <c r="G214" s="204">
        <f t="shared" si="394"/>
        <v>21</v>
      </c>
      <c r="H214" s="204">
        <f t="shared" si="395"/>
        <v>29</v>
      </c>
      <c r="J214" s="202"/>
      <c r="K214" s="203">
        <v>14</v>
      </c>
      <c r="L214" s="204">
        <f t="shared" ref="L214:N214" si="443">L22+L46+L70+L94+L118+L142+L166+L190</f>
        <v>0</v>
      </c>
      <c r="M214" s="204">
        <f t="shared" si="443"/>
        <v>1</v>
      </c>
      <c r="N214" s="204">
        <f t="shared" si="443"/>
        <v>1</v>
      </c>
      <c r="O214" s="204">
        <f t="shared" si="397"/>
        <v>1</v>
      </c>
      <c r="P214" s="204">
        <f t="shared" si="398"/>
        <v>0</v>
      </c>
      <c r="R214" s="202"/>
      <c r="S214" s="203">
        <v>14</v>
      </c>
      <c r="T214" s="204">
        <f t="shared" si="399"/>
        <v>0</v>
      </c>
      <c r="U214" s="204">
        <f t="shared" si="399"/>
        <v>0</v>
      </c>
      <c r="V214" s="204">
        <f t="shared" si="399"/>
        <v>0</v>
      </c>
      <c r="W214" s="204">
        <f t="shared" si="400"/>
        <v>0</v>
      </c>
      <c r="X214" s="204">
        <f t="shared" si="401"/>
        <v>0</v>
      </c>
      <c r="Z214" s="202"/>
      <c r="AA214" s="203">
        <v>14</v>
      </c>
      <c r="AB214" s="204">
        <f t="shared" si="402"/>
        <v>21</v>
      </c>
      <c r="AC214" s="204">
        <f t="shared" si="402"/>
        <v>21</v>
      </c>
      <c r="AD214" s="204">
        <f t="shared" si="402"/>
        <v>20</v>
      </c>
      <c r="AE214" s="204">
        <f t="shared" si="403"/>
        <v>-1</v>
      </c>
      <c r="AF214" s="204">
        <f t="shared" si="404"/>
        <v>-1</v>
      </c>
      <c r="AH214" s="202"/>
      <c r="AI214" s="203">
        <v>14</v>
      </c>
      <c r="AJ214" s="204">
        <f t="shared" si="405"/>
        <v>72</v>
      </c>
      <c r="AK214" s="204">
        <f t="shared" si="405"/>
        <v>73</v>
      </c>
      <c r="AL214" s="204">
        <f t="shared" si="405"/>
        <v>93</v>
      </c>
      <c r="AM214" s="204">
        <f t="shared" si="406"/>
        <v>21</v>
      </c>
      <c r="AN214" s="204">
        <f t="shared" si="407"/>
        <v>20</v>
      </c>
      <c r="AP214" s="202"/>
      <c r="AQ214" s="203">
        <v>14</v>
      </c>
      <c r="AR214" s="204">
        <f t="shared" si="408"/>
        <v>0</v>
      </c>
      <c r="AS214" s="204">
        <f t="shared" si="408"/>
        <v>0</v>
      </c>
      <c r="AT214" s="204">
        <f t="shared" si="408"/>
        <v>10</v>
      </c>
      <c r="AU214" s="204">
        <f t="shared" si="409"/>
        <v>10</v>
      </c>
      <c r="AV214" s="204">
        <f t="shared" si="410"/>
        <v>10</v>
      </c>
      <c r="AX214" s="202"/>
      <c r="AY214" s="203">
        <v>14</v>
      </c>
      <c r="AZ214" s="204">
        <f t="shared" si="411"/>
        <v>46</v>
      </c>
      <c r="BA214" s="204">
        <f t="shared" si="411"/>
        <v>36</v>
      </c>
      <c r="BB214" s="204">
        <f t="shared" si="411"/>
        <v>36</v>
      </c>
      <c r="BC214" s="204">
        <f t="shared" si="412"/>
        <v>-10</v>
      </c>
      <c r="BD214" s="204">
        <f t="shared" si="413"/>
        <v>0</v>
      </c>
      <c r="BF214" s="202"/>
      <c r="BG214" s="203">
        <v>14</v>
      </c>
      <c r="BH214" s="204">
        <f t="shared" si="414"/>
        <v>0</v>
      </c>
      <c r="BI214" s="204">
        <f t="shared" si="414"/>
        <v>0</v>
      </c>
      <c r="BJ214" s="204">
        <f t="shared" si="414"/>
        <v>0</v>
      </c>
      <c r="BK214" s="204">
        <f t="shared" si="415"/>
        <v>0</v>
      </c>
      <c r="BL214" s="204">
        <f t="shared" si="416"/>
        <v>0</v>
      </c>
      <c r="BN214" s="202"/>
      <c r="BO214" s="203">
        <v>14</v>
      </c>
      <c r="BP214" s="204">
        <f t="shared" si="417"/>
        <v>0</v>
      </c>
      <c r="BQ214" s="204">
        <f t="shared" si="417"/>
        <v>0</v>
      </c>
      <c r="BR214" s="204">
        <f t="shared" si="417"/>
        <v>0</v>
      </c>
      <c r="BS214" s="204">
        <f t="shared" si="418"/>
        <v>0</v>
      </c>
      <c r="BT214" s="204">
        <f t="shared" si="419"/>
        <v>0</v>
      </c>
    </row>
    <row r="215" spans="2:72" s="35" customFormat="1">
      <c r="B215" s="202"/>
      <c r="C215" s="203">
        <v>15</v>
      </c>
      <c r="D215" s="204">
        <f t="shared" ref="D215:F215" si="444">D23+D47+D71+D95+D119+D143+D167+D191</f>
        <v>62</v>
      </c>
      <c r="E215" s="204">
        <f t="shared" si="444"/>
        <v>66</v>
      </c>
      <c r="F215" s="204">
        <f t="shared" si="444"/>
        <v>43</v>
      </c>
      <c r="G215" s="204">
        <f t="shared" si="394"/>
        <v>-19</v>
      </c>
      <c r="H215" s="204">
        <f t="shared" si="395"/>
        <v>-23</v>
      </c>
      <c r="J215" s="202"/>
      <c r="K215" s="203">
        <v>15</v>
      </c>
      <c r="L215" s="204">
        <f t="shared" ref="L215:N215" si="445">L23+L47+L71+L95+L119+L143+L167+L191</f>
        <v>0</v>
      </c>
      <c r="M215" s="204">
        <f t="shared" si="445"/>
        <v>3</v>
      </c>
      <c r="N215" s="204">
        <f t="shared" si="445"/>
        <v>3</v>
      </c>
      <c r="O215" s="204">
        <f t="shared" si="397"/>
        <v>3</v>
      </c>
      <c r="P215" s="204">
        <f t="shared" si="398"/>
        <v>0</v>
      </c>
      <c r="R215" s="202"/>
      <c r="S215" s="203">
        <v>15</v>
      </c>
      <c r="T215" s="204">
        <f t="shared" si="399"/>
        <v>0</v>
      </c>
      <c r="U215" s="204">
        <f t="shared" si="399"/>
        <v>0</v>
      </c>
      <c r="V215" s="204">
        <f t="shared" si="399"/>
        <v>0</v>
      </c>
      <c r="W215" s="204">
        <f t="shared" si="400"/>
        <v>0</v>
      </c>
      <c r="X215" s="204">
        <f t="shared" si="401"/>
        <v>0</v>
      </c>
      <c r="Z215" s="202"/>
      <c r="AA215" s="203">
        <v>15</v>
      </c>
      <c r="AB215" s="204">
        <f t="shared" si="402"/>
        <v>18</v>
      </c>
      <c r="AC215" s="204">
        <f t="shared" si="402"/>
        <v>20</v>
      </c>
      <c r="AD215" s="204">
        <f t="shared" si="402"/>
        <v>18</v>
      </c>
      <c r="AE215" s="204">
        <f t="shared" si="403"/>
        <v>0</v>
      </c>
      <c r="AF215" s="204">
        <f t="shared" si="404"/>
        <v>-2</v>
      </c>
      <c r="AH215" s="202"/>
      <c r="AI215" s="203">
        <v>15</v>
      </c>
      <c r="AJ215" s="204">
        <f t="shared" si="405"/>
        <v>43</v>
      </c>
      <c r="AK215" s="204">
        <f t="shared" si="405"/>
        <v>43</v>
      </c>
      <c r="AL215" s="204">
        <f t="shared" si="405"/>
        <v>22</v>
      </c>
      <c r="AM215" s="204">
        <f t="shared" si="406"/>
        <v>-21</v>
      </c>
      <c r="AN215" s="204">
        <f t="shared" si="407"/>
        <v>-21</v>
      </c>
      <c r="AP215" s="202"/>
      <c r="AQ215" s="203">
        <v>15</v>
      </c>
      <c r="AR215" s="204">
        <f t="shared" si="408"/>
        <v>0</v>
      </c>
      <c r="AS215" s="204">
        <f t="shared" si="408"/>
        <v>0</v>
      </c>
      <c r="AT215" s="204">
        <f t="shared" si="408"/>
        <v>0</v>
      </c>
      <c r="AU215" s="204">
        <f t="shared" si="409"/>
        <v>0</v>
      </c>
      <c r="AV215" s="204">
        <f t="shared" si="410"/>
        <v>0</v>
      </c>
      <c r="AX215" s="202"/>
      <c r="AY215" s="203">
        <v>15</v>
      </c>
      <c r="AZ215" s="204">
        <f t="shared" si="411"/>
        <v>1</v>
      </c>
      <c r="BA215" s="204">
        <f t="shared" si="411"/>
        <v>0</v>
      </c>
      <c r="BB215" s="204">
        <f t="shared" si="411"/>
        <v>0</v>
      </c>
      <c r="BC215" s="204">
        <f t="shared" si="412"/>
        <v>-1</v>
      </c>
      <c r="BD215" s="204">
        <f t="shared" si="413"/>
        <v>0</v>
      </c>
      <c r="BF215" s="202"/>
      <c r="BG215" s="203">
        <v>15</v>
      </c>
      <c r="BH215" s="204">
        <f t="shared" si="414"/>
        <v>0</v>
      </c>
      <c r="BI215" s="204">
        <f t="shared" si="414"/>
        <v>0</v>
      </c>
      <c r="BJ215" s="204">
        <f t="shared" si="414"/>
        <v>0</v>
      </c>
      <c r="BK215" s="204">
        <f t="shared" si="415"/>
        <v>0</v>
      </c>
      <c r="BL215" s="204">
        <f t="shared" si="416"/>
        <v>0</v>
      </c>
      <c r="BN215" s="202"/>
      <c r="BO215" s="203">
        <v>15</v>
      </c>
      <c r="BP215" s="204">
        <f t="shared" si="417"/>
        <v>0</v>
      </c>
      <c r="BQ215" s="204">
        <f t="shared" si="417"/>
        <v>0</v>
      </c>
      <c r="BR215" s="204">
        <f t="shared" si="417"/>
        <v>0</v>
      </c>
      <c r="BS215" s="204">
        <f t="shared" si="418"/>
        <v>0</v>
      </c>
      <c r="BT215" s="204">
        <f t="shared" si="419"/>
        <v>0</v>
      </c>
    </row>
    <row r="216" spans="2:72" s="35" customFormat="1">
      <c r="B216" s="202"/>
      <c r="C216" s="203">
        <v>16</v>
      </c>
      <c r="D216" s="204">
        <f t="shared" ref="D216:F216" si="446">D24+D48+D72+D96+D120+D144+D168+D192</f>
        <v>1473</v>
      </c>
      <c r="E216" s="204">
        <f t="shared" si="446"/>
        <v>1481</v>
      </c>
      <c r="F216" s="204">
        <f t="shared" si="446"/>
        <v>1457</v>
      </c>
      <c r="G216" s="204">
        <f t="shared" si="394"/>
        <v>-16</v>
      </c>
      <c r="H216" s="204">
        <f t="shared" si="395"/>
        <v>-24</v>
      </c>
      <c r="J216" s="202"/>
      <c r="K216" s="203">
        <v>16</v>
      </c>
      <c r="L216" s="204">
        <f t="shared" ref="L216:N216" si="447">L24+L48+L72+L96+L120+L144+L168+L192</f>
        <v>0</v>
      </c>
      <c r="M216" s="204">
        <f t="shared" si="447"/>
        <v>2</v>
      </c>
      <c r="N216" s="204">
        <f t="shared" si="447"/>
        <v>2</v>
      </c>
      <c r="O216" s="204">
        <f t="shared" si="397"/>
        <v>2</v>
      </c>
      <c r="P216" s="204">
        <f t="shared" si="398"/>
        <v>0</v>
      </c>
      <c r="R216" s="202"/>
      <c r="S216" s="203">
        <v>16</v>
      </c>
      <c r="T216" s="204">
        <f t="shared" si="399"/>
        <v>0</v>
      </c>
      <c r="U216" s="204">
        <f t="shared" si="399"/>
        <v>0</v>
      </c>
      <c r="V216" s="204">
        <f t="shared" si="399"/>
        <v>0</v>
      </c>
      <c r="W216" s="204">
        <f t="shared" si="400"/>
        <v>0</v>
      </c>
      <c r="X216" s="204">
        <f t="shared" si="401"/>
        <v>0</v>
      </c>
      <c r="Z216" s="202"/>
      <c r="AA216" s="203">
        <v>16</v>
      </c>
      <c r="AB216" s="204">
        <f t="shared" si="402"/>
        <v>27</v>
      </c>
      <c r="AC216" s="204">
        <f t="shared" si="402"/>
        <v>28</v>
      </c>
      <c r="AD216" s="204">
        <f t="shared" si="402"/>
        <v>27</v>
      </c>
      <c r="AE216" s="204">
        <f t="shared" si="403"/>
        <v>0</v>
      </c>
      <c r="AF216" s="204">
        <f t="shared" si="404"/>
        <v>-1</v>
      </c>
      <c r="AH216" s="202"/>
      <c r="AI216" s="203">
        <v>16</v>
      </c>
      <c r="AJ216" s="204">
        <f t="shared" si="405"/>
        <v>1446</v>
      </c>
      <c r="AK216" s="204">
        <f t="shared" si="405"/>
        <v>1451</v>
      </c>
      <c r="AL216" s="204">
        <f t="shared" si="405"/>
        <v>1428</v>
      </c>
      <c r="AM216" s="204">
        <f t="shared" si="406"/>
        <v>-18</v>
      </c>
      <c r="AN216" s="204">
        <f t="shared" si="407"/>
        <v>-23</v>
      </c>
      <c r="AP216" s="202"/>
      <c r="AQ216" s="203">
        <v>16</v>
      </c>
      <c r="AR216" s="204">
        <f t="shared" si="408"/>
        <v>0</v>
      </c>
      <c r="AS216" s="204">
        <f t="shared" si="408"/>
        <v>0</v>
      </c>
      <c r="AT216" s="204">
        <f t="shared" si="408"/>
        <v>0</v>
      </c>
      <c r="AU216" s="204">
        <f t="shared" si="409"/>
        <v>0</v>
      </c>
      <c r="AV216" s="204">
        <f t="shared" si="410"/>
        <v>0</v>
      </c>
      <c r="AX216" s="202"/>
      <c r="AY216" s="203">
        <v>16</v>
      </c>
      <c r="AZ216" s="204">
        <f t="shared" si="411"/>
        <v>0</v>
      </c>
      <c r="BA216" s="204">
        <f t="shared" si="411"/>
        <v>0</v>
      </c>
      <c r="BB216" s="204">
        <f t="shared" si="411"/>
        <v>0</v>
      </c>
      <c r="BC216" s="204">
        <f t="shared" si="412"/>
        <v>0</v>
      </c>
      <c r="BD216" s="204">
        <f t="shared" si="413"/>
        <v>0</v>
      </c>
      <c r="BF216" s="202"/>
      <c r="BG216" s="203">
        <v>16</v>
      </c>
      <c r="BH216" s="204">
        <f t="shared" si="414"/>
        <v>0</v>
      </c>
      <c r="BI216" s="204">
        <f t="shared" si="414"/>
        <v>0</v>
      </c>
      <c r="BJ216" s="204">
        <f t="shared" si="414"/>
        <v>0</v>
      </c>
      <c r="BK216" s="204">
        <f t="shared" si="415"/>
        <v>0</v>
      </c>
      <c r="BL216" s="204">
        <f t="shared" si="416"/>
        <v>0</v>
      </c>
      <c r="BN216" s="202"/>
      <c r="BO216" s="203">
        <v>16</v>
      </c>
      <c r="BP216" s="204">
        <f t="shared" si="417"/>
        <v>0</v>
      </c>
      <c r="BQ216" s="204">
        <f t="shared" si="417"/>
        <v>0</v>
      </c>
      <c r="BR216" s="204">
        <f t="shared" si="417"/>
        <v>0</v>
      </c>
      <c r="BS216" s="204">
        <f t="shared" si="418"/>
        <v>0</v>
      </c>
      <c r="BT216" s="204">
        <f t="shared" si="419"/>
        <v>0</v>
      </c>
    </row>
    <row r="217" spans="2:72" s="35" customFormat="1">
      <c r="B217" s="202"/>
      <c r="C217" s="203">
        <v>17</v>
      </c>
      <c r="D217" s="204">
        <f t="shared" ref="D217:F217" si="448">D25+D49+D73+D97+D121+D145+D169+D193</f>
        <v>1</v>
      </c>
      <c r="E217" s="204">
        <f t="shared" si="448"/>
        <v>8</v>
      </c>
      <c r="F217" s="204">
        <f t="shared" si="448"/>
        <v>10</v>
      </c>
      <c r="G217" s="204">
        <f t="shared" si="394"/>
        <v>9</v>
      </c>
      <c r="H217" s="204">
        <f t="shared" si="395"/>
        <v>2</v>
      </c>
      <c r="J217" s="202"/>
      <c r="K217" s="203">
        <v>17</v>
      </c>
      <c r="L217" s="204">
        <f t="shared" ref="L217:N217" si="449">L25+L49+L73+L97+L121+L145+L169+L193</f>
        <v>0</v>
      </c>
      <c r="M217" s="204">
        <f t="shared" si="449"/>
        <v>8</v>
      </c>
      <c r="N217" s="204">
        <f t="shared" si="449"/>
        <v>8</v>
      </c>
      <c r="O217" s="204">
        <f t="shared" si="397"/>
        <v>8</v>
      </c>
      <c r="P217" s="204">
        <f t="shared" si="398"/>
        <v>0</v>
      </c>
      <c r="R217" s="202"/>
      <c r="S217" s="203">
        <v>17</v>
      </c>
      <c r="T217" s="204">
        <f t="shared" si="399"/>
        <v>0</v>
      </c>
      <c r="U217" s="204">
        <f t="shared" si="399"/>
        <v>0</v>
      </c>
      <c r="V217" s="204">
        <f t="shared" si="399"/>
        <v>0</v>
      </c>
      <c r="W217" s="204">
        <f t="shared" si="400"/>
        <v>0</v>
      </c>
      <c r="X217" s="204">
        <f t="shared" si="401"/>
        <v>0</v>
      </c>
      <c r="Z217" s="202"/>
      <c r="AA217" s="203">
        <v>17</v>
      </c>
      <c r="AB217" s="204">
        <f t="shared" si="402"/>
        <v>0</v>
      </c>
      <c r="AC217" s="204">
        <f t="shared" si="402"/>
        <v>0</v>
      </c>
      <c r="AD217" s="204">
        <f t="shared" si="402"/>
        <v>0</v>
      </c>
      <c r="AE217" s="204">
        <f t="shared" si="403"/>
        <v>0</v>
      </c>
      <c r="AF217" s="204">
        <f t="shared" si="404"/>
        <v>0</v>
      </c>
      <c r="AH217" s="202"/>
      <c r="AI217" s="203">
        <v>17</v>
      </c>
      <c r="AJ217" s="204">
        <f t="shared" si="405"/>
        <v>0</v>
      </c>
      <c r="AK217" s="204">
        <f t="shared" si="405"/>
        <v>0</v>
      </c>
      <c r="AL217" s="204">
        <f t="shared" si="405"/>
        <v>0</v>
      </c>
      <c r="AM217" s="204">
        <f t="shared" si="406"/>
        <v>0</v>
      </c>
      <c r="AN217" s="204">
        <f t="shared" si="407"/>
        <v>0</v>
      </c>
      <c r="AP217" s="202"/>
      <c r="AQ217" s="203">
        <v>17</v>
      </c>
      <c r="AR217" s="204">
        <f t="shared" si="408"/>
        <v>0</v>
      </c>
      <c r="AS217" s="204">
        <f t="shared" si="408"/>
        <v>0</v>
      </c>
      <c r="AT217" s="204">
        <f t="shared" si="408"/>
        <v>0</v>
      </c>
      <c r="AU217" s="204">
        <f t="shared" si="409"/>
        <v>0</v>
      </c>
      <c r="AV217" s="204">
        <f t="shared" si="410"/>
        <v>0</v>
      </c>
      <c r="AX217" s="202"/>
      <c r="AY217" s="203">
        <v>17</v>
      </c>
      <c r="AZ217" s="204">
        <f t="shared" si="411"/>
        <v>1</v>
      </c>
      <c r="BA217" s="204">
        <f t="shared" si="411"/>
        <v>0</v>
      </c>
      <c r="BB217" s="204">
        <f t="shared" si="411"/>
        <v>2</v>
      </c>
      <c r="BC217" s="204">
        <f t="shared" si="412"/>
        <v>1</v>
      </c>
      <c r="BD217" s="204">
        <f t="shared" si="413"/>
        <v>2</v>
      </c>
      <c r="BF217" s="202"/>
      <c r="BG217" s="203">
        <v>17</v>
      </c>
      <c r="BH217" s="204">
        <f t="shared" si="414"/>
        <v>0</v>
      </c>
      <c r="BI217" s="204">
        <f t="shared" si="414"/>
        <v>0</v>
      </c>
      <c r="BJ217" s="204">
        <f t="shared" si="414"/>
        <v>0</v>
      </c>
      <c r="BK217" s="204">
        <f t="shared" si="415"/>
        <v>0</v>
      </c>
      <c r="BL217" s="204">
        <f t="shared" si="416"/>
        <v>0</v>
      </c>
      <c r="BN217" s="202"/>
      <c r="BO217" s="203">
        <v>17</v>
      </c>
      <c r="BP217" s="204">
        <f t="shared" si="417"/>
        <v>0</v>
      </c>
      <c r="BQ217" s="204">
        <f t="shared" si="417"/>
        <v>0</v>
      </c>
      <c r="BR217" s="204">
        <f t="shared" si="417"/>
        <v>0</v>
      </c>
      <c r="BS217" s="204">
        <f t="shared" si="418"/>
        <v>0</v>
      </c>
      <c r="BT217" s="204">
        <f t="shared" si="419"/>
        <v>0</v>
      </c>
    </row>
    <row r="218" spans="2:72" s="35" customFormat="1">
      <c r="B218" s="202"/>
      <c r="C218" s="203">
        <v>18</v>
      </c>
      <c r="D218" s="204">
        <f t="shared" ref="D218:F218" si="450">D26+D50+D74+D98+D122+D146+D170+D194</f>
        <v>698</v>
      </c>
      <c r="E218" s="204">
        <f t="shared" si="450"/>
        <v>585</v>
      </c>
      <c r="F218" s="204">
        <f t="shared" si="450"/>
        <v>583</v>
      </c>
      <c r="G218" s="204">
        <f t="shared" si="394"/>
        <v>-115</v>
      </c>
      <c r="H218" s="204">
        <f t="shared" si="395"/>
        <v>-2</v>
      </c>
      <c r="J218" s="202"/>
      <c r="K218" s="203">
        <v>18</v>
      </c>
      <c r="L218" s="204">
        <f t="shared" ref="L218:N218" si="451">L26+L50+L74+L98+L122+L146+L170+L194</f>
        <v>0</v>
      </c>
      <c r="M218" s="204">
        <f t="shared" si="451"/>
        <v>2</v>
      </c>
      <c r="N218" s="204">
        <f t="shared" si="451"/>
        <v>2</v>
      </c>
      <c r="O218" s="204">
        <f t="shared" si="397"/>
        <v>2</v>
      </c>
      <c r="P218" s="204">
        <f t="shared" si="398"/>
        <v>0</v>
      </c>
      <c r="R218" s="202"/>
      <c r="S218" s="203">
        <v>18</v>
      </c>
      <c r="T218" s="204">
        <f t="shared" ref="T218:V220" si="452">T26+T50+T74+T98+T122+T146+T170+T194</f>
        <v>0</v>
      </c>
      <c r="U218" s="204">
        <f t="shared" si="452"/>
        <v>0</v>
      </c>
      <c r="V218" s="204">
        <f t="shared" si="452"/>
        <v>0</v>
      </c>
      <c r="W218" s="204">
        <f t="shared" si="400"/>
        <v>0</v>
      </c>
      <c r="X218" s="204">
        <f t="shared" si="401"/>
        <v>0</v>
      </c>
      <c r="Z218" s="202"/>
      <c r="AA218" s="203">
        <v>18</v>
      </c>
      <c r="AB218" s="204">
        <f t="shared" ref="AB218:AD220" si="453">AB26+AB50+AB74+AB98+AB122+AB146+AB170+AB194</f>
        <v>0</v>
      </c>
      <c r="AC218" s="204">
        <f t="shared" si="453"/>
        <v>0</v>
      </c>
      <c r="AD218" s="204">
        <f t="shared" si="453"/>
        <v>0</v>
      </c>
      <c r="AE218" s="204">
        <f t="shared" si="403"/>
        <v>0</v>
      </c>
      <c r="AF218" s="204">
        <f t="shared" si="404"/>
        <v>0</v>
      </c>
      <c r="AH218" s="202"/>
      <c r="AI218" s="203">
        <v>18</v>
      </c>
      <c r="AJ218" s="204">
        <f t="shared" ref="AJ218:AL220" si="454">AJ26+AJ50+AJ74+AJ98+AJ122+AJ146+AJ170+AJ194</f>
        <v>0</v>
      </c>
      <c r="AK218" s="204">
        <f t="shared" si="454"/>
        <v>0</v>
      </c>
      <c r="AL218" s="204">
        <f t="shared" si="454"/>
        <v>0</v>
      </c>
      <c r="AM218" s="204">
        <f t="shared" si="406"/>
        <v>0</v>
      </c>
      <c r="AN218" s="204">
        <f t="shared" si="407"/>
        <v>0</v>
      </c>
      <c r="AP218" s="202"/>
      <c r="AQ218" s="203">
        <v>18</v>
      </c>
      <c r="AR218" s="204">
        <f t="shared" ref="AR218:AT220" si="455">AR26+AR50+AR74+AR98+AR122+AR146+AR170+AR194</f>
        <v>698</v>
      </c>
      <c r="AS218" s="204">
        <f t="shared" si="455"/>
        <v>583</v>
      </c>
      <c r="AT218" s="204">
        <f t="shared" si="455"/>
        <v>581</v>
      </c>
      <c r="AU218" s="204">
        <f t="shared" si="409"/>
        <v>-117</v>
      </c>
      <c r="AV218" s="204">
        <f t="shared" si="410"/>
        <v>-2</v>
      </c>
      <c r="AX218" s="202"/>
      <c r="AY218" s="203">
        <v>18</v>
      </c>
      <c r="AZ218" s="204">
        <f t="shared" ref="AZ218:BB220" si="456">AZ26+AZ50+AZ74+AZ98+AZ122+AZ146+AZ170+AZ194</f>
        <v>0</v>
      </c>
      <c r="BA218" s="204">
        <f t="shared" si="456"/>
        <v>0</v>
      </c>
      <c r="BB218" s="204">
        <f t="shared" si="456"/>
        <v>0</v>
      </c>
      <c r="BC218" s="204">
        <f t="shared" si="412"/>
        <v>0</v>
      </c>
      <c r="BD218" s="204">
        <f t="shared" si="413"/>
        <v>0</v>
      </c>
      <c r="BF218" s="202"/>
      <c r="BG218" s="203">
        <v>18</v>
      </c>
      <c r="BH218" s="204">
        <f t="shared" ref="BH218:BJ220" si="457">BH26+BH50+BH74+BH98+BH122+BH146+BH170+BH194</f>
        <v>0</v>
      </c>
      <c r="BI218" s="204">
        <f t="shared" si="457"/>
        <v>0</v>
      </c>
      <c r="BJ218" s="204">
        <f t="shared" si="457"/>
        <v>0</v>
      </c>
      <c r="BK218" s="204">
        <f t="shared" si="415"/>
        <v>0</v>
      </c>
      <c r="BL218" s="204">
        <f t="shared" si="416"/>
        <v>0</v>
      </c>
      <c r="BN218" s="202"/>
      <c r="BO218" s="203">
        <v>18</v>
      </c>
      <c r="BP218" s="204">
        <f t="shared" ref="BP218:BR220" si="458">BP26+BP50+BP74+BP98+BP122+BP146+BP170+BP194</f>
        <v>0</v>
      </c>
      <c r="BQ218" s="204">
        <f t="shared" si="458"/>
        <v>0</v>
      </c>
      <c r="BR218" s="204">
        <f t="shared" si="458"/>
        <v>0</v>
      </c>
      <c r="BS218" s="204">
        <f t="shared" si="418"/>
        <v>0</v>
      </c>
      <c r="BT218" s="204">
        <f t="shared" si="419"/>
        <v>0</v>
      </c>
    </row>
    <row r="219" spans="2:72" s="35" customFormat="1">
      <c r="B219" s="202"/>
      <c r="C219" s="203">
        <v>19</v>
      </c>
      <c r="D219" s="204">
        <f t="shared" ref="D219:F219" si="459">D27+D51+D75+D99+D123+D147+D171+D195</f>
        <v>0</v>
      </c>
      <c r="E219" s="204">
        <f t="shared" si="459"/>
        <v>0</v>
      </c>
      <c r="F219" s="204">
        <f t="shared" si="459"/>
        <v>0</v>
      </c>
      <c r="G219" s="204">
        <f t="shared" si="394"/>
        <v>0</v>
      </c>
      <c r="H219" s="204">
        <f t="shared" si="395"/>
        <v>0</v>
      </c>
      <c r="J219" s="202"/>
      <c r="K219" s="203">
        <v>19</v>
      </c>
      <c r="L219" s="204">
        <f t="shared" ref="L219:N219" si="460">L27+L51+L75+L99+L123+L147+L171+L195</f>
        <v>0</v>
      </c>
      <c r="M219" s="204">
        <f t="shared" si="460"/>
        <v>0</v>
      </c>
      <c r="N219" s="204">
        <f t="shared" si="460"/>
        <v>0</v>
      </c>
      <c r="O219" s="204">
        <f t="shared" si="397"/>
        <v>0</v>
      </c>
      <c r="P219" s="204">
        <f t="shared" si="398"/>
        <v>0</v>
      </c>
      <c r="R219" s="202"/>
      <c r="S219" s="203">
        <v>19</v>
      </c>
      <c r="T219" s="204">
        <f t="shared" si="452"/>
        <v>0</v>
      </c>
      <c r="U219" s="204">
        <f t="shared" si="452"/>
        <v>0</v>
      </c>
      <c r="V219" s="204">
        <f t="shared" si="452"/>
        <v>0</v>
      </c>
      <c r="W219" s="204">
        <f t="shared" si="400"/>
        <v>0</v>
      </c>
      <c r="X219" s="204">
        <f t="shared" si="401"/>
        <v>0</v>
      </c>
      <c r="Z219" s="202"/>
      <c r="AA219" s="203">
        <v>19</v>
      </c>
      <c r="AB219" s="204">
        <f t="shared" si="453"/>
        <v>0</v>
      </c>
      <c r="AC219" s="204">
        <f t="shared" si="453"/>
        <v>0</v>
      </c>
      <c r="AD219" s="204">
        <f t="shared" si="453"/>
        <v>0</v>
      </c>
      <c r="AE219" s="204">
        <f t="shared" si="403"/>
        <v>0</v>
      </c>
      <c r="AF219" s="204">
        <f t="shared" si="404"/>
        <v>0</v>
      </c>
      <c r="AH219" s="202"/>
      <c r="AI219" s="203">
        <v>19</v>
      </c>
      <c r="AJ219" s="204">
        <f t="shared" si="454"/>
        <v>0</v>
      </c>
      <c r="AK219" s="204">
        <f t="shared" si="454"/>
        <v>0</v>
      </c>
      <c r="AL219" s="204">
        <f t="shared" si="454"/>
        <v>0</v>
      </c>
      <c r="AM219" s="204">
        <f t="shared" si="406"/>
        <v>0</v>
      </c>
      <c r="AN219" s="204">
        <f t="shared" si="407"/>
        <v>0</v>
      </c>
      <c r="AP219" s="202"/>
      <c r="AQ219" s="203">
        <v>19</v>
      </c>
      <c r="AR219" s="204">
        <f t="shared" si="455"/>
        <v>0</v>
      </c>
      <c r="AS219" s="204">
        <f t="shared" si="455"/>
        <v>0</v>
      </c>
      <c r="AT219" s="204">
        <f t="shared" si="455"/>
        <v>0</v>
      </c>
      <c r="AU219" s="204">
        <f t="shared" si="409"/>
        <v>0</v>
      </c>
      <c r="AV219" s="204">
        <f t="shared" si="410"/>
        <v>0</v>
      </c>
      <c r="AX219" s="202"/>
      <c r="AY219" s="203">
        <v>19</v>
      </c>
      <c r="AZ219" s="204">
        <f t="shared" si="456"/>
        <v>0</v>
      </c>
      <c r="BA219" s="204">
        <f t="shared" si="456"/>
        <v>0</v>
      </c>
      <c r="BB219" s="204">
        <f t="shared" si="456"/>
        <v>0</v>
      </c>
      <c r="BC219" s="204">
        <f t="shared" si="412"/>
        <v>0</v>
      </c>
      <c r="BD219" s="204">
        <f t="shared" si="413"/>
        <v>0</v>
      </c>
      <c r="BF219" s="202"/>
      <c r="BG219" s="203">
        <v>19</v>
      </c>
      <c r="BH219" s="204">
        <f t="shared" si="457"/>
        <v>0</v>
      </c>
      <c r="BI219" s="204">
        <f t="shared" si="457"/>
        <v>0</v>
      </c>
      <c r="BJ219" s="204">
        <f t="shared" si="457"/>
        <v>0</v>
      </c>
      <c r="BK219" s="204">
        <f t="shared" si="415"/>
        <v>0</v>
      </c>
      <c r="BL219" s="204">
        <f t="shared" si="416"/>
        <v>0</v>
      </c>
      <c r="BN219" s="202"/>
      <c r="BO219" s="203">
        <v>19</v>
      </c>
      <c r="BP219" s="204">
        <f t="shared" si="458"/>
        <v>0</v>
      </c>
      <c r="BQ219" s="204">
        <f t="shared" si="458"/>
        <v>0</v>
      </c>
      <c r="BR219" s="204">
        <f t="shared" si="458"/>
        <v>0</v>
      </c>
      <c r="BS219" s="204">
        <f t="shared" si="418"/>
        <v>0</v>
      </c>
      <c r="BT219" s="204">
        <f t="shared" si="419"/>
        <v>0</v>
      </c>
    </row>
    <row r="220" spans="2:72" s="35" customFormat="1">
      <c r="B220" s="202"/>
      <c r="C220" s="203">
        <v>20</v>
      </c>
      <c r="D220" s="204">
        <f t="shared" ref="D220:F220" si="461">D28+D52+D76+D100+D124+D148+D172+D196</f>
        <v>348</v>
      </c>
      <c r="E220" s="204">
        <f t="shared" si="461"/>
        <v>445</v>
      </c>
      <c r="F220" s="204">
        <f t="shared" si="461"/>
        <v>361</v>
      </c>
      <c r="G220" s="204">
        <f t="shared" si="394"/>
        <v>13</v>
      </c>
      <c r="H220" s="204">
        <f t="shared" si="395"/>
        <v>-84</v>
      </c>
      <c r="J220" s="202"/>
      <c r="K220" s="203">
        <v>20</v>
      </c>
      <c r="L220" s="204">
        <f t="shared" ref="L220:N220" si="462">L28+L52+L76+L100+L124+L148+L172+L196</f>
        <v>0</v>
      </c>
      <c r="M220" s="204">
        <f t="shared" si="462"/>
        <v>0</v>
      </c>
      <c r="N220" s="204">
        <f t="shared" si="462"/>
        <v>0</v>
      </c>
      <c r="O220" s="204">
        <f t="shared" si="397"/>
        <v>0</v>
      </c>
      <c r="P220" s="204">
        <f t="shared" si="398"/>
        <v>0</v>
      </c>
      <c r="R220" s="202"/>
      <c r="S220" s="203">
        <v>20</v>
      </c>
      <c r="T220" s="204">
        <f t="shared" si="452"/>
        <v>0</v>
      </c>
      <c r="U220" s="204">
        <f t="shared" si="452"/>
        <v>0</v>
      </c>
      <c r="V220" s="204">
        <f t="shared" si="452"/>
        <v>0</v>
      </c>
      <c r="W220" s="204">
        <f t="shared" si="400"/>
        <v>0</v>
      </c>
      <c r="X220" s="204">
        <f t="shared" si="401"/>
        <v>0</v>
      </c>
      <c r="Z220" s="202"/>
      <c r="AA220" s="203">
        <v>20</v>
      </c>
      <c r="AB220" s="204">
        <f t="shared" si="453"/>
        <v>0</v>
      </c>
      <c r="AC220" s="204">
        <f t="shared" si="453"/>
        <v>0</v>
      </c>
      <c r="AD220" s="204">
        <f t="shared" si="453"/>
        <v>0</v>
      </c>
      <c r="AE220" s="204">
        <f t="shared" si="403"/>
        <v>0</v>
      </c>
      <c r="AF220" s="204">
        <f t="shared" si="404"/>
        <v>0</v>
      </c>
      <c r="AH220" s="202"/>
      <c r="AI220" s="203">
        <v>20</v>
      </c>
      <c r="AJ220" s="204">
        <f t="shared" si="454"/>
        <v>0</v>
      </c>
      <c r="AK220" s="204">
        <f t="shared" si="454"/>
        <v>0</v>
      </c>
      <c r="AL220" s="204">
        <f t="shared" si="454"/>
        <v>0</v>
      </c>
      <c r="AM220" s="204">
        <f t="shared" si="406"/>
        <v>0</v>
      </c>
      <c r="AN220" s="204">
        <f t="shared" si="407"/>
        <v>0</v>
      </c>
      <c r="AP220" s="202"/>
      <c r="AQ220" s="203">
        <v>20</v>
      </c>
      <c r="AR220" s="204">
        <f t="shared" si="455"/>
        <v>0</v>
      </c>
      <c r="AS220" s="204">
        <f t="shared" si="455"/>
        <v>0</v>
      </c>
      <c r="AT220" s="204">
        <f t="shared" si="455"/>
        <v>0</v>
      </c>
      <c r="AU220" s="204">
        <f t="shared" si="409"/>
        <v>0</v>
      </c>
      <c r="AV220" s="204">
        <f t="shared" si="410"/>
        <v>0</v>
      </c>
      <c r="AX220" s="202"/>
      <c r="AY220" s="203">
        <v>20</v>
      </c>
      <c r="AZ220" s="204">
        <f t="shared" si="456"/>
        <v>348</v>
      </c>
      <c r="BA220" s="204">
        <f t="shared" si="456"/>
        <v>445</v>
      </c>
      <c r="BB220" s="204">
        <f t="shared" si="456"/>
        <v>361</v>
      </c>
      <c r="BC220" s="204">
        <f t="shared" si="412"/>
        <v>13</v>
      </c>
      <c r="BD220" s="204">
        <f t="shared" si="413"/>
        <v>-84</v>
      </c>
      <c r="BF220" s="202"/>
      <c r="BG220" s="203">
        <v>20</v>
      </c>
      <c r="BH220" s="204">
        <f t="shared" si="457"/>
        <v>0</v>
      </c>
      <c r="BI220" s="204">
        <f t="shared" si="457"/>
        <v>0</v>
      </c>
      <c r="BJ220" s="204">
        <f t="shared" si="457"/>
        <v>0</v>
      </c>
      <c r="BK220" s="204">
        <f t="shared" si="415"/>
        <v>0</v>
      </c>
      <c r="BL220" s="204">
        <f t="shared" si="416"/>
        <v>0</v>
      </c>
      <c r="BN220" s="202"/>
      <c r="BO220" s="203">
        <v>20</v>
      </c>
      <c r="BP220" s="204">
        <f t="shared" si="458"/>
        <v>0</v>
      </c>
      <c r="BQ220" s="204">
        <f t="shared" si="458"/>
        <v>0</v>
      </c>
      <c r="BR220" s="204">
        <f t="shared" si="458"/>
        <v>0</v>
      </c>
      <c r="BS220" s="204">
        <f t="shared" si="418"/>
        <v>0</v>
      </c>
      <c r="BT220" s="204">
        <f t="shared" si="419"/>
        <v>0</v>
      </c>
    </row>
    <row r="221" spans="2:72">
      <c r="B221" s="202"/>
      <c r="C221" s="205"/>
      <c r="D221" s="205"/>
      <c r="E221" s="203"/>
      <c r="F221" s="203"/>
      <c r="G221" s="203"/>
      <c r="H221" s="203"/>
      <c r="J221" s="202"/>
      <c r="K221" s="205"/>
      <c r="L221" s="205"/>
      <c r="M221" s="203"/>
      <c r="N221" s="203"/>
      <c r="O221" s="203"/>
      <c r="P221" s="203"/>
      <c r="R221" s="202"/>
      <c r="S221" s="205"/>
      <c r="T221" s="205"/>
      <c r="U221" s="203"/>
      <c r="V221" s="203"/>
      <c r="W221" s="203"/>
      <c r="X221" s="203"/>
      <c r="Z221" s="202"/>
      <c r="AA221" s="205"/>
      <c r="AB221" s="205"/>
      <c r="AC221" s="203"/>
      <c r="AD221" s="203"/>
      <c r="AE221" s="203"/>
      <c r="AF221" s="203"/>
      <c r="AH221" s="202"/>
      <c r="AI221" s="205"/>
      <c r="AJ221" s="205"/>
      <c r="AK221" s="203"/>
      <c r="AL221" s="203"/>
      <c r="AM221" s="203"/>
      <c r="AN221" s="203"/>
      <c r="AP221" s="202"/>
      <c r="AQ221" s="205"/>
      <c r="AR221" s="205"/>
      <c r="AS221" s="203"/>
      <c r="AT221" s="203"/>
      <c r="AU221" s="203"/>
      <c r="AV221" s="203"/>
      <c r="AX221" s="202"/>
      <c r="AY221" s="205"/>
      <c r="AZ221" s="205"/>
      <c r="BA221" s="203"/>
      <c r="BB221" s="203"/>
      <c r="BC221" s="203"/>
      <c r="BD221" s="203"/>
      <c r="BF221" s="202"/>
      <c r="BG221" s="205"/>
      <c r="BH221" s="205"/>
      <c r="BI221" s="203"/>
      <c r="BJ221" s="203"/>
      <c r="BK221" s="203"/>
      <c r="BL221" s="203"/>
      <c r="BN221" s="202"/>
      <c r="BO221" s="205"/>
      <c r="BP221" s="205"/>
      <c r="BQ221" s="203"/>
      <c r="BR221" s="203"/>
      <c r="BS221" s="203"/>
      <c r="BT221" s="203"/>
    </row>
    <row r="222" spans="2:72">
      <c r="B222" s="209"/>
      <c r="C222" s="198" t="s">
        <v>109</v>
      </c>
      <c r="D222" s="210">
        <f>SUM(D200:D221)</f>
        <v>4489</v>
      </c>
      <c r="E222" s="210">
        <f>SUM(E200:E221)</f>
        <v>4856</v>
      </c>
      <c r="F222" s="210">
        <f>SUM(F200:F221)</f>
        <v>4647</v>
      </c>
      <c r="G222" s="210">
        <f t="shared" ref="G222" si="463">SUM(G201:G221)</f>
        <v>158</v>
      </c>
      <c r="H222" s="210">
        <f t="shared" ref="H222" si="464">SUM(H201:H221)</f>
        <v>-209</v>
      </c>
      <c r="J222" s="209"/>
      <c r="K222" s="198" t="s">
        <v>109</v>
      </c>
      <c r="L222" s="210">
        <f>SUM(L200:L221)</f>
        <v>0</v>
      </c>
      <c r="M222" s="210">
        <f>SUM(M200:M221)</f>
        <v>235</v>
      </c>
      <c r="N222" s="210">
        <f>SUM(N200:N221)</f>
        <v>234</v>
      </c>
      <c r="O222" s="210">
        <f t="shared" ref="O222" si="465">SUM(O201:O221)</f>
        <v>234</v>
      </c>
      <c r="P222" s="210">
        <f t="shared" ref="P222" si="466">SUM(P201:P221)</f>
        <v>-1</v>
      </c>
      <c r="R222" s="209"/>
      <c r="S222" s="198" t="s">
        <v>109</v>
      </c>
      <c r="T222" s="210">
        <f>SUM(T200:T221)</f>
        <v>13</v>
      </c>
      <c r="U222" s="210">
        <f>SUM(U200:U221)</f>
        <v>14</v>
      </c>
      <c r="V222" s="210">
        <f>SUM(V200:V221)</f>
        <v>14</v>
      </c>
      <c r="W222" s="210">
        <f t="shared" ref="W222" si="467">SUM(W201:W221)</f>
        <v>1</v>
      </c>
      <c r="X222" s="210">
        <f t="shared" ref="X222" si="468">SUM(X201:X221)</f>
        <v>0</v>
      </c>
      <c r="Z222" s="209"/>
      <c r="AA222" s="198" t="s">
        <v>109</v>
      </c>
      <c r="AB222" s="210">
        <f>SUM(AB200:AB221)</f>
        <v>89</v>
      </c>
      <c r="AC222" s="210">
        <f>SUM(AC200:AC221)</f>
        <v>93</v>
      </c>
      <c r="AD222" s="210">
        <f>SUM(AD200:AD221)</f>
        <v>85</v>
      </c>
      <c r="AE222" s="210">
        <f t="shared" ref="AE222" si="469">SUM(AE201:AE221)</f>
        <v>-4</v>
      </c>
      <c r="AF222" s="210">
        <f t="shared" ref="AF222" si="470">SUM(AF201:AF221)</f>
        <v>-8</v>
      </c>
      <c r="AH222" s="209"/>
      <c r="AI222" s="198" t="s">
        <v>109</v>
      </c>
      <c r="AJ222" s="210">
        <f>SUM(AJ200:AJ221)</f>
        <v>1902</v>
      </c>
      <c r="AK222" s="210">
        <f>SUM(AK200:AK221)</f>
        <v>1918</v>
      </c>
      <c r="AL222" s="210">
        <f>SUM(AL200:AL221)</f>
        <v>1882</v>
      </c>
      <c r="AM222" s="210">
        <f t="shared" ref="AM222" si="471">SUM(AM201:AM221)</f>
        <v>-20</v>
      </c>
      <c r="AN222" s="210">
        <f t="shared" ref="AN222" si="472">SUM(AN201:AN221)</f>
        <v>-36</v>
      </c>
      <c r="AP222" s="209"/>
      <c r="AQ222" s="198" t="s">
        <v>109</v>
      </c>
      <c r="AR222" s="210">
        <f>SUM(AR200:AR221)</f>
        <v>1140</v>
      </c>
      <c r="AS222" s="210">
        <f>SUM(AS200:AS221)</f>
        <v>1062</v>
      </c>
      <c r="AT222" s="210">
        <f>SUM(AT200:AT221)</f>
        <v>1017</v>
      </c>
      <c r="AU222" s="210">
        <f t="shared" ref="AU222" si="473">SUM(AU201:AU221)</f>
        <v>-123</v>
      </c>
      <c r="AV222" s="210">
        <f t="shared" ref="AV222" si="474">SUM(AV201:AV221)</f>
        <v>-45</v>
      </c>
      <c r="AX222" s="209"/>
      <c r="AY222" s="198" t="s">
        <v>109</v>
      </c>
      <c r="AZ222" s="210">
        <f>SUM(AZ200:AZ221)</f>
        <v>652</v>
      </c>
      <c r="BA222" s="210">
        <f>SUM(BA200:BA221)</f>
        <v>761</v>
      </c>
      <c r="BB222" s="210">
        <f>SUM(BB200:BB221)</f>
        <v>665</v>
      </c>
      <c r="BC222" s="210">
        <f t="shared" ref="BC222" si="475">SUM(BC201:BC221)</f>
        <v>13</v>
      </c>
      <c r="BD222" s="210">
        <f t="shared" ref="BD222" si="476">SUM(BD201:BD221)</f>
        <v>-96</v>
      </c>
      <c r="BF222" s="209"/>
      <c r="BG222" s="198" t="s">
        <v>109</v>
      </c>
      <c r="BH222" s="210">
        <f>SUM(BH200:BH221)</f>
        <v>604</v>
      </c>
      <c r="BI222" s="210">
        <f>SUM(BI200:BI221)</f>
        <v>678</v>
      </c>
      <c r="BJ222" s="210">
        <f>SUM(BJ200:BJ221)</f>
        <v>663</v>
      </c>
      <c r="BK222" s="210">
        <f t="shared" ref="BK222" si="477">SUM(BK201:BK221)</f>
        <v>59</v>
      </c>
      <c r="BL222" s="210">
        <f t="shared" ref="BL222" si="478">SUM(BL201:BL221)</f>
        <v>-15</v>
      </c>
      <c r="BN222" s="209"/>
      <c r="BO222" s="198" t="s">
        <v>109</v>
      </c>
      <c r="BP222" s="210">
        <f>SUM(BP200:BP221)</f>
        <v>89</v>
      </c>
      <c r="BQ222" s="210">
        <f>SUM(BQ200:BQ221)</f>
        <v>95</v>
      </c>
      <c r="BR222" s="210">
        <f>SUM(BR200:BR221)</f>
        <v>87</v>
      </c>
      <c r="BS222" s="210">
        <f t="shared" ref="BS222" si="479">SUM(BS201:BS221)</f>
        <v>-2</v>
      </c>
      <c r="BT222" s="210">
        <f t="shared" ref="BT222" si="480">SUM(BT201:BT221)</f>
        <v>-8</v>
      </c>
    </row>
    <row r="224" spans="2:72" s="36" customFormat="1">
      <c r="B224" s="226"/>
      <c r="C224" s="228" t="str">
        <f>'4'!C98</f>
        <v>BOD Pelindo (Penugasan)</v>
      </c>
      <c r="D224" s="228">
        <f>'4'!D98</f>
        <v>25</v>
      </c>
      <c r="E224" s="228">
        <f>'4'!E98</f>
        <v>28</v>
      </c>
      <c r="F224" s="228">
        <f>'4'!F98</f>
        <v>26</v>
      </c>
      <c r="G224" s="229"/>
      <c r="H224" s="229"/>
      <c r="J224" s="226"/>
      <c r="K224" s="228" t="str">
        <f>'4'!K98</f>
        <v>BOD Pelindo (Penugasan)</v>
      </c>
      <c r="L224" s="228">
        <f>'4'!L98</f>
        <v>0</v>
      </c>
      <c r="M224" s="228">
        <f>'4'!M98</f>
        <v>1</v>
      </c>
      <c r="N224" s="228">
        <f>'4'!N98</f>
        <v>1</v>
      </c>
      <c r="O224" s="229"/>
      <c r="P224" s="229"/>
      <c r="R224" s="226"/>
      <c r="S224" s="228" t="str">
        <f>'4'!S98</f>
        <v>BOD Pelindo (Penugasan)</v>
      </c>
      <c r="T224" s="228">
        <f>'4'!T98</f>
        <v>1</v>
      </c>
      <c r="U224" s="228">
        <f>'4'!U98</f>
        <v>1</v>
      </c>
      <c r="V224" s="228">
        <f>'4'!V98</f>
        <v>1</v>
      </c>
      <c r="W224" s="229"/>
      <c r="X224" s="229"/>
      <c r="Z224" s="226"/>
      <c r="AA224" s="228" t="str">
        <f>'4'!AA98</f>
        <v>BOD Pelindo (Penugasan)</v>
      </c>
      <c r="AB224" s="228">
        <f>'4'!AB98</f>
        <v>1</v>
      </c>
      <c r="AC224" s="228">
        <f>'4'!AC98</f>
        <v>1</v>
      </c>
      <c r="AD224" s="228">
        <f>'4'!AD98</f>
        <v>1</v>
      </c>
      <c r="AE224" s="229"/>
      <c r="AF224" s="229"/>
      <c r="AH224" s="226"/>
      <c r="AI224" s="228" t="str">
        <f>'4'!AI98</f>
        <v>BOD Pelindo (Penugasan)</v>
      </c>
      <c r="AJ224" s="228">
        <f>'4'!AJ98</f>
        <v>2</v>
      </c>
      <c r="AK224" s="228">
        <f>'4'!AK98</f>
        <v>4</v>
      </c>
      <c r="AL224" s="228">
        <f>'4'!AL98</f>
        <v>3</v>
      </c>
      <c r="AM224" s="229"/>
      <c r="AN224" s="229"/>
      <c r="AP224" s="226"/>
      <c r="AQ224" s="228" t="str">
        <f>'4'!AQ98</f>
        <v>BOD Pelindo (Penugasan)</v>
      </c>
      <c r="AR224" s="228">
        <f>'4'!AR98</f>
        <v>4</v>
      </c>
      <c r="AS224" s="228">
        <f>'4'!AS98</f>
        <v>4</v>
      </c>
      <c r="AT224" s="228">
        <f>'4'!AT98</f>
        <v>3</v>
      </c>
      <c r="AU224" s="229"/>
      <c r="AV224" s="229"/>
      <c r="AX224" s="226"/>
      <c r="AY224" s="228" t="str">
        <f>'4'!AY98</f>
        <v>BOD Pelindo (Penugasan)</v>
      </c>
      <c r="AZ224" s="228">
        <f>'4'!AZ98</f>
        <v>5</v>
      </c>
      <c r="BA224" s="228">
        <f>'4'!BA98</f>
        <v>5</v>
      </c>
      <c r="BB224" s="228">
        <f>'4'!BB98</f>
        <v>5</v>
      </c>
      <c r="BC224" s="229"/>
      <c r="BD224" s="229"/>
      <c r="BF224" s="226"/>
      <c r="BG224" s="228" t="str">
        <f>'4'!BG98</f>
        <v>BOD Pelindo (Penugasan)</v>
      </c>
      <c r="BH224" s="228">
        <f>'4'!BH98</f>
        <v>9</v>
      </c>
      <c r="BI224" s="228">
        <f>'4'!BI98</f>
        <v>10</v>
      </c>
      <c r="BJ224" s="228">
        <f>'4'!BJ98</f>
        <v>10</v>
      </c>
      <c r="BK224" s="229"/>
      <c r="BL224" s="229"/>
      <c r="BN224" s="226"/>
      <c r="BO224" s="228" t="str">
        <f>'4'!BO98</f>
        <v>BOD Pelindo (Penugasan)</v>
      </c>
      <c r="BP224" s="228">
        <f>'4'!BP98</f>
        <v>3</v>
      </c>
      <c r="BQ224" s="228">
        <f>'4'!BQ98</f>
        <v>2</v>
      </c>
      <c r="BR224" s="228">
        <f>'4'!BR98</f>
        <v>2</v>
      </c>
      <c r="BS224" s="229"/>
      <c r="BT224" s="229"/>
    </row>
    <row r="225" spans="2:72" s="36" customFormat="1">
      <c r="B225" s="226"/>
      <c r="C225" s="228" t="str">
        <f>'4'!C99</f>
        <v>BOD Non Pelindo</v>
      </c>
      <c r="D225" s="228">
        <f>'4'!D99</f>
        <v>7</v>
      </c>
      <c r="E225" s="228">
        <f>'4'!E99</f>
        <v>13</v>
      </c>
      <c r="F225" s="228">
        <f>'4'!F99</f>
        <v>13</v>
      </c>
      <c r="G225" s="229"/>
      <c r="H225" s="229"/>
      <c r="J225" s="226"/>
      <c r="K225" s="228" t="str">
        <f>'4'!K99</f>
        <v>BOD Non Pelindo</v>
      </c>
      <c r="L225" s="228">
        <f>'4'!L99</f>
        <v>0</v>
      </c>
      <c r="M225" s="228">
        <f>'4'!M99</f>
        <v>5</v>
      </c>
      <c r="N225" s="228">
        <f>'4'!N99</f>
        <v>5</v>
      </c>
      <c r="O225" s="229"/>
      <c r="P225" s="229"/>
      <c r="R225" s="226"/>
      <c r="S225" s="228" t="str">
        <f>'4'!S99</f>
        <v>BOD Non Pelindo</v>
      </c>
      <c r="T225" s="228">
        <f>'4'!T99</f>
        <v>2</v>
      </c>
      <c r="U225" s="228">
        <f>'4'!U99</f>
        <v>2</v>
      </c>
      <c r="V225" s="228">
        <f>'4'!V99</f>
        <v>2</v>
      </c>
      <c r="W225" s="229"/>
      <c r="X225" s="229"/>
      <c r="Z225" s="226"/>
      <c r="AA225" s="228" t="str">
        <f>'4'!AA99</f>
        <v>BOD Non Pelindo</v>
      </c>
      <c r="AB225" s="228">
        <f>'4'!AB99</f>
        <v>2</v>
      </c>
      <c r="AC225" s="228">
        <f>'4'!AC99</f>
        <v>2</v>
      </c>
      <c r="AD225" s="228">
        <f>'4'!AD99</f>
        <v>2</v>
      </c>
      <c r="AE225" s="229"/>
      <c r="AF225" s="229"/>
      <c r="AH225" s="226"/>
      <c r="AI225" s="228" t="str">
        <f>'4'!AI99</f>
        <v>BOD Non Pelindo</v>
      </c>
      <c r="AJ225" s="228">
        <f>'4'!AJ99</f>
        <v>0</v>
      </c>
      <c r="AK225" s="228">
        <f>'4'!AK99</f>
        <v>0</v>
      </c>
      <c r="AL225" s="228">
        <f>'4'!AL99</f>
        <v>0</v>
      </c>
      <c r="AM225" s="229"/>
      <c r="AN225" s="229"/>
      <c r="AP225" s="226"/>
      <c r="AQ225" s="228" t="str">
        <f>'4'!AQ99</f>
        <v>BOD Non Pelindo</v>
      </c>
      <c r="AR225" s="228">
        <f>'4'!AR99</f>
        <v>0</v>
      </c>
      <c r="AS225" s="228">
        <f>'4'!AS99</f>
        <v>0</v>
      </c>
      <c r="AT225" s="228">
        <f>'4'!AT99</f>
        <v>0</v>
      </c>
      <c r="AU225" s="229"/>
      <c r="AV225" s="229"/>
      <c r="AX225" s="226"/>
      <c r="AY225" s="228" t="str">
        <f>'4'!AY99</f>
        <v>BOD Non Pelindo</v>
      </c>
      <c r="AZ225" s="228">
        <f>'4'!AZ99</f>
        <v>0</v>
      </c>
      <c r="BA225" s="228">
        <f>'4'!BA99</f>
        <v>0</v>
      </c>
      <c r="BB225" s="228">
        <f>'4'!BB99</f>
        <v>0</v>
      </c>
      <c r="BC225" s="229"/>
      <c r="BD225" s="229"/>
      <c r="BF225" s="226"/>
      <c r="BG225" s="228" t="str">
        <f>'4'!BG99</f>
        <v>BOD Non Pelindo</v>
      </c>
      <c r="BH225" s="228">
        <f>'4'!BH99</f>
        <v>3</v>
      </c>
      <c r="BI225" s="228">
        <f>'4'!BI99</f>
        <v>3</v>
      </c>
      <c r="BJ225" s="228">
        <f>'4'!BJ99</f>
        <v>3</v>
      </c>
      <c r="BK225" s="229"/>
      <c r="BL225" s="229"/>
      <c r="BN225" s="226"/>
      <c r="BO225" s="228" t="str">
        <f>'4'!BO99</f>
        <v>BOD Non Pelindo</v>
      </c>
      <c r="BP225" s="228">
        <f>'4'!BP99</f>
        <v>0</v>
      </c>
      <c r="BQ225" s="228">
        <f>'4'!BQ99</f>
        <v>1</v>
      </c>
      <c r="BR225" s="228">
        <f>'4'!BR99</f>
        <v>1</v>
      </c>
      <c r="BS225" s="229"/>
      <c r="BT225" s="229"/>
    </row>
    <row r="226" spans="2:72" s="36" customFormat="1">
      <c r="B226" s="226"/>
      <c r="C226" s="228" t="str">
        <f>'4'!C100</f>
        <v>Organik Pelindo (Penugasan)</v>
      </c>
      <c r="D226" s="228">
        <f>'4'!D100</f>
        <v>656</v>
      </c>
      <c r="E226" s="228">
        <f>'4'!E100</f>
        <v>890</v>
      </c>
      <c r="F226" s="228">
        <f>'4'!F100</f>
        <v>851</v>
      </c>
      <c r="G226" s="229"/>
      <c r="H226" s="229"/>
      <c r="J226" s="226"/>
      <c r="K226" s="228" t="str">
        <f>'4'!K100</f>
        <v>Organik Pelindo (Penugasan)</v>
      </c>
      <c r="L226" s="228">
        <f>'4'!L100</f>
        <v>0</v>
      </c>
      <c r="M226" s="228">
        <f>'4'!M100</f>
        <v>226</v>
      </c>
      <c r="N226" s="228">
        <f>'4'!N100</f>
        <v>225</v>
      </c>
      <c r="O226" s="229"/>
      <c r="P226" s="229"/>
      <c r="R226" s="226"/>
      <c r="S226" s="228" t="str">
        <f>'4'!S100</f>
        <v>Organik Pelindo (Penugasan)</v>
      </c>
      <c r="T226" s="228">
        <f>'4'!T100</f>
        <v>12</v>
      </c>
      <c r="U226" s="228">
        <f>'4'!U100</f>
        <v>13</v>
      </c>
      <c r="V226" s="228">
        <f>'4'!V100</f>
        <v>13</v>
      </c>
      <c r="W226" s="229"/>
      <c r="X226" s="229"/>
      <c r="Z226" s="226"/>
      <c r="AA226" s="228" t="str">
        <f>'4'!AA100</f>
        <v>Organik Pelindo (Penugasan)</v>
      </c>
      <c r="AB226" s="228">
        <f>'4'!AB100</f>
        <v>7</v>
      </c>
      <c r="AC226" s="228">
        <f>'4'!AC100</f>
        <v>7</v>
      </c>
      <c r="AD226" s="228">
        <f>'4'!AD100</f>
        <v>6</v>
      </c>
      <c r="AE226" s="229"/>
      <c r="AF226" s="229"/>
      <c r="AH226" s="226"/>
      <c r="AI226" s="228" t="str">
        <f>'4'!AI100</f>
        <v>Organik Pelindo (Penugasan)</v>
      </c>
      <c r="AJ226" s="228">
        <f>'4'!AJ100</f>
        <v>473</v>
      </c>
      <c r="AK226" s="228">
        <f>'4'!AK100</f>
        <v>482</v>
      </c>
      <c r="AL226" s="228">
        <f>'4'!AL100</f>
        <v>458</v>
      </c>
      <c r="AM226" s="229"/>
      <c r="AN226" s="229"/>
      <c r="AP226" s="226"/>
      <c r="AQ226" s="228" t="str">
        <f>'4'!AQ100</f>
        <v>Organik Pelindo (Penugasan)</v>
      </c>
      <c r="AR226" s="228">
        <f>'4'!AR100</f>
        <v>100</v>
      </c>
      <c r="AS226" s="228">
        <f>'4'!AS100</f>
        <v>94</v>
      </c>
      <c r="AT226" s="228">
        <f>'4'!AT100</f>
        <v>87</v>
      </c>
      <c r="AU226" s="229"/>
      <c r="AV226" s="229"/>
      <c r="AX226" s="226"/>
      <c r="AY226" s="228" t="str">
        <f>'4'!AY100</f>
        <v>Organik Pelindo (Penugasan)</v>
      </c>
      <c r="AZ226" s="228">
        <f>'4'!AZ100</f>
        <v>42</v>
      </c>
      <c r="BA226" s="228">
        <f>'4'!BA100</f>
        <v>40</v>
      </c>
      <c r="BB226" s="228">
        <f>'4'!BB100</f>
        <v>38</v>
      </c>
      <c r="BC226" s="229"/>
      <c r="BD226" s="229"/>
      <c r="BF226" s="226"/>
      <c r="BG226" s="228" t="str">
        <f>'4'!BG100</f>
        <v>Organik Pelindo (Penugasan)</v>
      </c>
      <c r="BH226" s="228">
        <f>'4'!BH100</f>
        <v>11</v>
      </c>
      <c r="BI226" s="228">
        <f>'4'!BI100</f>
        <v>11</v>
      </c>
      <c r="BJ226" s="228">
        <f>'4'!BJ100</f>
        <v>14</v>
      </c>
      <c r="BK226" s="229"/>
      <c r="BL226" s="229"/>
      <c r="BN226" s="226"/>
      <c r="BO226" s="228" t="str">
        <f>'4'!BO100</f>
        <v>Organik Pelindo (Penugasan)</v>
      </c>
      <c r="BP226" s="228">
        <f>'4'!BP100</f>
        <v>11</v>
      </c>
      <c r="BQ226" s="228">
        <f>'4'!BQ100</f>
        <v>17</v>
      </c>
      <c r="BR226" s="228">
        <f>'4'!BR100</f>
        <v>10</v>
      </c>
      <c r="BS226" s="229"/>
      <c r="BT226" s="229"/>
    </row>
    <row r="227" spans="2:72" s="36" customFormat="1">
      <c r="B227" s="226"/>
      <c r="C227" s="228" t="str">
        <f>'4'!C101</f>
        <v>Organik Anak Perusahaan</v>
      </c>
      <c r="D227" s="228">
        <f>'4'!D101</f>
        <v>1179</v>
      </c>
      <c r="E227" s="228">
        <f>'4'!E101</f>
        <v>1465</v>
      </c>
      <c r="F227" s="228">
        <f>'4'!F101</f>
        <v>1378</v>
      </c>
      <c r="G227" s="229"/>
      <c r="H227" s="229"/>
      <c r="J227" s="226"/>
      <c r="K227" s="228" t="str">
        <f>'4'!K101</f>
        <v>Organik Anak Perusahaan</v>
      </c>
      <c r="L227" s="228">
        <f>'4'!L101</f>
        <v>0</v>
      </c>
      <c r="M227" s="228">
        <f>'4'!M101</f>
        <v>8</v>
      </c>
      <c r="N227" s="228">
        <f>'4'!N101</f>
        <v>8</v>
      </c>
      <c r="O227" s="229"/>
      <c r="P227" s="229"/>
      <c r="R227" s="226"/>
      <c r="S227" s="228" t="str">
        <f>'4'!S101</f>
        <v>Organik Anak Perusahaan</v>
      </c>
      <c r="T227" s="228">
        <f>'4'!T101</f>
        <v>13</v>
      </c>
      <c r="U227" s="228">
        <f>'4'!U101</f>
        <v>11</v>
      </c>
      <c r="V227" s="228">
        <f>'4'!V101</f>
        <v>11</v>
      </c>
      <c r="W227" s="229"/>
      <c r="X227" s="229"/>
      <c r="Z227" s="226"/>
      <c r="AA227" s="228" t="str">
        <f>'4'!AA101</f>
        <v>Organik Anak Perusahaan</v>
      </c>
      <c r="AB227" s="228">
        <f>'4'!AB101</f>
        <v>81</v>
      </c>
      <c r="AC227" s="228">
        <f>'4'!AC101</f>
        <v>85</v>
      </c>
      <c r="AD227" s="228">
        <f>'4'!AD101</f>
        <v>78</v>
      </c>
      <c r="AE227" s="229"/>
      <c r="AF227" s="229"/>
      <c r="AH227" s="226"/>
      <c r="AI227" s="228" t="str">
        <f>'4'!AI101</f>
        <v>Organik Anak Perusahaan</v>
      </c>
      <c r="AJ227" s="228">
        <f>'4'!AJ101</f>
        <v>0</v>
      </c>
      <c r="AK227" s="228">
        <f>'4'!AK101</f>
        <v>0</v>
      </c>
      <c r="AL227" s="228">
        <f>'4'!AL101</f>
        <v>0</v>
      </c>
      <c r="AM227" s="229"/>
      <c r="AN227" s="229"/>
      <c r="AP227" s="226"/>
      <c r="AQ227" s="228" t="str">
        <f>'4'!AQ101</f>
        <v>Organik Anak Perusahaan</v>
      </c>
      <c r="AR227" s="228">
        <f>'4'!AR101</f>
        <v>328</v>
      </c>
      <c r="AS227" s="228">
        <f>'4'!AS101</f>
        <v>371</v>
      </c>
      <c r="AT227" s="228">
        <f>'4'!AT101</f>
        <v>326</v>
      </c>
      <c r="AU227" s="229"/>
      <c r="AV227" s="229"/>
      <c r="AX227" s="226"/>
      <c r="AY227" s="228" t="str">
        <f>'4'!AY101</f>
        <v>Organik Anak Perusahaan</v>
      </c>
      <c r="AZ227" s="228">
        <f>'4'!AZ101</f>
        <v>252</v>
      </c>
      <c r="BA227" s="228">
        <f>'4'!BA101</f>
        <v>271</v>
      </c>
      <c r="BB227" s="228">
        <f>'4'!BB101</f>
        <v>256</v>
      </c>
      <c r="BC227" s="229"/>
      <c r="BD227" s="229"/>
      <c r="BF227" s="226"/>
      <c r="BG227" s="228" t="str">
        <f>'4'!BG101</f>
        <v>Organik Anak Perusahaan</v>
      </c>
      <c r="BH227" s="228">
        <f>'4'!BH101</f>
        <v>430</v>
      </c>
      <c r="BI227" s="228">
        <f>'4'!BI101</f>
        <v>644</v>
      </c>
      <c r="BJ227" s="228">
        <f>'4'!BJ101</f>
        <v>625</v>
      </c>
      <c r="BK227" s="229"/>
      <c r="BL227" s="229"/>
      <c r="BN227" s="226"/>
      <c r="BO227" s="228" t="str">
        <f>'4'!BO101</f>
        <v>Organik Anak Perusahaan</v>
      </c>
      <c r="BP227" s="228">
        <f>'4'!BP101</f>
        <v>75</v>
      </c>
      <c r="BQ227" s="228">
        <f>'4'!BQ101</f>
        <v>75</v>
      </c>
      <c r="BR227" s="228">
        <f>'4'!BR101</f>
        <v>74</v>
      </c>
      <c r="BS227" s="229"/>
      <c r="BT227" s="229"/>
    </row>
    <row r="228" spans="2:72" s="36" customFormat="1">
      <c r="B228" s="226"/>
      <c r="C228" s="228" t="str">
        <f>'4'!C102</f>
        <v>PKWT Anak Perusahaan</v>
      </c>
      <c r="D228" s="228">
        <f>'4'!D102</f>
        <v>32</v>
      </c>
      <c r="E228" s="228">
        <f>'4'!E102</f>
        <v>39</v>
      </c>
      <c r="F228" s="228">
        <f>'4'!F102</f>
        <v>45</v>
      </c>
      <c r="G228" s="229"/>
      <c r="H228" s="229"/>
      <c r="J228" s="226"/>
      <c r="K228" s="228" t="str">
        <f>'4'!K102</f>
        <v>PKWT Anak Perusahaan</v>
      </c>
      <c r="L228" s="228">
        <f>'4'!L102</f>
        <v>0</v>
      </c>
      <c r="M228" s="228">
        <f>'4'!M102</f>
        <v>6</v>
      </c>
      <c r="N228" s="228">
        <f>'4'!N102</f>
        <v>6</v>
      </c>
      <c r="O228" s="229"/>
      <c r="P228" s="229"/>
      <c r="R228" s="226"/>
      <c r="S228" s="228" t="str">
        <f>'4'!S102</f>
        <v>PKWT Anak Perusahaan</v>
      </c>
      <c r="T228" s="228">
        <f>'4'!T102</f>
        <v>24</v>
      </c>
      <c r="U228" s="228">
        <f>'4'!U102</f>
        <v>18</v>
      </c>
      <c r="V228" s="228">
        <f>'4'!V102</f>
        <v>18</v>
      </c>
      <c r="W228" s="229"/>
      <c r="X228" s="229"/>
      <c r="Z228" s="226"/>
      <c r="AA228" s="228" t="str">
        <f>'4'!AA102</f>
        <v>PKWT Anak Perusahaan</v>
      </c>
      <c r="AB228" s="228">
        <f>'4'!AB102</f>
        <v>2</v>
      </c>
      <c r="AC228" s="228">
        <f>'4'!AC102</f>
        <v>13</v>
      </c>
      <c r="AD228" s="228">
        <f>'4'!AD102</f>
        <v>1</v>
      </c>
      <c r="AE228" s="229"/>
      <c r="AF228" s="229"/>
      <c r="AH228" s="226"/>
      <c r="AI228" s="228" t="str">
        <f>'4'!AI102</f>
        <v>PKWT Anak Perusahaan</v>
      </c>
      <c r="AJ228" s="228">
        <f>'4'!AJ102</f>
        <v>0</v>
      </c>
      <c r="AK228" s="228">
        <f>'4'!AK102</f>
        <v>0</v>
      </c>
      <c r="AL228" s="228">
        <f>'4'!AL102</f>
        <v>0</v>
      </c>
      <c r="AM228" s="229"/>
      <c r="AN228" s="229"/>
      <c r="AP228" s="226"/>
      <c r="AQ228" s="228" t="str">
        <f>'4'!AQ102</f>
        <v>PKWT Anak Perusahaan</v>
      </c>
      <c r="AR228" s="228">
        <f>'4'!AR102</f>
        <v>0</v>
      </c>
      <c r="AS228" s="228">
        <f>'4'!AS102</f>
        <v>0</v>
      </c>
      <c r="AT228" s="228">
        <f>'4'!AT102</f>
        <v>10</v>
      </c>
      <c r="AU228" s="229"/>
      <c r="AV228" s="229"/>
      <c r="AX228" s="226"/>
      <c r="AY228" s="228" t="str">
        <f>'4'!AY102</f>
        <v>PKWT Anak Perusahaan</v>
      </c>
      <c r="AZ228" s="228">
        <f>'4'!AZ102</f>
        <v>5</v>
      </c>
      <c r="BA228" s="228">
        <f>'4'!BA102</f>
        <v>0</v>
      </c>
      <c r="BB228" s="228">
        <f>'4'!BB102</f>
        <v>2</v>
      </c>
      <c r="BC228" s="229"/>
      <c r="BD228" s="229"/>
      <c r="BF228" s="226"/>
      <c r="BG228" s="228" t="str">
        <f>'4'!BG102</f>
        <v>PKWT Anak Perusahaan</v>
      </c>
      <c r="BH228" s="228">
        <f>'4'!BH102</f>
        <v>1</v>
      </c>
      <c r="BI228" s="228">
        <f>'4'!BI102</f>
        <v>2</v>
      </c>
      <c r="BJ228" s="228">
        <f>'4'!BJ102</f>
        <v>8</v>
      </c>
      <c r="BK228" s="229"/>
      <c r="BL228" s="229"/>
      <c r="BN228" s="226"/>
      <c r="BO228" s="228" t="str">
        <f>'4'!BO102</f>
        <v>PKWT Anak Perusahaan</v>
      </c>
      <c r="BP228" s="228">
        <f>'4'!BP102</f>
        <v>0</v>
      </c>
      <c r="BQ228" s="228">
        <f>'4'!BQ102</f>
        <v>0</v>
      </c>
      <c r="BR228" s="228">
        <f>'4'!BR102</f>
        <v>0</v>
      </c>
      <c r="BS228" s="229"/>
      <c r="BT228" s="229"/>
    </row>
    <row r="229" spans="2:72" s="36" customFormat="1">
      <c r="B229" s="226"/>
      <c r="C229" s="228" t="str">
        <f>'4'!C103</f>
        <v>Alih Daya Anak Perusahaan</v>
      </c>
      <c r="D229" s="228">
        <f>'4'!D103</f>
        <v>3516</v>
      </c>
      <c r="E229" s="228">
        <f>'4'!E103</f>
        <v>4030</v>
      </c>
      <c r="F229" s="228">
        <f>'4'!F103</f>
        <v>3544</v>
      </c>
      <c r="G229" s="229"/>
      <c r="H229" s="229"/>
      <c r="J229" s="226"/>
      <c r="K229" s="228" t="str">
        <f>'4'!K103</f>
        <v>Alih Daya Anak Perusahaan</v>
      </c>
      <c r="L229" s="228">
        <f>'4'!L103</f>
        <v>0</v>
      </c>
      <c r="M229" s="228">
        <f>'4'!M103</f>
        <v>50</v>
      </c>
      <c r="N229" s="228">
        <f>'4'!N103</f>
        <v>33</v>
      </c>
      <c r="O229" s="229"/>
      <c r="P229" s="229"/>
      <c r="R229" s="226"/>
      <c r="S229" s="228" t="str">
        <f>'4'!S103</f>
        <v>Alih Daya Anak Perusahaan</v>
      </c>
      <c r="T229" s="228">
        <f>'4'!T103</f>
        <v>0</v>
      </c>
      <c r="U229" s="228">
        <f>'4'!U103</f>
        <v>98</v>
      </c>
      <c r="V229" s="228">
        <f>'4'!V103</f>
        <v>83</v>
      </c>
      <c r="W229" s="229"/>
      <c r="X229" s="229"/>
      <c r="Z229" s="226"/>
      <c r="AA229" s="228" t="str">
        <f>'4'!AA103</f>
        <v>Alih Daya Anak Perusahaan</v>
      </c>
      <c r="AB229" s="228">
        <f>'4'!AB103</f>
        <v>8</v>
      </c>
      <c r="AC229" s="228">
        <f>'4'!AC103</f>
        <v>7</v>
      </c>
      <c r="AD229" s="228">
        <f>'4'!AD103</f>
        <v>6</v>
      </c>
      <c r="AE229" s="229"/>
      <c r="AF229" s="229"/>
      <c r="AH229" s="226"/>
      <c r="AI229" s="228" t="str">
        <f>'4'!AI103</f>
        <v>Alih Daya Anak Perusahaan</v>
      </c>
      <c r="AJ229" s="228">
        <f>'4'!AJ103</f>
        <v>1427</v>
      </c>
      <c r="AK229" s="228">
        <f>'4'!AK103</f>
        <v>1432</v>
      </c>
      <c r="AL229" s="228">
        <f>'4'!AL103</f>
        <v>1421</v>
      </c>
      <c r="AM229" s="229" t="s">
        <v>153</v>
      </c>
      <c r="AN229" s="229"/>
      <c r="AP229" s="226"/>
      <c r="AQ229" s="228" t="str">
        <f>'4'!AQ103</f>
        <v>Alih Daya Anak Perusahaan</v>
      </c>
      <c r="AR229" s="228">
        <f>'4'!AR103</f>
        <v>708</v>
      </c>
      <c r="AS229" s="228">
        <f>'4'!AS103</f>
        <v>593</v>
      </c>
      <c r="AT229" s="228">
        <f>'4'!AT103</f>
        <v>591</v>
      </c>
      <c r="AU229" s="229"/>
      <c r="AV229" s="229"/>
      <c r="AX229" s="226"/>
      <c r="AY229" s="228" t="str">
        <f>'4'!AY103</f>
        <v>Alih Daya Anak Perusahaan</v>
      </c>
      <c r="AZ229" s="228">
        <f>'4'!AZ103</f>
        <v>348</v>
      </c>
      <c r="BA229" s="228">
        <f>'4'!BA103</f>
        <v>445</v>
      </c>
      <c r="BB229" s="228">
        <f>'4'!BB103</f>
        <v>361</v>
      </c>
      <c r="BC229" s="229" t="s">
        <v>154</v>
      </c>
      <c r="BD229" s="229"/>
      <c r="BF229" s="226"/>
      <c r="BG229" s="228" t="str">
        <f>'4'!BG103</f>
        <v>Alih Daya Anak Perusahaan</v>
      </c>
      <c r="BH229" s="228">
        <f>'4'!BH103</f>
        <v>861</v>
      </c>
      <c r="BI229" s="228">
        <f>'4'!BI103</f>
        <v>1225</v>
      </c>
      <c r="BJ229" s="228">
        <f>'4'!BJ103</f>
        <v>884</v>
      </c>
      <c r="BK229" s="229"/>
      <c r="BL229" s="229"/>
      <c r="BN229" s="226"/>
      <c r="BO229" s="228" t="str">
        <f>'4'!BO103</f>
        <v>Alih Daya Anak Perusahaan</v>
      </c>
      <c r="BP229" s="228">
        <f>'4'!BP103</f>
        <v>164</v>
      </c>
      <c r="BQ229" s="228">
        <f>'4'!BQ103</f>
        <v>180</v>
      </c>
      <c r="BR229" s="228">
        <f>'4'!BR103</f>
        <v>165</v>
      </c>
      <c r="BS229" s="229"/>
      <c r="BT229" s="229"/>
    </row>
    <row r="230" spans="2:72" s="36" customFormat="1">
      <c r="B230" s="226"/>
      <c r="C230" s="228" t="str">
        <f>'4'!C104</f>
        <v>Pemagang / Pelamar Lulus Seleksi / Calon Pegawai</v>
      </c>
      <c r="D230" s="228">
        <f>'4'!D104</f>
        <v>150</v>
      </c>
      <c r="E230" s="228">
        <f>'4'!E104</f>
        <v>8</v>
      </c>
      <c r="F230" s="228">
        <f>'4'!F104</f>
        <v>6</v>
      </c>
      <c r="G230" s="229"/>
      <c r="H230" s="229"/>
      <c r="J230" s="226"/>
      <c r="K230" s="228" t="str">
        <f>'4'!K104</f>
        <v>Pemagang / Pelamar Lulus Seleksi / Calon Pegawai</v>
      </c>
      <c r="L230" s="228">
        <f>'4'!L104</f>
        <v>0</v>
      </c>
      <c r="M230" s="228">
        <f>'4'!M104</f>
        <v>0</v>
      </c>
      <c r="N230" s="228">
        <f>'4'!N104</f>
        <v>0</v>
      </c>
      <c r="O230" s="229"/>
      <c r="P230" s="229"/>
      <c r="R230" s="226"/>
      <c r="S230" s="228" t="str">
        <f>'4'!S104</f>
        <v>Pemagang / Pelamar Lulus Seleksi / Calon Pegawai</v>
      </c>
      <c r="T230" s="228">
        <f>'4'!T104</f>
        <v>0</v>
      </c>
      <c r="U230" s="228">
        <f>'4'!U104</f>
        <v>0</v>
      </c>
      <c r="V230" s="228">
        <f>'4'!V104</f>
        <v>0</v>
      </c>
      <c r="W230" s="229"/>
      <c r="X230" s="229"/>
      <c r="Z230" s="226"/>
      <c r="AA230" s="228" t="str">
        <f>'4'!AA104</f>
        <v>Pemagang / Pelamar Lulus Seleksi / Calon Pegawai</v>
      </c>
      <c r="AB230" s="228">
        <f>'4'!AB104</f>
        <v>0</v>
      </c>
      <c r="AC230" s="228">
        <f>'4'!AC104</f>
        <v>0</v>
      </c>
      <c r="AD230" s="228">
        <f>'4'!AD104</f>
        <v>0</v>
      </c>
      <c r="AE230" s="229"/>
      <c r="AF230" s="229"/>
      <c r="AH230" s="226"/>
      <c r="AI230" s="228" t="str">
        <f>'4'!AI104</f>
        <v>Pemagang / Pelamar Lulus Seleksi / Calon Pegawai</v>
      </c>
      <c r="AJ230" s="228">
        <f>'4'!AJ104</f>
        <v>0</v>
      </c>
      <c r="AK230" s="228">
        <f>'4'!AK104</f>
        <v>0</v>
      </c>
      <c r="AL230" s="228">
        <f>'4'!AL104</f>
        <v>0</v>
      </c>
      <c r="AM230" s="229" t="s">
        <v>154</v>
      </c>
      <c r="AN230" s="229"/>
      <c r="AP230" s="226"/>
      <c r="AQ230" s="228" t="str">
        <f>'4'!AQ104</f>
        <v>Pemagang / Pelamar Lulus Seleksi / Calon Pegawai</v>
      </c>
      <c r="AR230" s="228">
        <f>'4'!AR104</f>
        <v>0</v>
      </c>
      <c r="AS230" s="228">
        <f>'4'!AS104</f>
        <v>0</v>
      </c>
      <c r="AT230" s="228">
        <f>'4'!AT104</f>
        <v>0</v>
      </c>
      <c r="AU230" s="229"/>
      <c r="AV230" s="229"/>
      <c r="AX230" s="226"/>
      <c r="AY230" s="228" t="str">
        <f>'4'!AY104</f>
        <v>Pemagang / Pelamar Lulus Seleksi / Calon Pegawai</v>
      </c>
      <c r="AZ230" s="228">
        <f>'4'!AZ104</f>
        <v>0</v>
      </c>
      <c r="BA230" s="228">
        <f>'4'!BA104</f>
        <v>0</v>
      </c>
      <c r="BB230" s="228">
        <f>'4'!BB104</f>
        <v>3</v>
      </c>
      <c r="BC230" s="229"/>
      <c r="BD230" s="229"/>
      <c r="BF230" s="226"/>
      <c r="BG230" s="228" t="str">
        <f>'4'!BG104</f>
        <v>Pemagang / Pelamar Lulus Seleksi / Calon Pegawai</v>
      </c>
      <c r="BH230" s="228">
        <f>'4'!BH104</f>
        <v>150</v>
      </c>
      <c r="BI230" s="228">
        <f>'4'!BI104</f>
        <v>8</v>
      </c>
      <c r="BJ230" s="228">
        <f>'4'!BJ104</f>
        <v>3</v>
      </c>
      <c r="BK230" s="229"/>
      <c r="BL230" s="229"/>
      <c r="BN230" s="226"/>
      <c r="BO230" s="228" t="str">
        <f>'4'!BO104</f>
        <v>Pemagang / Pelamar Lulus Seleksi / Calon Pegawai</v>
      </c>
      <c r="BP230" s="228">
        <f>'4'!BP104</f>
        <v>0</v>
      </c>
      <c r="BQ230" s="228">
        <f>'4'!BQ104</f>
        <v>0</v>
      </c>
      <c r="BR230" s="228">
        <f>'4'!BR104</f>
        <v>0</v>
      </c>
      <c r="BS230" s="229"/>
      <c r="BT230" s="229"/>
    </row>
    <row r="231" spans="2:72" s="36" customFormat="1">
      <c r="B231" s="226"/>
      <c r="C231" s="228" t="str">
        <f>'4'!C105</f>
        <v>Pekerja Pemegang Saham Lainnya</v>
      </c>
      <c r="D231" s="228">
        <f>'4'!D105</f>
        <v>0</v>
      </c>
      <c r="E231" s="228">
        <f>'4'!E105</f>
        <v>0</v>
      </c>
      <c r="F231" s="228">
        <f>'4'!F105</f>
        <v>0</v>
      </c>
      <c r="G231" s="229"/>
      <c r="H231" s="229"/>
      <c r="J231" s="226"/>
      <c r="K231" s="228" t="str">
        <f>'4'!K105</f>
        <v>Pekerja Pemegang Saham Lainnya</v>
      </c>
      <c r="L231" s="228">
        <f>'4'!L105</f>
        <v>0</v>
      </c>
      <c r="M231" s="228">
        <f>'4'!M105</f>
        <v>0</v>
      </c>
      <c r="N231" s="228">
        <f>'4'!N105</f>
        <v>0</v>
      </c>
      <c r="O231" s="229"/>
      <c r="P231" s="229"/>
      <c r="R231" s="226"/>
      <c r="S231" s="228" t="str">
        <f>'4'!S105</f>
        <v>Pekerja Pemegang Saham Lainnya</v>
      </c>
      <c r="T231" s="228">
        <f>'4'!T105</f>
        <v>0</v>
      </c>
      <c r="U231" s="228">
        <f>'4'!U105</f>
        <v>0</v>
      </c>
      <c r="V231" s="228">
        <f>'4'!V105</f>
        <v>0</v>
      </c>
      <c r="W231" s="229"/>
      <c r="X231" s="229"/>
      <c r="Z231" s="226"/>
      <c r="AA231" s="228" t="str">
        <f>'4'!AA105</f>
        <v>Pekerja Pemegang Saham Lainnya</v>
      </c>
      <c r="AB231" s="228">
        <f>'4'!AB105</f>
        <v>0</v>
      </c>
      <c r="AC231" s="228">
        <f>'4'!AC105</f>
        <v>0</v>
      </c>
      <c r="AD231" s="228">
        <f>'4'!AD105</f>
        <v>0</v>
      </c>
      <c r="AE231" s="229"/>
      <c r="AF231" s="229"/>
      <c r="AH231" s="226"/>
      <c r="AI231" s="228" t="str">
        <f>'4'!AI105</f>
        <v>Pekerja Pemegang Saham Lainnya</v>
      </c>
      <c r="AJ231" s="228">
        <f>'4'!AJ105</f>
        <v>0</v>
      </c>
      <c r="AK231" s="228">
        <f>'4'!AK105</f>
        <v>0</v>
      </c>
      <c r="AL231" s="228">
        <f>'4'!AL105</f>
        <v>0</v>
      </c>
      <c r="AM231" s="229"/>
      <c r="AN231" s="229"/>
      <c r="AP231" s="226"/>
      <c r="AQ231" s="228" t="str">
        <f>'4'!AQ105</f>
        <v>Pekerja Pemegang Saham Lainnya</v>
      </c>
      <c r="AR231" s="228">
        <f>'4'!AR105</f>
        <v>0</v>
      </c>
      <c r="AS231" s="228">
        <f>'4'!AS105</f>
        <v>0</v>
      </c>
      <c r="AT231" s="228">
        <f>'4'!AT105</f>
        <v>0</v>
      </c>
      <c r="AU231" s="229"/>
      <c r="AV231" s="229"/>
      <c r="AX231" s="226"/>
      <c r="AY231" s="228" t="str">
        <f>'4'!AY105</f>
        <v>Pekerja Pemegang Saham Lainnya</v>
      </c>
      <c r="AZ231" s="228">
        <f>'4'!AZ105</f>
        <v>0</v>
      </c>
      <c r="BA231" s="228">
        <f>'4'!BA105</f>
        <v>0</v>
      </c>
      <c r="BB231" s="228">
        <f>'4'!BB105</f>
        <v>0</v>
      </c>
      <c r="BC231" s="229"/>
      <c r="BD231" s="229"/>
      <c r="BF231" s="226"/>
      <c r="BG231" s="228" t="str">
        <f>'4'!BG105</f>
        <v>Pekerja Pemegang Saham Lainnya</v>
      </c>
      <c r="BH231" s="228">
        <f>'4'!BH105</f>
        <v>0</v>
      </c>
      <c r="BI231" s="228">
        <f>'4'!BI105</f>
        <v>0</v>
      </c>
      <c r="BJ231" s="228">
        <f>'4'!BJ105</f>
        <v>0</v>
      </c>
      <c r="BK231" s="229"/>
      <c r="BL231" s="229"/>
      <c r="BN231" s="226"/>
      <c r="BO231" s="228" t="str">
        <f>'4'!BO105</f>
        <v>Pekerja Pemegang Saham Lainnya</v>
      </c>
      <c r="BP231" s="228">
        <f>'4'!BP105</f>
        <v>0</v>
      </c>
      <c r="BQ231" s="228">
        <f>'4'!BQ105</f>
        <v>0</v>
      </c>
      <c r="BR231" s="228">
        <f>'4'!BR105</f>
        <v>0</v>
      </c>
      <c r="BS231" s="229"/>
      <c r="BT231" s="229"/>
    </row>
    <row r="232" spans="2:72" s="36" customFormat="1">
      <c r="B232" s="226"/>
      <c r="C232" s="230" t="s">
        <v>75</v>
      </c>
      <c r="D232" s="231"/>
      <c r="E232" s="231"/>
      <c r="F232" s="231"/>
      <c r="G232" s="229"/>
      <c r="H232" s="229"/>
      <c r="J232" s="226"/>
      <c r="K232" s="230" t="s">
        <v>75</v>
      </c>
      <c r="L232" s="231"/>
      <c r="M232" s="231"/>
      <c r="N232" s="231"/>
      <c r="O232" s="229"/>
      <c r="P232" s="229"/>
      <c r="R232" s="226"/>
      <c r="S232" s="230" t="s">
        <v>75</v>
      </c>
      <c r="T232" s="231"/>
      <c r="U232" s="231"/>
      <c r="V232" s="231"/>
      <c r="W232" s="229"/>
      <c r="X232" s="229"/>
      <c r="Z232" s="226"/>
      <c r="AA232" s="230" t="s">
        <v>75</v>
      </c>
      <c r="AB232" s="231"/>
      <c r="AC232" s="231"/>
      <c r="AD232" s="231"/>
      <c r="AE232" s="229"/>
      <c r="AF232" s="229"/>
      <c r="AH232" s="226"/>
      <c r="AI232" s="230" t="s">
        <v>75</v>
      </c>
      <c r="AJ232" s="231"/>
      <c r="AK232" s="231"/>
      <c r="AL232" s="231"/>
      <c r="AM232" s="229"/>
      <c r="AN232" s="229"/>
      <c r="AP232" s="226"/>
      <c r="AQ232" s="230" t="s">
        <v>75</v>
      </c>
      <c r="AR232" s="231"/>
      <c r="AS232" s="231"/>
      <c r="AT232" s="231"/>
      <c r="AU232" s="229"/>
      <c r="AV232" s="229"/>
      <c r="AX232" s="226"/>
      <c r="AY232" s="230" t="s">
        <v>75</v>
      </c>
      <c r="AZ232" s="231"/>
      <c r="BA232" s="231"/>
      <c r="BB232" s="231"/>
      <c r="BC232" s="229"/>
      <c r="BD232" s="229"/>
      <c r="BF232" s="226"/>
      <c r="BG232" s="230" t="s">
        <v>75</v>
      </c>
      <c r="BH232" s="231"/>
      <c r="BI232" s="231"/>
      <c r="BJ232" s="231"/>
      <c r="BK232" s="229"/>
      <c r="BL232" s="229"/>
      <c r="BN232" s="226"/>
      <c r="BO232" s="230" t="s">
        <v>75</v>
      </c>
      <c r="BP232" s="231"/>
      <c r="BQ232" s="231"/>
      <c r="BR232" s="231"/>
      <c r="BS232" s="229"/>
      <c r="BT232" s="229"/>
    </row>
    <row r="233" spans="2:72" s="36" customFormat="1">
      <c r="B233" s="226"/>
      <c r="C233" s="231" t="str">
        <f>C224</f>
        <v>BOD Pelindo (Penugasan)</v>
      </c>
      <c r="D233" s="232">
        <f>D224-D30</f>
        <v>0</v>
      </c>
      <c r="E233" s="232">
        <f t="shared" ref="E233:F233" si="481">E224-E30</f>
        <v>0</v>
      </c>
      <c r="F233" s="232">
        <f t="shared" si="481"/>
        <v>0</v>
      </c>
      <c r="G233" s="229"/>
      <c r="H233" s="229"/>
      <c r="J233" s="226"/>
      <c r="K233" s="231" t="str">
        <f>K224</f>
        <v>BOD Pelindo (Penugasan)</v>
      </c>
      <c r="L233" s="232">
        <f>L224-L30</f>
        <v>0</v>
      </c>
      <c r="M233" s="232">
        <f t="shared" ref="M233:N233" si="482">M224-M30</f>
        <v>0</v>
      </c>
      <c r="N233" s="232">
        <f t="shared" si="482"/>
        <v>0</v>
      </c>
      <c r="O233" s="229"/>
      <c r="P233" s="229"/>
      <c r="R233" s="226"/>
      <c r="S233" s="231" t="str">
        <f>S224</f>
        <v>BOD Pelindo (Penugasan)</v>
      </c>
      <c r="T233" s="232">
        <f>T224-T30</f>
        <v>0</v>
      </c>
      <c r="U233" s="232">
        <f t="shared" ref="U233:V233" si="483">U224-U30</f>
        <v>0</v>
      </c>
      <c r="V233" s="232">
        <f t="shared" si="483"/>
        <v>0</v>
      </c>
      <c r="W233" s="229"/>
      <c r="X233" s="229"/>
      <c r="Z233" s="226"/>
      <c r="AA233" s="231" t="str">
        <f>AA224</f>
        <v>BOD Pelindo (Penugasan)</v>
      </c>
      <c r="AB233" s="232">
        <f>AB224-AB30</f>
        <v>0</v>
      </c>
      <c r="AC233" s="232">
        <f t="shared" ref="AC233:AD233" si="484">AC224-AC30</f>
        <v>0</v>
      </c>
      <c r="AD233" s="232">
        <f t="shared" si="484"/>
        <v>0</v>
      </c>
      <c r="AE233" s="229"/>
      <c r="AF233" s="229"/>
      <c r="AH233" s="226"/>
      <c r="AI233" s="231" t="str">
        <f>AI224</f>
        <v>BOD Pelindo (Penugasan)</v>
      </c>
      <c r="AJ233" s="232">
        <f>AJ224-AJ30</f>
        <v>0</v>
      </c>
      <c r="AK233" s="232">
        <f t="shared" ref="AK233:AL233" si="485">AK224-AK30</f>
        <v>0</v>
      </c>
      <c r="AL233" s="232">
        <f t="shared" si="485"/>
        <v>0</v>
      </c>
      <c r="AM233" s="229"/>
      <c r="AN233" s="229"/>
      <c r="AP233" s="226"/>
      <c r="AQ233" s="231" t="str">
        <f>AQ224</f>
        <v>BOD Pelindo (Penugasan)</v>
      </c>
      <c r="AR233" s="232">
        <f>AR224-AR30</f>
        <v>0</v>
      </c>
      <c r="AS233" s="232">
        <f t="shared" ref="AS233:AT233" si="486">AS224-AS30</f>
        <v>0</v>
      </c>
      <c r="AT233" s="232">
        <f t="shared" si="486"/>
        <v>0</v>
      </c>
      <c r="AU233" s="229"/>
      <c r="AV233" s="229"/>
      <c r="AX233" s="226"/>
      <c r="AY233" s="231" t="str">
        <f>AY224</f>
        <v>BOD Pelindo (Penugasan)</v>
      </c>
      <c r="AZ233" s="232">
        <f>AZ224-AZ30</f>
        <v>0</v>
      </c>
      <c r="BA233" s="232">
        <f t="shared" ref="BA233:BB233" si="487">BA224-BA30</f>
        <v>0</v>
      </c>
      <c r="BB233" s="232">
        <f t="shared" si="487"/>
        <v>0</v>
      </c>
      <c r="BC233" s="229"/>
      <c r="BD233" s="229"/>
      <c r="BF233" s="226"/>
      <c r="BG233" s="231" t="str">
        <f>BG224</f>
        <v>BOD Pelindo (Penugasan)</v>
      </c>
      <c r="BH233" s="232">
        <f>BH224-BH30</f>
        <v>0</v>
      </c>
      <c r="BI233" s="232">
        <f t="shared" ref="BI233:BJ233" si="488">BI224-BI30</f>
        <v>0</v>
      </c>
      <c r="BJ233" s="232">
        <f t="shared" si="488"/>
        <v>0</v>
      </c>
      <c r="BK233" s="229"/>
      <c r="BL233" s="229"/>
      <c r="BN233" s="226"/>
      <c r="BO233" s="231" t="str">
        <f>BO224</f>
        <v>BOD Pelindo (Penugasan)</v>
      </c>
      <c r="BP233" s="232">
        <f>BP224-BP30</f>
        <v>0</v>
      </c>
      <c r="BQ233" s="232">
        <f t="shared" ref="BQ233:BR233" si="489">BQ224-BQ30</f>
        <v>0</v>
      </c>
      <c r="BR233" s="232">
        <f t="shared" si="489"/>
        <v>0</v>
      </c>
      <c r="BS233" s="229"/>
      <c r="BT233" s="229"/>
    </row>
    <row r="234" spans="2:72" s="36" customFormat="1">
      <c r="B234" s="226"/>
      <c r="C234" s="231" t="str">
        <f t="shared" ref="C234:C240" si="490">C225</f>
        <v>BOD Non Pelindo</v>
      </c>
      <c r="D234" s="232">
        <f>D225-D54</f>
        <v>4</v>
      </c>
      <c r="E234" s="232">
        <f t="shared" ref="E234:F234" si="491">E225-E54</f>
        <v>9</v>
      </c>
      <c r="F234" s="232">
        <f t="shared" si="491"/>
        <v>9</v>
      </c>
      <c r="G234" s="229"/>
      <c r="H234" s="229"/>
      <c r="J234" s="226"/>
      <c r="K234" s="231" t="str">
        <f t="shared" ref="K234:K240" si="492">K225</f>
        <v>BOD Non Pelindo</v>
      </c>
      <c r="L234" s="232">
        <f>L225-L54</f>
        <v>0</v>
      </c>
      <c r="M234" s="232">
        <f t="shared" ref="M234:N234" si="493">M225-M54</f>
        <v>5</v>
      </c>
      <c r="N234" s="232">
        <f t="shared" si="493"/>
        <v>5</v>
      </c>
      <c r="O234" s="229"/>
      <c r="P234" s="229"/>
      <c r="R234" s="226"/>
      <c r="S234" s="231" t="str">
        <f t="shared" ref="S234:S240" si="494">S225</f>
        <v>BOD Non Pelindo</v>
      </c>
      <c r="T234" s="232">
        <f>T225-T54</f>
        <v>2</v>
      </c>
      <c r="U234" s="232">
        <f t="shared" ref="U234:V234" si="495">U225-U54</f>
        <v>2</v>
      </c>
      <c r="V234" s="232">
        <f t="shared" si="495"/>
        <v>2</v>
      </c>
      <c r="W234" s="229" t="s">
        <v>142</v>
      </c>
      <c r="X234" s="229"/>
      <c r="Z234" s="226"/>
      <c r="AA234" s="231" t="str">
        <f t="shared" ref="AA234:AA240" si="496">AA225</f>
        <v>BOD Non Pelindo</v>
      </c>
      <c r="AB234" s="232">
        <f>AB225-AB54</f>
        <v>2</v>
      </c>
      <c r="AC234" s="232">
        <f t="shared" ref="AC234:AD234" si="497">AC225-AC54</f>
        <v>2</v>
      </c>
      <c r="AD234" s="232">
        <f t="shared" si="497"/>
        <v>2</v>
      </c>
      <c r="AE234" s="229" t="s">
        <v>142</v>
      </c>
      <c r="AF234" s="229"/>
      <c r="AH234" s="226"/>
      <c r="AI234" s="231" t="str">
        <f t="shared" ref="AI234:AI240" si="498">AI225</f>
        <v>BOD Non Pelindo</v>
      </c>
      <c r="AJ234" s="232">
        <f>AJ225-AJ54</f>
        <v>0</v>
      </c>
      <c r="AK234" s="232">
        <f t="shared" ref="AK234:AL234" si="499">AK225-AK54</f>
        <v>0</v>
      </c>
      <c r="AL234" s="232">
        <f t="shared" si="499"/>
        <v>0</v>
      </c>
      <c r="AM234" s="229"/>
      <c r="AN234" s="229"/>
      <c r="AP234" s="226"/>
      <c r="AQ234" s="231" t="str">
        <f t="shared" ref="AQ234:AQ240" si="500">AQ225</f>
        <v>BOD Non Pelindo</v>
      </c>
      <c r="AR234" s="232">
        <f>AR225-AR54</f>
        <v>0</v>
      </c>
      <c r="AS234" s="232">
        <f t="shared" ref="AS234:AT234" si="501">AS225-AS54</f>
        <v>0</v>
      </c>
      <c r="AT234" s="232">
        <f t="shared" si="501"/>
        <v>0</v>
      </c>
      <c r="AU234" s="229"/>
      <c r="AV234" s="229"/>
      <c r="AX234" s="226"/>
      <c r="AY234" s="231" t="str">
        <f t="shared" ref="AY234:AY240" si="502">AY225</f>
        <v>BOD Non Pelindo</v>
      </c>
      <c r="AZ234" s="232">
        <f>AZ225-AZ54</f>
        <v>0</v>
      </c>
      <c r="BA234" s="232">
        <f t="shared" ref="BA234:BB234" si="503">BA225-BA54</f>
        <v>0</v>
      </c>
      <c r="BB234" s="232">
        <f t="shared" si="503"/>
        <v>0</v>
      </c>
      <c r="BC234" s="229"/>
      <c r="BD234" s="229"/>
      <c r="BF234" s="226"/>
      <c r="BG234" s="231" t="str">
        <f t="shared" ref="BG234:BG240" si="504">BG225</f>
        <v>BOD Non Pelindo</v>
      </c>
      <c r="BH234" s="232">
        <f>BH225-BH54</f>
        <v>0</v>
      </c>
      <c r="BI234" s="232">
        <f t="shared" ref="BI234:BJ234" si="505">BI225-BI54</f>
        <v>0</v>
      </c>
      <c r="BJ234" s="232">
        <f t="shared" si="505"/>
        <v>0</v>
      </c>
      <c r="BK234" s="229"/>
      <c r="BL234" s="229"/>
      <c r="BN234" s="226"/>
      <c r="BO234" s="231" t="str">
        <f t="shared" ref="BO234:BO240" si="506">BO225</f>
        <v>BOD Non Pelindo</v>
      </c>
      <c r="BP234" s="232">
        <f>BP225-BP54</f>
        <v>0</v>
      </c>
      <c r="BQ234" s="232">
        <f t="shared" ref="BQ234:BR234" si="507">BQ225-BQ54</f>
        <v>0</v>
      </c>
      <c r="BR234" s="232">
        <f t="shared" si="507"/>
        <v>0</v>
      </c>
      <c r="BS234" s="229"/>
      <c r="BT234" s="229"/>
    </row>
    <row r="235" spans="2:72" s="36" customFormat="1">
      <c r="B235" s="226"/>
      <c r="C235" s="231" t="str">
        <f t="shared" si="490"/>
        <v>Organik Pelindo (Penugasan)</v>
      </c>
      <c r="D235" s="232">
        <f>D226-D78</f>
        <v>0</v>
      </c>
      <c r="E235" s="232">
        <f t="shared" ref="E235:F235" si="508">E226-E78</f>
        <v>0</v>
      </c>
      <c r="F235" s="232">
        <f t="shared" si="508"/>
        <v>0</v>
      </c>
      <c r="G235" s="229"/>
      <c r="H235" s="229"/>
      <c r="J235" s="226"/>
      <c r="K235" s="231" t="str">
        <f t="shared" si="492"/>
        <v>Organik Pelindo (Penugasan)</v>
      </c>
      <c r="L235" s="232">
        <f>L226-L78</f>
        <v>0</v>
      </c>
      <c r="M235" s="232">
        <f t="shared" ref="M235" si="509">M226-M78</f>
        <v>0</v>
      </c>
      <c r="N235" s="232">
        <f>N226-N78</f>
        <v>0</v>
      </c>
      <c r="O235" s="229"/>
      <c r="P235" s="229"/>
      <c r="R235" s="226"/>
      <c r="S235" s="231" t="str">
        <f t="shared" si="494"/>
        <v>Organik Pelindo (Penugasan)</v>
      </c>
      <c r="T235" s="232">
        <f>T226-T78</f>
        <v>0</v>
      </c>
      <c r="U235" s="232">
        <f t="shared" ref="U235:V235" si="510">U226-U78</f>
        <v>0</v>
      </c>
      <c r="V235" s="232">
        <f t="shared" si="510"/>
        <v>0</v>
      </c>
      <c r="W235" s="229"/>
      <c r="X235" s="229"/>
      <c r="Z235" s="226"/>
      <c r="AA235" s="231" t="str">
        <f t="shared" si="496"/>
        <v>Organik Pelindo (Penugasan)</v>
      </c>
      <c r="AB235" s="232">
        <f>AB226-AB78</f>
        <v>0</v>
      </c>
      <c r="AC235" s="232">
        <f t="shared" ref="AC235:AD235" si="511">AC226-AC78</f>
        <v>0</v>
      </c>
      <c r="AD235" s="232">
        <f t="shared" si="511"/>
        <v>0</v>
      </c>
      <c r="AE235" s="229"/>
      <c r="AF235" s="229"/>
      <c r="AH235" s="226"/>
      <c r="AI235" s="231" t="str">
        <f t="shared" si="498"/>
        <v>Organik Pelindo (Penugasan)</v>
      </c>
      <c r="AJ235" s="232">
        <f>AJ226-AJ78</f>
        <v>0</v>
      </c>
      <c r="AK235" s="232">
        <f t="shared" ref="AK235:AL235" si="512">AK226-AK78</f>
        <v>0</v>
      </c>
      <c r="AL235" s="232">
        <f t="shared" si="512"/>
        <v>0</v>
      </c>
      <c r="AM235" s="229"/>
      <c r="AN235" s="229"/>
      <c r="AP235" s="226"/>
      <c r="AQ235" s="231" t="str">
        <f t="shared" si="500"/>
        <v>Organik Pelindo (Penugasan)</v>
      </c>
      <c r="AR235" s="232">
        <f>AR226-AR78</f>
        <v>0</v>
      </c>
      <c r="AS235" s="232">
        <f t="shared" ref="AS235:AT235" si="513">AS226-AS78</f>
        <v>0</v>
      </c>
      <c r="AT235" s="232">
        <f t="shared" si="513"/>
        <v>0</v>
      </c>
      <c r="AU235" s="229"/>
      <c r="AV235" s="229"/>
      <c r="AX235" s="226"/>
      <c r="AY235" s="231" t="str">
        <f t="shared" si="502"/>
        <v>Organik Pelindo (Penugasan)</v>
      </c>
      <c r="AZ235" s="232">
        <f>AZ226-AZ78</f>
        <v>0</v>
      </c>
      <c r="BA235" s="232">
        <f t="shared" ref="BA235:BB235" si="514">BA226-BA78</f>
        <v>0</v>
      </c>
      <c r="BB235" s="232">
        <f t="shared" si="514"/>
        <v>0</v>
      </c>
      <c r="BC235" s="229"/>
      <c r="BD235" s="229"/>
      <c r="BF235" s="226"/>
      <c r="BG235" s="231" t="str">
        <f t="shared" si="504"/>
        <v>Organik Pelindo (Penugasan)</v>
      </c>
      <c r="BH235" s="232">
        <f>BH226-BH78</f>
        <v>0</v>
      </c>
      <c r="BI235" s="232">
        <f t="shared" ref="BI235:BJ235" si="515">BI226-BI78</f>
        <v>0</v>
      </c>
      <c r="BJ235" s="232">
        <f t="shared" si="515"/>
        <v>0</v>
      </c>
      <c r="BK235" s="229"/>
      <c r="BL235" s="229"/>
      <c r="BN235" s="226"/>
      <c r="BO235" s="231" t="str">
        <f t="shared" si="506"/>
        <v>Organik Pelindo (Penugasan)</v>
      </c>
      <c r="BP235" s="232">
        <f>BP226-BP78</f>
        <v>0</v>
      </c>
      <c r="BQ235" s="232">
        <f t="shared" ref="BQ235:BR235" si="516">BQ226-BQ78</f>
        <v>0</v>
      </c>
      <c r="BR235" s="232">
        <f t="shared" si="516"/>
        <v>0</v>
      </c>
      <c r="BS235" s="229"/>
      <c r="BT235" s="229"/>
    </row>
    <row r="236" spans="2:72" s="36" customFormat="1">
      <c r="B236" s="226"/>
      <c r="C236" s="231" t="str">
        <f t="shared" si="490"/>
        <v>Organik Anak Perusahaan</v>
      </c>
      <c r="D236" s="232">
        <f>D227-D102</f>
        <v>13</v>
      </c>
      <c r="E236" s="232">
        <f t="shared" ref="E236:F236" si="517">E227-E102</f>
        <v>11</v>
      </c>
      <c r="F236" s="232">
        <f t="shared" si="517"/>
        <v>11</v>
      </c>
      <c r="G236" s="229"/>
      <c r="H236" s="229"/>
      <c r="J236" s="226"/>
      <c r="K236" s="231" t="str">
        <f t="shared" si="492"/>
        <v>Organik Anak Perusahaan</v>
      </c>
      <c r="L236" s="232">
        <f>L227-L102</f>
        <v>0</v>
      </c>
      <c r="M236" s="232">
        <f t="shared" ref="M236:N236" si="518">M227-M102</f>
        <v>0</v>
      </c>
      <c r="N236" s="232">
        <f t="shared" si="518"/>
        <v>0</v>
      </c>
      <c r="O236" s="229"/>
      <c r="P236" s="229"/>
      <c r="R236" s="226"/>
      <c r="S236" s="231" t="str">
        <f t="shared" si="494"/>
        <v>Organik Anak Perusahaan</v>
      </c>
      <c r="T236" s="232">
        <f>T227-T102</f>
        <v>13</v>
      </c>
      <c r="U236" s="232">
        <f t="shared" ref="U236:V236" si="519">U227-U102</f>
        <v>11</v>
      </c>
      <c r="V236" s="232">
        <f t="shared" si="519"/>
        <v>11</v>
      </c>
      <c r="W236" s="229" t="s">
        <v>143</v>
      </c>
      <c r="X236" s="229"/>
      <c r="Z236" s="226"/>
      <c r="AA236" s="231" t="str">
        <f t="shared" si="496"/>
        <v>Organik Anak Perusahaan</v>
      </c>
      <c r="AB236" s="232">
        <f>AB227-AB102</f>
        <v>0</v>
      </c>
      <c r="AC236" s="232">
        <f t="shared" ref="AC236:AD236" si="520">AC227-AC102</f>
        <v>0</v>
      </c>
      <c r="AD236" s="232">
        <f t="shared" si="520"/>
        <v>0</v>
      </c>
      <c r="AE236" s="229"/>
      <c r="AF236" s="229"/>
      <c r="AH236" s="226"/>
      <c r="AI236" s="231" t="str">
        <f t="shared" si="498"/>
        <v>Organik Anak Perusahaan</v>
      </c>
      <c r="AJ236" s="232">
        <f>AJ227-AJ102</f>
        <v>0</v>
      </c>
      <c r="AK236" s="232">
        <f t="shared" ref="AK236:AL236" si="521">AK227-AK102</f>
        <v>0</v>
      </c>
      <c r="AL236" s="232">
        <f t="shared" si="521"/>
        <v>0</v>
      </c>
      <c r="AM236" s="229"/>
      <c r="AN236" s="229"/>
      <c r="AP236" s="226"/>
      <c r="AQ236" s="231" t="str">
        <f t="shared" si="500"/>
        <v>Organik Anak Perusahaan</v>
      </c>
      <c r="AR236" s="232">
        <f>AR227-AR102</f>
        <v>0</v>
      </c>
      <c r="AS236" s="232">
        <f t="shared" ref="AS236:AT236" si="522">AS227-AS102</f>
        <v>0</v>
      </c>
      <c r="AT236" s="232">
        <f t="shared" si="522"/>
        <v>0</v>
      </c>
      <c r="AU236" s="229"/>
      <c r="AV236" s="229"/>
      <c r="AX236" s="226"/>
      <c r="AY236" s="231" t="str">
        <f t="shared" si="502"/>
        <v>Organik Anak Perusahaan</v>
      </c>
      <c r="AZ236" s="232">
        <f>AZ227-AZ102</f>
        <v>0</v>
      </c>
      <c r="BA236" s="232">
        <f t="shared" ref="BA236:BB236" si="523">BA227-BA102</f>
        <v>0</v>
      </c>
      <c r="BB236" s="232">
        <f t="shared" si="523"/>
        <v>0</v>
      </c>
      <c r="BC236" s="229"/>
      <c r="BD236" s="229"/>
      <c r="BF236" s="226"/>
      <c r="BG236" s="231" t="str">
        <f t="shared" si="504"/>
        <v>Organik Anak Perusahaan</v>
      </c>
      <c r="BH236" s="232">
        <f>BH227-BH102</f>
        <v>0</v>
      </c>
      <c r="BI236" s="232">
        <f t="shared" ref="BI236:BJ236" si="524">BI227-BI102</f>
        <v>0</v>
      </c>
      <c r="BJ236" s="232">
        <f t="shared" si="524"/>
        <v>0</v>
      </c>
      <c r="BK236" s="229"/>
      <c r="BL236" s="229"/>
      <c r="BN236" s="226"/>
      <c r="BO236" s="231" t="str">
        <f t="shared" si="506"/>
        <v>Organik Anak Perusahaan</v>
      </c>
      <c r="BP236" s="232">
        <f>BP227-BP102</f>
        <v>0</v>
      </c>
      <c r="BQ236" s="232">
        <f t="shared" ref="BQ236:BR236" si="525">BQ227-BQ102</f>
        <v>0</v>
      </c>
      <c r="BR236" s="232">
        <f t="shared" si="525"/>
        <v>0</v>
      </c>
      <c r="BS236" s="229"/>
      <c r="BT236" s="229"/>
    </row>
    <row r="237" spans="2:72" s="36" customFormat="1">
      <c r="B237" s="226"/>
      <c r="C237" s="231" t="str">
        <f t="shared" si="490"/>
        <v>PKWT Anak Perusahaan</v>
      </c>
      <c r="D237" s="232">
        <f>D228-D126</f>
        <v>26</v>
      </c>
      <c r="E237" s="232">
        <f t="shared" ref="E237:F237" si="526">E228-E126</f>
        <v>37</v>
      </c>
      <c r="F237" s="232">
        <f t="shared" si="526"/>
        <v>25</v>
      </c>
      <c r="G237" s="229"/>
      <c r="H237" s="229"/>
      <c r="J237" s="226"/>
      <c r="K237" s="231" t="str">
        <f t="shared" si="492"/>
        <v>PKWT Anak Perusahaan</v>
      </c>
      <c r="L237" s="232">
        <f>L228-L126</f>
        <v>0</v>
      </c>
      <c r="M237" s="232">
        <f t="shared" ref="M237:N237" si="527">M228-M126</f>
        <v>6</v>
      </c>
      <c r="N237" s="232">
        <f t="shared" si="527"/>
        <v>6</v>
      </c>
      <c r="O237" s="229"/>
      <c r="P237" s="229"/>
      <c r="R237" s="226"/>
      <c r="S237" s="231" t="str">
        <f t="shared" si="494"/>
        <v>PKWT Anak Perusahaan</v>
      </c>
      <c r="T237" s="232">
        <f>T228-T126</f>
        <v>24</v>
      </c>
      <c r="U237" s="232">
        <f t="shared" ref="U237:V237" si="528">U228-U126</f>
        <v>18</v>
      </c>
      <c r="V237" s="232">
        <f t="shared" si="528"/>
        <v>18</v>
      </c>
      <c r="W237" s="229" t="s">
        <v>142</v>
      </c>
      <c r="X237" s="229"/>
      <c r="Z237" s="226"/>
      <c r="AA237" s="231" t="str">
        <f t="shared" si="496"/>
        <v>PKWT Anak Perusahaan</v>
      </c>
      <c r="AB237" s="232">
        <f>AB228-AB126</f>
        <v>2</v>
      </c>
      <c r="AC237" s="232">
        <f t="shared" ref="AC237:AD237" si="529">AC228-AC126</f>
        <v>13</v>
      </c>
      <c r="AD237" s="232">
        <f t="shared" si="529"/>
        <v>1</v>
      </c>
      <c r="AE237" s="229" t="s">
        <v>142</v>
      </c>
      <c r="AF237" s="229"/>
      <c r="AH237" s="226"/>
      <c r="AI237" s="231" t="str">
        <f t="shared" si="498"/>
        <v>PKWT Anak Perusahaan</v>
      </c>
      <c r="AJ237" s="232">
        <f>AJ228-AJ126</f>
        <v>0</v>
      </c>
      <c r="AK237" s="232">
        <f t="shared" ref="AK237:AL237" si="530">AK228-AK126</f>
        <v>0</v>
      </c>
      <c r="AL237" s="232">
        <f t="shared" si="530"/>
        <v>0</v>
      </c>
      <c r="AM237" s="229"/>
      <c r="AN237" s="229"/>
      <c r="AP237" s="226"/>
      <c r="AQ237" s="231" t="str">
        <f t="shared" si="500"/>
        <v>PKWT Anak Perusahaan</v>
      </c>
      <c r="AR237" s="232">
        <f>AR228-AR126</f>
        <v>0</v>
      </c>
      <c r="AS237" s="232">
        <f t="shared" ref="AS237:AT237" si="531">AS228-AS126</f>
        <v>0</v>
      </c>
      <c r="AT237" s="232">
        <f t="shared" si="531"/>
        <v>0</v>
      </c>
      <c r="AU237" s="229"/>
      <c r="AV237" s="229"/>
      <c r="AX237" s="226"/>
      <c r="AY237" s="231" t="str">
        <f t="shared" si="502"/>
        <v>PKWT Anak Perusahaan</v>
      </c>
      <c r="AZ237" s="232">
        <f>AZ228-AZ126</f>
        <v>0</v>
      </c>
      <c r="BA237" s="232">
        <f t="shared" ref="BA237:BB237" si="532">BA228-BA126</f>
        <v>0</v>
      </c>
      <c r="BB237" s="232">
        <f t="shared" si="532"/>
        <v>0</v>
      </c>
      <c r="BC237" s="229"/>
      <c r="BD237" s="229"/>
      <c r="BF237" s="226"/>
      <c r="BG237" s="231" t="str">
        <f t="shared" si="504"/>
        <v>PKWT Anak Perusahaan</v>
      </c>
      <c r="BH237" s="232">
        <f>BH228-BH126</f>
        <v>0</v>
      </c>
      <c r="BI237" s="232">
        <f t="shared" ref="BI237:BJ237" si="533">BI228-BI126</f>
        <v>0</v>
      </c>
      <c r="BJ237" s="232">
        <f t="shared" si="533"/>
        <v>0</v>
      </c>
      <c r="BK237" s="229"/>
      <c r="BL237" s="229"/>
      <c r="BN237" s="226"/>
      <c r="BO237" s="231" t="str">
        <f t="shared" si="506"/>
        <v>PKWT Anak Perusahaan</v>
      </c>
      <c r="BP237" s="232">
        <f>BP228-BP126</f>
        <v>0</v>
      </c>
      <c r="BQ237" s="232">
        <f t="shared" ref="BQ237:BR237" si="534">BQ228-BQ126</f>
        <v>0</v>
      </c>
      <c r="BR237" s="232">
        <f t="shared" si="534"/>
        <v>0</v>
      </c>
      <c r="BS237" s="229"/>
      <c r="BT237" s="229"/>
    </row>
    <row r="238" spans="2:72" s="36" customFormat="1">
      <c r="B238" s="226"/>
      <c r="C238" s="231" t="str">
        <f t="shared" si="490"/>
        <v>Alih Daya Anak Perusahaan</v>
      </c>
      <c r="D238" s="232">
        <f>D229-D150</f>
        <v>1033</v>
      </c>
      <c r="E238" s="232">
        <f t="shared" ref="E238:F238" si="535">E229-E150</f>
        <v>1560</v>
      </c>
      <c r="F238" s="232">
        <f t="shared" si="535"/>
        <v>1171</v>
      </c>
      <c r="G238" s="229"/>
      <c r="H238" s="229"/>
      <c r="J238" s="226"/>
      <c r="K238" s="231" t="str">
        <f t="shared" si="492"/>
        <v>Alih Daya Anak Perusahaan</v>
      </c>
      <c r="L238" s="232">
        <f>L229-L150</f>
        <v>0</v>
      </c>
      <c r="M238" s="232">
        <f t="shared" ref="M238:N238" si="536">M229-M150</f>
        <v>50</v>
      </c>
      <c r="N238" s="232">
        <f t="shared" si="536"/>
        <v>33</v>
      </c>
      <c r="O238" s="229"/>
      <c r="P238" s="229"/>
      <c r="R238" s="226"/>
      <c r="S238" s="231" t="str">
        <f t="shared" si="494"/>
        <v>Alih Daya Anak Perusahaan</v>
      </c>
      <c r="T238" s="232">
        <f>T229-T150</f>
        <v>0</v>
      </c>
      <c r="U238" s="232">
        <f t="shared" ref="U238:V238" si="537">U229-U150</f>
        <v>98</v>
      </c>
      <c r="V238" s="232">
        <f t="shared" si="537"/>
        <v>83</v>
      </c>
      <c r="W238" s="229" t="s">
        <v>142</v>
      </c>
      <c r="X238" s="229"/>
      <c r="Z238" s="226"/>
      <c r="AA238" s="231" t="str">
        <f t="shared" si="496"/>
        <v>Alih Daya Anak Perusahaan</v>
      </c>
      <c r="AB238" s="232">
        <f>AB229-AB150</f>
        <v>8</v>
      </c>
      <c r="AC238" s="232">
        <f t="shared" ref="AC238:AD238" si="538">AC229-AC150</f>
        <v>7</v>
      </c>
      <c r="AD238" s="232">
        <f t="shared" si="538"/>
        <v>6</v>
      </c>
      <c r="AE238" s="229" t="s">
        <v>142</v>
      </c>
      <c r="AF238" s="229"/>
      <c r="AH238" s="226"/>
      <c r="AI238" s="231" t="str">
        <f t="shared" si="498"/>
        <v>Alih Daya Anak Perusahaan</v>
      </c>
      <c r="AJ238" s="232">
        <f>AJ229-AJ150</f>
        <v>0</v>
      </c>
      <c r="AK238" s="232">
        <f t="shared" ref="AK238:AL238" si="539">AK229-AK150</f>
        <v>0</v>
      </c>
      <c r="AL238" s="232">
        <f t="shared" si="539"/>
        <v>0</v>
      </c>
      <c r="AM238" s="229"/>
      <c r="AN238" s="229"/>
      <c r="AP238" s="226"/>
      <c r="AQ238" s="231" t="str">
        <f t="shared" si="500"/>
        <v>Alih Daya Anak Perusahaan</v>
      </c>
      <c r="AR238" s="232">
        <f>AR229-AR150</f>
        <v>0</v>
      </c>
      <c r="AS238" s="232">
        <f t="shared" ref="AS238:AT238" si="540">AS229-AS150</f>
        <v>0</v>
      </c>
      <c r="AT238" s="232">
        <f t="shared" si="540"/>
        <v>0</v>
      </c>
      <c r="AU238" s="229"/>
      <c r="AV238" s="229"/>
      <c r="AX238" s="226"/>
      <c r="AY238" s="231" t="str">
        <f t="shared" si="502"/>
        <v>Alih Daya Anak Perusahaan</v>
      </c>
      <c r="AZ238" s="232">
        <f>AZ229-AZ150</f>
        <v>0</v>
      </c>
      <c r="BA238" s="232">
        <f t="shared" ref="BA238:BB238" si="541">BA229-BA150</f>
        <v>0</v>
      </c>
      <c r="BB238" s="232">
        <f t="shared" si="541"/>
        <v>0</v>
      </c>
      <c r="BC238" s="229"/>
      <c r="BD238" s="229"/>
      <c r="BF238" s="226"/>
      <c r="BG238" s="231" t="str">
        <f t="shared" si="504"/>
        <v>Alih Daya Anak Perusahaan</v>
      </c>
      <c r="BH238" s="232">
        <f>BH229-BH150</f>
        <v>861</v>
      </c>
      <c r="BI238" s="232">
        <f t="shared" ref="BI238:BJ238" si="542">BI229-BI150</f>
        <v>1225</v>
      </c>
      <c r="BJ238" s="232">
        <f t="shared" si="542"/>
        <v>884</v>
      </c>
      <c r="BK238" s="229" t="s">
        <v>141</v>
      </c>
      <c r="BL238" s="229"/>
      <c r="BN238" s="226"/>
      <c r="BO238" s="231" t="str">
        <f t="shared" si="506"/>
        <v>Alih Daya Anak Perusahaan</v>
      </c>
      <c r="BP238" s="232">
        <f>BP229-BP150</f>
        <v>164</v>
      </c>
      <c r="BQ238" s="232">
        <f t="shared" ref="BQ238:BR238" si="543">BQ229-BQ150</f>
        <v>180</v>
      </c>
      <c r="BR238" s="232">
        <f t="shared" si="543"/>
        <v>165</v>
      </c>
      <c r="BS238" s="229" t="s">
        <v>141</v>
      </c>
      <c r="BT238" s="229"/>
    </row>
    <row r="239" spans="2:72" s="36" customFormat="1">
      <c r="B239" s="226"/>
      <c r="C239" s="231" t="str">
        <f t="shared" si="490"/>
        <v>Pemagang / Pelamar Lulus Seleksi / Calon Pegawai</v>
      </c>
      <c r="D239" s="232">
        <f>D230-D174</f>
        <v>0</v>
      </c>
      <c r="E239" s="232">
        <f t="shared" ref="E239:F239" si="544">E230-E174</f>
        <v>0</v>
      </c>
      <c r="F239" s="232">
        <f t="shared" si="544"/>
        <v>0</v>
      </c>
      <c r="G239" s="229"/>
      <c r="H239" s="229"/>
      <c r="J239" s="226"/>
      <c r="K239" s="231" t="str">
        <f t="shared" si="492"/>
        <v>Pemagang / Pelamar Lulus Seleksi / Calon Pegawai</v>
      </c>
      <c r="L239" s="232">
        <f>L230-L174</f>
        <v>0</v>
      </c>
      <c r="M239" s="232">
        <f t="shared" ref="M239:N239" si="545">M230-M174</f>
        <v>0</v>
      </c>
      <c r="N239" s="232">
        <f t="shared" si="545"/>
        <v>0</v>
      </c>
      <c r="O239" s="229"/>
      <c r="P239" s="229"/>
      <c r="R239" s="226"/>
      <c r="S239" s="231" t="str">
        <f t="shared" si="494"/>
        <v>Pemagang / Pelamar Lulus Seleksi / Calon Pegawai</v>
      </c>
      <c r="T239" s="232">
        <f>T230-T174</f>
        <v>0</v>
      </c>
      <c r="U239" s="232">
        <f t="shared" ref="U239:V239" si="546">U230-U174</f>
        <v>0</v>
      </c>
      <c r="V239" s="232">
        <f t="shared" si="546"/>
        <v>0</v>
      </c>
      <c r="W239" s="229"/>
      <c r="X239" s="229"/>
      <c r="Z239" s="226"/>
      <c r="AA239" s="231" t="str">
        <f t="shared" si="496"/>
        <v>Pemagang / Pelamar Lulus Seleksi / Calon Pegawai</v>
      </c>
      <c r="AB239" s="232">
        <f>AB230-AB174</f>
        <v>0</v>
      </c>
      <c r="AC239" s="232">
        <f t="shared" ref="AC239:AD239" si="547">AC230-AC174</f>
        <v>0</v>
      </c>
      <c r="AD239" s="232">
        <f t="shared" si="547"/>
        <v>0</v>
      </c>
      <c r="AE239" s="229"/>
      <c r="AF239" s="229"/>
      <c r="AH239" s="226"/>
      <c r="AI239" s="231" t="str">
        <f t="shared" si="498"/>
        <v>Pemagang / Pelamar Lulus Seleksi / Calon Pegawai</v>
      </c>
      <c r="AJ239" s="232">
        <f>AJ230-AJ174</f>
        <v>0</v>
      </c>
      <c r="AK239" s="232">
        <f t="shared" ref="AK239:AL239" si="548">AK230-AK174</f>
        <v>0</v>
      </c>
      <c r="AL239" s="232">
        <f t="shared" si="548"/>
        <v>0</v>
      </c>
      <c r="AM239" s="229"/>
      <c r="AN239" s="229"/>
      <c r="AP239" s="226"/>
      <c r="AQ239" s="231" t="str">
        <f t="shared" si="500"/>
        <v>Pemagang / Pelamar Lulus Seleksi / Calon Pegawai</v>
      </c>
      <c r="AR239" s="232">
        <f>AR230-AR174</f>
        <v>0</v>
      </c>
      <c r="AS239" s="232">
        <f t="shared" ref="AS239:AT239" si="549">AS230-AS174</f>
        <v>0</v>
      </c>
      <c r="AT239" s="232">
        <f t="shared" si="549"/>
        <v>0</v>
      </c>
      <c r="AU239" s="229"/>
      <c r="AV239" s="229"/>
      <c r="AX239" s="226"/>
      <c r="AY239" s="231" t="str">
        <f t="shared" si="502"/>
        <v>Pemagang / Pelamar Lulus Seleksi / Calon Pegawai</v>
      </c>
      <c r="AZ239" s="232">
        <f>AZ230-AZ174</f>
        <v>0</v>
      </c>
      <c r="BA239" s="232">
        <f t="shared" ref="BA239:BB239" si="550">BA230-BA174</f>
        <v>0</v>
      </c>
      <c r="BB239" s="232">
        <f t="shared" si="550"/>
        <v>0</v>
      </c>
      <c r="BC239" s="229"/>
      <c r="BD239" s="229"/>
      <c r="BF239" s="226"/>
      <c r="BG239" s="231" t="str">
        <f t="shared" si="504"/>
        <v>Pemagang / Pelamar Lulus Seleksi / Calon Pegawai</v>
      </c>
      <c r="BH239" s="232">
        <f>BH230-BH174</f>
        <v>0</v>
      </c>
      <c r="BI239" s="232">
        <f t="shared" ref="BI239:BJ239" si="551">BI230-BI174</f>
        <v>0</v>
      </c>
      <c r="BJ239" s="232">
        <f t="shared" si="551"/>
        <v>0</v>
      </c>
      <c r="BK239" s="229"/>
      <c r="BL239" s="229"/>
      <c r="BN239" s="226"/>
      <c r="BO239" s="231" t="str">
        <f t="shared" si="506"/>
        <v>Pemagang / Pelamar Lulus Seleksi / Calon Pegawai</v>
      </c>
      <c r="BP239" s="232">
        <f>BP230-BP174</f>
        <v>0</v>
      </c>
      <c r="BQ239" s="232">
        <f t="shared" ref="BQ239:BR239" si="552">BQ230-BQ174</f>
        <v>0</v>
      </c>
      <c r="BR239" s="232">
        <f t="shared" si="552"/>
        <v>0</v>
      </c>
      <c r="BS239" s="229"/>
      <c r="BT239" s="229"/>
    </row>
    <row r="240" spans="2:72" s="36" customFormat="1">
      <c r="B240" s="226"/>
      <c r="C240" s="231" t="str">
        <f t="shared" si="490"/>
        <v>Pekerja Pemegang Saham Lainnya</v>
      </c>
      <c r="D240" s="232">
        <f>D231-D198</f>
        <v>0</v>
      </c>
      <c r="E240" s="232">
        <f t="shared" ref="E240:F240" si="553">E231-E198</f>
        <v>0</v>
      </c>
      <c r="F240" s="232">
        <f t="shared" si="553"/>
        <v>0</v>
      </c>
      <c r="G240" s="229"/>
      <c r="H240" s="229"/>
      <c r="J240" s="226"/>
      <c r="K240" s="231" t="str">
        <f t="shared" si="492"/>
        <v>Pekerja Pemegang Saham Lainnya</v>
      </c>
      <c r="L240" s="232">
        <f>L231-L198</f>
        <v>0</v>
      </c>
      <c r="M240" s="232">
        <f t="shared" ref="M240:N240" si="554">M231-M198</f>
        <v>0</v>
      </c>
      <c r="N240" s="232">
        <f t="shared" si="554"/>
        <v>0</v>
      </c>
      <c r="O240" s="229"/>
      <c r="P240" s="229"/>
      <c r="R240" s="226"/>
      <c r="S240" s="231" t="str">
        <f t="shared" si="494"/>
        <v>Pekerja Pemegang Saham Lainnya</v>
      </c>
      <c r="T240" s="232">
        <f>T231-T198</f>
        <v>0</v>
      </c>
      <c r="U240" s="232">
        <f t="shared" ref="U240:V240" si="555">U231-U198</f>
        <v>0</v>
      </c>
      <c r="V240" s="232">
        <f t="shared" si="555"/>
        <v>0</v>
      </c>
      <c r="W240" s="229"/>
      <c r="X240" s="229"/>
      <c r="Z240" s="226"/>
      <c r="AA240" s="231" t="str">
        <f t="shared" si="496"/>
        <v>Pekerja Pemegang Saham Lainnya</v>
      </c>
      <c r="AB240" s="232">
        <f>AB231-AB198</f>
        <v>0</v>
      </c>
      <c r="AC240" s="232">
        <f t="shared" ref="AC240:AD240" si="556">AC231-AC198</f>
        <v>0</v>
      </c>
      <c r="AD240" s="232">
        <f t="shared" si="556"/>
        <v>0</v>
      </c>
      <c r="AE240" s="229"/>
      <c r="AF240" s="229"/>
      <c r="AH240" s="226"/>
      <c r="AI240" s="231" t="str">
        <f t="shared" si="498"/>
        <v>Pekerja Pemegang Saham Lainnya</v>
      </c>
      <c r="AJ240" s="232">
        <f>AJ231-AJ198</f>
        <v>0</v>
      </c>
      <c r="AK240" s="232">
        <f t="shared" ref="AK240:AL240" si="557">AK231-AK198</f>
        <v>0</v>
      </c>
      <c r="AL240" s="232">
        <f t="shared" si="557"/>
        <v>0</v>
      </c>
      <c r="AM240" s="229"/>
      <c r="AN240" s="229"/>
      <c r="AP240" s="226"/>
      <c r="AQ240" s="231" t="str">
        <f t="shared" si="500"/>
        <v>Pekerja Pemegang Saham Lainnya</v>
      </c>
      <c r="AR240" s="232">
        <f>AR231-AR198</f>
        <v>0</v>
      </c>
      <c r="AS240" s="232">
        <f t="shared" ref="AS240:AT240" si="558">AS231-AS198</f>
        <v>0</v>
      </c>
      <c r="AT240" s="232">
        <f t="shared" si="558"/>
        <v>0</v>
      </c>
      <c r="AU240" s="229"/>
      <c r="AV240" s="229"/>
      <c r="AX240" s="226"/>
      <c r="AY240" s="231" t="str">
        <f t="shared" si="502"/>
        <v>Pekerja Pemegang Saham Lainnya</v>
      </c>
      <c r="AZ240" s="232">
        <f>AZ231-AZ198</f>
        <v>0</v>
      </c>
      <c r="BA240" s="232">
        <f t="shared" ref="BA240:BB240" si="559">BA231-BA198</f>
        <v>0</v>
      </c>
      <c r="BB240" s="232">
        <f t="shared" si="559"/>
        <v>0</v>
      </c>
      <c r="BC240" s="229"/>
      <c r="BD240" s="229"/>
      <c r="BF240" s="226"/>
      <c r="BG240" s="231" t="str">
        <f t="shared" si="504"/>
        <v>Pekerja Pemegang Saham Lainnya</v>
      </c>
      <c r="BH240" s="232">
        <f>BH231-BH198</f>
        <v>0</v>
      </c>
      <c r="BI240" s="232">
        <f t="shared" ref="BI240:BJ240" si="560">BI231-BI198</f>
        <v>0</v>
      </c>
      <c r="BJ240" s="232">
        <f t="shared" si="560"/>
        <v>0</v>
      </c>
      <c r="BK240" s="229"/>
      <c r="BL240" s="229"/>
      <c r="BN240" s="226"/>
      <c r="BO240" s="231" t="str">
        <f t="shared" si="506"/>
        <v>Pekerja Pemegang Saham Lainnya</v>
      </c>
      <c r="BP240" s="232">
        <f>BP231-BP198</f>
        <v>0</v>
      </c>
      <c r="BQ240" s="232">
        <f t="shared" ref="BQ240:BR240" si="561">BQ231-BQ198</f>
        <v>0</v>
      </c>
      <c r="BR240" s="232">
        <f t="shared" si="561"/>
        <v>0</v>
      </c>
      <c r="BS240" s="229"/>
      <c r="BT240" s="229"/>
    </row>
    <row r="241" spans="2:72" s="36" customFormat="1">
      <c r="B241" s="226"/>
      <c r="C241" s="235"/>
      <c r="D241" s="236"/>
      <c r="E241" s="236"/>
      <c r="F241" s="236"/>
      <c r="G241" s="229"/>
      <c r="H241" s="229"/>
      <c r="J241" s="226"/>
      <c r="K241" s="235"/>
      <c r="L241" s="236"/>
      <c r="M241" s="236"/>
      <c r="N241" s="236"/>
      <c r="O241" s="229"/>
      <c r="P241" s="229"/>
      <c r="R241" s="226"/>
      <c r="S241" s="235"/>
      <c r="T241" s="236"/>
      <c r="U241" s="236"/>
      <c r="V241" s="236"/>
      <c r="W241" s="229"/>
      <c r="X241" s="229"/>
      <c r="Z241" s="226"/>
      <c r="AA241" s="235"/>
      <c r="AB241" s="236"/>
      <c r="AC241" s="236"/>
      <c r="AD241" s="236"/>
      <c r="AE241" s="229"/>
      <c r="AF241" s="229"/>
      <c r="AH241" s="226"/>
      <c r="AI241" s="235"/>
      <c r="AJ241" s="236"/>
      <c r="AK241" s="236"/>
      <c r="AL241" s="236"/>
      <c r="AM241" s="229"/>
      <c r="AN241" s="229"/>
      <c r="AP241" s="226"/>
      <c r="AQ241" s="235"/>
      <c r="AR241" s="236"/>
      <c r="AS241" s="236"/>
      <c r="AT241" s="236"/>
      <c r="AU241" s="229"/>
      <c r="AV241" s="229"/>
      <c r="AX241" s="226"/>
      <c r="AY241" s="235"/>
      <c r="AZ241" s="236"/>
      <c r="BA241" s="236"/>
      <c r="BB241" s="236"/>
      <c r="BC241" s="229"/>
      <c r="BD241" s="229"/>
      <c r="BF241" s="226"/>
      <c r="BG241" s="235"/>
      <c r="BH241" s="236"/>
      <c r="BI241" s="236"/>
      <c r="BJ241" s="236"/>
      <c r="BK241" s="229"/>
      <c r="BL241" s="229"/>
      <c r="BN241" s="226"/>
      <c r="BO241" s="235"/>
      <c r="BP241" s="236"/>
      <c r="BQ241" s="236"/>
      <c r="BR241" s="236"/>
      <c r="BS241" s="229"/>
      <c r="BT241" s="229"/>
    </row>
    <row r="242" spans="2:72" s="36" customFormat="1">
      <c r="B242" s="237" t="str">
        <f>B2</f>
        <v>PT Pelindo Terminal Petikemas</v>
      </c>
      <c r="C242" s="235"/>
      <c r="D242" s="236"/>
      <c r="E242" s="236"/>
      <c r="F242" s="236"/>
      <c r="G242" s="229"/>
      <c r="H242" s="229"/>
      <c r="J242" s="237" t="str">
        <f>J2</f>
        <v>Kantor Pusat Subholding Petikemas</v>
      </c>
      <c r="K242" s="235"/>
      <c r="L242" s="236"/>
      <c r="M242" s="236"/>
      <c r="N242" s="236"/>
      <c r="O242" s="229"/>
      <c r="P242" s="229"/>
      <c r="R242" s="237" t="str">
        <f>R2</f>
        <v>PT Prima Terminal Petikemas</v>
      </c>
      <c r="S242" s="235"/>
      <c r="T242" s="236"/>
      <c r="U242" s="236"/>
      <c r="V242" s="236"/>
      <c r="W242" s="229"/>
      <c r="X242" s="229"/>
      <c r="Z242" s="237" t="str">
        <f>Z2</f>
        <v>PT. Prima Multi Terminal</v>
      </c>
      <c r="AA242" s="235"/>
      <c r="AB242" s="236"/>
      <c r="AC242" s="236"/>
      <c r="AD242" s="236"/>
      <c r="AE242" s="229"/>
      <c r="AF242" s="229"/>
      <c r="AH242" s="237" t="str">
        <f>AH2</f>
        <v>PT. IPC Terminal Petikemas</v>
      </c>
      <c r="AI242" s="235"/>
      <c r="AJ242" s="236"/>
      <c r="AK242" s="236"/>
      <c r="AL242" s="236"/>
      <c r="AM242" s="229"/>
      <c r="AN242" s="229"/>
      <c r="AP242" s="237" t="str">
        <f>AP2</f>
        <v>PT. Terminal Petikemas Surabaya</v>
      </c>
      <c r="AQ242" s="235"/>
      <c r="AR242" s="236"/>
      <c r="AS242" s="236"/>
      <c r="AT242" s="236"/>
      <c r="AU242" s="229"/>
      <c r="AV242" s="229"/>
      <c r="AX242" s="237" t="str">
        <f>AX2</f>
        <v>PT. Terminal Teluk Lamong (Grup)</v>
      </c>
      <c r="AY242" s="235"/>
      <c r="AZ242" s="236"/>
      <c r="BA242" s="236"/>
      <c r="BB242" s="236"/>
      <c r="BC242" s="229"/>
      <c r="BD242" s="229"/>
      <c r="BF242" s="237" t="str">
        <f>BF2</f>
        <v>PT Berlian Jasa Terminal Indonesia (Grup)</v>
      </c>
      <c r="BG242" s="235"/>
      <c r="BH242" s="236"/>
      <c r="BI242" s="236"/>
      <c r="BJ242" s="236"/>
      <c r="BK242" s="229"/>
      <c r="BL242" s="229"/>
      <c r="BN242" s="237" t="str">
        <f>BN2</f>
        <v>PT. Kaltim Kariangau Terminal</v>
      </c>
      <c r="BO242" s="235"/>
      <c r="BP242" s="236"/>
      <c r="BQ242" s="236"/>
      <c r="BR242" s="236"/>
      <c r="BS242" s="229"/>
      <c r="BT242" s="229"/>
    </row>
    <row r="243" spans="2:72">
      <c r="B243" s="47" t="s">
        <v>20</v>
      </c>
      <c r="C243" s="221" t="s">
        <v>53</v>
      </c>
      <c r="J243" s="47" t="s">
        <v>20</v>
      </c>
      <c r="K243" s="221" t="s">
        <v>53</v>
      </c>
      <c r="R243" s="47" t="s">
        <v>20</v>
      </c>
      <c r="S243" s="221" t="s">
        <v>53</v>
      </c>
      <c r="Z243" s="47" t="s">
        <v>20</v>
      </c>
      <c r="AA243" s="221" t="s">
        <v>53</v>
      </c>
      <c r="AH243" s="47" t="s">
        <v>20</v>
      </c>
      <c r="AI243" s="221" t="s">
        <v>53</v>
      </c>
      <c r="AP243" s="47" t="s">
        <v>20</v>
      </c>
      <c r="AQ243" s="221" t="s">
        <v>53</v>
      </c>
      <c r="AX243" s="47" t="s">
        <v>20</v>
      </c>
      <c r="AY243" s="221" t="s">
        <v>53</v>
      </c>
      <c r="BF243" s="47" t="s">
        <v>20</v>
      </c>
      <c r="BG243" s="221" t="s">
        <v>53</v>
      </c>
      <c r="BN243" s="47" t="s">
        <v>20</v>
      </c>
      <c r="BO243" s="221" t="s">
        <v>53</v>
      </c>
    </row>
    <row r="244" spans="2:72">
      <c r="B244" s="325" t="s">
        <v>1</v>
      </c>
      <c r="C244" s="325" t="s">
        <v>34</v>
      </c>
      <c r="D244" s="67" t="str">
        <f>D3</f>
        <v>REALISASI</v>
      </c>
      <c r="E244" s="87" t="str">
        <f t="shared" ref="E244:F244" si="562">E3</f>
        <v>RKAP</v>
      </c>
      <c r="F244" s="76" t="str">
        <f t="shared" si="562"/>
        <v>REALISASI</v>
      </c>
      <c r="G244" s="341" t="s">
        <v>38</v>
      </c>
      <c r="H244" s="342"/>
      <c r="J244" s="325" t="s">
        <v>1</v>
      </c>
      <c r="K244" s="325" t="s">
        <v>34</v>
      </c>
      <c r="L244" s="67" t="str">
        <f>L3</f>
        <v>REALISASI</v>
      </c>
      <c r="M244" s="87" t="str">
        <f t="shared" ref="M244:N244" si="563">M3</f>
        <v>RKAP</v>
      </c>
      <c r="N244" s="76" t="str">
        <f t="shared" si="563"/>
        <v>REALISASI</v>
      </c>
      <c r="O244" s="341" t="s">
        <v>38</v>
      </c>
      <c r="P244" s="342"/>
      <c r="R244" s="325" t="s">
        <v>1</v>
      </c>
      <c r="S244" s="325" t="s">
        <v>34</v>
      </c>
      <c r="T244" s="67" t="str">
        <f>T3</f>
        <v>REALISASI</v>
      </c>
      <c r="U244" s="87" t="str">
        <f t="shared" ref="U244:V244" si="564">U3</f>
        <v>RKAP</v>
      </c>
      <c r="V244" s="76" t="str">
        <f t="shared" si="564"/>
        <v>REALISASI</v>
      </c>
      <c r="W244" s="341" t="s">
        <v>38</v>
      </c>
      <c r="X244" s="342"/>
      <c r="Z244" s="325" t="s">
        <v>1</v>
      </c>
      <c r="AA244" s="325" t="s">
        <v>34</v>
      </c>
      <c r="AB244" s="67" t="str">
        <f>AB3</f>
        <v>REALISASI</v>
      </c>
      <c r="AC244" s="87" t="str">
        <f t="shared" ref="AC244:AD244" si="565">AC3</f>
        <v>RKAP</v>
      </c>
      <c r="AD244" s="76" t="str">
        <f t="shared" si="565"/>
        <v>REALISASI</v>
      </c>
      <c r="AE244" s="341" t="s">
        <v>38</v>
      </c>
      <c r="AF244" s="342"/>
      <c r="AH244" s="325" t="s">
        <v>1</v>
      </c>
      <c r="AI244" s="325" t="s">
        <v>34</v>
      </c>
      <c r="AJ244" s="67" t="str">
        <f>AJ3</f>
        <v>REALISASI</v>
      </c>
      <c r="AK244" s="87" t="str">
        <f t="shared" ref="AK244:AL244" si="566">AK3</f>
        <v>RKAP</v>
      </c>
      <c r="AL244" s="76" t="str">
        <f t="shared" si="566"/>
        <v>REALISASI</v>
      </c>
      <c r="AM244" s="341" t="s">
        <v>38</v>
      </c>
      <c r="AN244" s="342"/>
      <c r="AP244" s="325" t="s">
        <v>1</v>
      </c>
      <c r="AQ244" s="325" t="s">
        <v>34</v>
      </c>
      <c r="AR244" s="67" t="str">
        <f>AR3</f>
        <v>REALISASI</v>
      </c>
      <c r="AS244" s="87" t="str">
        <f t="shared" ref="AS244:AT244" si="567">AS3</f>
        <v>RKAP</v>
      </c>
      <c r="AT244" s="76" t="str">
        <f t="shared" si="567"/>
        <v>REALISASI</v>
      </c>
      <c r="AU244" s="341" t="s">
        <v>38</v>
      </c>
      <c r="AV244" s="342"/>
      <c r="AX244" s="325" t="s">
        <v>1</v>
      </c>
      <c r="AY244" s="325" t="s">
        <v>34</v>
      </c>
      <c r="AZ244" s="67" t="str">
        <f>AZ3</f>
        <v>REALISASI</v>
      </c>
      <c r="BA244" s="87" t="str">
        <f t="shared" ref="BA244:BB244" si="568">BA3</f>
        <v>RKAP</v>
      </c>
      <c r="BB244" s="76" t="str">
        <f t="shared" si="568"/>
        <v>REALISASI</v>
      </c>
      <c r="BC244" s="341" t="s">
        <v>38</v>
      </c>
      <c r="BD244" s="342"/>
      <c r="BF244" s="325" t="s">
        <v>1</v>
      </c>
      <c r="BG244" s="325" t="s">
        <v>34</v>
      </c>
      <c r="BH244" s="67" t="str">
        <f>BH3</f>
        <v>REALISASI</v>
      </c>
      <c r="BI244" s="87" t="str">
        <f t="shared" ref="BI244:BJ244" si="569">BI3</f>
        <v>RKAP</v>
      </c>
      <c r="BJ244" s="76" t="str">
        <f t="shared" si="569"/>
        <v>REALISASI</v>
      </c>
      <c r="BK244" s="341" t="s">
        <v>38</v>
      </c>
      <c r="BL244" s="342"/>
      <c r="BN244" s="325" t="s">
        <v>1</v>
      </c>
      <c r="BO244" s="325" t="s">
        <v>34</v>
      </c>
      <c r="BP244" s="67" t="str">
        <f>BP3</f>
        <v>REALISASI</v>
      </c>
      <c r="BQ244" s="87" t="str">
        <f t="shared" ref="BQ244:BR244" si="570">BQ3</f>
        <v>RKAP</v>
      </c>
      <c r="BR244" s="76" t="str">
        <f t="shared" si="570"/>
        <v>REALISASI</v>
      </c>
      <c r="BS244" s="341" t="s">
        <v>38</v>
      </c>
      <c r="BT244" s="342"/>
    </row>
    <row r="245" spans="2:72">
      <c r="B245" s="323"/>
      <c r="C245" s="323"/>
      <c r="D245" s="81" t="str">
        <f t="shared" ref="D245:F245" si="571">D4</f>
        <v>TAHUN</v>
      </c>
      <c r="E245" s="81" t="str">
        <f t="shared" si="571"/>
        <v>TAHUN</v>
      </c>
      <c r="F245" s="81" t="str">
        <f t="shared" si="571"/>
        <v>TAHUN</v>
      </c>
      <c r="G245" s="343" t="s">
        <v>5</v>
      </c>
      <c r="H245" s="344"/>
      <c r="J245" s="323"/>
      <c r="K245" s="323"/>
      <c r="L245" s="81" t="str">
        <f t="shared" ref="L245:N245" si="572">L4</f>
        <v>TAHUN</v>
      </c>
      <c r="M245" s="81" t="str">
        <f t="shared" si="572"/>
        <v>TAHUN</v>
      </c>
      <c r="N245" s="81" t="str">
        <f t="shared" si="572"/>
        <v>TAHUN</v>
      </c>
      <c r="O245" s="343" t="s">
        <v>5</v>
      </c>
      <c r="P245" s="344"/>
      <c r="R245" s="323"/>
      <c r="S245" s="323"/>
      <c r="T245" s="81" t="str">
        <f t="shared" ref="T245:V245" si="573">T4</f>
        <v>TAHUN</v>
      </c>
      <c r="U245" s="81" t="str">
        <f t="shared" si="573"/>
        <v>TAHUN</v>
      </c>
      <c r="V245" s="81" t="str">
        <f t="shared" si="573"/>
        <v>TAHUN</v>
      </c>
      <c r="W245" s="343" t="s">
        <v>5</v>
      </c>
      <c r="X245" s="344"/>
      <c r="Z245" s="323"/>
      <c r="AA245" s="323"/>
      <c r="AB245" s="81" t="str">
        <f t="shared" ref="AB245:AD245" si="574">AB4</f>
        <v>TAHUN</v>
      </c>
      <c r="AC245" s="81" t="str">
        <f t="shared" si="574"/>
        <v>TAHUN</v>
      </c>
      <c r="AD245" s="81" t="str">
        <f t="shared" si="574"/>
        <v>TAHUN</v>
      </c>
      <c r="AE245" s="343" t="s">
        <v>5</v>
      </c>
      <c r="AF245" s="344"/>
      <c r="AH245" s="323"/>
      <c r="AI245" s="323"/>
      <c r="AJ245" s="81" t="str">
        <f t="shared" ref="AJ245:AL245" si="575">AJ4</f>
        <v>TAHUN</v>
      </c>
      <c r="AK245" s="81" t="str">
        <f t="shared" si="575"/>
        <v>TAHUN</v>
      </c>
      <c r="AL245" s="81" t="str">
        <f t="shared" si="575"/>
        <v>TAHUN</v>
      </c>
      <c r="AM245" s="343" t="s">
        <v>5</v>
      </c>
      <c r="AN245" s="344"/>
      <c r="AP245" s="323"/>
      <c r="AQ245" s="323"/>
      <c r="AR245" s="81" t="str">
        <f t="shared" ref="AR245:AT245" si="576">AR4</f>
        <v>TAHUN</v>
      </c>
      <c r="AS245" s="81" t="str">
        <f t="shared" si="576"/>
        <v>TAHUN</v>
      </c>
      <c r="AT245" s="81" t="str">
        <f t="shared" si="576"/>
        <v>TAHUN</v>
      </c>
      <c r="AU245" s="343" t="s">
        <v>5</v>
      </c>
      <c r="AV245" s="344"/>
      <c r="AX245" s="323"/>
      <c r="AY245" s="323"/>
      <c r="AZ245" s="81" t="str">
        <f t="shared" ref="AZ245:BB245" si="577">AZ4</f>
        <v>TAHUN</v>
      </c>
      <c r="BA245" s="81" t="str">
        <f t="shared" si="577"/>
        <v>TAHUN</v>
      </c>
      <c r="BB245" s="81" t="str">
        <f t="shared" si="577"/>
        <v>TAHUN</v>
      </c>
      <c r="BC245" s="343" t="s">
        <v>5</v>
      </c>
      <c r="BD245" s="344"/>
      <c r="BF245" s="323"/>
      <c r="BG245" s="323"/>
      <c r="BH245" s="81" t="str">
        <f t="shared" ref="BH245:BJ245" si="578">BH4</f>
        <v>TAHUN</v>
      </c>
      <c r="BI245" s="81" t="str">
        <f t="shared" si="578"/>
        <v>TAHUN</v>
      </c>
      <c r="BJ245" s="81" t="str">
        <f t="shared" si="578"/>
        <v>TAHUN</v>
      </c>
      <c r="BK245" s="343" t="s">
        <v>5</v>
      </c>
      <c r="BL245" s="344"/>
      <c r="BN245" s="323"/>
      <c r="BO245" s="323"/>
      <c r="BP245" s="81" t="str">
        <f t="shared" ref="BP245:BR245" si="579">BP4</f>
        <v>TAHUN</v>
      </c>
      <c r="BQ245" s="81" t="str">
        <f t="shared" si="579"/>
        <v>TAHUN</v>
      </c>
      <c r="BR245" s="81" t="str">
        <f t="shared" si="579"/>
        <v>TAHUN</v>
      </c>
      <c r="BS245" s="343" t="s">
        <v>5</v>
      </c>
      <c r="BT245" s="344"/>
    </row>
    <row r="246" spans="2:72">
      <c r="B246" s="324"/>
      <c r="C246" s="324"/>
      <c r="D246" s="69">
        <f t="shared" ref="D246:F246" si="580">D5</f>
        <v>2020</v>
      </c>
      <c r="E246" s="69">
        <f t="shared" si="580"/>
        <v>2021</v>
      </c>
      <c r="F246" s="79">
        <f t="shared" si="580"/>
        <v>2021</v>
      </c>
      <c r="G246" s="91" t="s">
        <v>58</v>
      </c>
      <c r="H246" s="91" t="s">
        <v>6</v>
      </c>
      <c r="J246" s="324"/>
      <c r="K246" s="324"/>
      <c r="L246" s="69">
        <f t="shared" ref="L246:N246" si="581">L5</f>
        <v>2020</v>
      </c>
      <c r="M246" s="69">
        <f t="shared" si="581"/>
        <v>2021</v>
      </c>
      <c r="N246" s="79">
        <f t="shared" si="581"/>
        <v>2021</v>
      </c>
      <c r="O246" s="91" t="s">
        <v>58</v>
      </c>
      <c r="P246" s="91" t="s">
        <v>6</v>
      </c>
      <c r="R246" s="324"/>
      <c r="S246" s="324"/>
      <c r="T246" s="69">
        <f t="shared" ref="T246:V246" si="582">T5</f>
        <v>2020</v>
      </c>
      <c r="U246" s="69">
        <f t="shared" si="582"/>
        <v>2021</v>
      </c>
      <c r="V246" s="79">
        <f t="shared" si="582"/>
        <v>2021</v>
      </c>
      <c r="W246" s="91" t="s">
        <v>58</v>
      </c>
      <c r="X246" s="91" t="s">
        <v>6</v>
      </c>
      <c r="Z246" s="324"/>
      <c r="AA246" s="324"/>
      <c r="AB246" s="69">
        <f t="shared" ref="AB246:AD246" si="583">AB5</f>
        <v>2020</v>
      </c>
      <c r="AC246" s="69">
        <f t="shared" si="583"/>
        <v>2021</v>
      </c>
      <c r="AD246" s="79">
        <f t="shared" si="583"/>
        <v>2021</v>
      </c>
      <c r="AE246" s="91" t="s">
        <v>58</v>
      </c>
      <c r="AF246" s="91" t="s">
        <v>6</v>
      </c>
      <c r="AH246" s="324"/>
      <c r="AI246" s="324"/>
      <c r="AJ246" s="69">
        <f t="shared" ref="AJ246:AL246" si="584">AJ5</f>
        <v>2020</v>
      </c>
      <c r="AK246" s="69">
        <f t="shared" si="584"/>
        <v>2021</v>
      </c>
      <c r="AL246" s="79">
        <f t="shared" si="584"/>
        <v>2021</v>
      </c>
      <c r="AM246" s="91" t="s">
        <v>58</v>
      </c>
      <c r="AN246" s="91" t="s">
        <v>6</v>
      </c>
      <c r="AP246" s="324"/>
      <c r="AQ246" s="324"/>
      <c r="AR246" s="69">
        <f t="shared" ref="AR246:AT246" si="585">AR5</f>
        <v>2020</v>
      </c>
      <c r="AS246" s="69">
        <f t="shared" si="585"/>
        <v>2021</v>
      </c>
      <c r="AT246" s="79">
        <f t="shared" si="585"/>
        <v>2021</v>
      </c>
      <c r="AU246" s="91" t="s">
        <v>58</v>
      </c>
      <c r="AV246" s="91" t="s">
        <v>6</v>
      </c>
      <c r="AX246" s="324"/>
      <c r="AY246" s="324"/>
      <c r="AZ246" s="69">
        <f t="shared" ref="AZ246:BB246" si="586">AZ5</f>
        <v>2020</v>
      </c>
      <c r="BA246" s="69">
        <f t="shared" si="586"/>
        <v>2021</v>
      </c>
      <c r="BB246" s="79">
        <f t="shared" si="586"/>
        <v>2021</v>
      </c>
      <c r="BC246" s="91" t="s">
        <v>58</v>
      </c>
      <c r="BD246" s="91" t="s">
        <v>6</v>
      </c>
      <c r="BF246" s="324"/>
      <c r="BG246" s="324"/>
      <c r="BH246" s="69">
        <f t="shared" ref="BH246:BJ246" si="587">BH5</f>
        <v>2020</v>
      </c>
      <c r="BI246" s="69">
        <f t="shared" si="587"/>
        <v>2021</v>
      </c>
      <c r="BJ246" s="79">
        <f t="shared" si="587"/>
        <v>2021</v>
      </c>
      <c r="BK246" s="91" t="s">
        <v>58</v>
      </c>
      <c r="BL246" s="91" t="s">
        <v>6</v>
      </c>
      <c r="BN246" s="324"/>
      <c r="BO246" s="324"/>
      <c r="BP246" s="69">
        <f t="shared" ref="BP246:BR246" si="588">BP5</f>
        <v>2020</v>
      </c>
      <c r="BQ246" s="69">
        <f t="shared" si="588"/>
        <v>2021</v>
      </c>
      <c r="BR246" s="79">
        <f t="shared" si="588"/>
        <v>2021</v>
      </c>
      <c r="BS246" s="91" t="s">
        <v>58</v>
      </c>
      <c r="BT246" s="91" t="s">
        <v>6</v>
      </c>
    </row>
    <row r="247" spans="2:72">
      <c r="B247" s="78">
        <v>1</v>
      </c>
      <c r="C247" s="78">
        <v>2</v>
      </c>
      <c r="D247" s="77">
        <v>3</v>
      </c>
      <c r="E247" s="77">
        <v>4</v>
      </c>
      <c r="F247" s="77">
        <v>5</v>
      </c>
      <c r="G247" s="80">
        <v>6</v>
      </c>
      <c r="H247" s="78">
        <v>7</v>
      </c>
      <c r="J247" s="78">
        <v>1</v>
      </c>
      <c r="K247" s="78">
        <v>2</v>
      </c>
      <c r="L247" s="77">
        <v>3</v>
      </c>
      <c r="M247" s="77">
        <v>4</v>
      </c>
      <c r="N247" s="77">
        <v>5</v>
      </c>
      <c r="O247" s="80">
        <v>6</v>
      </c>
      <c r="P247" s="78">
        <v>7</v>
      </c>
      <c r="R247" s="78">
        <v>1</v>
      </c>
      <c r="S247" s="78">
        <v>2</v>
      </c>
      <c r="T247" s="77">
        <v>3</v>
      </c>
      <c r="U247" s="77">
        <v>4</v>
      </c>
      <c r="V247" s="77">
        <v>5</v>
      </c>
      <c r="W247" s="80">
        <v>6</v>
      </c>
      <c r="X247" s="78">
        <v>7</v>
      </c>
      <c r="Z247" s="78">
        <v>1</v>
      </c>
      <c r="AA247" s="78">
        <v>2</v>
      </c>
      <c r="AB247" s="77">
        <v>3</v>
      </c>
      <c r="AC247" s="77">
        <v>4</v>
      </c>
      <c r="AD247" s="77">
        <v>5</v>
      </c>
      <c r="AE247" s="80">
        <v>6</v>
      </c>
      <c r="AF247" s="78">
        <v>7</v>
      </c>
      <c r="AH247" s="78">
        <v>1</v>
      </c>
      <c r="AI247" s="78">
        <v>2</v>
      </c>
      <c r="AJ247" s="77">
        <v>3</v>
      </c>
      <c r="AK247" s="77">
        <v>4</v>
      </c>
      <c r="AL247" s="77">
        <v>5</v>
      </c>
      <c r="AM247" s="80">
        <v>6</v>
      </c>
      <c r="AN247" s="78">
        <v>7</v>
      </c>
      <c r="AP247" s="78">
        <v>1</v>
      </c>
      <c r="AQ247" s="78">
        <v>2</v>
      </c>
      <c r="AR247" s="77">
        <v>3</v>
      </c>
      <c r="AS247" s="77">
        <v>4</v>
      </c>
      <c r="AT247" s="77">
        <v>5</v>
      </c>
      <c r="AU247" s="80">
        <v>6</v>
      </c>
      <c r="AV247" s="78">
        <v>7</v>
      </c>
      <c r="AX247" s="78">
        <v>1</v>
      </c>
      <c r="AY247" s="78">
        <v>2</v>
      </c>
      <c r="AZ247" s="77">
        <v>3</v>
      </c>
      <c r="BA247" s="77">
        <v>4</v>
      </c>
      <c r="BB247" s="77">
        <v>5</v>
      </c>
      <c r="BC247" s="80">
        <v>6</v>
      </c>
      <c r="BD247" s="78">
        <v>7</v>
      </c>
      <c r="BF247" s="78">
        <v>1</v>
      </c>
      <c r="BG247" s="78">
        <v>2</v>
      </c>
      <c r="BH247" s="77">
        <v>3</v>
      </c>
      <c r="BI247" s="77">
        <v>4</v>
      </c>
      <c r="BJ247" s="77">
        <v>5</v>
      </c>
      <c r="BK247" s="80">
        <v>6</v>
      </c>
      <c r="BL247" s="78">
        <v>7</v>
      </c>
      <c r="BN247" s="78">
        <v>1</v>
      </c>
      <c r="BO247" s="78">
        <v>2</v>
      </c>
      <c r="BP247" s="77">
        <v>3</v>
      </c>
      <c r="BQ247" s="77">
        <v>4</v>
      </c>
      <c r="BR247" s="77">
        <v>5</v>
      </c>
      <c r="BS247" s="80">
        <v>6</v>
      </c>
      <c r="BT247" s="78">
        <v>7</v>
      </c>
    </row>
    <row r="248" spans="2:72">
      <c r="B248" s="41"/>
      <c r="C248" s="15"/>
      <c r="D248" s="41"/>
      <c r="E248" s="41"/>
      <c r="F248" s="41"/>
      <c r="G248" s="46"/>
      <c r="H248" s="41"/>
      <c r="J248" s="41"/>
      <c r="K248" s="15"/>
      <c r="L248" s="41"/>
      <c r="M248" s="41"/>
      <c r="N248" s="41"/>
      <c r="O248" s="46"/>
      <c r="P248" s="41"/>
      <c r="R248" s="41"/>
      <c r="S248" s="15"/>
      <c r="T248" s="41"/>
      <c r="U248" s="41"/>
      <c r="V248" s="41"/>
      <c r="W248" s="46"/>
      <c r="X248" s="41"/>
      <c r="Z248" s="41"/>
      <c r="AA248" s="15"/>
      <c r="AB248" s="41"/>
      <c r="AC248" s="41"/>
      <c r="AD248" s="41"/>
      <c r="AE248" s="46"/>
      <c r="AF248" s="41"/>
      <c r="AH248" s="41"/>
      <c r="AI248" s="15"/>
      <c r="AJ248" s="41"/>
      <c r="AK248" s="41"/>
      <c r="AL248" s="41"/>
      <c r="AM248" s="46"/>
      <c r="AN248" s="41"/>
      <c r="AP248" s="41"/>
      <c r="AQ248" s="15"/>
      <c r="AR248" s="41"/>
      <c r="AS248" s="41"/>
      <c r="AT248" s="41"/>
      <c r="AU248" s="46"/>
      <c r="AV248" s="41"/>
      <c r="AX248" s="41"/>
      <c r="AY248" s="15"/>
      <c r="AZ248" s="41"/>
      <c r="BA248" s="41"/>
      <c r="BB248" s="41"/>
      <c r="BC248" s="46"/>
      <c r="BD248" s="41"/>
      <c r="BF248" s="41"/>
      <c r="BG248" s="15"/>
      <c r="BH248" s="41"/>
      <c r="BI248" s="41"/>
      <c r="BJ248" s="41"/>
      <c r="BK248" s="46"/>
      <c r="BL248" s="41"/>
      <c r="BN248" s="41"/>
      <c r="BO248" s="15"/>
      <c r="BP248" s="41"/>
      <c r="BQ248" s="41"/>
      <c r="BR248" s="41"/>
      <c r="BS248" s="46"/>
      <c r="BT248" s="41"/>
    </row>
    <row r="249" spans="2:72">
      <c r="B249" s="22">
        <v>1</v>
      </c>
      <c r="C249" s="47">
        <v>1</v>
      </c>
      <c r="D249" s="37">
        <f t="shared" ref="D249:D268" si="589">D9+D57+D81+D153</f>
        <v>15</v>
      </c>
      <c r="E249" s="37">
        <f t="shared" ref="E249:F249" si="590">E9+E57+E81+E153</f>
        <v>17</v>
      </c>
      <c r="F249" s="37">
        <f t="shared" si="590"/>
        <v>16</v>
      </c>
      <c r="G249" s="20">
        <f t="shared" ref="G249:G269" si="591">F249-D249</f>
        <v>1</v>
      </c>
      <c r="H249" s="101">
        <f t="shared" ref="H249:H269" si="592">F249-E249</f>
        <v>-1</v>
      </c>
      <c r="J249" s="22">
        <v>1</v>
      </c>
      <c r="K249" s="47">
        <v>1</v>
      </c>
      <c r="L249" s="37">
        <f t="shared" ref="L249:L268" si="593">L9+L57+L81+L153</f>
        <v>0</v>
      </c>
      <c r="M249" s="37">
        <f t="shared" ref="M249:N249" si="594">M9+M57+M81+M153</f>
        <v>2</v>
      </c>
      <c r="N249" s="37">
        <f t="shared" si="594"/>
        <v>2</v>
      </c>
      <c r="O249" s="20">
        <f t="shared" ref="O249:O269" si="595">N249-L249</f>
        <v>2</v>
      </c>
      <c r="P249" s="101">
        <f t="shared" ref="P249:P269" si="596">N249-M249</f>
        <v>0</v>
      </c>
      <c r="R249" s="22">
        <v>1</v>
      </c>
      <c r="S249" s="47">
        <v>1</v>
      </c>
      <c r="T249" s="37">
        <f t="shared" ref="T249:T268" si="597">T9+T57+T81+T153</f>
        <v>0</v>
      </c>
      <c r="U249" s="37">
        <f t="shared" ref="U249:V249" si="598">U9+U57+U81+U153</f>
        <v>0</v>
      </c>
      <c r="V249" s="37">
        <f t="shared" si="598"/>
        <v>0</v>
      </c>
      <c r="W249" s="20">
        <f t="shared" ref="W249:W269" si="599">V249-T249</f>
        <v>0</v>
      </c>
      <c r="X249" s="101">
        <f t="shared" ref="X249:X269" si="600">V249-U249</f>
        <v>0</v>
      </c>
      <c r="Z249" s="22">
        <v>1</v>
      </c>
      <c r="AA249" s="47">
        <v>1</v>
      </c>
      <c r="AB249" s="37">
        <f t="shared" ref="AB249:AB268" si="601">AB9+AB57+AB81+AB153</f>
        <v>0</v>
      </c>
      <c r="AC249" s="37">
        <f t="shared" ref="AC249:AD249" si="602">AC9+AC57+AC81+AC153</f>
        <v>0</v>
      </c>
      <c r="AD249" s="37">
        <f t="shared" si="602"/>
        <v>0</v>
      </c>
      <c r="AE249" s="20">
        <f t="shared" ref="AE249:AE269" si="603">AD249-AB249</f>
        <v>0</v>
      </c>
      <c r="AF249" s="101">
        <f t="shared" ref="AF249:AF269" si="604">AD249-AC249</f>
        <v>0</v>
      </c>
      <c r="AH249" s="22">
        <v>1</v>
      </c>
      <c r="AI249" s="47">
        <v>1</v>
      </c>
      <c r="AJ249" s="37">
        <f t="shared" ref="AJ249:AJ268" si="605">AJ9+AJ57+AJ81+AJ153</f>
        <v>0</v>
      </c>
      <c r="AK249" s="37">
        <f t="shared" ref="AK249:AL249" si="606">AK9+AK57+AK81+AK153</f>
        <v>0</v>
      </c>
      <c r="AL249" s="37">
        <f t="shared" si="606"/>
        <v>0</v>
      </c>
      <c r="AM249" s="20">
        <f t="shared" ref="AM249:AM269" si="607">AL249-AJ249</f>
        <v>0</v>
      </c>
      <c r="AN249" s="101">
        <f t="shared" ref="AN249:AN269" si="608">AL249-AK249</f>
        <v>0</v>
      </c>
      <c r="AP249" s="22">
        <v>1</v>
      </c>
      <c r="AQ249" s="47">
        <v>1</v>
      </c>
      <c r="AR249" s="37">
        <f t="shared" ref="AR249:AR268" si="609">AR9+AR57+AR81+AR153</f>
        <v>1</v>
      </c>
      <c r="AS249" s="37">
        <f t="shared" ref="AS249:AT249" si="610">AS9+AS57+AS81+AS153</f>
        <v>1</v>
      </c>
      <c r="AT249" s="37">
        <f t="shared" si="610"/>
        <v>0</v>
      </c>
      <c r="AU249" s="20">
        <f t="shared" ref="AU249:AU269" si="611">AT249-AR249</f>
        <v>-1</v>
      </c>
      <c r="AV249" s="101">
        <f t="shared" ref="AV249:AV269" si="612">AT249-AS249</f>
        <v>-1</v>
      </c>
      <c r="AX249" s="22">
        <v>1</v>
      </c>
      <c r="AY249" s="47">
        <v>1</v>
      </c>
      <c r="AZ249" s="37">
        <f t="shared" ref="AZ249:AZ268" si="613">AZ9+AZ57+AZ81+AZ153</f>
        <v>2</v>
      </c>
      <c r="BA249" s="37">
        <f t="shared" ref="BA249:BB249" si="614">BA9+BA57+BA81+BA153</f>
        <v>2</v>
      </c>
      <c r="BB249" s="37">
        <f t="shared" si="614"/>
        <v>2</v>
      </c>
      <c r="BC249" s="20">
        <f t="shared" ref="BC249:BC269" si="615">BB249-AZ249</f>
        <v>0</v>
      </c>
      <c r="BD249" s="101">
        <f t="shared" ref="BD249:BD269" si="616">BB249-BA249</f>
        <v>0</v>
      </c>
      <c r="BF249" s="22">
        <v>1</v>
      </c>
      <c r="BG249" s="47">
        <v>1</v>
      </c>
      <c r="BH249" s="37">
        <f t="shared" ref="BH249:BH268" si="617">BH9+BH57+BH81+BH153</f>
        <v>9</v>
      </c>
      <c r="BI249" s="37">
        <f t="shared" ref="BI249:BJ249" si="618">BI9+BI57+BI81+BI153</f>
        <v>10</v>
      </c>
      <c r="BJ249" s="37">
        <f t="shared" si="618"/>
        <v>10</v>
      </c>
      <c r="BK249" s="20">
        <f t="shared" ref="BK249:BK269" si="619">BJ249-BH249</f>
        <v>1</v>
      </c>
      <c r="BL249" s="101">
        <f t="shared" ref="BL249:BL269" si="620">BJ249-BI249</f>
        <v>0</v>
      </c>
      <c r="BN249" s="22">
        <v>1</v>
      </c>
      <c r="BO249" s="47">
        <v>1</v>
      </c>
      <c r="BP249" s="37">
        <f t="shared" ref="BP249:BP268" si="621">BP9+BP57+BP81+BP153</f>
        <v>3</v>
      </c>
      <c r="BQ249" s="37">
        <f t="shared" ref="BQ249:BR249" si="622">BQ9+BQ57+BQ81+BQ153</f>
        <v>2</v>
      </c>
      <c r="BR249" s="37">
        <f t="shared" si="622"/>
        <v>2</v>
      </c>
      <c r="BS249" s="20">
        <f t="shared" ref="BS249:BS269" si="623">BR249-BP249</f>
        <v>-1</v>
      </c>
      <c r="BT249" s="101">
        <f t="shared" ref="BT249:BT269" si="624">BR249-BQ249</f>
        <v>0</v>
      </c>
    </row>
    <row r="250" spans="2:72">
      <c r="B250" s="22">
        <v>2</v>
      </c>
      <c r="C250" s="47">
        <v>2</v>
      </c>
      <c r="D250" s="37">
        <f t="shared" si="589"/>
        <v>7</v>
      </c>
      <c r="E250" s="37">
        <f t="shared" ref="E250:F268" si="625">E10+E58+E82+E154</f>
        <v>15</v>
      </c>
      <c r="F250" s="37">
        <f t="shared" si="625"/>
        <v>15</v>
      </c>
      <c r="G250" s="20">
        <f t="shared" si="591"/>
        <v>8</v>
      </c>
      <c r="H250" s="101">
        <f t="shared" si="592"/>
        <v>0</v>
      </c>
      <c r="J250" s="22">
        <v>2</v>
      </c>
      <c r="K250" s="47">
        <v>2</v>
      </c>
      <c r="L250" s="37">
        <f t="shared" si="593"/>
        <v>0</v>
      </c>
      <c r="M250" s="37">
        <f t="shared" ref="M250:N268" si="626">M10+M58+M82+M154</f>
        <v>8</v>
      </c>
      <c r="N250" s="37">
        <f t="shared" si="626"/>
        <v>7</v>
      </c>
      <c r="O250" s="20">
        <f t="shared" si="595"/>
        <v>7</v>
      </c>
      <c r="P250" s="101">
        <f t="shared" si="596"/>
        <v>-1</v>
      </c>
      <c r="R250" s="22">
        <v>2</v>
      </c>
      <c r="S250" s="47">
        <v>2</v>
      </c>
      <c r="T250" s="37">
        <f t="shared" si="597"/>
        <v>0</v>
      </c>
      <c r="U250" s="37">
        <f t="shared" ref="U250:V268" si="627">U10+U58+U82+U154</f>
        <v>0</v>
      </c>
      <c r="V250" s="37">
        <f t="shared" si="627"/>
        <v>0</v>
      </c>
      <c r="W250" s="20">
        <f t="shared" si="599"/>
        <v>0</v>
      </c>
      <c r="X250" s="101">
        <f t="shared" si="600"/>
        <v>0</v>
      </c>
      <c r="Z250" s="22">
        <v>2</v>
      </c>
      <c r="AA250" s="47">
        <v>2</v>
      </c>
      <c r="AB250" s="37">
        <f t="shared" si="601"/>
        <v>0</v>
      </c>
      <c r="AC250" s="37">
        <f t="shared" ref="AC250:AD268" si="628">AC10+AC58+AC82+AC154</f>
        <v>0</v>
      </c>
      <c r="AD250" s="37">
        <f t="shared" si="628"/>
        <v>0</v>
      </c>
      <c r="AE250" s="20">
        <f t="shared" si="603"/>
        <v>0</v>
      </c>
      <c r="AF250" s="101">
        <f t="shared" si="604"/>
        <v>0</v>
      </c>
      <c r="AH250" s="22">
        <v>2</v>
      </c>
      <c r="AI250" s="47">
        <v>2</v>
      </c>
      <c r="AJ250" s="37">
        <f t="shared" si="605"/>
        <v>0</v>
      </c>
      <c r="AK250" s="37">
        <f t="shared" ref="AK250:AL268" si="629">AK10+AK58+AK82+AK154</f>
        <v>0</v>
      </c>
      <c r="AL250" s="37">
        <f t="shared" si="629"/>
        <v>0</v>
      </c>
      <c r="AM250" s="20">
        <f t="shared" si="607"/>
        <v>0</v>
      </c>
      <c r="AN250" s="101">
        <f t="shared" si="608"/>
        <v>0</v>
      </c>
      <c r="AP250" s="22">
        <v>2</v>
      </c>
      <c r="AQ250" s="47">
        <v>2</v>
      </c>
      <c r="AR250" s="37">
        <f t="shared" si="609"/>
        <v>3</v>
      </c>
      <c r="AS250" s="37">
        <f t="shared" ref="AS250:AT268" si="630">AS10+AS58+AS82+AS154</f>
        <v>3</v>
      </c>
      <c r="AT250" s="37">
        <f t="shared" si="630"/>
        <v>4</v>
      </c>
      <c r="AU250" s="20">
        <f t="shared" si="611"/>
        <v>1</v>
      </c>
      <c r="AV250" s="101">
        <f t="shared" si="612"/>
        <v>1</v>
      </c>
      <c r="AX250" s="22">
        <v>2</v>
      </c>
      <c r="AY250" s="47">
        <v>2</v>
      </c>
      <c r="AZ250" s="37">
        <f t="shared" si="613"/>
        <v>3</v>
      </c>
      <c r="BA250" s="37">
        <f t="shared" ref="BA250:BB268" si="631">BA10+BA58+BA82+BA154</f>
        <v>3</v>
      </c>
      <c r="BB250" s="37">
        <f t="shared" si="631"/>
        <v>3</v>
      </c>
      <c r="BC250" s="20">
        <f t="shared" si="615"/>
        <v>0</v>
      </c>
      <c r="BD250" s="101">
        <f t="shared" si="616"/>
        <v>0</v>
      </c>
      <c r="BF250" s="22">
        <v>2</v>
      </c>
      <c r="BG250" s="47">
        <v>2</v>
      </c>
      <c r="BH250" s="37">
        <f t="shared" si="617"/>
        <v>1</v>
      </c>
      <c r="BI250" s="37">
        <f t="shared" ref="BI250:BJ268" si="632">BI10+BI58+BI82+BI154</f>
        <v>1</v>
      </c>
      <c r="BJ250" s="37">
        <f t="shared" si="632"/>
        <v>1</v>
      </c>
      <c r="BK250" s="20">
        <f t="shared" si="619"/>
        <v>0</v>
      </c>
      <c r="BL250" s="101">
        <f t="shared" si="620"/>
        <v>0</v>
      </c>
      <c r="BN250" s="22">
        <v>2</v>
      </c>
      <c r="BO250" s="47">
        <v>2</v>
      </c>
      <c r="BP250" s="37">
        <f t="shared" si="621"/>
        <v>0</v>
      </c>
      <c r="BQ250" s="37">
        <f t="shared" ref="BQ250:BR268" si="633">BQ10+BQ58+BQ82+BQ154</f>
        <v>0</v>
      </c>
      <c r="BR250" s="37">
        <f t="shared" si="633"/>
        <v>0</v>
      </c>
      <c r="BS250" s="20">
        <f t="shared" si="623"/>
        <v>0</v>
      </c>
      <c r="BT250" s="101">
        <f t="shared" si="624"/>
        <v>0</v>
      </c>
    </row>
    <row r="251" spans="2:72">
      <c r="B251" s="22">
        <v>3</v>
      </c>
      <c r="C251" s="47">
        <v>3</v>
      </c>
      <c r="D251" s="37">
        <f t="shared" si="589"/>
        <v>24</v>
      </c>
      <c r="E251" s="37">
        <f t="shared" si="625"/>
        <v>27</v>
      </c>
      <c r="F251" s="37">
        <f t="shared" si="625"/>
        <v>26</v>
      </c>
      <c r="G251" s="20">
        <f t="shared" si="591"/>
        <v>2</v>
      </c>
      <c r="H251" s="101">
        <f t="shared" si="592"/>
        <v>-1</v>
      </c>
      <c r="J251" s="22">
        <v>3</v>
      </c>
      <c r="K251" s="47">
        <v>3</v>
      </c>
      <c r="L251" s="37">
        <f t="shared" si="593"/>
        <v>0</v>
      </c>
      <c r="M251" s="37">
        <f t="shared" si="626"/>
        <v>3</v>
      </c>
      <c r="N251" s="37">
        <f t="shared" si="626"/>
        <v>3</v>
      </c>
      <c r="O251" s="20">
        <f t="shared" si="595"/>
        <v>3</v>
      </c>
      <c r="P251" s="101">
        <f t="shared" si="596"/>
        <v>0</v>
      </c>
      <c r="R251" s="22">
        <v>3</v>
      </c>
      <c r="S251" s="47">
        <v>3</v>
      </c>
      <c r="T251" s="37">
        <f t="shared" si="597"/>
        <v>1</v>
      </c>
      <c r="U251" s="37">
        <f t="shared" si="627"/>
        <v>1</v>
      </c>
      <c r="V251" s="37">
        <f t="shared" si="627"/>
        <v>1</v>
      </c>
      <c r="W251" s="20">
        <f t="shared" si="599"/>
        <v>0</v>
      </c>
      <c r="X251" s="101">
        <f t="shared" si="600"/>
        <v>0</v>
      </c>
      <c r="Z251" s="22">
        <v>3</v>
      </c>
      <c r="AA251" s="47">
        <v>3</v>
      </c>
      <c r="AB251" s="37">
        <f t="shared" si="601"/>
        <v>1</v>
      </c>
      <c r="AC251" s="37">
        <f t="shared" si="628"/>
        <v>1</v>
      </c>
      <c r="AD251" s="37">
        <f t="shared" si="628"/>
        <v>1</v>
      </c>
      <c r="AE251" s="20">
        <f t="shared" si="603"/>
        <v>0</v>
      </c>
      <c r="AF251" s="101">
        <f t="shared" si="604"/>
        <v>0</v>
      </c>
      <c r="AH251" s="22">
        <v>3</v>
      </c>
      <c r="AI251" s="47">
        <v>3</v>
      </c>
      <c r="AJ251" s="37">
        <f t="shared" si="605"/>
        <v>0</v>
      </c>
      <c r="AK251" s="37">
        <f t="shared" si="629"/>
        <v>1</v>
      </c>
      <c r="AL251" s="37">
        <f t="shared" si="629"/>
        <v>0</v>
      </c>
      <c r="AM251" s="20">
        <f t="shared" si="607"/>
        <v>0</v>
      </c>
      <c r="AN251" s="101">
        <f t="shared" si="608"/>
        <v>-1</v>
      </c>
      <c r="AP251" s="22">
        <v>3</v>
      </c>
      <c r="AQ251" s="47">
        <v>3</v>
      </c>
      <c r="AR251" s="37">
        <f t="shared" si="609"/>
        <v>0</v>
      </c>
      <c r="AS251" s="37">
        <f t="shared" si="630"/>
        <v>0</v>
      </c>
      <c r="AT251" s="37">
        <f t="shared" si="630"/>
        <v>0</v>
      </c>
      <c r="AU251" s="20">
        <f t="shared" si="611"/>
        <v>0</v>
      </c>
      <c r="AV251" s="101">
        <f t="shared" si="612"/>
        <v>0</v>
      </c>
      <c r="AX251" s="22">
        <v>3</v>
      </c>
      <c r="AY251" s="47">
        <v>3</v>
      </c>
      <c r="AZ251" s="37">
        <f t="shared" si="613"/>
        <v>15</v>
      </c>
      <c r="BA251" s="37">
        <f t="shared" si="631"/>
        <v>15</v>
      </c>
      <c r="BB251" s="37">
        <f t="shared" si="631"/>
        <v>15</v>
      </c>
      <c r="BC251" s="20">
        <f t="shared" si="615"/>
        <v>0</v>
      </c>
      <c r="BD251" s="101">
        <f t="shared" si="616"/>
        <v>0</v>
      </c>
      <c r="BF251" s="22">
        <v>3</v>
      </c>
      <c r="BG251" s="47">
        <v>3</v>
      </c>
      <c r="BH251" s="37">
        <f t="shared" si="617"/>
        <v>7</v>
      </c>
      <c r="BI251" s="37">
        <f t="shared" si="632"/>
        <v>6</v>
      </c>
      <c r="BJ251" s="37">
        <f t="shared" si="632"/>
        <v>6</v>
      </c>
      <c r="BK251" s="20">
        <f t="shared" si="619"/>
        <v>-1</v>
      </c>
      <c r="BL251" s="101">
        <f t="shared" si="620"/>
        <v>0</v>
      </c>
      <c r="BN251" s="22">
        <v>3</v>
      </c>
      <c r="BO251" s="47">
        <v>3</v>
      </c>
      <c r="BP251" s="37">
        <f t="shared" si="621"/>
        <v>0</v>
      </c>
      <c r="BQ251" s="37">
        <f t="shared" si="633"/>
        <v>0</v>
      </c>
      <c r="BR251" s="37">
        <f t="shared" si="633"/>
        <v>0</v>
      </c>
      <c r="BS251" s="20">
        <f t="shared" si="623"/>
        <v>0</v>
      </c>
      <c r="BT251" s="101">
        <f t="shared" si="624"/>
        <v>0</v>
      </c>
    </row>
    <row r="252" spans="2:72">
      <c r="B252" s="22">
        <v>4</v>
      </c>
      <c r="C252" s="47">
        <v>4</v>
      </c>
      <c r="D252" s="37">
        <f t="shared" si="589"/>
        <v>20</v>
      </c>
      <c r="E252" s="37">
        <f t="shared" si="625"/>
        <v>28</v>
      </c>
      <c r="F252" s="37">
        <f t="shared" si="625"/>
        <v>27</v>
      </c>
      <c r="G252" s="20">
        <f t="shared" si="591"/>
        <v>7</v>
      </c>
      <c r="H252" s="101">
        <f t="shared" si="592"/>
        <v>-1</v>
      </c>
      <c r="J252" s="22">
        <v>4</v>
      </c>
      <c r="K252" s="47">
        <v>4</v>
      </c>
      <c r="L252" s="37">
        <f t="shared" si="593"/>
        <v>0</v>
      </c>
      <c r="M252" s="37">
        <f t="shared" si="626"/>
        <v>10</v>
      </c>
      <c r="N252" s="37">
        <f t="shared" si="626"/>
        <v>10</v>
      </c>
      <c r="O252" s="20">
        <f t="shared" si="595"/>
        <v>10</v>
      </c>
      <c r="P252" s="101">
        <f t="shared" si="596"/>
        <v>0</v>
      </c>
      <c r="R252" s="22">
        <v>4</v>
      </c>
      <c r="S252" s="47">
        <v>4</v>
      </c>
      <c r="T252" s="37">
        <f t="shared" si="597"/>
        <v>0</v>
      </c>
      <c r="U252" s="37">
        <f t="shared" si="627"/>
        <v>0</v>
      </c>
      <c r="V252" s="37">
        <f t="shared" si="627"/>
        <v>0</v>
      </c>
      <c r="W252" s="20">
        <f t="shared" si="599"/>
        <v>0</v>
      </c>
      <c r="X252" s="101">
        <f t="shared" si="600"/>
        <v>0</v>
      </c>
      <c r="Z252" s="22">
        <v>4</v>
      </c>
      <c r="AA252" s="47">
        <v>4</v>
      </c>
      <c r="AB252" s="37">
        <f t="shared" si="601"/>
        <v>1</v>
      </c>
      <c r="AC252" s="37">
        <f t="shared" si="628"/>
        <v>1</v>
      </c>
      <c r="AD252" s="37">
        <f t="shared" si="628"/>
        <v>0</v>
      </c>
      <c r="AE252" s="20">
        <f t="shared" si="603"/>
        <v>-1</v>
      </c>
      <c r="AF252" s="101">
        <f t="shared" si="604"/>
        <v>-1</v>
      </c>
      <c r="AH252" s="22">
        <v>4</v>
      </c>
      <c r="AI252" s="47">
        <v>4</v>
      </c>
      <c r="AJ252" s="37">
        <f t="shared" si="605"/>
        <v>2</v>
      </c>
      <c r="AK252" s="37">
        <f t="shared" si="629"/>
        <v>3</v>
      </c>
      <c r="AL252" s="37">
        <f t="shared" si="629"/>
        <v>3</v>
      </c>
      <c r="AM252" s="20">
        <f t="shared" si="607"/>
        <v>1</v>
      </c>
      <c r="AN252" s="101">
        <f t="shared" si="608"/>
        <v>0</v>
      </c>
      <c r="AP252" s="22">
        <v>4</v>
      </c>
      <c r="AQ252" s="47">
        <v>4</v>
      </c>
      <c r="AR252" s="37">
        <f t="shared" si="609"/>
        <v>12</v>
      </c>
      <c r="AS252" s="37">
        <f t="shared" si="630"/>
        <v>9</v>
      </c>
      <c r="AT252" s="37">
        <f t="shared" si="630"/>
        <v>9</v>
      </c>
      <c r="AU252" s="20">
        <f t="shared" si="611"/>
        <v>-3</v>
      </c>
      <c r="AV252" s="101">
        <f t="shared" si="612"/>
        <v>0</v>
      </c>
      <c r="AX252" s="22">
        <v>4</v>
      </c>
      <c r="AY252" s="47">
        <v>4</v>
      </c>
      <c r="AZ252" s="37">
        <f t="shared" si="613"/>
        <v>0</v>
      </c>
      <c r="BA252" s="37">
        <f t="shared" si="631"/>
        <v>0</v>
      </c>
      <c r="BB252" s="37">
        <f t="shared" si="631"/>
        <v>0</v>
      </c>
      <c r="BC252" s="20">
        <f t="shared" si="615"/>
        <v>0</v>
      </c>
      <c r="BD252" s="101">
        <f t="shared" si="616"/>
        <v>0</v>
      </c>
      <c r="BF252" s="22">
        <v>4</v>
      </c>
      <c r="BG252" s="47">
        <v>4</v>
      </c>
      <c r="BH252" s="37">
        <f t="shared" si="617"/>
        <v>1</v>
      </c>
      <c r="BI252" s="37">
        <f t="shared" si="632"/>
        <v>1</v>
      </c>
      <c r="BJ252" s="37">
        <f t="shared" si="632"/>
        <v>1</v>
      </c>
      <c r="BK252" s="20">
        <f t="shared" si="619"/>
        <v>0</v>
      </c>
      <c r="BL252" s="101">
        <f t="shared" si="620"/>
        <v>0</v>
      </c>
      <c r="BN252" s="22">
        <v>4</v>
      </c>
      <c r="BO252" s="47">
        <v>4</v>
      </c>
      <c r="BP252" s="37">
        <f t="shared" si="621"/>
        <v>4</v>
      </c>
      <c r="BQ252" s="37">
        <f t="shared" si="633"/>
        <v>4</v>
      </c>
      <c r="BR252" s="37">
        <f t="shared" si="633"/>
        <v>4</v>
      </c>
      <c r="BS252" s="20">
        <f t="shared" si="623"/>
        <v>0</v>
      </c>
      <c r="BT252" s="101">
        <f t="shared" si="624"/>
        <v>0</v>
      </c>
    </row>
    <row r="253" spans="2:72">
      <c r="B253" s="22">
        <v>5</v>
      </c>
      <c r="C253" s="47">
        <v>5</v>
      </c>
      <c r="D253" s="37">
        <f t="shared" si="589"/>
        <v>33</v>
      </c>
      <c r="E253" s="37">
        <f t="shared" si="625"/>
        <v>46</v>
      </c>
      <c r="F253" s="37">
        <f t="shared" si="625"/>
        <v>46</v>
      </c>
      <c r="G253" s="20">
        <f t="shared" si="591"/>
        <v>13</v>
      </c>
      <c r="H253" s="101">
        <f t="shared" si="592"/>
        <v>0</v>
      </c>
      <c r="J253" s="22">
        <v>5</v>
      </c>
      <c r="K253" s="47">
        <v>5</v>
      </c>
      <c r="L253" s="37">
        <f t="shared" si="593"/>
        <v>0</v>
      </c>
      <c r="M253" s="37">
        <f t="shared" si="626"/>
        <v>16</v>
      </c>
      <c r="N253" s="37">
        <f t="shared" si="626"/>
        <v>16</v>
      </c>
      <c r="O253" s="20">
        <f t="shared" si="595"/>
        <v>16</v>
      </c>
      <c r="P253" s="101">
        <f t="shared" si="596"/>
        <v>0</v>
      </c>
      <c r="R253" s="22">
        <v>5</v>
      </c>
      <c r="S253" s="47">
        <v>5</v>
      </c>
      <c r="T253" s="37">
        <f t="shared" si="597"/>
        <v>0</v>
      </c>
      <c r="U253" s="37">
        <f t="shared" si="627"/>
        <v>0</v>
      </c>
      <c r="V253" s="37">
        <f t="shared" si="627"/>
        <v>0</v>
      </c>
      <c r="W253" s="20">
        <f t="shared" si="599"/>
        <v>0</v>
      </c>
      <c r="X253" s="101">
        <f t="shared" si="600"/>
        <v>0</v>
      </c>
      <c r="Z253" s="22">
        <v>5</v>
      </c>
      <c r="AA253" s="47">
        <v>5</v>
      </c>
      <c r="AB253" s="37">
        <f t="shared" si="601"/>
        <v>1</v>
      </c>
      <c r="AC253" s="37">
        <f t="shared" si="628"/>
        <v>1</v>
      </c>
      <c r="AD253" s="37">
        <f t="shared" si="628"/>
        <v>0</v>
      </c>
      <c r="AE253" s="20">
        <f t="shared" si="603"/>
        <v>-1</v>
      </c>
      <c r="AF253" s="101">
        <f t="shared" si="604"/>
        <v>-1</v>
      </c>
      <c r="AH253" s="22">
        <v>5</v>
      </c>
      <c r="AI253" s="47">
        <v>5</v>
      </c>
      <c r="AJ253" s="37">
        <f t="shared" si="605"/>
        <v>1</v>
      </c>
      <c r="AK253" s="37">
        <f t="shared" si="629"/>
        <v>1</v>
      </c>
      <c r="AL253" s="37">
        <f t="shared" si="629"/>
        <v>0</v>
      </c>
      <c r="AM253" s="20">
        <f t="shared" si="607"/>
        <v>-1</v>
      </c>
      <c r="AN253" s="101">
        <f t="shared" si="608"/>
        <v>-1</v>
      </c>
      <c r="AP253" s="22">
        <v>5</v>
      </c>
      <c r="AQ253" s="47">
        <v>5</v>
      </c>
      <c r="AR253" s="37">
        <f t="shared" si="609"/>
        <v>1</v>
      </c>
      <c r="AS253" s="37">
        <f t="shared" si="630"/>
        <v>1</v>
      </c>
      <c r="AT253" s="37">
        <f t="shared" si="630"/>
        <v>1</v>
      </c>
      <c r="AU253" s="20">
        <f t="shared" si="611"/>
        <v>0</v>
      </c>
      <c r="AV253" s="101">
        <f t="shared" si="612"/>
        <v>0</v>
      </c>
      <c r="AX253" s="22">
        <v>5</v>
      </c>
      <c r="AY253" s="47">
        <v>5</v>
      </c>
      <c r="AZ253" s="37">
        <f t="shared" si="613"/>
        <v>5</v>
      </c>
      <c r="BA253" s="37">
        <f t="shared" si="631"/>
        <v>5</v>
      </c>
      <c r="BB253" s="37">
        <f t="shared" si="631"/>
        <v>5</v>
      </c>
      <c r="BC253" s="20">
        <f t="shared" si="615"/>
        <v>0</v>
      </c>
      <c r="BD253" s="101">
        <f t="shared" si="616"/>
        <v>0</v>
      </c>
      <c r="BF253" s="22">
        <v>5</v>
      </c>
      <c r="BG253" s="47">
        <v>5</v>
      </c>
      <c r="BH253" s="37">
        <f t="shared" si="617"/>
        <v>25</v>
      </c>
      <c r="BI253" s="37">
        <f t="shared" si="632"/>
        <v>22</v>
      </c>
      <c r="BJ253" s="37">
        <f t="shared" si="632"/>
        <v>24</v>
      </c>
      <c r="BK253" s="20">
        <f t="shared" si="619"/>
        <v>-1</v>
      </c>
      <c r="BL253" s="101">
        <f t="shared" si="620"/>
        <v>2</v>
      </c>
      <c r="BN253" s="22">
        <v>5</v>
      </c>
      <c r="BO253" s="47">
        <v>5</v>
      </c>
      <c r="BP253" s="37">
        <f t="shared" si="621"/>
        <v>0</v>
      </c>
      <c r="BQ253" s="37">
        <f t="shared" si="633"/>
        <v>0</v>
      </c>
      <c r="BR253" s="37">
        <f t="shared" si="633"/>
        <v>0</v>
      </c>
      <c r="BS253" s="20">
        <f t="shared" si="623"/>
        <v>0</v>
      </c>
      <c r="BT253" s="101">
        <f t="shared" si="624"/>
        <v>0</v>
      </c>
    </row>
    <row r="254" spans="2:72">
      <c r="B254" s="22">
        <v>6</v>
      </c>
      <c r="C254" s="47">
        <v>6</v>
      </c>
      <c r="D254" s="37">
        <f t="shared" si="589"/>
        <v>28</v>
      </c>
      <c r="E254" s="37">
        <f t="shared" si="625"/>
        <v>52</v>
      </c>
      <c r="F254" s="37">
        <f t="shared" si="625"/>
        <v>46</v>
      </c>
      <c r="G254" s="20">
        <f t="shared" si="591"/>
        <v>18</v>
      </c>
      <c r="H254" s="101">
        <f t="shared" si="592"/>
        <v>-6</v>
      </c>
      <c r="J254" s="22">
        <v>6</v>
      </c>
      <c r="K254" s="47">
        <v>6</v>
      </c>
      <c r="L254" s="37">
        <f t="shared" si="593"/>
        <v>0</v>
      </c>
      <c r="M254" s="37">
        <f t="shared" si="626"/>
        <v>13</v>
      </c>
      <c r="N254" s="37">
        <f t="shared" si="626"/>
        <v>13</v>
      </c>
      <c r="O254" s="20">
        <f t="shared" si="595"/>
        <v>13</v>
      </c>
      <c r="P254" s="101">
        <f t="shared" si="596"/>
        <v>0</v>
      </c>
      <c r="R254" s="22">
        <v>6</v>
      </c>
      <c r="S254" s="47">
        <v>6</v>
      </c>
      <c r="T254" s="37">
        <f t="shared" si="597"/>
        <v>2</v>
      </c>
      <c r="U254" s="37">
        <f t="shared" si="627"/>
        <v>4</v>
      </c>
      <c r="V254" s="37">
        <f t="shared" si="627"/>
        <v>4</v>
      </c>
      <c r="W254" s="20">
        <f t="shared" si="599"/>
        <v>2</v>
      </c>
      <c r="X254" s="101">
        <f t="shared" si="600"/>
        <v>0</v>
      </c>
      <c r="Z254" s="22">
        <v>6</v>
      </c>
      <c r="AA254" s="47">
        <v>6</v>
      </c>
      <c r="AB254" s="37">
        <f t="shared" si="601"/>
        <v>1</v>
      </c>
      <c r="AC254" s="37">
        <f t="shared" si="628"/>
        <v>1</v>
      </c>
      <c r="AD254" s="37">
        <f t="shared" si="628"/>
        <v>2</v>
      </c>
      <c r="AE254" s="20">
        <f t="shared" si="603"/>
        <v>1</v>
      </c>
      <c r="AF254" s="101">
        <f t="shared" si="604"/>
        <v>1</v>
      </c>
      <c r="AH254" s="22">
        <v>6</v>
      </c>
      <c r="AI254" s="47">
        <v>6</v>
      </c>
      <c r="AJ254" s="37">
        <f t="shared" si="605"/>
        <v>6</v>
      </c>
      <c r="AK254" s="37">
        <f t="shared" si="629"/>
        <v>7</v>
      </c>
      <c r="AL254" s="37">
        <f t="shared" si="629"/>
        <v>5</v>
      </c>
      <c r="AM254" s="20">
        <f t="shared" si="607"/>
        <v>-1</v>
      </c>
      <c r="AN254" s="101">
        <f t="shared" si="608"/>
        <v>-2</v>
      </c>
      <c r="AP254" s="22">
        <v>6</v>
      </c>
      <c r="AQ254" s="47">
        <v>6</v>
      </c>
      <c r="AR254" s="37">
        <f t="shared" si="609"/>
        <v>3</v>
      </c>
      <c r="AS254" s="37">
        <f t="shared" si="630"/>
        <v>3</v>
      </c>
      <c r="AT254" s="37">
        <f t="shared" si="630"/>
        <v>3</v>
      </c>
      <c r="AU254" s="20">
        <f t="shared" si="611"/>
        <v>0</v>
      </c>
      <c r="AV254" s="101">
        <f t="shared" si="612"/>
        <v>0</v>
      </c>
      <c r="AX254" s="22">
        <v>6</v>
      </c>
      <c r="AY254" s="47">
        <v>6</v>
      </c>
      <c r="AZ254" s="37">
        <f t="shared" si="613"/>
        <v>2</v>
      </c>
      <c r="BA254" s="37">
        <f t="shared" si="631"/>
        <v>2</v>
      </c>
      <c r="BB254" s="37">
        <f t="shared" si="631"/>
        <v>2</v>
      </c>
      <c r="BC254" s="20">
        <f t="shared" si="615"/>
        <v>0</v>
      </c>
      <c r="BD254" s="101">
        <f t="shared" si="616"/>
        <v>0</v>
      </c>
      <c r="BF254" s="22">
        <v>6</v>
      </c>
      <c r="BG254" s="47">
        <v>6</v>
      </c>
      <c r="BH254" s="37">
        <f t="shared" si="617"/>
        <v>7</v>
      </c>
      <c r="BI254" s="37">
        <f t="shared" si="632"/>
        <v>11</v>
      </c>
      <c r="BJ254" s="37">
        <f t="shared" si="632"/>
        <v>11</v>
      </c>
      <c r="BK254" s="20">
        <f t="shared" si="619"/>
        <v>4</v>
      </c>
      <c r="BL254" s="101">
        <f t="shared" si="620"/>
        <v>0</v>
      </c>
      <c r="BN254" s="22">
        <v>6</v>
      </c>
      <c r="BO254" s="47">
        <v>6</v>
      </c>
      <c r="BP254" s="37">
        <f t="shared" si="621"/>
        <v>7</v>
      </c>
      <c r="BQ254" s="37">
        <f t="shared" si="633"/>
        <v>11</v>
      </c>
      <c r="BR254" s="37">
        <f t="shared" si="633"/>
        <v>6</v>
      </c>
      <c r="BS254" s="20">
        <f t="shared" si="623"/>
        <v>-1</v>
      </c>
      <c r="BT254" s="101">
        <f t="shared" si="624"/>
        <v>-5</v>
      </c>
    </row>
    <row r="255" spans="2:72">
      <c r="B255" s="22">
        <v>7</v>
      </c>
      <c r="C255" s="47">
        <v>7</v>
      </c>
      <c r="D255" s="37">
        <f t="shared" si="589"/>
        <v>65</v>
      </c>
      <c r="E255" s="37">
        <f t="shared" si="625"/>
        <v>85</v>
      </c>
      <c r="F255" s="37">
        <f t="shared" si="625"/>
        <v>89</v>
      </c>
      <c r="G255" s="20">
        <f t="shared" si="591"/>
        <v>24</v>
      </c>
      <c r="H255" s="101">
        <f t="shared" si="592"/>
        <v>4</v>
      </c>
      <c r="J255" s="22">
        <v>7</v>
      </c>
      <c r="K255" s="47">
        <v>7</v>
      </c>
      <c r="L255" s="37">
        <f t="shared" si="593"/>
        <v>0</v>
      </c>
      <c r="M255" s="37">
        <f t="shared" si="626"/>
        <v>17</v>
      </c>
      <c r="N255" s="37">
        <f t="shared" si="626"/>
        <v>17</v>
      </c>
      <c r="O255" s="20">
        <f t="shared" si="595"/>
        <v>17</v>
      </c>
      <c r="P255" s="101">
        <f t="shared" si="596"/>
        <v>0</v>
      </c>
      <c r="R255" s="22">
        <v>7</v>
      </c>
      <c r="S255" s="47">
        <v>7</v>
      </c>
      <c r="T255" s="37">
        <f t="shared" si="597"/>
        <v>2</v>
      </c>
      <c r="U255" s="37">
        <f t="shared" si="627"/>
        <v>1</v>
      </c>
      <c r="V255" s="37">
        <f t="shared" si="627"/>
        <v>2</v>
      </c>
      <c r="W255" s="20">
        <f t="shared" si="599"/>
        <v>0</v>
      </c>
      <c r="X255" s="101">
        <f t="shared" si="600"/>
        <v>1</v>
      </c>
      <c r="Z255" s="22">
        <v>7</v>
      </c>
      <c r="AA255" s="47">
        <v>7</v>
      </c>
      <c r="AB255" s="37">
        <f t="shared" si="601"/>
        <v>3</v>
      </c>
      <c r="AC255" s="37">
        <f t="shared" si="628"/>
        <v>3</v>
      </c>
      <c r="AD255" s="37">
        <f t="shared" si="628"/>
        <v>3</v>
      </c>
      <c r="AE255" s="20">
        <f t="shared" si="603"/>
        <v>0</v>
      </c>
      <c r="AF255" s="101">
        <f t="shared" si="604"/>
        <v>0</v>
      </c>
      <c r="AH255" s="22">
        <v>7</v>
      </c>
      <c r="AI255" s="47">
        <v>7</v>
      </c>
      <c r="AJ255" s="37">
        <f t="shared" si="605"/>
        <v>8</v>
      </c>
      <c r="AK255" s="37">
        <f t="shared" si="629"/>
        <v>8</v>
      </c>
      <c r="AL255" s="37">
        <f t="shared" si="629"/>
        <v>11</v>
      </c>
      <c r="AM255" s="20">
        <f t="shared" si="607"/>
        <v>3</v>
      </c>
      <c r="AN255" s="101">
        <f t="shared" si="608"/>
        <v>3</v>
      </c>
      <c r="AP255" s="22">
        <v>7</v>
      </c>
      <c r="AQ255" s="47">
        <v>7</v>
      </c>
      <c r="AR255" s="37">
        <f t="shared" si="609"/>
        <v>22</v>
      </c>
      <c r="AS255" s="37">
        <f t="shared" si="630"/>
        <v>26</v>
      </c>
      <c r="AT255" s="37">
        <f t="shared" si="630"/>
        <v>26</v>
      </c>
      <c r="AU255" s="20">
        <f t="shared" si="611"/>
        <v>4</v>
      </c>
      <c r="AV255" s="101">
        <f t="shared" si="612"/>
        <v>0</v>
      </c>
      <c r="AX255" s="22">
        <v>7</v>
      </c>
      <c r="AY255" s="47">
        <v>7</v>
      </c>
      <c r="AZ255" s="37">
        <f t="shared" si="613"/>
        <v>9</v>
      </c>
      <c r="BA255" s="37">
        <f t="shared" si="631"/>
        <v>9</v>
      </c>
      <c r="BB255" s="37">
        <f t="shared" si="631"/>
        <v>9</v>
      </c>
      <c r="BC255" s="20">
        <f t="shared" si="615"/>
        <v>0</v>
      </c>
      <c r="BD255" s="101">
        <f t="shared" si="616"/>
        <v>0</v>
      </c>
      <c r="BF255" s="22">
        <v>7</v>
      </c>
      <c r="BG255" s="47">
        <v>7</v>
      </c>
      <c r="BH255" s="37">
        <f t="shared" si="617"/>
        <v>21</v>
      </c>
      <c r="BI255" s="37">
        <f t="shared" si="632"/>
        <v>21</v>
      </c>
      <c r="BJ255" s="37">
        <f t="shared" si="632"/>
        <v>21</v>
      </c>
      <c r="BK255" s="20">
        <f t="shared" si="619"/>
        <v>0</v>
      </c>
      <c r="BL255" s="101">
        <f t="shared" si="620"/>
        <v>0</v>
      </c>
      <c r="BN255" s="22">
        <v>7</v>
      </c>
      <c r="BO255" s="47">
        <v>7</v>
      </c>
      <c r="BP255" s="37">
        <f t="shared" si="621"/>
        <v>0</v>
      </c>
      <c r="BQ255" s="37">
        <f t="shared" si="633"/>
        <v>0</v>
      </c>
      <c r="BR255" s="37">
        <f t="shared" si="633"/>
        <v>0</v>
      </c>
      <c r="BS255" s="20">
        <f t="shared" si="623"/>
        <v>0</v>
      </c>
      <c r="BT255" s="101">
        <f t="shared" si="624"/>
        <v>0</v>
      </c>
    </row>
    <row r="256" spans="2:72">
      <c r="B256" s="22">
        <v>8</v>
      </c>
      <c r="C256" s="47">
        <v>8</v>
      </c>
      <c r="D256" s="37">
        <f t="shared" si="589"/>
        <v>66</v>
      </c>
      <c r="E256" s="37">
        <f t="shared" si="625"/>
        <v>76</v>
      </c>
      <c r="F256" s="37">
        <f t="shared" si="625"/>
        <v>67</v>
      </c>
      <c r="G256" s="20">
        <f t="shared" si="591"/>
        <v>1</v>
      </c>
      <c r="H256" s="101">
        <f t="shared" si="592"/>
        <v>-9</v>
      </c>
      <c r="J256" s="22">
        <v>8</v>
      </c>
      <c r="K256" s="47">
        <v>8</v>
      </c>
      <c r="L256" s="37">
        <f t="shared" si="593"/>
        <v>0</v>
      </c>
      <c r="M256" s="37">
        <f t="shared" si="626"/>
        <v>6</v>
      </c>
      <c r="N256" s="37">
        <f t="shared" si="626"/>
        <v>6</v>
      </c>
      <c r="O256" s="20">
        <f t="shared" si="595"/>
        <v>6</v>
      </c>
      <c r="P256" s="101">
        <f t="shared" si="596"/>
        <v>0</v>
      </c>
      <c r="R256" s="22">
        <v>8</v>
      </c>
      <c r="S256" s="47">
        <v>8</v>
      </c>
      <c r="T256" s="37">
        <f t="shared" si="597"/>
        <v>2</v>
      </c>
      <c r="U256" s="37">
        <f t="shared" si="627"/>
        <v>3</v>
      </c>
      <c r="V256" s="37">
        <f t="shared" si="627"/>
        <v>3</v>
      </c>
      <c r="W256" s="20">
        <f t="shared" si="599"/>
        <v>1</v>
      </c>
      <c r="X256" s="101">
        <f t="shared" si="600"/>
        <v>0</v>
      </c>
      <c r="Z256" s="22">
        <v>8</v>
      </c>
      <c r="AA256" s="47">
        <v>8</v>
      </c>
      <c r="AB256" s="37">
        <f t="shared" si="601"/>
        <v>1</v>
      </c>
      <c r="AC256" s="37">
        <f t="shared" si="628"/>
        <v>2</v>
      </c>
      <c r="AD256" s="37">
        <f t="shared" si="628"/>
        <v>1</v>
      </c>
      <c r="AE256" s="20">
        <f t="shared" si="603"/>
        <v>0</v>
      </c>
      <c r="AF256" s="101">
        <f t="shared" si="604"/>
        <v>-1</v>
      </c>
      <c r="AH256" s="22">
        <v>8</v>
      </c>
      <c r="AI256" s="47">
        <v>8</v>
      </c>
      <c r="AJ256" s="37">
        <f t="shared" si="605"/>
        <v>14</v>
      </c>
      <c r="AK256" s="37">
        <f t="shared" si="629"/>
        <v>16</v>
      </c>
      <c r="AL256" s="37">
        <f t="shared" si="629"/>
        <v>11</v>
      </c>
      <c r="AM256" s="20">
        <f t="shared" si="607"/>
        <v>-3</v>
      </c>
      <c r="AN256" s="101">
        <f t="shared" si="608"/>
        <v>-5</v>
      </c>
      <c r="AP256" s="22">
        <v>8</v>
      </c>
      <c r="AQ256" s="47">
        <v>8</v>
      </c>
      <c r="AR256" s="37">
        <f t="shared" si="609"/>
        <v>7</v>
      </c>
      <c r="AS256" s="37">
        <f t="shared" si="630"/>
        <v>2</v>
      </c>
      <c r="AT256" s="37">
        <f t="shared" si="630"/>
        <v>2</v>
      </c>
      <c r="AU256" s="20">
        <f t="shared" si="611"/>
        <v>-5</v>
      </c>
      <c r="AV256" s="101">
        <f t="shared" si="612"/>
        <v>0</v>
      </c>
      <c r="AX256" s="22">
        <v>8</v>
      </c>
      <c r="AY256" s="47">
        <v>8</v>
      </c>
      <c r="AZ256" s="37">
        <f t="shared" si="613"/>
        <v>9</v>
      </c>
      <c r="BA256" s="37">
        <f t="shared" si="631"/>
        <v>9</v>
      </c>
      <c r="BB256" s="37">
        <f t="shared" si="631"/>
        <v>9</v>
      </c>
      <c r="BC256" s="20">
        <f t="shared" si="615"/>
        <v>0</v>
      </c>
      <c r="BD256" s="101">
        <f t="shared" si="616"/>
        <v>0</v>
      </c>
      <c r="BF256" s="22">
        <v>8</v>
      </c>
      <c r="BG256" s="47">
        <v>8</v>
      </c>
      <c r="BH256" s="37">
        <f t="shared" si="617"/>
        <v>23</v>
      </c>
      <c r="BI256" s="37">
        <f t="shared" si="632"/>
        <v>26</v>
      </c>
      <c r="BJ256" s="37">
        <f t="shared" si="632"/>
        <v>23</v>
      </c>
      <c r="BK256" s="20">
        <f t="shared" si="619"/>
        <v>0</v>
      </c>
      <c r="BL256" s="101">
        <f t="shared" si="620"/>
        <v>-3</v>
      </c>
      <c r="BN256" s="22">
        <v>8</v>
      </c>
      <c r="BO256" s="47">
        <v>8</v>
      </c>
      <c r="BP256" s="37">
        <f t="shared" si="621"/>
        <v>10</v>
      </c>
      <c r="BQ256" s="37">
        <f t="shared" si="633"/>
        <v>12</v>
      </c>
      <c r="BR256" s="37">
        <f t="shared" si="633"/>
        <v>12</v>
      </c>
      <c r="BS256" s="20">
        <f t="shared" si="623"/>
        <v>2</v>
      </c>
      <c r="BT256" s="101">
        <f t="shared" si="624"/>
        <v>0</v>
      </c>
    </row>
    <row r="257" spans="2:72">
      <c r="B257" s="22">
        <v>9</v>
      </c>
      <c r="C257" s="47">
        <v>9</v>
      </c>
      <c r="D257" s="37">
        <f t="shared" si="589"/>
        <v>118</v>
      </c>
      <c r="E257" s="37">
        <f t="shared" si="625"/>
        <v>134</v>
      </c>
      <c r="F257" s="37">
        <f t="shared" si="625"/>
        <v>141</v>
      </c>
      <c r="G257" s="20">
        <f t="shared" si="591"/>
        <v>23</v>
      </c>
      <c r="H257" s="101">
        <f t="shared" si="592"/>
        <v>7</v>
      </c>
      <c r="J257" s="22">
        <v>9</v>
      </c>
      <c r="K257" s="47">
        <v>9</v>
      </c>
      <c r="L257" s="37">
        <f t="shared" si="593"/>
        <v>0</v>
      </c>
      <c r="M257" s="37">
        <f t="shared" si="626"/>
        <v>4</v>
      </c>
      <c r="N257" s="37">
        <f t="shared" si="626"/>
        <v>4</v>
      </c>
      <c r="O257" s="20">
        <f t="shared" si="595"/>
        <v>4</v>
      </c>
      <c r="P257" s="101">
        <f t="shared" si="596"/>
        <v>0</v>
      </c>
      <c r="R257" s="22">
        <v>9</v>
      </c>
      <c r="S257" s="47">
        <v>9</v>
      </c>
      <c r="T257" s="37">
        <f t="shared" si="597"/>
        <v>1</v>
      </c>
      <c r="U257" s="37">
        <f t="shared" si="627"/>
        <v>2</v>
      </c>
      <c r="V257" s="37">
        <f t="shared" si="627"/>
        <v>1</v>
      </c>
      <c r="W257" s="20">
        <f t="shared" si="599"/>
        <v>0</v>
      </c>
      <c r="X257" s="101">
        <f t="shared" si="600"/>
        <v>-1</v>
      </c>
      <c r="Z257" s="22">
        <v>9</v>
      </c>
      <c r="AA257" s="47">
        <v>9</v>
      </c>
      <c r="AB257" s="37">
        <f t="shared" si="601"/>
        <v>2</v>
      </c>
      <c r="AC257" s="37">
        <f t="shared" si="628"/>
        <v>1</v>
      </c>
      <c r="AD257" s="37">
        <f t="shared" si="628"/>
        <v>1</v>
      </c>
      <c r="AE257" s="20">
        <f t="shared" si="603"/>
        <v>-1</v>
      </c>
      <c r="AF257" s="101">
        <f t="shared" si="604"/>
        <v>0</v>
      </c>
      <c r="AH257" s="22">
        <v>9</v>
      </c>
      <c r="AI257" s="47">
        <v>9</v>
      </c>
      <c r="AJ257" s="37">
        <f t="shared" si="605"/>
        <v>24</v>
      </c>
      <c r="AK257" s="37">
        <f t="shared" si="629"/>
        <v>25</v>
      </c>
      <c r="AL257" s="37">
        <f t="shared" si="629"/>
        <v>29</v>
      </c>
      <c r="AM257" s="20">
        <f t="shared" si="607"/>
        <v>5</v>
      </c>
      <c r="AN257" s="101">
        <f t="shared" si="608"/>
        <v>4</v>
      </c>
      <c r="AP257" s="22">
        <v>9</v>
      </c>
      <c r="AQ257" s="47">
        <v>9</v>
      </c>
      <c r="AR257" s="37">
        <f t="shared" si="609"/>
        <v>60</v>
      </c>
      <c r="AS257" s="37">
        <f t="shared" si="630"/>
        <v>59</v>
      </c>
      <c r="AT257" s="37">
        <f t="shared" si="630"/>
        <v>59</v>
      </c>
      <c r="AU257" s="20">
        <f t="shared" si="611"/>
        <v>-1</v>
      </c>
      <c r="AV257" s="101">
        <f t="shared" si="612"/>
        <v>0</v>
      </c>
      <c r="AX257" s="22">
        <v>9</v>
      </c>
      <c r="AY257" s="47">
        <v>9</v>
      </c>
      <c r="AZ257" s="37">
        <f t="shared" si="613"/>
        <v>7</v>
      </c>
      <c r="BA257" s="37">
        <f t="shared" si="631"/>
        <v>11</v>
      </c>
      <c r="BB257" s="37">
        <f t="shared" si="631"/>
        <v>11</v>
      </c>
      <c r="BC257" s="20">
        <f t="shared" si="615"/>
        <v>4</v>
      </c>
      <c r="BD257" s="101">
        <f t="shared" si="616"/>
        <v>0</v>
      </c>
      <c r="BF257" s="22">
        <v>9</v>
      </c>
      <c r="BG257" s="47">
        <v>9</v>
      </c>
      <c r="BH257" s="37">
        <f t="shared" si="617"/>
        <v>21</v>
      </c>
      <c r="BI257" s="37">
        <f t="shared" si="632"/>
        <v>28</v>
      </c>
      <c r="BJ257" s="37">
        <f t="shared" si="632"/>
        <v>32</v>
      </c>
      <c r="BK257" s="20">
        <f t="shared" si="619"/>
        <v>11</v>
      </c>
      <c r="BL257" s="101">
        <f t="shared" si="620"/>
        <v>4</v>
      </c>
      <c r="BN257" s="22">
        <v>9</v>
      </c>
      <c r="BO257" s="47">
        <v>9</v>
      </c>
      <c r="BP257" s="37">
        <f t="shared" si="621"/>
        <v>3</v>
      </c>
      <c r="BQ257" s="37">
        <f t="shared" si="633"/>
        <v>4</v>
      </c>
      <c r="BR257" s="37">
        <f t="shared" si="633"/>
        <v>4</v>
      </c>
      <c r="BS257" s="20">
        <f t="shared" si="623"/>
        <v>1</v>
      </c>
      <c r="BT257" s="101">
        <f t="shared" si="624"/>
        <v>0</v>
      </c>
    </row>
    <row r="258" spans="2:72">
      <c r="B258" s="22">
        <v>10</v>
      </c>
      <c r="C258" s="47">
        <v>10</v>
      </c>
      <c r="D258" s="37">
        <f t="shared" si="589"/>
        <v>205</v>
      </c>
      <c r="E258" s="37">
        <f t="shared" si="625"/>
        <v>277</v>
      </c>
      <c r="F258" s="37">
        <f t="shared" si="625"/>
        <v>274</v>
      </c>
      <c r="G258" s="20">
        <f t="shared" si="591"/>
        <v>69</v>
      </c>
      <c r="H258" s="101">
        <f t="shared" si="592"/>
        <v>-3</v>
      </c>
      <c r="J258" s="22">
        <v>10</v>
      </c>
      <c r="K258" s="47">
        <v>10</v>
      </c>
      <c r="L258" s="37">
        <f t="shared" si="593"/>
        <v>0</v>
      </c>
      <c r="M258" s="37">
        <f t="shared" si="626"/>
        <v>53</v>
      </c>
      <c r="N258" s="37">
        <f t="shared" si="626"/>
        <v>53</v>
      </c>
      <c r="O258" s="20">
        <f t="shared" si="595"/>
        <v>53</v>
      </c>
      <c r="P258" s="101">
        <f t="shared" si="596"/>
        <v>0</v>
      </c>
      <c r="R258" s="22">
        <v>10</v>
      </c>
      <c r="S258" s="47">
        <v>10</v>
      </c>
      <c r="T258" s="37">
        <f t="shared" si="597"/>
        <v>2</v>
      </c>
      <c r="U258" s="37">
        <f t="shared" si="627"/>
        <v>0</v>
      </c>
      <c r="V258" s="37">
        <f t="shared" si="627"/>
        <v>1</v>
      </c>
      <c r="W258" s="20">
        <f t="shared" si="599"/>
        <v>-1</v>
      </c>
      <c r="X258" s="101">
        <f t="shared" si="600"/>
        <v>1</v>
      </c>
      <c r="Z258" s="22">
        <v>10</v>
      </c>
      <c r="AA258" s="47">
        <v>10</v>
      </c>
      <c r="AB258" s="37">
        <f t="shared" si="601"/>
        <v>1</v>
      </c>
      <c r="AC258" s="37">
        <f t="shared" si="628"/>
        <v>1</v>
      </c>
      <c r="AD258" s="37">
        <f t="shared" si="628"/>
        <v>1</v>
      </c>
      <c r="AE258" s="20">
        <f t="shared" si="603"/>
        <v>0</v>
      </c>
      <c r="AF258" s="101">
        <f t="shared" si="604"/>
        <v>0</v>
      </c>
      <c r="AH258" s="22">
        <v>10</v>
      </c>
      <c r="AI258" s="47">
        <v>10</v>
      </c>
      <c r="AJ258" s="37">
        <f t="shared" si="605"/>
        <v>78</v>
      </c>
      <c r="AK258" s="37">
        <f t="shared" si="629"/>
        <v>79</v>
      </c>
      <c r="AL258" s="37">
        <f t="shared" si="629"/>
        <v>82</v>
      </c>
      <c r="AM258" s="20">
        <f t="shared" si="607"/>
        <v>4</v>
      </c>
      <c r="AN258" s="101">
        <f t="shared" si="608"/>
        <v>3</v>
      </c>
      <c r="AP258" s="22">
        <v>10</v>
      </c>
      <c r="AQ258" s="47">
        <v>10</v>
      </c>
      <c r="AR258" s="37">
        <f t="shared" si="609"/>
        <v>92</v>
      </c>
      <c r="AS258" s="37">
        <f t="shared" si="630"/>
        <v>101</v>
      </c>
      <c r="AT258" s="37">
        <f t="shared" si="630"/>
        <v>101</v>
      </c>
      <c r="AU258" s="20">
        <f t="shared" si="611"/>
        <v>9</v>
      </c>
      <c r="AV258" s="101">
        <f t="shared" si="612"/>
        <v>0</v>
      </c>
      <c r="AX258" s="22">
        <v>10</v>
      </c>
      <c r="AY258" s="47">
        <v>10</v>
      </c>
      <c r="AZ258" s="37">
        <f t="shared" si="613"/>
        <v>12</v>
      </c>
      <c r="BA258" s="37">
        <f t="shared" si="631"/>
        <v>18</v>
      </c>
      <c r="BB258" s="37">
        <f t="shared" si="631"/>
        <v>13</v>
      </c>
      <c r="BC258" s="20">
        <f t="shared" si="615"/>
        <v>1</v>
      </c>
      <c r="BD258" s="101">
        <f t="shared" si="616"/>
        <v>-5</v>
      </c>
      <c r="BF258" s="22">
        <v>10</v>
      </c>
      <c r="BG258" s="47">
        <v>10</v>
      </c>
      <c r="BH258" s="37">
        <f t="shared" si="617"/>
        <v>1</v>
      </c>
      <c r="BI258" s="37">
        <f t="shared" si="632"/>
        <v>1</v>
      </c>
      <c r="BJ258" s="37">
        <f t="shared" si="632"/>
        <v>1</v>
      </c>
      <c r="BK258" s="20">
        <f t="shared" si="619"/>
        <v>0</v>
      </c>
      <c r="BL258" s="101">
        <f t="shared" si="620"/>
        <v>0</v>
      </c>
      <c r="BN258" s="22">
        <v>10</v>
      </c>
      <c r="BO258" s="47">
        <v>10</v>
      </c>
      <c r="BP258" s="37">
        <f t="shared" si="621"/>
        <v>19</v>
      </c>
      <c r="BQ258" s="37">
        <f t="shared" si="633"/>
        <v>24</v>
      </c>
      <c r="BR258" s="37">
        <f t="shared" si="633"/>
        <v>22</v>
      </c>
      <c r="BS258" s="20">
        <f t="shared" si="623"/>
        <v>3</v>
      </c>
      <c r="BT258" s="101">
        <f t="shared" si="624"/>
        <v>-2</v>
      </c>
    </row>
    <row r="259" spans="2:72">
      <c r="B259" s="22">
        <v>11</v>
      </c>
      <c r="C259" s="47">
        <v>11</v>
      </c>
      <c r="D259" s="37">
        <f t="shared" si="589"/>
        <v>460</v>
      </c>
      <c r="E259" s="37">
        <f t="shared" si="625"/>
        <v>506</v>
      </c>
      <c r="F259" s="37">
        <f t="shared" si="625"/>
        <v>501</v>
      </c>
      <c r="G259" s="20">
        <f t="shared" si="591"/>
        <v>41</v>
      </c>
      <c r="H259" s="101">
        <f t="shared" si="592"/>
        <v>-5</v>
      </c>
      <c r="J259" s="22">
        <v>11</v>
      </c>
      <c r="K259" s="47">
        <v>11</v>
      </c>
      <c r="L259" s="37">
        <f t="shared" si="593"/>
        <v>0</v>
      </c>
      <c r="M259" s="37">
        <f t="shared" si="626"/>
        <v>39</v>
      </c>
      <c r="N259" s="37">
        <f t="shared" si="626"/>
        <v>39</v>
      </c>
      <c r="O259" s="20">
        <f t="shared" si="595"/>
        <v>39</v>
      </c>
      <c r="P259" s="101">
        <f t="shared" si="596"/>
        <v>0</v>
      </c>
      <c r="R259" s="22">
        <v>11</v>
      </c>
      <c r="S259" s="47">
        <v>11</v>
      </c>
      <c r="T259" s="37">
        <f t="shared" si="597"/>
        <v>2</v>
      </c>
      <c r="U259" s="37">
        <f t="shared" si="627"/>
        <v>3</v>
      </c>
      <c r="V259" s="37">
        <f t="shared" si="627"/>
        <v>2</v>
      </c>
      <c r="W259" s="20">
        <f t="shared" si="599"/>
        <v>0</v>
      </c>
      <c r="X259" s="101">
        <f t="shared" si="600"/>
        <v>-1</v>
      </c>
      <c r="Z259" s="22">
        <v>11</v>
      </c>
      <c r="AA259" s="47">
        <v>11</v>
      </c>
      <c r="AB259" s="37">
        <f t="shared" si="601"/>
        <v>2</v>
      </c>
      <c r="AC259" s="37">
        <f t="shared" si="628"/>
        <v>2</v>
      </c>
      <c r="AD259" s="37">
        <f t="shared" si="628"/>
        <v>2</v>
      </c>
      <c r="AE259" s="20">
        <f t="shared" si="603"/>
        <v>0</v>
      </c>
      <c r="AF259" s="101">
        <f t="shared" si="604"/>
        <v>0</v>
      </c>
      <c r="AH259" s="22">
        <v>11</v>
      </c>
      <c r="AI259" s="47">
        <v>11</v>
      </c>
      <c r="AJ259" s="37">
        <f t="shared" si="605"/>
        <v>54</v>
      </c>
      <c r="AK259" s="37">
        <f t="shared" si="629"/>
        <v>55</v>
      </c>
      <c r="AL259" s="37">
        <f t="shared" si="629"/>
        <v>59</v>
      </c>
      <c r="AM259" s="20">
        <f t="shared" si="607"/>
        <v>5</v>
      </c>
      <c r="AN259" s="101">
        <f t="shared" si="608"/>
        <v>4</v>
      </c>
      <c r="AP259" s="22">
        <v>11</v>
      </c>
      <c r="AQ259" s="47">
        <v>11</v>
      </c>
      <c r="AR259" s="37">
        <f t="shared" si="609"/>
        <v>218</v>
      </c>
      <c r="AS259" s="37">
        <f t="shared" si="630"/>
        <v>207</v>
      </c>
      <c r="AT259" s="37">
        <f t="shared" si="630"/>
        <v>199</v>
      </c>
      <c r="AU259" s="20">
        <f t="shared" si="611"/>
        <v>-19</v>
      </c>
      <c r="AV259" s="101">
        <f t="shared" si="612"/>
        <v>-8</v>
      </c>
      <c r="AX259" s="22">
        <v>11</v>
      </c>
      <c r="AY259" s="47">
        <v>11</v>
      </c>
      <c r="AZ259" s="37">
        <f t="shared" si="613"/>
        <v>83</v>
      </c>
      <c r="BA259" s="37">
        <f t="shared" si="631"/>
        <v>97</v>
      </c>
      <c r="BB259" s="37">
        <f t="shared" si="631"/>
        <v>97</v>
      </c>
      <c r="BC259" s="20">
        <f t="shared" si="615"/>
        <v>14</v>
      </c>
      <c r="BD259" s="101">
        <f t="shared" si="616"/>
        <v>0</v>
      </c>
      <c r="BF259" s="22">
        <v>11</v>
      </c>
      <c r="BG259" s="47">
        <v>11</v>
      </c>
      <c r="BH259" s="37">
        <f t="shared" si="617"/>
        <v>75</v>
      </c>
      <c r="BI259" s="37">
        <f t="shared" si="632"/>
        <v>75</v>
      </c>
      <c r="BJ259" s="37">
        <f t="shared" si="632"/>
        <v>75</v>
      </c>
      <c r="BK259" s="20">
        <f t="shared" si="619"/>
        <v>0</v>
      </c>
      <c r="BL259" s="101">
        <f t="shared" si="620"/>
        <v>0</v>
      </c>
      <c r="BN259" s="22">
        <v>11</v>
      </c>
      <c r="BO259" s="47">
        <v>11</v>
      </c>
      <c r="BP259" s="37">
        <f t="shared" si="621"/>
        <v>26</v>
      </c>
      <c r="BQ259" s="37">
        <f t="shared" si="633"/>
        <v>28</v>
      </c>
      <c r="BR259" s="37">
        <f t="shared" si="633"/>
        <v>28</v>
      </c>
      <c r="BS259" s="20">
        <f t="shared" si="623"/>
        <v>2</v>
      </c>
      <c r="BT259" s="101">
        <f t="shared" si="624"/>
        <v>0</v>
      </c>
    </row>
    <row r="260" spans="2:72">
      <c r="B260" s="22">
        <v>12</v>
      </c>
      <c r="C260" s="47">
        <v>12</v>
      </c>
      <c r="D260" s="37">
        <f t="shared" si="589"/>
        <v>250</v>
      </c>
      <c r="E260" s="37">
        <f t="shared" si="625"/>
        <v>278</v>
      </c>
      <c r="F260" s="37">
        <f t="shared" si="625"/>
        <v>244</v>
      </c>
      <c r="G260" s="20">
        <f t="shared" si="591"/>
        <v>-6</v>
      </c>
      <c r="H260" s="101">
        <f t="shared" si="592"/>
        <v>-34</v>
      </c>
      <c r="J260" s="22">
        <v>12</v>
      </c>
      <c r="K260" s="47">
        <v>12</v>
      </c>
      <c r="L260" s="37">
        <f t="shared" si="593"/>
        <v>0</v>
      </c>
      <c r="M260" s="37">
        <f t="shared" si="626"/>
        <v>30</v>
      </c>
      <c r="N260" s="37">
        <f t="shared" si="626"/>
        <v>30</v>
      </c>
      <c r="O260" s="20">
        <f t="shared" si="595"/>
        <v>30</v>
      </c>
      <c r="P260" s="101">
        <f t="shared" si="596"/>
        <v>0</v>
      </c>
      <c r="R260" s="22">
        <v>12</v>
      </c>
      <c r="S260" s="47">
        <v>12</v>
      </c>
      <c r="T260" s="37">
        <f t="shared" si="597"/>
        <v>1</v>
      </c>
      <c r="U260" s="37">
        <f t="shared" si="627"/>
        <v>0</v>
      </c>
      <c r="V260" s="37">
        <f t="shared" si="627"/>
        <v>0</v>
      </c>
      <c r="W260" s="20">
        <f t="shared" si="599"/>
        <v>-1</v>
      </c>
      <c r="X260" s="101">
        <f t="shared" si="600"/>
        <v>0</v>
      </c>
      <c r="Z260" s="22">
        <v>12</v>
      </c>
      <c r="AA260" s="47">
        <v>12</v>
      </c>
      <c r="AB260" s="37">
        <f t="shared" si="601"/>
        <v>5</v>
      </c>
      <c r="AC260" s="37">
        <f t="shared" si="628"/>
        <v>5</v>
      </c>
      <c r="AD260" s="37">
        <f t="shared" si="628"/>
        <v>4</v>
      </c>
      <c r="AE260" s="20">
        <f t="shared" si="603"/>
        <v>-1</v>
      </c>
      <c r="AF260" s="101">
        <f t="shared" si="604"/>
        <v>-1</v>
      </c>
      <c r="AH260" s="22">
        <v>12</v>
      </c>
      <c r="AI260" s="47">
        <v>12</v>
      </c>
      <c r="AJ260" s="37">
        <f t="shared" si="605"/>
        <v>91</v>
      </c>
      <c r="AK260" s="37">
        <f t="shared" si="629"/>
        <v>92</v>
      </c>
      <c r="AL260" s="37">
        <f t="shared" si="629"/>
        <v>73</v>
      </c>
      <c r="AM260" s="20">
        <f t="shared" si="607"/>
        <v>-18</v>
      </c>
      <c r="AN260" s="101">
        <f t="shared" si="608"/>
        <v>-19</v>
      </c>
      <c r="AP260" s="22">
        <v>12</v>
      </c>
      <c r="AQ260" s="47">
        <v>12</v>
      </c>
      <c r="AR260" s="37">
        <f t="shared" si="609"/>
        <v>9</v>
      </c>
      <c r="AS260" s="37">
        <f t="shared" si="630"/>
        <v>10</v>
      </c>
      <c r="AT260" s="37">
        <f t="shared" si="630"/>
        <v>10</v>
      </c>
      <c r="AU260" s="20">
        <f t="shared" si="611"/>
        <v>1</v>
      </c>
      <c r="AV260" s="101">
        <f t="shared" si="612"/>
        <v>0</v>
      </c>
      <c r="AX260" s="22">
        <v>12</v>
      </c>
      <c r="AY260" s="47">
        <v>12</v>
      </c>
      <c r="AZ260" s="37">
        <f t="shared" si="613"/>
        <v>75</v>
      </c>
      <c r="BA260" s="37">
        <f t="shared" si="631"/>
        <v>72</v>
      </c>
      <c r="BB260" s="37">
        <f t="shared" si="631"/>
        <v>66</v>
      </c>
      <c r="BC260" s="20">
        <f t="shared" si="615"/>
        <v>-9</v>
      </c>
      <c r="BD260" s="101">
        <f t="shared" si="616"/>
        <v>-6</v>
      </c>
      <c r="BF260" s="22">
        <v>12</v>
      </c>
      <c r="BG260" s="47">
        <v>12</v>
      </c>
      <c r="BH260" s="37">
        <f t="shared" si="617"/>
        <v>52</v>
      </c>
      <c r="BI260" s="37">
        <f t="shared" si="632"/>
        <v>60</v>
      </c>
      <c r="BJ260" s="37">
        <f t="shared" si="632"/>
        <v>53</v>
      </c>
      <c r="BK260" s="20">
        <f t="shared" si="619"/>
        <v>1</v>
      </c>
      <c r="BL260" s="101">
        <f t="shared" si="620"/>
        <v>-7</v>
      </c>
      <c r="BN260" s="22">
        <v>12</v>
      </c>
      <c r="BO260" s="47">
        <v>12</v>
      </c>
      <c r="BP260" s="37">
        <f t="shared" si="621"/>
        <v>17</v>
      </c>
      <c r="BQ260" s="37">
        <f t="shared" si="633"/>
        <v>9</v>
      </c>
      <c r="BR260" s="37">
        <f t="shared" si="633"/>
        <v>8</v>
      </c>
      <c r="BS260" s="20">
        <f t="shared" si="623"/>
        <v>-9</v>
      </c>
      <c r="BT260" s="101">
        <f t="shared" si="624"/>
        <v>-1</v>
      </c>
    </row>
    <row r="261" spans="2:72">
      <c r="B261" s="22">
        <v>13</v>
      </c>
      <c r="C261" s="47">
        <v>13</v>
      </c>
      <c r="D261" s="37">
        <f t="shared" si="589"/>
        <v>463</v>
      </c>
      <c r="E261" s="37">
        <f t="shared" si="625"/>
        <v>583</v>
      </c>
      <c r="F261" s="37">
        <f t="shared" si="625"/>
        <v>519</v>
      </c>
      <c r="G261" s="20">
        <f t="shared" si="591"/>
        <v>56</v>
      </c>
      <c r="H261" s="101">
        <f t="shared" si="592"/>
        <v>-64</v>
      </c>
      <c r="J261" s="22">
        <v>13</v>
      </c>
      <c r="K261" s="47">
        <v>13</v>
      </c>
      <c r="L261" s="37">
        <f t="shared" si="593"/>
        <v>0</v>
      </c>
      <c r="M261" s="37">
        <f t="shared" si="626"/>
        <v>18</v>
      </c>
      <c r="N261" s="37">
        <f t="shared" si="626"/>
        <v>18</v>
      </c>
      <c r="O261" s="20">
        <f t="shared" si="595"/>
        <v>18</v>
      </c>
      <c r="P261" s="101">
        <f t="shared" si="596"/>
        <v>0</v>
      </c>
      <c r="R261" s="22">
        <v>13</v>
      </c>
      <c r="S261" s="47">
        <v>13</v>
      </c>
      <c r="T261" s="37">
        <f t="shared" si="597"/>
        <v>0</v>
      </c>
      <c r="U261" s="37">
        <f t="shared" si="627"/>
        <v>0</v>
      </c>
      <c r="V261" s="37">
        <f t="shared" si="627"/>
        <v>0</v>
      </c>
      <c r="W261" s="20">
        <f t="shared" si="599"/>
        <v>0</v>
      </c>
      <c r="X261" s="101">
        <f t="shared" si="600"/>
        <v>0</v>
      </c>
      <c r="Z261" s="22">
        <v>13</v>
      </c>
      <c r="AA261" s="47">
        <v>13</v>
      </c>
      <c r="AB261" s="37">
        <f t="shared" si="601"/>
        <v>5</v>
      </c>
      <c r="AC261" s="37">
        <f t="shared" si="628"/>
        <v>6</v>
      </c>
      <c r="AD261" s="37">
        <f t="shared" si="628"/>
        <v>5</v>
      </c>
      <c r="AE261" s="20">
        <f t="shared" si="603"/>
        <v>0</v>
      </c>
      <c r="AF261" s="101">
        <f t="shared" si="604"/>
        <v>-1</v>
      </c>
      <c r="AH261" s="22">
        <v>13</v>
      </c>
      <c r="AI261" s="47">
        <v>13</v>
      </c>
      <c r="AJ261" s="37">
        <f t="shared" si="605"/>
        <v>63</v>
      </c>
      <c r="AK261" s="37">
        <f t="shared" si="629"/>
        <v>64</v>
      </c>
      <c r="AL261" s="37">
        <f t="shared" si="629"/>
        <v>66</v>
      </c>
      <c r="AM261" s="20">
        <f t="shared" si="607"/>
        <v>3</v>
      </c>
      <c r="AN261" s="101">
        <f t="shared" si="608"/>
        <v>2</v>
      </c>
      <c r="AP261" s="22">
        <v>13</v>
      </c>
      <c r="AQ261" s="47">
        <v>13</v>
      </c>
      <c r="AR261" s="37">
        <f t="shared" si="609"/>
        <v>4</v>
      </c>
      <c r="AS261" s="37">
        <f t="shared" si="630"/>
        <v>47</v>
      </c>
      <c r="AT261" s="37">
        <f t="shared" si="630"/>
        <v>2</v>
      </c>
      <c r="AU261" s="20">
        <f t="shared" si="611"/>
        <v>-2</v>
      </c>
      <c r="AV261" s="101">
        <f t="shared" si="612"/>
        <v>-45</v>
      </c>
      <c r="AX261" s="22">
        <v>13</v>
      </c>
      <c r="AY261" s="47">
        <v>13</v>
      </c>
      <c r="AZ261" s="37">
        <f t="shared" si="613"/>
        <v>34</v>
      </c>
      <c r="BA261" s="37">
        <f t="shared" si="631"/>
        <v>37</v>
      </c>
      <c r="BB261" s="37">
        <f t="shared" si="631"/>
        <v>34</v>
      </c>
      <c r="BC261" s="20">
        <f t="shared" si="615"/>
        <v>0</v>
      </c>
      <c r="BD261" s="101">
        <f t="shared" si="616"/>
        <v>-3</v>
      </c>
      <c r="BF261" s="22">
        <v>13</v>
      </c>
      <c r="BG261" s="47">
        <v>13</v>
      </c>
      <c r="BH261" s="37">
        <f t="shared" si="617"/>
        <v>357</v>
      </c>
      <c r="BI261" s="37">
        <f t="shared" si="632"/>
        <v>411</v>
      </c>
      <c r="BJ261" s="37">
        <f t="shared" si="632"/>
        <v>394</v>
      </c>
      <c r="BK261" s="20">
        <f t="shared" si="619"/>
        <v>37</v>
      </c>
      <c r="BL261" s="101">
        <f t="shared" si="620"/>
        <v>-17</v>
      </c>
      <c r="BN261" s="22">
        <v>13</v>
      </c>
      <c r="BO261" s="47">
        <v>13</v>
      </c>
      <c r="BP261" s="37">
        <f t="shared" si="621"/>
        <v>0</v>
      </c>
      <c r="BQ261" s="37">
        <f t="shared" si="633"/>
        <v>0</v>
      </c>
      <c r="BR261" s="37">
        <f t="shared" si="633"/>
        <v>0</v>
      </c>
      <c r="BS261" s="20">
        <f t="shared" si="623"/>
        <v>0</v>
      </c>
      <c r="BT261" s="101">
        <f t="shared" si="624"/>
        <v>0</v>
      </c>
    </row>
    <row r="262" spans="2:72">
      <c r="B262" s="22">
        <v>14</v>
      </c>
      <c r="C262" s="47">
        <v>14</v>
      </c>
      <c r="D262" s="37">
        <f t="shared" si="589"/>
        <v>135</v>
      </c>
      <c r="E262" s="37">
        <f t="shared" si="625"/>
        <v>131</v>
      </c>
      <c r="F262" s="37">
        <f t="shared" si="625"/>
        <v>150</v>
      </c>
      <c r="G262" s="20">
        <f t="shared" si="591"/>
        <v>15</v>
      </c>
      <c r="H262" s="101">
        <f t="shared" si="592"/>
        <v>19</v>
      </c>
      <c r="J262" s="22">
        <v>14</v>
      </c>
      <c r="K262" s="47">
        <v>14</v>
      </c>
      <c r="L262" s="37">
        <f t="shared" si="593"/>
        <v>0</v>
      </c>
      <c r="M262" s="37">
        <f t="shared" si="626"/>
        <v>1</v>
      </c>
      <c r="N262" s="37">
        <f t="shared" si="626"/>
        <v>1</v>
      </c>
      <c r="O262" s="20">
        <f t="shared" si="595"/>
        <v>1</v>
      </c>
      <c r="P262" s="101">
        <f t="shared" si="596"/>
        <v>0</v>
      </c>
      <c r="R262" s="22">
        <v>14</v>
      </c>
      <c r="S262" s="47">
        <v>14</v>
      </c>
      <c r="T262" s="37">
        <f t="shared" si="597"/>
        <v>0</v>
      </c>
      <c r="U262" s="37">
        <f t="shared" si="627"/>
        <v>0</v>
      </c>
      <c r="V262" s="37">
        <f t="shared" si="627"/>
        <v>0</v>
      </c>
      <c r="W262" s="20">
        <f t="shared" si="599"/>
        <v>0</v>
      </c>
      <c r="X262" s="101">
        <f t="shared" si="600"/>
        <v>0</v>
      </c>
      <c r="Z262" s="22">
        <v>14</v>
      </c>
      <c r="AA262" s="47">
        <v>14</v>
      </c>
      <c r="AB262" s="37">
        <f t="shared" si="601"/>
        <v>21</v>
      </c>
      <c r="AC262" s="37">
        <f t="shared" si="628"/>
        <v>21</v>
      </c>
      <c r="AD262" s="37">
        <f t="shared" si="628"/>
        <v>20</v>
      </c>
      <c r="AE262" s="20">
        <f t="shared" si="603"/>
        <v>-1</v>
      </c>
      <c r="AF262" s="101">
        <f t="shared" si="604"/>
        <v>-1</v>
      </c>
      <c r="AH262" s="22">
        <v>14</v>
      </c>
      <c r="AI262" s="47">
        <v>14</v>
      </c>
      <c r="AJ262" s="37">
        <f t="shared" si="605"/>
        <v>72</v>
      </c>
      <c r="AK262" s="37">
        <f t="shared" si="629"/>
        <v>73</v>
      </c>
      <c r="AL262" s="37">
        <f t="shared" si="629"/>
        <v>93</v>
      </c>
      <c r="AM262" s="20">
        <f t="shared" si="607"/>
        <v>21</v>
      </c>
      <c r="AN262" s="101">
        <f t="shared" si="608"/>
        <v>20</v>
      </c>
      <c r="AP262" s="22">
        <v>14</v>
      </c>
      <c r="AQ262" s="47">
        <v>14</v>
      </c>
      <c r="AR262" s="37">
        <f t="shared" si="609"/>
        <v>0</v>
      </c>
      <c r="AS262" s="37">
        <f t="shared" si="630"/>
        <v>0</v>
      </c>
      <c r="AT262" s="37">
        <f t="shared" si="630"/>
        <v>0</v>
      </c>
      <c r="AU262" s="20">
        <f t="shared" si="611"/>
        <v>0</v>
      </c>
      <c r="AV262" s="101">
        <f t="shared" si="612"/>
        <v>0</v>
      </c>
      <c r="AX262" s="22">
        <v>14</v>
      </c>
      <c r="AY262" s="47">
        <v>14</v>
      </c>
      <c r="AZ262" s="37">
        <f t="shared" si="613"/>
        <v>42</v>
      </c>
      <c r="BA262" s="37">
        <f t="shared" si="631"/>
        <v>36</v>
      </c>
      <c r="BB262" s="37">
        <f t="shared" si="631"/>
        <v>36</v>
      </c>
      <c r="BC262" s="20">
        <f t="shared" si="615"/>
        <v>-6</v>
      </c>
      <c r="BD262" s="101">
        <f t="shared" si="616"/>
        <v>0</v>
      </c>
      <c r="BF262" s="22">
        <v>14</v>
      </c>
      <c r="BG262" s="47">
        <v>14</v>
      </c>
      <c r="BH262" s="37">
        <f t="shared" si="617"/>
        <v>0</v>
      </c>
      <c r="BI262" s="37">
        <f t="shared" si="632"/>
        <v>0</v>
      </c>
      <c r="BJ262" s="37">
        <f t="shared" si="632"/>
        <v>0</v>
      </c>
      <c r="BK262" s="20">
        <f t="shared" si="619"/>
        <v>0</v>
      </c>
      <c r="BL262" s="101">
        <f t="shared" si="620"/>
        <v>0</v>
      </c>
      <c r="BN262" s="22">
        <v>14</v>
      </c>
      <c r="BO262" s="47">
        <v>14</v>
      </c>
      <c r="BP262" s="37">
        <f t="shared" si="621"/>
        <v>0</v>
      </c>
      <c r="BQ262" s="37">
        <f t="shared" si="633"/>
        <v>0</v>
      </c>
      <c r="BR262" s="37">
        <f t="shared" si="633"/>
        <v>0</v>
      </c>
      <c r="BS262" s="20">
        <f t="shared" si="623"/>
        <v>0</v>
      </c>
      <c r="BT262" s="101">
        <f t="shared" si="624"/>
        <v>0</v>
      </c>
    </row>
    <row r="263" spans="2:72">
      <c r="B263" s="22">
        <v>15</v>
      </c>
      <c r="C263" s="47">
        <v>15</v>
      </c>
      <c r="D263" s="37">
        <f t="shared" si="589"/>
        <v>62</v>
      </c>
      <c r="E263" s="37">
        <f t="shared" si="625"/>
        <v>66</v>
      </c>
      <c r="F263" s="37">
        <f t="shared" si="625"/>
        <v>43</v>
      </c>
      <c r="G263" s="20">
        <f t="shared" si="591"/>
        <v>-19</v>
      </c>
      <c r="H263" s="101">
        <f t="shared" si="592"/>
        <v>-23</v>
      </c>
      <c r="J263" s="22">
        <v>15</v>
      </c>
      <c r="K263" s="47">
        <v>15</v>
      </c>
      <c r="L263" s="37">
        <f t="shared" si="593"/>
        <v>0</v>
      </c>
      <c r="M263" s="37">
        <f t="shared" si="626"/>
        <v>3</v>
      </c>
      <c r="N263" s="37">
        <f t="shared" si="626"/>
        <v>3</v>
      </c>
      <c r="O263" s="20">
        <f t="shared" si="595"/>
        <v>3</v>
      </c>
      <c r="P263" s="101">
        <f t="shared" si="596"/>
        <v>0</v>
      </c>
      <c r="R263" s="22">
        <v>15</v>
      </c>
      <c r="S263" s="47">
        <v>15</v>
      </c>
      <c r="T263" s="37">
        <f t="shared" si="597"/>
        <v>0</v>
      </c>
      <c r="U263" s="37">
        <f t="shared" si="627"/>
        <v>0</v>
      </c>
      <c r="V263" s="37">
        <f t="shared" si="627"/>
        <v>0</v>
      </c>
      <c r="W263" s="20">
        <f t="shared" si="599"/>
        <v>0</v>
      </c>
      <c r="X263" s="101">
        <f t="shared" si="600"/>
        <v>0</v>
      </c>
      <c r="Z263" s="22">
        <v>15</v>
      </c>
      <c r="AA263" s="47">
        <v>15</v>
      </c>
      <c r="AB263" s="37">
        <f t="shared" si="601"/>
        <v>18</v>
      </c>
      <c r="AC263" s="37">
        <f t="shared" si="628"/>
        <v>20</v>
      </c>
      <c r="AD263" s="37">
        <f t="shared" si="628"/>
        <v>18</v>
      </c>
      <c r="AE263" s="20">
        <f t="shared" si="603"/>
        <v>0</v>
      </c>
      <c r="AF263" s="101">
        <f t="shared" si="604"/>
        <v>-2</v>
      </c>
      <c r="AH263" s="22">
        <v>15</v>
      </c>
      <c r="AI263" s="47">
        <v>15</v>
      </c>
      <c r="AJ263" s="37">
        <f t="shared" si="605"/>
        <v>43</v>
      </c>
      <c r="AK263" s="37">
        <f t="shared" si="629"/>
        <v>43</v>
      </c>
      <c r="AL263" s="37">
        <f t="shared" si="629"/>
        <v>22</v>
      </c>
      <c r="AM263" s="20">
        <f t="shared" si="607"/>
        <v>-21</v>
      </c>
      <c r="AN263" s="101">
        <f t="shared" si="608"/>
        <v>-21</v>
      </c>
      <c r="AP263" s="22">
        <v>15</v>
      </c>
      <c r="AQ263" s="47">
        <v>15</v>
      </c>
      <c r="AR263" s="37">
        <f t="shared" si="609"/>
        <v>0</v>
      </c>
      <c r="AS263" s="37">
        <f t="shared" si="630"/>
        <v>0</v>
      </c>
      <c r="AT263" s="37">
        <f t="shared" si="630"/>
        <v>0</v>
      </c>
      <c r="AU263" s="20">
        <f t="shared" si="611"/>
        <v>0</v>
      </c>
      <c r="AV263" s="101">
        <f t="shared" si="612"/>
        <v>0</v>
      </c>
      <c r="AX263" s="22">
        <v>15</v>
      </c>
      <c r="AY263" s="47">
        <v>15</v>
      </c>
      <c r="AZ263" s="37">
        <f t="shared" si="613"/>
        <v>1</v>
      </c>
      <c r="BA263" s="37">
        <f t="shared" si="631"/>
        <v>0</v>
      </c>
      <c r="BB263" s="37">
        <f t="shared" si="631"/>
        <v>0</v>
      </c>
      <c r="BC263" s="20">
        <f t="shared" si="615"/>
        <v>-1</v>
      </c>
      <c r="BD263" s="101">
        <f t="shared" si="616"/>
        <v>0</v>
      </c>
      <c r="BF263" s="22">
        <v>15</v>
      </c>
      <c r="BG263" s="47">
        <v>15</v>
      </c>
      <c r="BH263" s="37">
        <f t="shared" si="617"/>
        <v>0</v>
      </c>
      <c r="BI263" s="37">
        <f t="shared" si="632"/>
        <v>0</v>
      </c>
      <c r="BJ263" s="37">
        <f t="shared" si="632"/>
        <v>0</v>
      </c>
      <c r="BK263" s="20">
        <f t="shared" si="619"/>
        <v>0</v>
      </c>
      <c r="BL263" s="101">
        <f t="shared" si="620"/>
        <v>0</v>
      </c>
      <c r="BN263" s="22">
        <v>15</v>
      </c>
      <c r="BO263" s="47">
        <v>15</v>
      </c>
      <c r="BP263" s="37">
        <f t="shared" si="621"/>
        <v>0</v>
      </c>
      <c r="BQ263" s="37">
        <f t="shared" si="633"/>
        <v>0</v>
      </c>
      <c r="BR263" s="37">
        <f t="shared" si="633"/>
        <v>0</v>
      </c>
      <c r="BS263" s="20">
        <f t="shared" si="623"/>
        <v>0</v>
      </c>
      <c r="BT263" s="101">
        <f t="shared" si="624"/>
        <v>0</v>
      </c>
    </row>
    <row r="264" spans="2:72">
      <c r="B264" s="22">
        <v>16</v>
      </c>
      <c r="C264" s="47">
        <v>16</v>
      </c>
      <c r="D264" s="37">
        <f t="shared" si="589"/>
        <v>46</v>
      </c>
      <c r="E264" s="37">
        <f t="shared" si="625"/>
        <v>49</v>
      </c>
      <c r="F264" s="37">
        <f t="shared" si="625"/>
        <v>36</v>
      </c>
      <c r="G264" s="20">
        <f t="shared" si="591"/>
        <v>-10</v>
      </c>
      <c r="H264" s="101">
        <f t="shared" si="592"/>
        <v>-13</v>
      </c>
      <c r="J264" s="22">
        <v>16</v>
      </c>
      <c r="K264" s="47">
        <v>16</v>
      </c>
      <c r="L264" s="37">
        <f t="shared" si="593"/>
        <v>0</v>
      </c>
      <c r="M264" s="37">
        <f t="shared" si="626"/>
        <v>2</v>
      </c>
      <c r="N264" s="37">
        <f t="shared" si="626"/>
        <v>2</v>
      </c>
      <c r="O264" s="20">
        <f t="shared" si="595"/>
        <v>2</v>
      </c>
      <c r="P264" s="101">
        <f t="shared" si="596"/>
        <v>0</v>
      </c>
      <c r="R264" s="22">
        <v>16</v>
      </c>
      <c r="S264" s="47">
        <v>16</v>
      </c>
      <c r="T264" s="37">
        <f t="shared" si="597"/>
        <v>0</v>
      </c>
      <c r="U264" s="37">
        <f t="shared" si="627"/>
        <v>0</v>
      </c>
      <c r="V264" s="37">
        <f t="shared" si="627"/>
        <v>0</v>
      </c>
      <c r="W264" s="20">
        <f t="shared" si="599"/>
        <v>0</v>
      </c>
      <c r="X264" s="101">
        <f t="shared" si="600"/>
        <v>0</v>
      </c>
      <c r="Z264" s="22">
        <v>16</v>
      </c>
      <c r="AA264" s="47">
        <v>16</v>
      </c>
      <c r="AB264" s="37">
        <f t="shared" si="601"/>
        <v>27</v>
      </c>
      <c r="AC264" s="37">
        <f t="shared" si="628"/>
        <v>28</v>
      </c>
      <c r="AD264" s="37">
        <f t="shared" si="628"/>
        <v>27</v>
      </c>
      <c r="AE264" s="20">
        <f t="shared" si="603"/>
        <v>0</v>
      </c>
      <c r="AF264" s="101">
        <f t="shared" si="604"/>
        <v>-1</v>
      </c>
      <c r="AH264" s="22">
        <v>16</v>
      </c>
      <c r="AI264" s="47">
        <v>16</v>
      </c>
      <c r="AJ264" s="37">
        <f t="shared" si="605"/>
        <v>19</v>
      </c>
      <c r="AK264" s="37">
        <f t="shared" si="629"/>
        <v>19</v>
      </c>
      <c r="AL264" s="37">
        <f t="shared" si="629"/>
        <v>7</v>
      </c>
      <c r="AM264" s="20">
        <f t="shared" si="607"/>
        <v>-12</v>
      </c>
      <c r="AN264" s="101">
        <f t="shared" si="608"/>
        <v>-12</v>
      </c>
      <c r="AP264" s="22">
        <v>16</v>
      </c>
      <c r="AQ264" s="47">
        <v>16</v>
      </c>
      <c r="AR264" s="37">
        <f t="shared" si="609"/>
        <v>0</v>
      </c>
      <c r="AS264" s="37">
        <f t="shared" si="630"/>
        <v>0</v>
      </c>
      <c r="AT264" s="37">
        <f t="shared" si="630"/>
        <v>0</v>
      </c>
      <c r="AU264" s="20">
        <f t="shared" si="611"/>
        <v>0</v>
      </c>
      <c r="AV264" s="101">
        <f t="shared" si="612"/>
        <v>0</v>
      </c>
      <c r="AX264" s="22">
        <v>16</v>
      </c>
      <c r="AY264" s="47">
        <v>16</v>
      </c>
      <c r="AZ264" s="37">
        <f t="shared" si="613"/>
        <v>0</v>
      </c>
      <c r="BA264" s="37">
        <f t="shared" si="631"/>
        <v>0</v>
      </c>
      <c r="BB264" s="37">
        <f t="shared" si="631"/>
        <v>0</v>
      </c>
      <c r="BC264" s="20">
        <f t="shared" si="615"/>
        <v>0</v>
      </c>
      <c r="BD264" s="101">
        <f t="shared" si="616"/>
        <v>0</v>
      </c>
      <c r="BF264" s="22">
        <v>16</v>
      </c>
      <c r="BG264" s="47">
        <v>16</v>
      </c>
      <c r="BH264" s="37">
        <f t="shared" si="617"/>
        <v>0</v>
      </c>
      <c r="BI264" s="37">
        <f t="shared" si="632"/>
        <v>0</v>
      </c>
      <c r="BJ264" s="37">
        <f t="shared" si="632"/>
        <v>0</v>
      </c>
      <c r="BK264" s="20">
        <f t="shared" si="619"/>
        <v>0</v>
      </c>
      <c r="BL264" s="101">
        <f t="shared" si="620"/>
        <v>0</v>
      </c>
      <c r="BN264" s="22">
        <v>16</v>
      </c>
      <c r="BO264" s="47">
        <v>16</v>
      </c>
      <c r="BP264" s="37">
        <f t="shared" si="621"/>
        <v>0</v>
      </c>
      <c r="BQ264" s="37">
        <f t="shared" si="633"/>
        <v>0</v>
      </c>
      <c r="BR264" s="37">
        <f t="shared" si="633"/>
        <v>0</v>
      </c>
      <c r="BS264" s="20">
        <f t="shared" si="623"/>
        <v>0</v>
      </c>
      <c r="BT264" s="101">
        <f t="shared" si="624"/>
        <v>0</v>
      </c>
    </row>
    <row r="265" spans="2:72">
      <c r="B265" s="22">
        <v>17</v>
      </c>
      <c r="C265" s="47">
        <v>17</v>
      </c>
      <c r="D265" s="37">
        <f t="shared" si="589"/>
        <v>0</v>
      </c>
      <c r="E265" s="37">
        <f t="shared" si="625"/>
        <v>8</v>
      </c>
      <c r="F265" s="37">
        <f t="shared" si="625"/>
        <v>8</v>
      </c>
      <c r="G265" s="20">
        <f t="shared" si="591"/>
        <v>8</v>
      </c>
      <c r="H265" s="101">
        <f t="shared" si="592"/>
        <v>0</v>
      </c>
      <c r="J265" s="22">
        <v>17</v>
      </c>
      <c r="K265" s="47">
        <v>17</v>
      </c>
      <c r="L265" s="37">
        <f t="shared" si="593"/>
        <v>0</v>
      </c>
      <c r="M265" s="37">
        <f t="shared" si="626"/>
        <v>8</v>
      </c>
      <c r="N265" s="37">
        <f t="shared" si="626"/>
        <v>8</v>
      </c>
      <c r="O265" s="20">
        <f t="shared" si="595"/>
        <v>8</v>
      </c>
      <c r="P265" s="101">
        <f t="shared" si="596"/>
        <v>0</v>
      </c>
      <c r="R265" s="22">
        <v>17</v>
      </c>
      <c r="S265" s="47">
        <v>17</v>
      </c>
      <c r="T265" s="37">
        <f t="shared" si="597"/>
        <v>0</v>
      </c>
      <c r="U265" s="37">
        <f t="shared" si="627"/>
        <v>0</v>
      </c>
      <c r="V265" s="37">
        <f t="shared" si="627"/>
        <v>0</v>
      </c>
      <c r="W265" s="20">
        <f t="shared" si="599"/>
        <v>0</v>
      </c>
      <c r="X265" s="101">
        <f t="shared" si="600"/>
        <v>0</v>
      </c>
      <c r="Z265" s="22">
        <v>17</v>
      </c>
      <c r="AA265" s="47">
        <v>17</v>
      </c>
      <c r="AB265" s="37">
        <f t="shared" si="601"/>
        <v>0</v>
      </c>
      <c r="AC265" s="37">
        <f t="shared" si="628"/>
        <v>0</v>
      </c>
      <c r="AD265" s="37">
        <f t="shared" si="628"/>
        <v>0</v>
      </c>
      <c r="AE265" s="20">
        <f t="shared" si="603"/>
        <v>0</v>
      </c>
      <c r="AF265" s="101">
        <f t="shared" si="604"/>
        <v>0</v>
      </c>
      <c r="AH265" s="22">
        <v>17</v>
      </c>
      <c r="AI265" s="47">
        <v>17</v>
      </c>
      <c r="AJ265" s="37">
        <f t="shared" si="605"/>
        <v>0</v>
      </c>
      <c r="AK265" s="37">
        <f t="shared" si="629"/>
        <v>0</v>
      </c>
      <c r="AL265" s="37">
        <f t="shared" si="629"/>
        <v>0</v>
      </c>
      <c r="AM265" s="20">
        <f t="shared" si="607"/>
        <v>0</v>
      </c>
      <c r="AN265" s="101">
        <f t="shared" si="608"/>
        <v>0</v>
      </c>
      <c r="AP265" s="22">
        <v>17</v>
      </c>
      <c r="AQ265" s="47">
        <v>17</v>
      </c>
      <c r="AR265" s="37">
        <f t="shared" si="609"/>
        <v>0</v>
      </c>
      <c r="AS265" s="37">
        <f t="shared" si="630"/>
        <v>0</v>
      </c>
      <c r="AT265" s="37">
        <f t="shared" si="630"/>
        <v>0</v>
      </c>
      <c r="AU265" s="20">
        <f t="shared" si="611"/>
        <v>0</v>
      </c>
      <c r="AV265" s="101">
        <f t="shared" si="612"/>
        <v>0</v>
      </c>
      <c r="AX265" s="22">
        <v>17</v>
      </c>
      <c r="AY265" s="47">
        <v>17</v>
      </c>
      <c r="AZ265" s="37">
        <f t="shared" si="613"/>
        <v>0</v>
      </c>
      <c r="BA265" s="37">
        <f t="shared" si="631"/>
        <v>0</v>
      </c>
      <c r="BB265" s="37">
        <f t="shared" si="631"/>
        <v>0</v>
      </c>
      <c r="BC265" s="20">
        <f t="shared" si="615"/>
        <v>0</v>
      </c>
      <c r="BD265" s="101">
        <f t="shared" si="616"/>
        <v>0</v>
      </c>
      <c r="BF265" s="22">
        <v>17</v>
      </c>
      <c r="BG265" s="47">
        <v>17</v>
      </c>
      <c r="BH265" s="37">
        <f t="shared" si="617"/>
        <v>0</v>
      </c>
      <c r="BI265" s="37">
        <f t="shared" si="632"/>
        <v>0</v>
      </c>
      <c r="BJ265" s="37">
        <f t="shared" si="632"/>
        <v>0</v>
      </c>
      <c r="BK265" s="20">
        <f t="shared" si="619"/>
        <v>0</v>
      </c>
      <c r="BL265" s="101">
        <f t="shared" si="620"/>
        <v>0</v>
      </c>
      <c r="BN265" s="22">
        <v>17</v>
      </c>
      <c r="BO265" s="47">
        <v>17</v>
      </c>
      <c r="BP265" s="37">
        <f t="shared" si="621"/>
        <v>0</v>
      </c>
      <c r="BQ265" s="37">
        <f t="shared" si="633"/>
        <v>0</v>
      </c>
      <c r="BR265" s="37">
        <f t="shared" si="633"/>
        <v>0</v>
      </c>
      <c r="BS265" s="20">
        <f t="shared" si="623"/>
        <v>0</v>
      </c>
      <c r="BT265" s="101">
        <f t="shared" si="624"/>
        <v>0</v>
      </c>
    </row>
    <row r="266" spans="2:72">
      <c r="B266" s="22">
        <v>18</v>
      </c>
      <c r="C266" s="47">
        <v>18</v>
      </c>
      <c r="D266" s="37">
        <f t="shared" si="589"/>
        <v>0</v>
      </c>
      <c r="E266" s="37">
        <f t="shared" si="625"/>
        <v>2</v>
      </c>
      <c r="F266" s="37">
        <f t="shared" si="625"/>
        <v>2</v>
      </c>
      <c r="G266" s="20">
        <f t="shared" si="591"/>
        <v>2</v>
      </c>
      <c r="H266" s="101">
        <f t="shared" si="592"/>
        <v>0</v>
      </c>
      <c r="J266" s="22">
        <v>18</v>
      </c>
      <c r="K266" s="47">
        <v>18</v>
      </c>
      <c r="L266" s="37">
        <f t="shared" si="593"/>
        <v>0</v>
      </c>
      <c r="M266" s="37">
        <f t="shared" si="626"/>
        <v>2</v>
      </c>
      <c r="N266" s="37">
        <f t="shared" si="626"/>
        <v>2</v>
      </c>
      <c r="O266" s="20">
        <f t="shared" si="595"/>
        <v>2</v>
      </c>
      <c r="P266" s="101">
        <f t="shared" si="596"/>
        <v>0</v>
      </c>
      <c r="R266" s="22">
        <v>18</v>
      </c>
      <c r="S266" s="47">
        <v>18</v>
      </c>
      <c r="T266" s="37">
        <f t="shared" si="597"/>
        <v>0</v>
      </c>
      <c r="U266" s="37">
        <f t="shared" si="627"/>
        <v>0</v>
      </c>
      <c r="V266" s="37">
        <f t="shared" si="627"/>
        <v>0</v>
      </c>
      <c r="W266" s="20">
        <f t="shared" si="599"/>
        <v>0</v>
      </c>
      <c r="X266" s="101">
        <f t="shared" si="600"/>
        <v>0</v>
      </c>
      <c r="Z266" s="22">
        <v>18</v>
      </c>
      <c r="AA266" s="47">
        <v>18</v>
      </c>
      <c r="AB266" s="37">
        <f t="shared" si="601"/>
        <v>0</v>
      </c>
      <c r="AC266" s="37">
        <f t="shared" si="628"/>
        <v>0</v>
      </c>
      <c r="AD266" s="37">
        <f t="shared" si="628"/>
        <v>0</v>
      </c>
      <c r="AE266" s="20">
        <f t="shared" si="603"/>
        <v>0</v>
      </c>
      <c r="AF266" s="101">
        <f t="shared" si="604"/>
        <v>0</v>
      </c>
      <c r="AH266" s="22">
        <v>18</v>
      </c>
      <c r="AI266" s="47">
        <v>18</v>
      </c>
      <c r="AJ266" s="37">
        <f t="shared" si="605"/>
        <v>0</v>
      </c>
      <c r="AK266" s="37">
        <f t="shared" si="629"/>
        <v>0</v>
      </c>
      <c r="AL266" s="37">
        <f t="shared" si="629"/>
        <v>0</v>
      </c>
      <c r="AM266" s="20">
        <f t="shared" si="607"/>
        <v>0</v>
      </c>
      <c r="AN266" s="101">
        <f t="shared" si="608"/>
        <v>0</v>
      </c>
      <c r="AP266" s="22">
        <v>18</v>
      </c>
      <c r="AQ266" s="47">
        <v>18</v>
      </c>
      <c r="AR266" s="37">
        <f t="shared" si="609"/>
        <v>0</v>
      </c>
      <c r="AS266" s="37">
        <f t="shared" si="630"/>
        <v>0</v>
      </c>
      <c r="AT266" s="37">
        <f t="shared" si="630"/>
        <v>0</v>
      </c>
      <c r="AU266" s="20">
        <f t="shared" si="611"/>
        <v>0</v>
      </c>
      <c r="AV266" s="101">
        <f t="shared" si="612"/>
        <v>0</v>
      </c>
      <c r="AX266" s="22">
        <v>18</v>
      </c>
      <c r="AY266" s="47">
        <v>18</v>
      </c>
      <c r="AZ266" s="37">
        <f t="shared" si="613"/>
        <v>0</v>
      </c>
      <c r="BA266" s="37">
        <f t="shared" si="631"/>
        <v>0</v>
      </c>
      <c r="BB266" s="37">
        <f t="shared" si="631"/>
        <v>0</v>
      </c>
      <c r="BC266" s="20">
        <f t="shared" si="615"/>
        <v>0</v>
      </c>
      <c r="BD266" s="101">
        <f t="shared" si="616"/>
        <v>0</v>
      </c>
      <c r="BF266" s="22">
        <v>18</v>
      </c>
      <c r="BG266" s="47">
        <v>18</v>
      </c>
      <c r="BH266" s="37">
        <f t="shared" si="617"/>
        <v>0</v>
      </c>
      <c r="BI266" s="37">
        <f t="shared" si="632"/>
        <v>0</v>
      </c>
      <c r="BJ266" s="37">
        <f t="shared" si="632"/>
        <v>0</v>
      </c>
      <c r="BK266" s="20">
        <f t="shared" si="619"/>
        <v>0</v>
      </c>
      <c r="BL266" s="101">
        <f t="shared" si="620"/>
        <v>0</v>
      </c>
      <c r="BN266" s="22">
        <v>18</v>
      </c>
      <c r="BO266" s="47">
        <v>18</v>
      </c>
      <c r="BP266" s="37">
        <f t="shared" si="621"/>
        <v>0</v>
      </c>
      <c r="BQ266" s="37">
        <f t="shared" si="633"/>
        <v>0</v>
      </c>
      <c r="BR266" s="37">
        <f t="shared" si="633"/>
        <v>0</v>
      </c>
      <c r="BS266" s="20">
        <f t="shared" si="623"/>
        <v>0</v>
      </c>
      <c r="BT266" s="101">
        <f t="shared" si="624"/>
        <v>0</v>
      </c>
    </row>
    <row r="267" spans="2:72">
      <c r="B267" s="22">
        <v>19</v>
      </c>
      <c r="C267" s="47">
        <v>19</v>
      </c>
      <c r="D267" s="37">
        <f t="shared" si="589"/>
        <v>0</v>
      </c>
      <c r="E267" s="37">
        <f t="shared" si="625"/>
        <v>0</v>
      </c>
      <c r="F267" s="37">
        <f t="shared" si="625"/>
        <v>0</v>
      </c>
      <c r="G267" s="20">
        <f t="shared" si="591"/>
        <v>0</v>
      </c>
      <c r="H267" s="101">
        <f t="shared" si="592"/>
        <v>0</v>
      </c>
      <c r="J267" s="22">
        <v>19</v>
      </c>
      <c r="K267" s="47">
        <v>19</v>
      </c>
      <c r="L267" s="37">
        <f t="shared" si="593"/>
        <v>0</v>
      </c>
      <c r="M267" s="37">
        <f t="shared" si="626"/>
        <v>0</v>
      </c>
      <c r="N267" s="37">
        <f t="shared" si="626"/>
        <v>0</v>
      </c>
      <c r="O267" s="20">
        <f t="shared" si="595"/>
        <v>0</v>
      </c>
      <c r="P267" s="101">
        <f t="shared" si="596"/>
        <v>0</v>
      </c>
      <c r="R267" s="22">
        <v>19</v>
      </c>
      <c r="S267" s="47">
        <v>19</v>
      </c>
      <c r="T267" s="37">
        <f t="shared" si="597"/>
        <v>0</v>
      </c>
      <c r="U267" s="37">
        <f t="shared" si="627"/>
        <v>0</v>
      </c>
      <c r="V267" s="37">
        <f t="shared" si="627"/>
        <v>0</v>
      </c>
      <c r="W267" s="20">
        <f t="shared" si="599"/>
        <v>0</v>
      </c>
      <c r="X267" s="101">
        <f t="shared" si="600"/>
        <v>0</v>
      </c>
      <c r="Z267" s="22">
        <v>19</v>
      </c>
      <c r="AA267" s="47">
        <v>19</v>
      </c>
      <c r="AB267" s="37">
        <f t="shared" si="601"/>
        <v>0</v>
      </c>
      <c r="AC267" s="37">
        <f t="shared" si="628"/>
        <v>0</v>
      </c>
      <c r="AD267" s="37">
        <f t="shared" si="628"/>
        <v>0</v>
      </c>
      <c r="AE267" s="20">
        <f t="shared" si="603"/>
        <v>0</v>
      </c>
      <c r="AF267" s="101">
        <f t="shared" si="604"/>
        <v>0</v>
      </c>
      <c r="AH267" s="22">
        <v>19</v>
      </c>
      <c r="AI267" s="47">
        <v>19</v>
      </c>
      <c r="AJ267" s="37">
        <f t="shared" si="605"/>
        <v>0</v>
      </c>
      <c r="AK267" s="37">
        <f t="shared" si="629"/>
        <v>0</v>
      </c>
      <c r="AL267" s="37">
        <f t="shared" si="629"/>
        <v>0</v>
      </c>
      <c r="AM267" s="20">
        <f t="shared" si="607"/>
        <v>0</v>
      </c>
      <c r="AN267" s="101">
        <f t="shared" si="608"/>
        <v>0</v>
      </c>
      <c r="AP267" s="22">
        <v>19</v>
      </c>
      <c r="AQ267" s="47">
        <v>19</v>
      </c>
      <c r="AR267" s="37">
        <f t="shared" si="609"/>
        <v>0</v>
      </c>
      <c r="AS267" s="37">
        <f t="shared" si="630"/>
        <v>0</v>
      </c>
      <c r="AT267" s="37">
        <f t="shared" si="630"/>
        <v>0</v>
      </c>
      <c r="AU267" s="20">
        <f t="shared" si="611"/>
        <v>0</v>
      </c>
      <c r="AV267" s="101">
        <f t="shared" si="612"/>
        <v>0</v>
      </c>
      <c r="AX267" s="22">
        <v>19</v>
      </c>
      <c r="AY267" s="47">
        <v>19</v>
      </c>
      <c r="AZ267" s="37">
        <f t="shared" si="613"/>
        <v>0</v>
      </c>
      <c r="BA267" s="37">
        <f t="shared" si="631"/>
        <v>0</v>
      </c>
      <c r="BB267" s="37">
        <f t="shared" si="631"/>
        <v>0</v>
      </c>
      <c r="BC267" s="20">
        <f t="shared" si="615"/>
        <v>0</v>
      </c>
      <c r="BD267" s="101">
        <f t="shared" si="616"/>
        <v>0</v>
      </c>
      <c r="BF267" s="22">
        <v>19</v>
      </c>
      <c r="BG267" s="47">
        <v>19</v>
      </c>
      <c r="BH267" s="37">
        <f t="shared" si="617"/>
        <v>0</v>
      </c>
      <c r="BI267" s="37">
        <f t="shared" si="632"/>
        <v>0</v>
      </c>
      <c r="BJ267" s="37">
        <f t="shared" si="632"/>
        <v>0</v>
      </c>
      <c r="BK267" s="20">
        <f t="shared" si="619"/>
        <v>0</v>
      </c>
      <c r="BL267" s="101">
        <f t="shared" si="620"/>
        <v>0</v>
      </c>
      <c r="BN267" s="22">
        <v>19</v>
      </c>
      <c r="BO267" s="47">
        <v>19</v>
      </c>
      <c r="BP267" s="37">
        <f t="shared" si="621"/>
        <v>0</v>
      </c>
      <c r="BQ267" s="37">
        <f t="shared" si="633"/>
        <v>0</v>
      </c>
      <c r="BR267" s="37">
        <f t="shared" si="633"/>
        <v>0</v>
      </c>
      <c r="BS267" s="20">
        <f t="shared" si="623"/>
        <v>0</v>
      </c>
      <c r="BT267" s="101">
        <f t="shared" si="624"/>
        <v>0</v>
      </c>
    </row>
    <row r="268" spans="2:72">
      <c r="B268" s="22">
        <v>20</v>
      </c>
      <c r="C268" s="47">
        <v>20</v>
      </c>
      <c r="D268" s="37">
        <f t="shared" si="589"/>
        <v>0</v>
      </c>
      <c r="E268" s="37">
        <f t="shared" si="625"/>
        <v>0</v>
      </c>
      <c r="F268" s="37">
        <f t="shared" si="625"/>
        <v>0</v>
      </c>
      <c r="G268" s="20">
        <f t="shared" si="591"/>
        <v>0</v>
      </c>
      <c r="H268" s="101">
        <f t="shared" si="592"/>
        <v>0</v>
      </c>
      <c r="J268" s="22">
        <v>20</v>
      </c>
      <c r="K268" s="47">
        <v>20</v>
      </c>
      <c r="L268" s="37">
        <f t="shared" si="593"/>
        <v>0</v>
      </c>
      <c r="M268" s="37">
        <f t="shared" si="626"/>
        <v>0</v>
      </c>
      <c r="N268" s="37">
        <f t="shared" si="626"/>
        <v>0</v>
      </c>
      <c r="O268" s="20">
        <f t="shared" si="595"/>
        <v>0</v>
      </c>
      <c r="P268" s="101">
        <f t="shared" si="596"/>
        <v>0</v>
      </c>
      <c r="R268" s="22">
        <v>20</v>
      </c>
      <c r="S268" s="47">
        <v>20</v>
      </c>
      <c r="T268" s="37">
        <f t="shared" si="597"/>
        <v>0</v>
      </c>
      <c r="U268" s="37">
        <f t="shared" si="627"/>
        <v>0</v>
      </c>
      <c r="V268" s="37">
        <f t="shared" si="627"/>
        <v>0</v>
      </c>
      <c r="W268" s="20">
        <f t="shared" si="599"/>
        <v>0</v>
      </c>
      <c r="X268" s="101">
        <f t="shared" si="600"/>
        <v>0</v>
      </c>
      <c r="Z268" s="22">
        <v>20</v>
      </c>
      <c r="AA268" s="47">
        <v>20</v>
      </c>
      <c r="AB268" s="37">
        <f t="shared" si="601"/>
        <v>0</v>
      </c>
      <c r="AC268" s="37">
        <f t="shared" si="628"/>
        <v>0</v>
      </c>
      <c r="AD268" s="37">
        <f t="shared" si="628"/>
        <v>0</v>
      </c>
      <c r="AE268" s="20">
        <f t="shared" si="603"/>
        <v>0</v>
      </c>
      <c r="AF268" s="101">
        <f t="shared" si="604"/>
        <v>0</v>
      </c>
      <c r="AH268" s="22">
        <v>20</v>
      </c>
      <c r="AI268" s="47">
        <v>20</v>
      </c>
      <c r="AJ268" s="37">
        <f t="shared" si="605"/>
        <v>0</v>
      </c>
      <c r="AK268" s="37">
        <f t="shared" si="629"/>
        <v>0</v>
      </c>
      <c r="AL268" s="37">
        <f t="shared" si="629"/>
        <v>0</v>
      </c>
      <c r="AM268" s="20">
        <f t="shared" si="607"/>
        <v>0</v>
      </c>
      <c r="AN268" s="101">
        <f t="shared" si="608"/>
        <v>0</v>
      </c>
      <c r="AP268" s="22">
        <v>20</v>
      </c>
      <c r="AQ268" s="47">
        <v>20</v>
      </c>
      <c r="AR268" s="37">
        <f t="shared" si="609"/>
        <v>0</v>
      </c>
      <c r="AS268" s="37">
        <f t="shared" si="630"/>
        <v>0</v>
      </c>
      <c r="AT268" s="37">
        <f t="shared" si="630"/>
        <v>0</v>
      </c>
      <c r="AU268" s="20">
        <f t="shared" si="611"/>
        <v>0</v>
      </c>
      <c r="AV268" s="101">
        <f t="shared" si="612"/>
        <v>0</v>
      </c>
      <c r="AX268" s="22">
        <v>20</v>
      </c>
      <c r="AY268" s="47">
        <v>20</v>
      </c>
      <c r="AZ268" s="37">
        <f t="shared" si="613"/>
        <v>0</v>
      </c>
      <c r="BA268" s="37">
        <f t="shared" si="631"/>
        <v>0</v>
      </c>
      <c r="BB268" s="37">
        <f t="shared" si="631"/>
        <v>0</v>
      </c>
      <c r="BC268" s="20">
        <f t="shared" si="615"/>
        <v>0</v>
      </c>
      <c r="BD268" s="101">
        <f t="shared" si="616"/>
        <v>0</v>
      </c>
      <c r="BF268" s="22">
        <v>20</v>
      </c>
      <c r="BG268" s="47">
        <v>20</v>
      </c>
      <c r="BH268" s="37">
        <f t="shared" si="617"/>
        <v>0</v>
      </c>
      <c r="BI268" s="37">
        <f t="shared" si="632"/>
        <v>0</v>
      </c>
      <c r="BJ268" s="37">
        <f t="shared" si="632"/>
        <v>0</v>
      </c>
      <c r="BK268" s="20">
        <f t="shared" si="619"/>
        <v>0</v>
      </c>
      <c r="BL268" s="101">
        <f t="shared" si="620"/>
        <v>0</v>
      </c>
      <c r="BN268" s="22">
        <v>20</v>
      </c>
      <c r="BO268" s="47">
        <v>20</v>
      </c>
      <c r="BP268" s="37">
        <f t="shared" si="621"/>
        <v>0</v>
      </c>
      <c r="BQ268" s="37">
        <f t="shared" si="633"/>
        <v>0</v>
      </c>
      <c r="BR268" s="37">
        <f t="shared" si="633"/>
        <v>0</v>
      </c>
      <c r="BS268" s="20">
        <f t="shared" si="623"/>
        <v>0</v>
      </c>
      <c r="BT268" s="101">
        <f t="shared" si="624"/>
        <v>0</v>
      </c>
    </row>
    <row r="269" spans="2:72">
      <c r="B269" s="339" t="s">
        <v>7</v>
      </c>
      <c r="C269" s="340"/>
      <c r="D269" s="48">
        <f>+SUM(D249:D268)</f>
        <v>1997</v>
      </c>
      <c r="E269" s="48">
        <f>+SUM(E249:E268)</f>
        <v>2380</v>
      </c>
      <c r="F269" s="48">
        <f>+SUM(F249:F268)</f>
        <v>2250</v>
      </c>
      <c r="G269" s="100">
        <f t="shared" si="591"/>
        <v>253</v>
      </c>
      <c r="H269" s="102">
        <f t="shared" si="592"/>
        <v>-130</v>
      </c>
      <c r="J269" s="339" t="s">
        <v>7</v>
      </c>
      <c r="K269" s="340"/>
      <c r="L269" s="48">
        <f>+SUM(L249:L268)</f>
        <v>0</v>
      </c>
      <c r="M269" s="48">
        <f>+SUM(M249:M268)</f>
        <v>235</v>
      </c>
      <c r="N269" s="48">
        <f>+SUM(N249:N268)</f>
        <v>234</v>
      </c>
      <c r="O269" s="100">
        <f t="shared" si="595"/>
        <v>234</v>
      </c>
      <c r="P269" s="102">
        <f t="shared" si="596"/>
        <v>-1</v>
      </c>
      <c r="R269" s="339" t="s">
        <v>7</v>
      </c>
      <c r="S269" s="340"/>
      <c r="T269" s="48">
        <f>+SUM(T249:T268)</f>
        <v>13</v>
      </c>
      <c r="U269" s="48">
        <f>+SUM(U249:U268)</f>
        <v>14</v>
      </c>
      <c r="V269" s="48">
        <f>+SUM(V249:V268)</f>
        <v>14</v>
      </c>
      <c r="W269" s="100">
        <f t="shared" si="599"/>
        <v>1</v>
      </c>
      <c r="X269" s="102">
        <f t="shared" si="600"/>
        <v>0</v>
      </c>
      <c r="Z269" s="339" t="s">
        <v>7</v>
      </c>
      <c r="AA269" s="340"/>
      <c r="AB269" s="48">
        <f>+SUM(AB249:AB268)</f>
        <v>89</v>
      </c>
      <c r="AC269" s="48">
        <f>+SUM(AC249:AC268)</f>
        <v>93</v>
      </c>
      <c r="AD269" s="48">
        <f>+SUM(AD249:AD268)</f>
        <v>85</v>
      </c>
      <c r="AE269" s="100">
        <f t="shared" si="603"/>
        <v>-4</v>
      </c>
      <c r="AF269" s="102">
        <f t="shared" si="604"/>
        <v>-8</v>
      </c>
      <c r="AH269" s="339" t="s">
        <v>7</v>
      </c>
      <c r="AI269" s="340"/>
      <c r="AJ269" s="48">
        <f>+SUM(AJ249:AJ268)</f>
        <v>475</v>
      </c>
      <c r="AK269" s="48">
        <f>+SUM(AK249:AK268)</f>
        <v>486</v>
      </c>
      <c r="AL269" s="48">
        <f>+SUM(AL249:AL268)</f>
        <v>461</v>
      </c>
      <c r="AM269" s="100">
        <f t="shared" si="607"/>
        <v>-14</v>
      </c>
      <c r="AN269" s="102">
        <f t="shared" si="608"/>
        <v>-25</v>
      </c>
      <c r="AP269" s="339" t="s">
        <v>7</v>
      </c>
      <c r="AQ269" s="340"/>
      <c r="AR269" s="48">
        <f>+SUM(AR249:AR268)</f>
        <v>432</v>
      </c>
      <c r="AS269" s="48">
        <f>+SUM(AS249:AS268)</f>
        <v>469</v>
      </c>
      <c r="AT269" s="48">
        <f>+SUM(AT249:AT268)</f>
        <v>416</v>
      </c>
      <c r="AU269" s="100">
        <f t="shared" si="611"/>
        <v>-16</v>
      </c>
      <c r="AV269" s="102">
        <f t="shared" si="612"/>
        <v>-53</v>
      </c>
      <c r="AX269" s="339" t="s">
        <v>7</v>
      </c>
      <c r="AY269" s="340"/>
      <c r="AZ269" s="48">
        <f>+SUM(AZ249:AZ268)</f>
        <v>299</v>
      </c>
      <c r="BA269" s="48">
        <f>+SUM(BA249:BA268)</f>
        <v>316</v>
      </c>
      <c r="BB269" s="48">
        <f>+SUM(BB249:BB268)</f>
        <v>302</v>
      </c>
      <c r="BC269" s="100">
        <f t="shared" si="615"/>
        <v>3</v>
      </c>
      <c r="BD269" s="102">
        <f t="shared" si="616"/>
        <v>-14</v>
      </c>
      <c r="BF269" s="339" t="s">
        <v>7</v>
      </c>
      <c r="BG269" s="340"/>
      <c r="BH269" s="48">
        <f>+SUM(BH249:BH268)</f>
        <v>600</v>
      </c>
      <c r="BI269" s="48">
        <f>+SUM(BI249:BI268)</f>
        <v>673</v>
      </c>
      <c r="BJ269" s="48">
        <f>+SUM(BJ249:BJ268)</f>
        <v>652</v>
      </c>
      <c r="BK269" s="100">
        <f t="shared" si="619"/>
        <v>52</v>
      </c>
      <c r="BL269" s="102">
        <f t="shared" si="620"/>
        <v>-21</v>
      </c>
      <c r="BN269" s="339" t="s">
        <v>7</v>
      </c>
      <c r="BO269" s="340"/>
      <c r="BP269" s="48">
        <f>+SUM(BP249:BP268)</f>
        <v>89</v>
      </c>
      <c r="BQ269" s="48">
        <f>+SUM(BQ249:BQ268)</f>
        <v>94</v>
      </c>
      <c r="BR269" s="48">
        <f>+SUM(BR249:BR268)</f>
        <v>86</v>
      </c>
      <c r="BS269" s="100">
        <f t="shared" si="623"/>
        <v>-3</v>
      </c>
      <c r="BT269" s="102">
        <f t="shared" si="624"/>
        <v>-8</v>
      </c>
    </row>
    <row r="271" spans="2:72">
      <c r="B271" s="223" t="s">
        <v>110</v>
      </c>
      <c r="C271" s="222" t="s">
        <v>54</v>
      </c>
      <c r="J271" s="223" t="s">
        <v>110</v>
      </c>
      <c r="K271" s="222" t="s">
        <v>54</v>
      </c>
      <c r="R271" s="223" t="s">
        <v>110</v>
      </c>
      <c r="S271" s="222" t="s">
        <v>54</v>
      </c>
      <c r="Z271" s="223" t="s">
        <v>110</v>
      </c>
      <c r="AA271" s="222" t="s">
        <v>54</v>
      </c>
      <c r="AH271" s="223" t="s">
        <v>110</v>
      </c>
      <c r="AI271" s="222" t="s">
        <v>54</v>
      </c>
      <c r="AP271" s="223" t="s">
        <v>110</v>
      </c>
      <c r="AQ271" s="222" t="s">
        <v>54</v>
      </c>
      <c r="AX271" s="223" t="s">
        <v>110</v>
      </c>
      <c r="AY271" s="222" t="s">
        <v>54</v>
      </c>
      <c r="BF271" s="223" t="s">
        <v>110</v>
      </c>
      <c r="BG271" s="222" t="s">
        <v>54</v>
      </c>
      <c r="BN271" s="223" t="s">
        <v>110</v>
      </c>
      <c r="BO271" s="222" t="s">
        <v>54</v>
      </c>
    </row>
    <row r="272" spans="2:72">
      <c r="B272" s="325" t="s">
        <v>1</v>
      </c>
      <c r="C272" s="325" t="s">
        <v>34</v>
      </c>
      <c r="D272" s="67" t="str">
        <f>D244</f>
        <v>REALISASI</v>
      </c>
      <c r="E272" s="87" t="str">
        <f t="shared" ref="E272:F272" si="634">E244</f>
        <v>RKAP</v>
      </c>
      <c r="F272" s="76" t="str">
        <f t="shared" si="634"/>
        <v>REALISASI</v>
      </c>
      <c r="G272" s="341" t="s">
        <v>38</v>
      </c>
      <c r="H272" s="342"/>
      <c r="J272" s="325" t="s">
        <v>1</v>
      </c>
      <c r="K272" s="325" t="s">
        <v>34</v>
      </c>
      <c r="L272" s="67" t="str">
        <f>L244</f>
        <v>REALISASI</v>
      </c>
      <c r="M272" s="87" t="str">
        <f t="shared" ref="M272:N272" si="635">M244</f>
        <v>RKAP</v>
      </c>
      <c r="N272" s="76" t="str">
        <f t="shared" si="635"/>
        <v>REALISASI</v>
      </c>
      <c r="O272" s="341" t="s">
        <v>38</v>
      </c>
      <c r="P272" s="342"/>
      <c r="R272" s="325" t="s">
        <v>1</v>
      </c>
      <c r="S272" s="325" t="s">
        <v>34</v>
      </c>
      <c r="T272" s="67" t="str">
        <f>T244</f>
        <v>REALISASI</v>
      </c>
      <c r="U272" s="87" t="str">
        <f t="shared" ref="U272:V272" si="636">U244</f>
        <v>RKAP</v>
      </c>
      <c r="V272" s="76" t="str">
        <f t="shared" si="636"/>
        <v>REALISASI</v>
      </c>
      <c r="W272" s="341" t="s">
        <v>38</v>
      </c>
      <c r="X272" s="342"/>
      <c r="Z272" s="325" t="s">
        <v>1</v>
      </c>
      <c r="AA272" s="325" t="s">
        <v>34</v>
      </c>
      <c r="AB272" s="67" t="str">
        <f>AB244</f>
        <v>REALISASI</v>
      </c>
      <c r="AC272" s="87" t="str">
        <f t="shared" ref="AC272:AD272" si="637">AC244</f>
        <v>RKAP</v>
      </c>
      <c r="AD272" s="76" t="str">
        <f t="shared" si="637"/>
        <v>REALISASI</v>
      </c>
      <c r="AE272" s="341" t="s">
        <v>38</v>
      </c>
      <c r="AF272" s="342"/>
      <c r="AH272" s="325" t="s">
        <v>1</v>
      </c>
      <c r="AI272" s="325" t="s">
        <v>34</v>
      </c>
      <c r="AJ272" s="67" t="str">
        <f>AJ244</f>
        <v>REALISASI</v>
      </c>
      <c r="AK272" s="87" t="str">
        <f t="shared" ref="AK272:AL272" si="638">AK244</f>
        <v>RKAP</v>
      </c>
      <c r="AL272" s="76" t="str">
        <f t="shared" si="638"/>
        <v>REALISASI</v>
      </c>
      <c r="AM272" s="341" t="s">
        <v>38</v>
      </c>
      <c r="AN272" s="342"/>
      <c r="AP272" s="325" t="s">
        <v>1</v>
      </c>
      <c r="AQ272" s="325" t="s">
        <v>34</v>
      </c>
      <c r="AR272" s="67" t="str">
        <f>AR244</f>
        <v>REALISASI</v>
      </c>
      <c r="AS272" s="87" t="str">
        <f t="shared" ref="AS272:AT272" si="639">AS244</f>
        <v>RKAP</v>
      </c>
      <c r="AT272" s="76" t="str">
        <f t="shared" si="639"/>
        <v>REALISASI</v>
      </c>
      <c r="AU272" s="341" t="s">
        <v>38</v>
      </c>
      <c r="AV272" s="342"/>
      <c r="AX272" s="325" t="s">
        <v>1</v>
      </c>
      <c r="AY272" s="325" t="s">
        <v>34</v>
      </c>
      <c r="AZ272" s="67" t="str">
        <f>AZ244</f>
        <v>REALISASI</v>
      </c>
      <c r="BA272" s="87" t="str">
        <f t="shared" ref="BA272:BB272" si="640">BA244</f>
        <v>RKAP</v>
      </c>
      <c r="BB272" s="76" t="str">
        <f t="shared" si="640"/>
        <v>REALISASI</v>
      </c>
      <c r="BC272" s="341" t="s">
        <v>38</v>
      </c>
      <c r="BD272" s="342"/>
      <c r="BF272" s="325" t="s">
        <v>1</v>
      </c>
      <c r="BG272" s="325" t="s">
        <v>34</v>
      </c>
      <c r="BH272" s="67" t="str">
        <f>BH244</f>
        <v>REALISASI</v>
      </c>
      <c r="BI272" s="87" t="str">
        <f t="shared" ref="BI272:BJ272" si="641">BI244</f>
        <v>RKAP</v>
      </c>
      <c r="BJ272" s="76" t="str">
        <f t="shared" si="641"/>
        <v>REALISASI</v>
      </c>
      <c r="BK272" s="341" t="s">
        <v>38</v>
      </c>
      <c r="BL272" s="342"/>
      <c r="BN272" s="325" t="s">
        <v>1</v>
      </c>
      <c r="BO272" s="325" t="s">
        <v>34</v>
      </c>
      <c r="BP272" s="67" t="str">
        <f>BP244</f>
        <v>REALISASI</v>
      </c>
      <c r="BQ272" s="87" t="str">
        <f t="shared" ref="BQ272:BR272" si="642">BQ244</f>
        <v>RKAP</v>
      </c>
      <c r="BR272" s="76" t="str">
        <f t="shared" si="642"/>
        <v>REALISASI</v>
      </c>
      <c r="BS272" s="341" t="s">
        <v>38</v>
      </c>
      <c r="BT272" s="342"/>
    </row>
    <row r="273" spans="2:72">
      <c r="B273" s="323"/>
      <c r="C273" s="323"/>
      <c r="D273" s="81" t="str">
        <f t="shared" ref="D273:F273" si="643">D245</f>
        <v>TAHUN</v>
      </c>
      <c r="E273" s="81" t="str">
        <f t="shared" si="643"/>
        <v>TAHUN</v>
      </c>
      <c r="F273" s="81" t="str">
        <f t="shared" si="643"/>
        <v>TAHUN</v>
      </c>
      <c r="G273" s="343" t="s">
        <v>5</v>
      </c>
      <c r="H273" s="344"/>
      <c r="J273" s="323"/>
      <c r="K273" s="323"/>
      <c r="L273" s="81" t="str">
        <f t="shared" ref="L273:N273" si="644">L245</f>
        <v>TAHUN</v>
      </c>
      <c r="M273" s="81" t="str">
        <f t="shared" si="644"/>
        <v>TAHUN</v>
      </c>
      <c r="N273" s="81" t="str">
        <f t="shared" si="644"/>
        <v>TAHUN</v>
      </c>
      <c r="O273" s="343" t="s">
        <v>5</v>
      </c>
      <c r="P273" s="344"/>
      <c r="R273" s="323"/>
      <c r="S273" s="323"/>
      <c r="T273" s="81" t="str">
        <f t="shared" ref="T273:V273" si="645">T245</f>
        <v>TAHUN</v>
      </c>
      <c r="U273" s="81" t="str">
        <f t="shared" si="645"/>
        <v>TAHUN</v>
      </c>
      <c r="V273" s="81" t="str">
        <f t="shared" si="645"/>
        <v>TAHUN</v>
      </c>
      <c r="W273" s="343" t="s">
        <v>5</v>
      </c>
      <c r="X273" s="344"/>
      <c r="Z273" s="323"/>
      <c r="AA273" s="323"/>
      <c r="AB273" s="81" t="str">
        <f t="shared" ref="AB273:AD273" si="646">AB245</f>
        <v>TAHUN</v>
      </c>
      <c r="AC273" s="81" t="str">
        <f t="shared" si="646"/>
        <v>TAHUN</v>
      </c>
      <c r="AD273" s="81" t="str">
        <f t="shared" si="646"/>
        <v>TAHUN</v>
      </c>
      <c r="AE273" s="343" t="s">
        <v>5</v>
      </c>
      <c r="AF273" s="344"/>
      <c r="AH273" s="323"/>
      <c r="AI273" s="323"/>
      <c r="AJ273" s="81" t="str">
        <f t="shared" ref="AJ273:AL273" si="647">AJ245</f>
        <v>TAHUN</v>
      </c>
      <c r="AK273" s="81" t="str">
        <f t="shared" si="647"/>
        <v>TAHUN</v>
      </c>
      <c r="AL273" s="81" t="str">
        <f t="shared" si="647"/>
        <v>TAHUN</v>
      </c>
      <c r="AM273" s="343" t="s">
        <v>5</v>
      </c>
      <c r="AN273" s="344"/>
      <c r="AP273" s="323"/>
      <c r="AQ273" s="323"/>
      <c r="AR273" s="81" t="str">
        <f t="shared" ref="AR273:AT273" si="648">AR245</f>
        <v>TAHUN</v>
      </c>
      <c r="AS273" s="81" t="str">
        <f t="shared" si="648"/>
        <v>TAHUN</v>
      </c>
      <c r="AT273" s="81" t="str">
        <f t="shared" si="648"/>
        <v>TAHUN</v>
      </c>
      <c r="AU273" s="343" t="s">
        <v>5</v>
      </c>
      <c r="AV273" s="344"/>
      <c r="AX273" s="323"/>
      <c r="AY273" s="323"/>
      <c r="AZ273" s="81" t="str">
        <f t="shared" ref="AZ273:BB273" si="649">AZ245</f>
        <v>TAHUN</v>
      </c>
      <c r="BA273" s="81" t="str">
        <f t="shared" si="649"/>
        <v>TAHUN</v>
      </c>
      <c r="BB273" s="81" t="str">
        <f t="shared" si="649"/>
        <v>TAHUN</v>
      </c>
      <c r="BC273" s="343" t="s">
        <v>5</v>
      </c>
      <c r="BD273" s="344"/>
      <c r="BF273" s="323"/>
      <c r="BG273" s="323"/>
      <c r="BH273" s="81" t="str">
        <f t="shared" ref="BH273:BJ273" si="650">BH245</f>
        <v>TAHUN</v>
      </c>
      <c r="BI273" s="81" t="str">
        <f t="shared" si="650"/>
        <v>TAHUN</v>
      </c>
      <c r="BJ273" s="81" t="str">
        <f t="shared" si="650"/>
        <v>TAHUN</v>
      </c>
      <c r="BK273" s="343" t="s">
        <v>5</v>
      </c>
      <c r="BL273" s="344"/>
      <c r="BN273" s="323"/>
      <c r="BO273" s="323"/>
      <c r="BP273" s="81" t="str">
        <f t="shared" ref="BP273:BR273" si="651">BP245</f>
        <v>TAHUN</v>
      </c>
      <c r="BQ273" s="81" t="str">
        <f t="shared" si="651"/>
        <v>TAHUN</v>
      </c>
      <c r="BR273" s="81" t="str">
        <f t="shared" si="651"/>
        <v>TAHUN</v>
      </c>
      <c r="BS273" s="343" t="s">
        <v>5</v>
      </c>
      <c r="BT273" s="344"/>
    </row>
    <row r="274" spans="2:72">
      <c r="B274" s="324"/>
      <c r="C274" s="324"/>
      <c r="D274" s="69">
        <f t="shared" ref="D274:F274" si="652">D246</f>
        <v>2020</v>
      </c>
      <c r="E274" s="69">
        <f t="shared" si="652"/>
        <v>2021</v>
      </c>
      <c r="F274" s="79">
        <f t="shared" si="652"/>
        <v>2021</v>
      </c>
      <c r="G274" s="91" t="s">
        <v>58</v>
      </c>
      <c r="H274" s="91" t="s">
        <v>6</v>
      </c>
      <c r="J274" s="324"/>
      <c r="K274" s="324"/>
      <c r="L274" s="69">
        <f t="shared" ref="L274:N274" si="653">L246</f>
        <v>2020</v>
      </c>
      <c r="M274" s="69">
        <f t="shared" si="653"/>
        <v>2021</v>
      </c>
      <c r="N274" s="79">
        <f t="shared" si="653"/>
        <v>2021</v>
      </c>
      <c r="O274" s="91" t="s">
        <v>58</v>
      </c>
      <c r="P274" s="91" t="s">
        <v>6</v>
      </c>
      <c r="R274" s="324"/>
      <c r="S274" s="324"/>
      <c r="T274" s="69">
        <f t="shared" ref="T274:V274" si="654">T246</f>
        <v>2020</v>
      </c>
      <c r="U274" s="69">
        <f t="shared" si="654"/>
        <v>2021</v>
      </c>
      <c r="V274" s="79">
        <f t="shared" si="654"/>
        <v>2021</v>
      </c>
      <c r="W274" s="91" t="s">
        <v>58</v>
      </c>
      <c r="X274" s="91" t="s">
        <v>6</v>
      </c>
      <c r="Z274" s="324"/>
      <c r="AA274" s="324"/>
      <c r="AB274" s="69">
        <f t="shared" ref="AB274:AD274" si="655">AB246</f>
        <v>2020</v>
      </c>
      <c r="AC274" s="69">
        <f t="shared" si="655"/>
        <v>2021</v>
      </c>
      <c r="AD274" s="79">
        <f t="shared" si="655"/>
        <v>2021</v>
      </c>
      <c r="AE274" s="91" t="s">
        <v>58</v>
      </c>
      <c r="AF274" s="91" t="s">
        <v>6</v>
      </c>
      <c r="AH274" s="324"/>
      <c r="AI274" s="324"/>
      <c r="AJ274" s="69">
        <f t="shared" ref="AJ274:AL274" si="656">AJ246</f>
        <v>2020</v>
      </c>
      <c r="AK274" s="69">
        <f t="shared" si="656"/>
        <v>2021</v>
      </c>
      <c r="AL274" s="79">
        <f t="shared" si="656"/>
        <v>2021</v>
      </c>
      <c r="AM274" s="91" t="s">
        <v>58</v>
      </c>
      <c r="AN274" s="91" t="s">
        <v>6</v>
      </c>
      <c r="AP274" s="324"/>
      <c r="AQ274" s="324"/>
      <c r="AR274" s="69">
        <f t="shared" ref="AR274:AT274" si="657">AR246</f>
        <v>2020</v>
      </c>
      <c r="AS274" s="69">
        <f t="shared" si="657"/>
        <v>2021</v>
      </c>
      <c r="AT274" s="79">
        <f t="shared" si="657"/>
        <v>2021</v>
      </c>
      <c r="AU274" s="91" t="s">
        <v>58</v>
      </c>
      <c r="AV274" s="91" t="s">
        <v>6</v>
      </c>
      <c r="AX274" s="324"/>
      <c r="AY274" s="324"/>
      <c r="AZ274" s="69">
        <f t="shared" ref="AZ274:BB274" si="658">AZ246</f>
        <v>2020</v>
      </c>
      <c r="BA274" s="69">
        <f t="shared" si="658"/>
        <v>2021</v>
      </c>
      <c r="BB274" s="79">
        <f t="shared" si="658"/>
        <v>2021</v>
      </c>
      <c r="BC274" s="91" t="s">
        <v>58</v>
      </c>
      <c r="BD274" s="91" t="s">
        <v>6</v>
      </c>
      <c r="BF274" s="324"/>
      <c r="BG274" s="324"/>
      <c r="BH274" s="69">
        <f t="shared" ref="BH274:BJ274" si="659">BH246</f>
        <v>2020</v>
      </c>
      <c r="BI274" s="69">
        <f t="shared" si="659"/>
        <v>2021</v>
      </c>
      <c r="BJ274" s="79">
        <f t="shared" si="659"/>
        <v>2021</v>
      </c>
      <c r="BK274" s="91" t="s">
        <v>58</v>
      </c>
      <c r="BL274" s="91" t="s">
        <v>6</v>
      </c>
      <c r="BN274" s="324"/>
      <c r="BO274" s="324"/>
      <c r="BP274" s="69">
        <f t="shared" ref="BP274:BR274" si="660">BP246</f>
        <v>2020</v>
      </c>
      <c r="BQ274" s="69">
        <f t="shared" si="660"/>
        <v>2021</v>
      </c>
      <c r="BR274" s="79">
        <f t="shared" si="660"/>
        <v>2021</v>
      </c>
      <c r="BS274" s="91" t="s">
        <v>58</v>
      </c>
      <c r="BT274" s="91" t="s">
        <v>6</v>
      </c>
    </row>
    <row r="275" spans="2:72">
      <c r="B275" s="78">
        <v>1</v>
      </c>
      <c r="C275" s="78">
        <v>2</v>
      </c>
      <c r="D275" s="77">
        <v>3</v>
      </c>
      <c r="E275" s="77">
        <v>4</v>
      </c>
      <c r="F275" s="77">
        <v>5</v>
      </c>
      <c r="G275" s="80">
        <v>6</v>
      </c>
      <c r="H275" s="78">
        <v>7</v>
      </c>
      <c r="J275" s="78">
        <v>1</v>
      </c>
      <c r="K275" s="78">
        <v>2</v>
      </c>
      <c r="L275" s="77">
        <v>3</v>
      </c>
      <c r="M275" s="77">
        <v>4</v>
      </c>
      <c r="N275" s="77">
        <v>5</v>
      </c>
      <c r="O275" s="80">
        <v>6</v>
      </c>
      <c r="P275" s="78">
        <v>7</v>
      </c>
      <c r="R275" s="78">
        <v>1</v>
      </c>
      <c r="S275" s="78">
        <v>2</v>
      </c>
      <c r="T275" s="77">
        <v>3</v>
      </c>
      <c r="U275" s="77">
        <v>4</v>
      </c>
      <c r="V275" s="77">
        <v>5</v>
      </c>
      <c r="W275" s="80">
        <v>6</v>
      </c>
      <c r="X275" s="78">
        <v>7</v>
      </c>
      <c r="Z275" s="78">
        <v>1</v>
      </c>
      <c r="AA275" s="78">
        <v>2</v>
      </c>
      <c r="AB275" s="77">
        <v>3</v>
      </c>
      <c r="AC275" s="77">
        <v>4</v>
      </c>
      <c r="AD275" s="77">
        <v>5</v>
      </c>
      <c r="AE275" s="80">
        <v>6</v>
      </c>
      <c r="AF275" s="78">
        <v>7</v>
      </c>
      <c r="AH275" s="78">
        <v>1</v>
      </c>
      <c r="AI275" s="78">
        <v>2</v>
      </c>
      <c r="AJ275" s="77">
        <v>3</v>
      </c>
      <c r="AK275" s="77">
        <v>4</v>
      </c>
      <c r="AL275" s="77">
        <v>5</v>
      </c>
      <c r="AM275" s="80">
        <v>6</v>
      </c>
      <c r="AN275" s="78">
        <v>7</v>
      </c>
      <c r="AP275" s="78">
        <v>1</v>
      </c>
      <c r="AQ275" s="78">
        <v>2</v>
      </c>
      <c r="AR275" s="77">
        <v>3</v>
      </c>
      <c r="AS275" s="77">
        <v>4</v>
      </c>
      <c r="AT275" s="77">
        <v>5</v>
      </c>
      <c r="AU275" s="80">
        <v>6</v>
      </c>
      <c r="AV275" s="78">
        <v>7</v>
      </c>
      <c r="AX275" s="78">
        <v>1</v>
      </c>
      <c r="AY275" s="78">
        <v>2</v>
      </c>
      <c r="AZ275" s="77">
        <v>3</v>
      </c>
      <c r="BA275" s="77">
        <v>4</v>
      </c>
      <c r="BB275" s="77">
        <v>5</v>
      </c>
      <c r="BC275" s="80">
        <v>6</v>
      </c>
      <c r="BD275" s="78">
        <v>7</v>
      </c>
      <c r="BF275" s="78">
        <v>1</v>
      </c>
      <c r="BG275" s="78">
        <v>2</v>
      </c>
      <c r="BH275" s="77">
        <v>3</v>
      </c>
      <c r="BI275" s="77">
        <v>4</v>
      </c>
      <c r="BJ275" s="77">
        <v>5</v>
      </c>
      <c r="BK275" s="80">
        <v>6</v>
      </c>
      <c r="BL275" s="78">
        <v>7</v>
      </c>
      <c r="BN275" s="78">
        <v>1</v>
      </c>
      <c r="BO275" s="78">
        <v>2</v>
      </c>
      <c r="BP275" s="77">
        <v>3</v>
      </c>
      <c r="BQ275" s="77">
        <v>4</v>
      </c>
      <c r="BR275" s="77">
        <v>5</v>
      </c>
      <c r="BS275" s="80">
        <v>6</v>
      </c>
      <c r="BT275" s="78">
        <v>7</v>
      </c>
    </row>
    <row r="276" spans="2:72">
      <c r="B276" s="41"/>
      <c r="C276" s="15"/>
      <c r="D276" s="41"/>
      <c r="E276" s="41"/>
      <c r="F276" s="41"/>
      <c r="G276" s="46"/>
      <c r="H276" s="41"/>
      <c r="J276" s="41"/>
      <c r="K276" s="15"/>
      <c r="L276" s="41"/>
      <c r="M276" s="41"/>
      <c r="N276" s="41"/>
      <c r="O276" s="46"/>
      <c r="P276" s="41"/>
      <c r="R276" s="41"/>
      <c r="S276" s="15"/>
      <c r="T276" s="41"/>
      <c r="U276" s="41"/>
      <c r="V276" s="41"/>
      <c r="W276" s="46"/>
      <c r="X276" s="41"/>
      <c r="Z276" s="41"/>
      <c r="AA276" s="15"/>
      <c r="AB276" s="41"/>
      <c r="AC276" s="41"/>
      <c r="AD276" s="41"/>
      <c r="AE276" s="46"/>
      <c r="AF276" s="41"/>
      <c r="AH276" s="41"/>
      <c r="AI276" s="15"/>
      <c r="AJ276" s="41"/>
      <c r="AK276" s="41"/>
      <c r="AL276" s="41"/>
      <c r="AM276" s="46"/>
      <c r="AN276" s="41"/>
      <c r="AP276" s="41"/>
      <c r="AQ276" s="15"/>
      <c r="AR276" s="41"/>
      <c r="AS276" s="41"/>
      <c r="AT276" s="41"/>
      <c r="AU276" s="46"/>
      <c r="AV276" s="41"/>
      <c r="AX276" s="41"/>
      <c r="AY276" s="15"/>
      <c r="AZ276" s="41"/>
      <c r="BA276" s="41"/>
      <c r="BB276" s="41"/>
      <c r="BC276" s="46"/>
      <c r="BD276" s="41"/>
      <c r="BF276" s="41"/>
      <c r="BG276" s="15"/>
      <c r="BH276" s="41"/>
      <c r="BI276" s="41"/>
      <c r="BJ276" s="41"/>
      <c r="BK276" s="46"/>
      <c r="BL276" s="41"/>
      <c r="BN276" s="41"/>
      <c r="BO276" s="15"/>
      <c r="BP276" s="41"/>
      <c r="BQ276" s="41"/>
      <c r="BR276" s="41"/>
      <c r="BS276" s="46"/>
      <c r="BT276" s="41"/>
    </row>
    <row r="277" spans="2:72">
      <c r="B277" s="22">
        <v>1</v>
      </c>
      <c r="C277" s="47">
        <v>1</v>
      </c>
      <c r="D277" s="37">
        <f t="shared" ref="D277:D296" si="661">+D33+D105+D129+D177</f>
        <v>3</v>
      </c>
      <c r="E277" s="37">
        <f t="shared" ref="E277:F277" si="662">+E33+E105+E129+E177</f>
        <v>4</v>
      </c>
      <c r="F277" s="37">
        <f t="shared" si="662"/>
        <v>4</v>
      </c>
      <c r="G277" s="20">
        <f t="shared" ref="G277:G297" si="663">F277-D277</f>
        <v>1</v>
      </c>
      <c r="H277" s="101">
        <f t="shared" ref="H277:H297" si="664">F277-E277</f>
        <v>0</v>
      </c>
      <c r="J277" s="22">
        <v>1</v>
      </c>
      <c r="K277" s="47">
        <v>1</v>
      </c>
      <c r="L277" s="37">
        <f t="shared" ref="L277:L296" si="665">+L33+L105+L129+L177</f>
        <v>0</v>
      </c>
      <c r="M277" s="37">
        <f t="shared" ref="M277:N277" si="666">+M33+M105+M129+M177</f>
        <v>0</v>
      </c>
      <c r="N277" s="37">
        <f t="shared" si="666"/>
        <v>0</v>
      </c>
      <c r="O277" s="20">
        <f t="shared" ref="O277:O297" si="667">N277-L277</f>
        <v>0</v>
      </c>
      <c r="P277" s="101">
        <f t="shared" ref="P277:P297" si="668">N277-M277</f>
        <v>0</v>
      </c>
      <c r="R277" s="22">
        <v>1</v>
      </c>
      <c r="S277" s="47">
        <v>1</v>
      </c>
      <c r="T277" s="37">
        <f t="shared" ref="T277:T296" si="669">+T33+T105+T129+T177</f>
        <v>0</v>
      </c>
      <c r="U277" s="37">
        <f t="shared" ref="U277:V277" si="670">+U33+U105+U129+U177</f>
        <v>0</v>
      </c>
      <c r="V277" s="37">
        <f t="shared" si="670"/>
        <v>0</v>
      </c>
      <c r="W277" s="20">
        <f t="shared" ref="W277:W297" si="671">V277-T277</f>
        <v>0</v>
      </c>
      <c r="X277" s="101">
        <f t="shared" ref="X277:X297" si="672">V277-U277</f>
        <v>0</v>
      </c>
      <c r="Z277" s="22">
        <v>1</v>
      </c>
      <c r="AA277" s="47">
        <v>1</v>
      </c>
      <c r="AB277" s="37">
        <f t="shared" ref="AB277:AB296" si="673">+AB33+AB105+AB129+AB177</f>
        <v>0</v>
      </c>
      <c r="AC277" s="37">
        <f t="shared" ref="AC277:AD277" si="674">+AC33+AC105+AC129+AC177</f>
        <v>0</v>
      </c>
      <c r="AD277" s="37">
        <f t="shared" si="674"/>
        <v>0</v>
      </c>
      <c r="AE277" s="20">
        <f t="shared" ref="AE277:AE297" si="675">AD277-AB277</f>
        <v>0</v>
      </c>
      <c r="AF277" s="101">
        <f t="shared" ref="AF277:AF297" si="676">AD277-AC277</f>
        <v>0</v>
      </c>
      <c r="AH277" s="22">
        <v>1</v>
      </c>
      <c r="AI277" s="47">
        <v>1</v>
      </c>
      <c r="AJ277" s="37">
        <f t="shared" ref="AJ277:AJ296" si="677">+AJ33+AJ105+AJ129+AJ177</f>
        <v>0</v>
      </c>
      <c r="AK277" s="37">
        <f t="shared" ref="AK277:AL277" si="678">+AK33+AK105+AK129+AK177</f>
        <v>0</v>
      </c>
      <c r="AL277" s="37">
        <f t="shared" si="678"/>
        <v>0</v>
      </c>
      <c r="AM277" s="20">
        <f t="shared" ref="AM277:AM297" si="679">AL277-AJ277</f>
        <v>0</v>
      </c>
      <c r="AN277" s="101">
        <f t="shared" ref="AN277:AN297" si="680">AL277-AK277</f>
        <v>0</v>
      </c>
      <c r="AP277" s="22">
        <v>1</v>
      </c>
      <c r="AQ277" s="47">
        <v>1</v>
      </c>
      <c r="AR277" s="37">
        <f t="shared" ref="AR277:AR296" si="681">+AR33+AR105+AR129+AR177</f>
        <v>0</v>
      </c>
      <c r="AS277" s="37">
        <f t="shared" ref="AS277:AT277" si="682">+AS33+AS105+AS129+AS177</f>
        <v>0</v>
      </c>
      <c r="AT277" s="37">
        <f t="shared" si="682"/>
        <v>0</v>
      </c>
      <c r="AU277" s="20">
        <f t="shared" ref="AU277:AU297" si="683">AT277-AR277</f>
        <v>0</v>
      </c>
      <c r="AV277" s="101">
        <f t="shared" ref="AV277:AV297" si="684">AT277-AS277</f>
        <v>0</v>
      </c>
      <c r="AX277" s="22">
        <v>1</v>
      </c>
      <c r="AY277" s="47">
        <v>1</v>
      </c>
      <c r="AZ277" s="37">
        <f t="shared" ref="AZ277:AZ296" si="685">+AZ33+AZ105+AZ129+AZ177</f>
        <v>0</v>
      </c>
      <c r="BA277" s="37">
        <f t="shared" ref="BA277:BB277" si="686">+BA33+BA105+BA129+BA177</f>
        <v>0</v>
      </c>
      <c r="BB277" s="37">
        <f t="shared" si="686"/>
        <v>0</v>
      </c>
      <c r="BC277" s="20">
        <f t="shared" ref="BC277:BC297" si="687">BB277-AZ277</f>
        <v>0</v>
      </c>
      <c r="BD277" s="101">
        <f t="shared" ref="BD277:BD297" si="688">BB277-BA277</f>
        <v>0</v>
      </c>
      <c r="BF277" s="22">
        <v>1</v>
      </c>
      <c r="BG277" s="47">
        <v>1</v>
      </c>
      <c r="BH277" s="37">
        <f t="shared" ref="BH277:BH296" si="689">+BH33+BH105+BH129+BH177</f>
        <v>3</v>
      </c>
      <c r="BI277" s="37">
        <f t="shared" ref="BI277:BJ277" si="690">+BI33+BI105+BI129+BI177</f>
        <v>3</v>
      </c>
      <c r="BJ277" s="37">
        <f t="shared" si="690"/>
        <v>3</v>
      </c>
      <c r="BK277" s="20">
        <f t="shared" ref="BK277:BK297" si="691">BJ277-BH277</f>
        <v>0</v>
      </c>
      <c r="BL277" s="101">
        <f t="shared" ref="BL277:BL297" si="692">BJ277-BI277</f>
        <v>0</v>
      </c>
      <c r="BN277" s="22">
        <v>1</v>
      </c>
      <c r="BO277" s="47">
        <v>1</v>
      </c>
      <c r="BP277" s="37">
        <f t="shared" ref="BP277:BP296" si="693">+BP33+BP105+BP129+BP177</f>
        <v>0</v>
      </c>
      <c r="BQ277" s="37">
        <f t="shared" ref="BQ277:BR277" si="694">+BQ33+BQ105+BQ129+BQ177</f>
        <v>1</v>
      </c>
      <c r="BR277" s="37">
        <f t="shared" si="694"/>
        <v>1</v>
      </c>
      <c r="BS277" s="20">
        <f t="shared" ref="BS277:BS297" si="695">BR277-BP277</f>
        <v>1</v>
      </c>
      <c r="BT277" s="101">
        <f t="shared" ref="BT277:BT297" si="696">BR277-BQ277</f>
        <v>0</v>
      </c>
    </row>
    <row r="278" spans="2:72">
      <c r="B278" s="22">
        <v>2</v>
      </c>
      <c r="C278" s="47">
        <v>2</v>
      </c>
      <c r="D278" s="37">
        <f t="shared" si="661"/>
        <v>0</v>
      </c>
      <c r="E278" s="37">
        <f t="shared" ref="E278:F296" si="697">+E34+E106+E130+E178</f>
        <v>0</v>
      </c>
      <c r="F278" s="37">
        <f t="shared" si="697"/>
        <v>0</v>
      </c>
      <c r="G278" s="20">
        <f t="shared" si="663"/>
        <v>0</v>
      </c>
      <c r="H278" s="101">
        <f t="shared" si="664"/>
        <v>0</v>
      </c>
      <c r="J278" s="22">
        <v>2</v>
      </c>
      <c r="K278" s="47">
        <v>2</v>
      </c>
      <c r="L278" s="37">
        <f t="shared" si="665"/>
        <v>0</v>
      </c>
      <c r="M278" s="37">
        <f t="shared" ref="M278:N296" si="698">+M34+M106+M130+M178</f>
        <v>0</v>
      </c>
      <c r="N278" s="37">
        <f t="shared" si="698"/>
        <v>0</v>
      </c>
      <c r="O278" s="20">
        <f t="shared" si="667"/>
        <v>0</v>
      </c>
      <c r="P278" s="101">
        <f t="shared" si="668"/>
        <v>0</v>
      </c>
      <c r="R278" s="22">
        <v>2</v>
      </c>
      <c r="S278" s="47">
        <v>2</v>
      </c>
      <c r="T278" s="37">
        <f t="shared" si="669"/>
        <v>0</v>
      </c>
      <c r="U278" s="37">
        <f t="shared" ref="U278:V296" si="699">+U34+U106+U130+U178</f>
        <v>0</v>
      </c>
      <c r="V278" s="37">
        <f t="shared" si="699"/>
        <v>0</v>
      </c>
      <c r="W278" s="20">
        <f t="shared" si="671"/>
        <v>0</v>
      </c>
      <c r="X278" s="101">
        <f t="shared" si="672"/>
        <v>0</v>
      </c>
      <c r="Z278" s="22">
        <v>2</v>
      </c>
      <c r="AA278" s="47">
        <v>2</v>
      </c>
      <c r="AB278" s="37">
        <f t="shared" si="673"/>
        <v>0</v>
      </c>
      <c r="AC278" s="37">
        <f t="shared" ref="AC278:AD296" si="700">+AC34+AC106+AC130+AC178</f>
        <v>0</v>
      </c>
      <c r="AD278" s="37">
        <f t="shared" si="700"/>
        <v>0</v>
      </c>
      <c r="AE278" s="20">
        <f t="shared" si="675"/>
        <v>0</v>
      </c>
      <c r="AF278" s="101">
        <f t="shared" si="676"/>
        <v>0</v>
      </c>
      <c r="AH278" s="22">
        <v>2</v>
      </c>
      <c r="AI278" s="47">
        <v>2</v>
      </c>
      <c r="AJ278" s="37">
        <f t="shared" si="677"/>
        <v>0</v>
      </c>
      <c r="AK278" s="37">
        <f t="shared" ref="AK278:AL296" si="701">+AK34+AK106+AK130+AK178</f>
        <v>0</v>
      </c>
      <c r="AL278" s="37">
        <f t="shared" si="701"/>
        <v>0</v>
      </c>
      <c r="AM278" s="20">
        <f t="shared" si="679"/>
        <v>0</v>
      </c>
      <c r="AN278" s="101">
        <f t="shared" si="680"/>
        <v>0</v>
      </c>
      <c r="AP278" s="22">
        <v>2</v>
      </c>
      <c r="AQ278" s="47">
        <v>2</v>
      </c>
      <c r="AR278" s="37">
        <f t="shared" si="681"/>
        <v>0</v>
      </c>
      <c r="AS278" s="37">
        <f t="shared" ref="AS278:AT296" si="702">+AS34+AS106+AS130+AS178</f>
        <v>0</v>
      </c>
      <c r="AT278" s="37">
        <f t="shared" si="702"/>
        <v>0</v>
      </c>
      <c r="AU278" s="20">
        <f t="shared" si="683"/>
        <v>0</v>
      </c>
      <c r="AV278" s="101">
        <f t="shared" si="684"/>
        <v>0</v>
      </c>
      <c r="AX278" s="22">
        <v>2</v>
      </c>
      <c r="AY278" s="47">
        <v>2</v>
      </c>
      <c r="AZ278" s="37">
        <f t="shared" si="685"/>
        <v>0</v>
      </c>
      <c r="BA278" s="37">
        <f t="shared" ref="BA278:BB296" si="703">+BA34+BA106+BA130+BA178</f>
        <v>0</v>
      </c>
      <c r="BB278" s="37">
        <f t="shared" si="703"/>
        <v>0</v>
      </c>
      <c r="BC278" s="20">
        <f t="shared" si="687"/>
        <v>0</v>
      </c>
      <c r="BD278" s="101">
        <f t="shared" si="688"/>
        <v>0</v>
      </c>
      <c r="BF278" s="22">
        <v>2</v>
      </c>
      <c r="BG278" s="47">
        <v>2</v>
      </c>
      <c r="BH278" s="37">
        <f t="shared" si="689"/>
        <v>0</v>
      </c>
      <c r="BI278" s="37">
        <f t="shared" ref="BI278:BJ296" si="704">+BI34+BI106+BI130+BI178</f>
        <v>0</v>
      </c>
      <c r="BJ278" s="37">
        <f t="shared" si="704"/>
        <v>0</v>
      </c>
      <c r="BK278" s="20">
        <f t="shared" si="691"/>
        <v>0</v>
      </c>
      <c r="BL278" s="101">
        <f t="shared" si="692"/>
        <v>0</v>
      </c>
      <c r="BN278" s="22">
        <v>2</v>
      </c>
      <c r="BO278" s="47">
        <v>2</v>
      </c>
      <c r="BP278" s="37">
        <f t="shared" si="693"/>
        <v>0</v>
      </c>
      <c r="BQ278" s="37">
        <f t="shared" ref="BQ278:BR296" si="705">+BQ34+BQ106+BQ130+BQ178</f>
        <v>0</v>
      </c>
      <c r="BR278" s="37">
        <f t="shared" si="705"/>
        <v>0</v>
      </c>
      <c r="BS278" s="20">
        <f t="shared" si="695"/>
        <v>0</v>
      </c>
      <c r="BT278" s="101">
        <f t="shared" si="696"/>
        <v>0</v>
      </c>
    </row>
    <row r="279" spans="2:72">
      <c r="B279" s="22">
        <v>3</v>
      </c>
      <c r="C279" s="47">
        <v>3</v>
      </c>
      <c r="D279" s="37">
        <f t="shared" si="661"/>
        <v>0</v>
      </c>
      <c r="E279" s="37">
        <f t="shared" si="697"/>
        <v>0</v>
      </c>
      <c r="F279" s="37">
        <f t="shared" si="697"/>
        <v>0</v>
      </c>
      <c r="G279" s="20">
        <f t="shared" si="663"/>
        <v>0</v>
      </c>
      <c r="H279" s="101">
        <f t="shared" si="664"/>
        <v>0</v>
      </c>
      <c r="J279" s="22">
        <v>3</v>
      </c>
      <c r="K279" s="47">
        <v>3</v>
      </c>
      <c r="L279" s="37">
        <f t="shared" si="665"/>
        <v>0</v>
      </c>
      <c r="M279" s="37">
        <f t="shared" si="698"/>
        <v>0</v>
      </c>
      <c r="N279" s="37">
        <f t="shared" si="698"/>
        <v>0</v>
      </c>
      <c r="O279" s="20">
        <f t="shared" si="667"/>
        <v>0</v>
      </c>
      <c r="P279" s="101">
        <f t="shared" si="668"/>
        <v>0</v>
      </c>
      <c r="R279" s="22">
        <v>3</v>
      </c>
      <c r="S279" s="47">
        <v>3</v>
      </c>
      <c r="T279" s="37">
        <f t="shared" si="669"/>
        <v>0</v>
      </c>
      <c r="U279" s="37">
        <f t="shared" si="699"/>
        <v>0</v>
      </c>
      <c r="V279" s="37">
        <f t="shared" si="699"/>
        <v>0</v>
      </c>
      <c r="W279" s="20">
        <f t="shared" si="671"/>
        <v>0</v>
      </c>
      <c r="X279" s="101">
        <f t="shared" si="672"/>
        <v>0</v>
      </c>
      <c r="Z279" s="22">
        <v>3</v>
      </c>
      <c r="AA279" s="47">
        <v>3</v>
      </c>
      <c r="AB279" s="37">
        <f t="shared" si="673"/>
        <v>0</v>
      </c>
      <c r="AC279" s="37">
        <f t="shared" si="700"/>
        <v>0</v>
      </c>
      <c r="AD279" s="37">
        <f t="shared" si="700"/>
        <v>0</v>
      </c>
      <c r="AE279" s="20">
        <f t="shared" si="675"/>
        <v>0</v>
      </c>
      <c r="AF279" s="101">
        <f t="shared" si="676"/>
        <v>0</v>
      </c>
      <c r="AH279" s="22">
        <v>3</v>
      </c>
      <c r="AI279" s="47">
        <v>3</v>
      </c>
      <c r="AJ279" s="37">
        <f t="shared" si="677"/>
        <v>0</v>
      </c>
      <c r="AK279" s="37">
        <f t="shared" si="701"/>
        <v>0</v>
      </c>
      <c r="AL279" s="37">
        <f t="shared" si="701"/>
        <v>0</v>
      </c>
      <c r="AM279" s="20">
        <f t="shared" si="679"/>
        <v>0</v>
      </c>
      <c r="AN279" s="101">
        <f t="shared" si="680"/>
        <v>0</v>
      </c>
      <c r="AP279" s="22">
        <v>3</v>
      </c>
      <c r="AQ279" s="47">
        <v>3</v>
      </c>
      <c r="AR279" s="37">
        <f t="shared" si="681"/>
        <v>0</v>
      </c>
      <c r="AS279" s="37">
        <f t="shared" si="702"/>
        <v>0</v>
      </c>
      <c r="AT279" s="37">
        <f t="shared" si="702"/>
        <v>0</v>
      </c>
      <c r="AU279" s="20">
        <f t="shared" si="683"/>
        <v>0</v>
      </c>
      <c r="AV279" s="101">
        <f t="shared" si="684"/>
        <v>0</v>
      </c>
      <c r="AX279" s="22">
        <v>3</v>
      </c>
      <c r="AY279" s="47">
        <v>3</v>
      </c>
      <c r="AZ279" s="37">
        <f t="shared" si="685"/>
        <v>0</v>
      </c>
      <c r="BA279" s="37">
        <f t="shared" si="703"/>
        <v>0</v>
      </c>
      <c r="BB279" s="37">
        <f t="shared" si="703"/>
        <v>0</v>
      </c>
      <c r="BC279" s="20">
        <f t="shared" si="687"/>
        <v>0</v>
      </c>
      <c r="BD279" s="101">
        <f t="shared" si="688"/>
        <v>0</v>
      </c>
      <c r="BF279" s="22">
        <v>3</v>
      </c>
      <c r="BG279" s="47">
        <v>3</v>
      </c>
      <c r="BH279" s="37">
        <f t="shared" si="689"/>
        <v>0</v>
      </c>
      <c r="BI279" s="37">
        <f t="shared" si="704"/>
        <v>0</v>
      </c>
      <c r="BJ279" s="37">
        <f t="shared" si="704"/>
        <v>0</v>
      </c>
      <c r="BK279" s="20">
        <f t="shared" si="691"/>
        <v>0</v>
      </c>
      <c r="BL279" s="101">
        <f t="shared" si="692"/>
        <v>0</v>
      </c>
      <c r="BN279" s="22">
        <v>3</v>
      </c>
      <c r="BO279" s="47">
        <v>3</v>
      </c>
      <c r="BP279" s="37">
        <f t="shared" si="693"/>
        <v>0</v>
      </c>
      <c r="BQ279" s="37">
        <f t="shared" si="705"/>
        <v>0</v>
      </c>
      <c r="BR279" s="37">
        <f t="shared" si="705"/>
        <v>0</v>
      </c>
      <c r="BS279" s="20">
        <f t="shared" si="695"/>
        <v>0</v>
      </c>
      <c r="BT279" s="101">
        <f t="shared" si="696"/>
        <v>0</v>
      </c>
    </row>
    <row r="280" spans="2:72">
      <c r="B280" s="22">
        <v>4</v>
      </c>
      <c r="C280" s="47">
        <v>4</v>
      </c>
      <c r="D280" s="37">
        <f t="shared" si="661"/>
        <v>0</v>
      </c>
      <c r="E280" s="37">
        <f t="shared" si="697"/>
        <v>0</v>
      </c>
      <c r="F280" s="37">
        <f t="shared" si="697"/>
        <v>0</v>
      </c>
      <c r="G280" s="20">
        <f t="shared" si="663"/>
        <v>0</v>
      </c>
      <c r="H280" s="101">
        <f t="shared" si="664"/>
        <v>0</v>
      </c>
      <c r="J280" s="22">
        <v>4</v>
      </c>
      <c r="K280" s="47">
        <v>4</v>
      </c>
      <c r="L280" s="37">
        <f t="shared" si="665"/>
        <v>0</v>
      </c>
      <c r="M280" s="37">
        <f t="shared" si="698"/>
        <v>0</v>
      </c>
      <c r="N280" s="37">
        <f t="shared" si="698"/>
        <v>0</v>
      </c>
      <c r="O280" s="20">
        <f t="shared" si="667"/>
        <v>0</v>
      </c>
      <c r="P280" s="101">
        <f t="shared" si="668"/>
        <v>0</v>
      </c>
      <c r="R280" s="22">
        <v>4</v>
      </c>
      <c r="S280" s="47">
        <v>4</v>
      </c>
      <c r="T280" s="37">
        <f t="shared" si="669"/>
        <v>0</v>
      </c>
      <c r="U280" s="37">
        <f t="shared" si="699"/>
        <v>0</v>
      </c>
      <c r="V280" s="37">
        <f t="shared" si="699"/>
        <v>0</v>
      </c>
      <c r="W280" s="20">
        <f t="shared" si="671"/>
        <v>0</v>
      </c>
      <c r="X280" s="101">
        <f t="shared" si="672"/>
        <v>0</v>
      </c>
      <c r="Z280" s="22">
        <v>4</v>
      </c>
      <c r="AA280" s="47">
        <v>4</v>
      </c>
      <c r="AB280" s="37">
        <f t="shared" si="673"/>
        <v>0</v>
      </c>
      <c r="AC280" s="37">
        <f t="shared" si="700"/>
        <v>0</v>
      </c>
      <c r="AD280" s="37">
        <f t="shared" si="700"/>
        <v>0</v>
      </c>
      <c r="AE280" s="20">
        <f t="shared" si="675"/>
        <v>0</v>
      </c>
      <c r="AF280" s="101">
        <f t="shared" si="676"/>
        <v>0</v>
      </c>
      <c r="AH280" s="22">
        <v>4</v>
      </c>
      <c r="AI280" s="47">
        <v>4</v>
      </c>
      <c r="AJ280" s="37">
        <f t="shared" si="677"/>
        <v>0</v>
      </c>
      <c r="AK280" s="37">
        <f t="shared" si="701"/>
        <v>0</v>
      </c>
      <c r="AL280" s="37">
        <f t="shared" si="701"/>
        <v>0</v>
      </c>
      <c r="AM280" s="20">
        <f t="shared" si="679"/>
        <v>0</v>
      </c>
      <c r="AN280" s="101">
        <f t="shared" si="680"/>
        <v>0</v>
      </c>
      <c r="AP280" s="22">
        <v>4</v>
      </c>
      <c r="AQ280" s="47">
        <v>4</v>
      </c>
      <c r="AR280" s="37">
        <f t="shared" si="681"/>
        <v>0</v>
      </c>
      <c r="AS280" s="37">
        <f t="shared" si="702"/>
        <v>0</v>
      </c>
      <c r="AT280" s="37">
        <f t="shared" si="702"/>
        <v>0</v>
      </c>
      <c r="AU280" s="20">
        <f t="shared" si="683"/>
        <v>0</v>
      </c>
      <c r="AV280" s="101">
        <f t="shared" si="684"/>
        <v>0</v>
      </c>
      <c r="AX280" s="22">
        <v>4</v>
      </c>
      <c r="AY280" s="47">
        <v>4</v>
      </c>
      <c r="AZ280" s="37">
        <f t="shared" si="685"/>
        <v>0</v>
      </c>
      <c r="BA280" s="37">
        <f t="shared" si="703"/>
        <v>0</v>
      </c>
      <c r="BB280" s="37">
        <f t="shared" si="703"/>
        <v>0</v>
      </c>
      <c r="BC280" s="20">
        <f t="shared" si="687"/>
        <v>0</v>
      </c>
      <c r="BD280" s="101">
        <f t="shared" si="688"/>
        <v>0</v>
      </c>
      <c r="BF280" s="22">
        <v>4</v>
      </c>
      <c r="BG280" s="47">
        <v>4</v>
      </c>
      <c r="BH280" s="37">
        <f t="shared" si="689"/>
        <v>0</v>
      </c>
      <c r="BI280" s="37">
        <f t="shared" si="704"/>
        <v>0</v>
      </c>
      <c r="BJ280" s="37">
        <f t="shared" si="704"/>
        <v>0</v>
      </c>
      <c r="BK280" s="20">
        <f t="shared" si="691"/>
        <v>0</v>
      </c>
      <c r="BL280" s="101">
        <f t="shared" si="692"/>
        <v>0</v>
      </c>
      <c r="BN280" s="22">
        <v>4</v>
      </c>
      <c r="BO280" s="47">
        <v>4</v>
      </c>
      <c r="BP280" s="37">
        <f t="shared" si="693"/>
        <v>0</v>
      </c>
      <c r="BQ280" s="37">
        <f t="shared" si="705"/>
        <v>0</v>
      </c>
      <c r="BR280" s="37">
        <f t="shared" si="705"/>
        <v>0</v>
      </c>
      <c r="BS280" s="20">
        <f t="shared" si="695"/>
        <v>0</v>
      </c>
      <c r="BT280" s="101">
        <f t="shared" si="696"/>
        <v>0</v>
      </c>
    </row>
    <row r="281" spans="2:72">
      <c r="B281" s="22">
        <v>5</v>
      </c>
      <c r="C281" s="47">
        <v>5</v>
      </c>
      <c r="D281" s="37">
        <f t="shared" si="661"/>
        <v>0</v>
      </c>
      <c r="E281" s="37">
        <f t="shared" si="697"/>
        <v>0</v>
      </c>
      <c r="F281" s="37">
        <f t="shared" si="697"/>
        <v>0</v>
      </c>
      <c r="G281" s="20">
        <f t="shared" si="663"/>
        <v>0</v>
      </c>
      <c r="H281" s="101">
        <f t="shared" si="664"/>
        <v>0</v>
      </c>
      <c r="J281" s="22">
        <v>5</v>
      </c>
      <c r="K281" s="47">
        <v>5</v>
      </c>
      <c r="L281" s="37">
        <f t="shared" si="665"/>
        <v>0</v>
      </c>
      <c r="M281" s="37">
        <f t="shared" si="698"/>
        <v>0</v>
      </c>
      <c r="N281" s="37">
        <f t="shared" si="698"/>
        <v>0</v>
      </c>
      <c r="O281" s="20">
        <f t="shared" si="667"/>
        <v>0</v>
      </c>
      <c r="P281" s="101">
        <f t="shared" si="668"/>
        <v>0</v>
      </c>
      <c r="R281" s="22">
        <v>5</v>
      </c>
      <c r="S281" s="47">
        <v>5</v>
      </c>
      <c r="T281" s="37">
        <f t="shared" si="669"/>
        <v>0</v>
      </c>
      <c r="U281" s="37">
        <f t="shared" si="699"/>
        <v>0</v>
      </c>
      <c r="V281" s="37">
        <f t="shared" si="699"/>
        <v>0</v>
      </c>
      <c r="W281" s="20">
        <f t="shared" si="671"/>
        <v>0</v>
      </c>
      <c r="X281" s="101">
        <f t="shared" si="672"/>
        <v>0</v>
      </c>
      <c r="Z281" s="22">
        <v>5</v>
      </c>
      <c r="AA281" s="47">
        <v>5</v>
      </c>
      <c r="AB281" s="37">
        <f t="shared" si="673"/>
        <v>0</v>
      </c>
      <c r="AC281" s="37">
        <f t="shared" si="700"/>
        <v>0</v>
      </c>
      <c r="AD281" s="37">
        <f t="shared" si="700"/>
        <v>0</v>
      </c>
      <c r="AE281" s="20">
        <f t="shared" si="675"/>
        <v>0</v>
      </c>
      <c r="AF281" s="101">
        <f t="shared" si="676"/>
        <v>0</v>
      </c>
      <c r="AH281" s="22">
        <v>5</v>
      </c>
      <c r="AI281" s="47">
        <v>5</v>
      </c>
      <c r="AJ281" s="37">
        <f t="shared" si="677"/>
        <v>0</v>
      </c>
      <c r="AK281" s="37">
        <f t="shared" si="701"/>
        <v>0</v>
      </c>
      <c r="AL281" s="37">
        <f t="shared" si="701"/>
        <v>0</v>
      </c>
      <c r="AM281" s="20">
        <f t="shared" si="679"/>
        <v>0</v>
      </c>
      <c r="AN281" s="101">
        <f t="shared" si="680"/>
        <v>0</v>
      </c>
      <c r="AP281" s="22">
        <v>5</v>
      </c>
      <c r="AQ281" s="47">
        <v>5</v>
      </c>
      <c r="AR281" s="37">
        <f t="shared" si="681"/>
        <v>0</v>
      </c>
      <c r="AS281" s="37">
        <f t="shared" si="702"/>
        <v>0</v>
      </c>
      <c r="AT281" s="37">
        <f t="shared" si="702"/>
        <v>0</v>
      </c>
      <c r="AU281" s="20">
        <f t="shared" si="683"/>
        <v>0</v>
      </c>
      <c r="AV281" s="101">
        <f t="shared" si="684"/>
        <v>0</v>
      </c>
      <c r="AX281" s="22">
        <v>5</v>
      </c>
      <c r="AY281" s="47">
        <v>5</v>
      </c>
      <c r="AZ281" s="37">
        <f t="shared" si="685"/>
        <v>0</v>
      </c>
      <c r="BA281" s="37">
        <f t="shared" si="703"/>
        <v>0</v>
      </c>
      <c r="BB281" s="37">
        <f t="shared" si="703"/>
        <v>0</v>
      </c>
      <c r="BC281" s="20">
        <f t="shared" si="687"/>
        <v>0</v>
      </c>
      <c r="BD281" s="101">
        <f t="shared" si="688"/>
        <v>0</v>
      </c>
      <c r="BF281" s="22">
        <v>5</v>
      </c>
      <c r="BG281" s="47">
        <v>5</v>
      </c>
      <c r="BH281" s="37">
        <f t="shared" si="689"/>
        <v>0</v>
      </c>
      <c r="BI281" s="37">
        <f t="shared" si="704"/>
        <v>0</v>
      </c>
      <c r="BJ281" s="37">
        <f t="shared" si="704"/>
        <v>0</v>
      </c>
      <c r="BK281" s="20">
        <f t="shared" si="691"/>
        <v>0</v>
      </c>
      <c r="BL281" s="101">
        <f t="shared" si="692"/>
        <v>0</v>
      </c>
      <c r="BN281" s="22">
        <v>5</v>
      </c>
      <c r="BO281" s="47">
        <v>5</v>
      </c>
      <c r="BP281" s="37">
        <f t="shared" si="693"/>
        <v>0</v>
      </c>
      <c r="BQ281" s="37">
        <f t="shared" si="705"/>
        <v>0</v>
      </c>
      <c r="BR281" s="37">
        <f t="shared" si="705"/>
        <v>0</v>
      </c>
      <c r="BS281" s="20">
        <f t="shared" si="695"/>
        <v>0</v>
      </c>
      <c r="BT281" s="101">
        <f t="shared" si="696"/>
        <v>0</v>
      </c>
    </row>
    <row r="282" spans="2:72">
      <c r="B282" s="22">
        <v>6</v>
      </c>
      <c r="C282" s="47">
        <v>6</v>
      </c>
      <c r="D282" s="37">
        <f t="shared" si="661"/>
        <v>0</v>
      </c>
      <c r="E282" s="37">
        <f t="shared" si="697"/>
        <v>0</v>
      </c>
      <c r="F282" s="37">
        <f t="shared" si="697"/>
        <v>0</v>
      </c>
      <c r="G282" s="20">
        <f t="shared" si="663"/>
        <v>0</v>
      </c>
      <c r="H282" s="101">
        <f t="shared" si="664"/>
        <v>0</v>
      </c>
      <c r="J282" s="22">
        <v>6</v>
      </c>
      <c r="K282" s="47">
        <v>6</v>
      </c>
      <c r="L282" s="37">
        <f t="shared" si="665"/>
        <v>0</v>
      </c>
      <c r="M282" s="37">
        <f t="shared" si="698"/>
        <v>0</v>
      </c>
      <c r="N282" s="37">
        <f t="shared" si="698"/>
        <v>0</v>
      </c>
      <c r="O282" s="20">
        <f t="shared" si="667"/>
        <v>0</v>
      </c>
      <c r="P282" s="101">
        <f t="shared" si="668"/>
        <v>0</v>
      </c>
      <c r="R282" s="22">
        <v>6</v>
      </c>
      <c r="S282" s="47">
        <v>6</v>
      </c>
      <c r="T282" s="37">
        <f t="shared" si="669"/>
        <v>0</v>
      </c>
      <c r="U282" s="37">
        <f t="shared" si="699"/>
        <v>0</v>
      </c>
      <c r="V282" s="37">
        <f t="shared" si="699"/>
        <v>0</v>
      </c>
      <c r="W282" s="20">
        <f t="shared" si="671"/>
        <v>0</v>
      </c>
      <c r="X282" s="101">
        <f t="shared" si="672"/>
        <v>0</v>
      </c>
      <c r="Z282" s="22">
        <v>6</v>
      </c>
      <c r="AA282" s="47">
        <v>6</v>
      </c>
      <c r="AB282" s="37">
        <f t="shared" si="673"/>
        <v>0</v>
      </c>
      <c r="AC282" s="37">
        <f t="shared" si="700"/>
        <v>0</v>
      </c>
      <c r="AD282" s="37">
        <f t="shared" si="700"/>
        <v>0</v>
      </c>
      <c r="AE282" s="20">
        <f t="shared" si="675"/>
        <v>0</v>
      </c>
      <c r="AF282" s="101">
        <f t="shared" si="676"/>
        <v>0</v>
      </c>
      <c r="AH282" s="22">
        <v>6</v>
      </c>
      <c r="AI282" s="47">
        <v>6</v>
      </c>
      <c r="AJ282" s="37">
        <f t="shared" si="677"/>
        <v>0</v>
      </c>
      <c r="AK282" s="37">
        <f t="shared" si="701"/>
        <v>0</v>
      </c>
      <c r="AL282" s="37">
        <f t="shared" si="701"/>
        <v>0</v>
      </c>
      <c r="AM282" s="20">
        <f t="shared" si="679"/>
        <v>0</v>
      </c>
      <c r="AN282" s="101">
        <f t="shared" si="680"/>
        <v>0</v>
      </c>
      <c r="AP282" s="22">
        <v>6</v>
      </c>
      <c r="AQ282" s="47">
        <v>6</v>
      </c>
      <c r="AR282" s="37">
        <f t="shared" si="681"/>
        <v>0</v>
      </c>
      <c r="AS282" s="37">
        <f t="shared" si="702"/>
        <v>0</v>
      </c>
      <c r="AT282" s="37">
        <f t="shared" si="702"/>
        <v>0</v>
      </c>
      <c r="AU282" s="20">
        <f t="shared" si="683"/>
        <v>0</v>
      </c>
      <c r="AV282" s="101">
        <f t="shared" si="684"/>
        <v>0</v>
      </c>
      <c r="AX282" s="22">
        <v>6</v>
      </c>
      <c r="AY282" s="47">
        <v>6</v>
      </c>
      <c r="AZ282" s="37">
        <f t="shared" si="685"/>
        <v>0</v>
      </c>
      <c r="BA282" s="37">
        <f t="shared" si="703"/>
        <v>0</v>
      </c>
      <c r="BB282" s="37">
        <f t="shared" si="703"/>
        <v>0</v>
      </c>
      <c r="BC282" s="20">
        <f t="shared" si="687"/>
        <v>0</v>
      </c>
      <c r="BD282" s="101">
        <f t="shared" si="688"/>
        <v>0</v>
      </c>
      <c r="BF282" s="22">
        <v>6</v>
      </c>
      <c r="BG282" s="47">
        <v>6</v>
      </c>
      <c r="BH282" s="37">
        <f t="shared" si="689"/>
        <v>0</v>
      </c>
      <c r="BI282" s="37">
        <f t="shared" si="704"/>
        <v>0</v>
      </c>
      <c r="BJ282" s="37">
        <f t="shared" si="704"/>
        <v>0</v>
      </c>
      <c r="BK282" s="20">
        <f t="shared" si="691"/>
        <v>0</v>
      </c>
      <c r="BL282" s="101">
        <f t="shared" si="692"/>
        <v>0</v>
      </c>
      <c r="BN282" s="22">
        <v>6</v>
      </c>
      <c r="BO282" s="47">
        <v>6</v>
      </c>
      <c r="BP282" s="37">
        <f t="shared" si="693"/>
        <v>0</v>
      </c>
      <c r="BQ282" s="37">
        <f t="shared" si="705"/>
        <v>0</v>
      </c>
      <c r="BR282" s="37">
        <f t="shared" si="705"/>
        <v>0</v>
      </c>
      <c r="BS282" s="20">
        <f t="shared" si="695"/>
        <v>0</v>
      </c>
      <c r="BT282" s="101">
        <f t="shared" si="696"/>
        <v>0</v>
      </c>
    </row>
    <row r="283" spans="2:72">
      <c r="B283" s="22">
        <v>7</v>
      </c>
      <c r="C283" s="47">
        <v>7</v>
      </c>
      <c r="D283" s="37">
        <f t="shared" si="661"/>
        <v>0</v>
      </c>
      <c r="E283" s="37">
        <f t="shared" si="697"/>
        <v>0</v>
      </c>
      <c r="F283" s="37">
        <f t="shared" si="697"/>
        <v>0</v>
      </c>
      <c r="G283" s="20">
        <f t="shared" si="663"/>
        <v>0</v>
      </c>
      <c r="H283" s="101">
        <f t="shared" si="664"/>
        <v>0</v>
      </c>
      <c r="J283" s="22">
        <v>7</v>
      </c>
      <c r="K283" s="47">
        <v>7</v>
      </c>
      <c r="L283" s="37">
        <f t="shared" si="665"/>
        <v>0</v>
      </c>
      <c r="M283" s="37">
        <f t="shared" si="698"/>
        <v>0</v>
      </c>
      <c r="N283" s="37">
        <f t="shared" si="698"/>
        <v>0</v>
      </c>
      <c r="O283" s="20">
        <f t="shared" si="667"/>
        <v>0</v>
      </c>
      <c r="P283" s="101">
        <f t="shared" si="668"/>
        <v>0</v>
      </c>
      <c r="R283" s="22">
        <v>7</v>
      </c>
      <c r="S283" s="47">
        <v>7</v>
      </c>
      <c r="T283" s="37">
        <f t="shared" si="669"/>
        <v>0</v>
      </c>
      <c r="U283" s="37">
        <f t="shared" si="699"/>
        <v>0</v>
      </c>
      <c r="V283" s="37">
        <f t="shared" si="699"/>
        <v>0</v>
      </c>
      <c r="W283" s="20">
        <f t="shared" si="671"/>
        <v>0</v>
      </c>
      <c r="X283" s="101">
        <f t="shared" si="672"/>
        <v>0</v>
      </c>
      <c r="Z283" s="22">
        <v>7</v>
      </c>
      <c r="AA283" s="47">
        <v>7</v>
      </c>
      <c r="AB283" s="37">
        <f t="shared" si="673"/>
        <v>0</v>
      </c>
      <c r="AC283" s="37">
        <f t="shared" si="700"/>
        <v>0</v>
      </c>
      <c r="AD283" s="37">
        <f t="shared" si="700"/>
        <v>0</v>
      </c>
      <c r="AE283" s="20">
        <f t="shared" si="675"/>
        <v>0</v>
      </c>
      <c r="AF283" s="101">
        <f t="shared" si="676"/>
        <v>0</v>
      </c>
      <c r="AH283" s="22">
        <v>7</v>
      </c>
      <c r="AI283" s="47">
        <v>7</v>
      </c>
      <c r="AJ283" s="37">
        <f t="shared" si="677"/>
        <v>0</v>
      </c>
      <c r="AK283" s="37">
        <f t="shared" si="701"/>
        <v>0</v>
      </c>
      <c r="AL283" s="37">
        <f t="shared" si="701"/>
        <v>0</v>
      </c>
      <c r="AM283" s="20">
        <f t="shared" si="679"/>
        <v>0</v>
      </c>
      <c r="AN283" s="101">
        <f t="shared" si="680"/>
        <v>0</v>
      </c>
      <c r="AP283" s="22">
        <v>7</v>
      </c>
      <c r="AQ283" s="47">
        <v>7</v>
      </c>
      <c r="AR283" s="37">
        <f t="shared" si="681"/>
        <v>0</v>
      </c>
      <c r="AS283" s="37">
        <f t="shared" si="702"/>
        <v>0</v>
      </c>
      <c r="AT283" s="37">
        <f t="shared" si="702"/>
        <v>0</v>
      </c>
      <c r="AU283" s="20">
        <f t="shared" si="683"/>
        <v>0</v>
      </c>
      <c r="AV283" s="101">
        <f t="shared" si="684"/>
        <v>0</v>
      </c>
      <c r="AX283" s="22">
        <v>7</v>
      </c>
      <c r="AY283" s="47">
        <v>7</v>
      </c>
      <c r="AZ283" s="37">
        <f t="shared" si="685"/>
        <v>0</v>
      </c>
      <c r="BA283" s="37">
        <f t="shared" si="703"/>
        <v>0</v>
      </c>
      <c r="BB283" s="37">
        <f t="shared" si="703"/>
        <v>0</v>
      </c>
      <c r="BC283" s="20">
        <f t="shared" si="687"/>
        <v>0</v>
      </c>
      <c r="BD283" s="101">
        <f t="shared" si="688"/>
        <v>0</v>
      </c>
      <c r="BF283" s="22">
        <v>7</v>
      </c>
      <c r="BG283" s="47">
        <v>7</v>
      </c>
      <c r="BH283" s="37">
        <f t="shared" si="689"/>
        <v>0</v>
      </c>
      <c r="BI283" s="37">
        <f t="shared" si="704"/>
        <v>0</v>
      </c>
      <c r="BJ283" s="37">
        <f t="shared" si="704"/>
        <v>0</v>
      </c>
      <c r="BK283" s="20">
        <f t="shared" si="691"/>
        <v>0</v>
      </c>
      <c r="BL283" s="101">
        <f t="shared" si="692"/>
        <v>0</v>
      </c>
      <c r="BN283" s="22">
        <v>7</v>
      </c>
      <c r="BO283" s="47">
        <v>7</v>
      </c>
      <c r="BP283" s="37">
        <f t="shared" si="693"/>
        <v>0</v>
      </c>
      <c r="BQ283" s="37">
        <f t="shared" si="705"/>
        <v>0</v>
      </c>
      <c r="BR283" s="37">
        <f t="shared" si="705"/>
        <v>0</v>
      </c>
      <c r="BS283" s="20">
        <f t="shared" si="695"/>
        <v>0</v>
      </c>
      <c r="BT283" s="101">
        <f t="shared" si="696"/>
        <v>0</v>
      </c>
    </row>
    <row r="284" spans="2:72">
      <c r="B284" s="22">
        <v>8</v>
      </c>
      <c r="C284" s="47">
        <v>8</v>
      </c>
      <c r="D284" s="37">
        <f t="shared" si="661"/>
        <v>0</v>
      </c>
      <c r="E284" s="37">
        <f t="shared" si="697"/>
        <v>0</v>
      </c>
      <c r="F284" s="37">
        <f t="shared" si="697"/>
        <v>0</v>
      </c>
      <c r="G284" s="20">
        <f t="shared" si="663"/>
        <v>0</v>
      </c>
      <c r="H284" s="101">
        <f t="shared" si="664"/>
        <v>0</v>
      </c>
      <c r="J284" s="22">
        <v>8</v>
      </c>
      <c r="K284" s="47">
        <v>8</v>
      </c>
      <c r="L284" s="37">
        <f t="shared" si="665"/>
        <v>0</v>
      </c>
      <c r="M284" s="37">
        <f t="shared" si="698"/>
        <v>0</v>
      </c>
      <c r="N284" s="37">
        <f t="shared" si="698"/>
        <v>0</v>
      </c>
      <c r="O284" s="20">
        <f t="shared" si="667"/>
        <v>0</v>
      </c>
      <c r="P284" s="101">
        <f t="shared" si="668"/>
        <v>0</v>
      </c>
      <c r="R284" s="22">
        <v>8</v>
      </c>
      <c r="S284" s="47">
        <v>8</v>
      </c>
      <c r="T284" s="37">
        <f t="shared" si="669"/>
        <v>0</v>
      </c>
      <c r="U284" s="37">
        <f t="shared" si="699"/>
        <v>0</v>
      </c>
      <c r="V284" s="37">
        <f t="shared" si="699"/>
        <v>0</v>
      </c>
      <c r="W284" s="20">
        <f t="shared" si="671"/>
        <v>0</v>
      </c>
      <c r="X284" s="101">
        <f t="shared" si="672"/>
        <v>0</v>
      </c>
      <c r="Z284" s="22">
        <v>8</v>
      </c>
      <c r="AA284" s="47">
        <v>8</v>
      </c>
      <c r="AB284" s="37">
        <f t="shared" si="673"/>
        <v>0</v>
      </c>
      <c r="AC284" s="37">
        <f t="shared" si="700"/>
        <v>0</v>
      </c>
      <c r="AD284" s="37">
        <f t="shared" si="700"/>
        <v>0</v>
      </c>
      <c r="AE284" s="20">
        <f t="shared" si="675"/>
        <v>0</v>
      </c>
      <c r="AF284" s="101">
        <f t="shared" si="676"/>
        <v>0</v>
      </c>
      <c r="AH284" s="22">
        <v>8</v>
      </c>
      <c r="AI284" s="47">
        <v>8</v>
      </c>
      <c r="AJ284" s="37">
        <f t="shared" si="677"/>
        <v>0</v>
      </c>
      <c r="AK284" s="37">
        <f t="shared" si="701"/>
        <v>0</v>
      </c>
      <c r="AL284" s="37">
        <f t="shared" si="701"/>
        <v>0</v>
      </c>
      <c r="AM284" s="20">
        <f t="shared" si="679"/>
        <v>0</v>
      </c>
      <c r="AN284" s="101">
        <f t="shared" si="680"/>
        <v>0</v>
      </c>
      <c r="AP284" s="22">
        <v>8</v>
      </c>
      <c r="AQ284" s="47">
        <v>8</v>
      </c>
      <c r="AR284" s="37">
        <f t="shared" si="681"/>
        <v>0</v>
      </c>
      <c r="AS284" s="37">
        <f t="shared" si="702"/>
        <v>0</v>
      </c>
      <c r="AT284" s="37">
        <f t="shared" si="702"/>
        <v>0</v>
      </c>
      <c r="AU284" s="20">
        <f t="shared" si="683"/>
        <v>0</v>
      </c>
      <c r="AV284" s="101">
        <f t="shared" si="684"/>
        <v>0</v>
      </c>
      <c r="AX284" s="22">
        <v>8</v>
      </c>
      <c r="AY284" s="47">
        <v>8</v>
      </c>
      <c r="AZ284" s="37">
        <f t="shared" si="685"/>
        <v>0</v>
      </c>
      <c r="BA284" s="37">
        <f t="shared" si="703"/>
        <v>0</v>
      </c>
      <c r="BB284" s="37">
        <f t="shared" si="703"/>
        <v>0</v>
      </c>
      <c r="BC284" s="20">
        <f t="shared" si="687"/>
        <v>0</v>
      </c>
      <c r="BD284" s="101">
        <f t="shared" si="688"/>
        <v>0</v>
      </c>
      <c r="BF284" s="22">
        <v>8</v>
      </c>
      <c r="BG284" s="47">
        <v>8</v>
      </c>
      <c r="BH284" s="37">
        <f t="shared" si="689"/>
        <v>0</v>
      </c>
      <c r="BI284" s="37">
        <f t="shared" si="704"/>
        <v>0</v>
      </c>
      <c r="BJ284" s="37">
        <f t="shared" si="704"/>
        <v>0</v>
      </c>
      <c r="BK284" s="20">
        <f t="shared" si="691"/>
        <v>0</v>
      </c>
      <c r="BL284" s="101">
        <f t="shared" si="692"/>
        <v>0</v>
      </c>
      <c r="BN284" s="22">
        <v>8</v>
      </c>
      <c r="BO284" s="47">
        <v>8</v>
      </c>
      <c r="BP284" s="37">
        <f t="shared" si="693"/>
        <v>0</v>
      </c>
      <c r="BQ284" s="37">
        <f t="shared" si="705"/>
        <v>0</v>
      </c>
      <c r="BR284" s="37">
        <f t="shared" si="705"/>
        <v>0</v>
      </c>
      <c r="BS284" s="20">
        <f t="shared" si="695"/>
        <v>0</v>
      </c>
      <c r="BT284" s="101">
        <f t="shared" si="696"/>
        <v>0</v>
      </c>
    </row>
    <row r="285" spans="2:72">
      <c r="B285" s="22">
        <v>9</v>
      </c>
      <c r="C285" s="47">
        <v>9</v>
      </c>
      <c r="D285" s="37">
        <f t="shared" si="661"/>
        <v>0</v>
      </c>
      <c r="E285" s="37">
        <f t="shared" si="697"/>
        <v>0</v>
      </c>
      <c r="F285" s="37">
        <f t="shared" si="697"/>
        <v>0</v>
      </c>
      <c r="G285" s="20">
        <f t="shared" si="663"/>
        <v>0</v>
      </c>
      <c r="H285" s="101">
        <f t="shared" si="664"/>
        <v>0</v>
      </c>
      <c r="J285" s="22">
        <v>9</v>
      </c>
      <c r="K285" s="47">
        <v>9</v>
      </c>
      <c r="L285" s="37">
        <f t="shared" si="665"/>
        <v>0</v>
      </c>
      <c r="M285" s="37">
        <f t="shared" si="698"/>
        <v>0</v>
      </c>
      <c r="N285" s="37">
        <f t="shared" si="698"/>
        <v>0</v>
      </c>
      <c r="O285" s="20">
        <f t="shared" si="667"/>
        <v>0</v>
      </c>
      <c r="P285" s="101">
        <f t="shared" si="668"/>
        <v>0</v>
      </c>
      <c r="R285" s="22">
        <v>9</v>
      </c>
      <c r="S285" s="47">
        <v>9</v>
      </c>
      <c r="T285" s="37">
        <f t="shared" si="669"/>
        <v>0</v>
      </c>
      <c r="U285" s="37">
        <f t="shared" si="699"/>
        <v>0</v>
      </c>
      <c r="V285" s="37">
        <f t="shared" si="699"/>
        <v>0</v>
      </c>
      <c r="W285" s="20">
        <f t="shared" si="671"/>
        <v>0</v>
      </c>
      <c r="X285" s="101">
        <f t="shared" si="672"/>
        <v>0</v>
      </c>
      <c r="Z285" s="22">
        <v>9</v>
      </c>
      <c r="AA285" s="47">
        <v>9</v>
      </c>
      <c r="AB285" s="37">
        <f t="shared" si="673"/>
        <v>0</v>
      </c>
      <c r="AC285" s="37">
        <f t="shared" si="700"/>
        <v>0</v>
      </c>
      <c r="AD285" s="37">
        <f t="shared" si="700"/>
        <v>0</v>
      </c>
      <c r="AE285" s="20">
        <f t="shared" si="675"/>
        <v>0</v>
      </c>
      <c r="AF285" s="101">
        <f t="shared" si="676"/>
        <v>0</v>
      </c>
      <c r="AH285" s="22">
        <v>9</v>
      </c>
      <c r="AI285" s="47">
        <v>9</v>
      </c>
      <c r="AJ285" s="37">
        <f t="shared" si="677"/>
        <v>0</v>
      </c>
      <c r="AK285" s="37">
        <f t="shared" si="701"/>
        <v>0</v>
      </c>
      <c r="AL285" s="37">
        <f t="shared" si="701"/>
        <v>0</v>
      </c>
      <c r="AM285" s="20">
        <f t="shared" si="679"/>
        <v>0</v>
      </c>
      <c r="AN285" s="101">
        <f t="shared" si="680"/>
        <v>0</v>
      </c>
      <c r="AP285" s="22">
        <v>9</v>
      </c>
      <c r="AQ285" s="47">
        <v>9</v>
      </c>
      <c r="AR285" s="37">
        <f t="shared" si="681"/>
        <v>0</v>
      </c>
      <c r="AS285" s="37">
        <f t="shared" si="702"/>
        <v>0</v>
      </c>
      <c r="AT285" s="37">
        <f t="shared" si="702"/>
        <v>0</v>
      </c>
      <c r="AU285" s="20">
        <f t="shared" si="683"/>
        <v>0</v>
      </c>
      <c r="AV285" s="101">
        <f t="shared" si="684"/>
        <v>0</v>
      </c>
      <c r="AX285" s="22">
        <v>9</v>
      </c>
      <c r="AY285" s="47">
        <v>9</v>
      </c>
      <c r="AZ285" s="37">
        <f t="shared" si="685"/>
        <v>0</v>
      </c>
      <c r="BA285" s="37">
        <f t="shared" si="703"/>
        <v>0</v>
      </c>
      <c r="BB285" s="37">
        <f t="shared" si="703"/>
        <v>0</v>
      </c>
      <c r="BC285" s="20">
        <f t="shared" si="687"/>
        <v>0</v>
      </c>
      <c r="BD285" s="101">
        <f t="shared" si="688"/>
        <v>0</v>
      </c>
      <c r="BF285" s="22">
        <v>9</v>
      </c>
      <c r="BG285" s="47">
        <v>9</v>
      </c>
      <c r="BH285" s="37">
        <f t="shared" si="689"/>
        <v>0</v>
      </c>
      <c r="BI285" s="37">
        <f t="shared" si="704"/>
        <v>0</v>
      </c>
      <c r="BJ285" s="37">
        <f t="shared" si="704"/>
        <v>0</v>
      </c>
      <c r="BK285" s="20">
        <f t="shared" si="691"/>
        <v>0</v>
      </c>
      <c r="BL285" s="101">
        <f t="shared" si="692"/>
        <v>0</v>
      </c>
      <c r="BN285" s="22">
        <v>9</v>
      </c>
      <c r="BO285" s="47">
        <v>9</v>
      </c>
      <c r="BP285" s="37">
        <f t="shared" si="693"/>
        <v>0</v>
      </c>
      <c r="BQ285" s="37">
        <f t="shared" si="705"/>
        <v>0</v>
      </c>
      <c r="BR285" s="37">
        <f t="shared" si="705"/>
        <v>0</v>
      </c>
      <c r="BS285" s="20">
        <f t="shared" si="695"/>
        <v>0</v>
      </c>
      <c r="BT285" s="101">
        <f t="shared" si="696"/>
        <v>0</v>
      </c>
    </row>
    <row r="286" spans="2:72">
      <c r="B286" s="22">
        <v>10</v>
      </c>
      <c r="C286" s="47">
        <v>10</v>
      </c>
      <c r="D286" s="37">
        <f t="shared" si="661"/>
        <v>0</v>
      </c>
      <c r="E286" s="37">
        <f t="shared" si="697"/>
        <v>0</v>
      </c>
      <c r="F286" s="37">
        <f t="shared" si="697"/>
        <v>0</v>
      </c>
      <c r="G286" s="20">
        <f t="shared" si="663"/>
        <v>0</v>
      </c>
      <c r="H286" s="101">
        <f t="shared" si="664"/>
        <v>0</v>
      </c>
      <c r="J286" s="22">
        <v>10</v>
      </c>
      <c r="K286" s="47">
        <v>10</v>
      </c>
      <c r="L286" s="37">
        <f t="shared" si="665"/>
        <v>0</v>
      </c>
      <c r="M286" s="37">
        <f t="shared" si="698"/>
        <v>0</v>
      </c>
      <c r="N286" s="37">
        <f t="shared" si="698"/>
        <v>0</v>
      </c>
      <c r="O286" s="20">
        <f t="shared" si="667"/>
        <v>0</v>
      </c>
      <c r="P286" s="101">
        <f t="shared" si="668"/>
        <v>0</v>
      </c>
      <c r="R286" s="22">
        <v>10</v>
      </c>
      <c r="S286" s="47">
        <v>10</v>
      </c>
      <c r="T286" s="37">
        <f t="shared" si="669"/>
        <v>0</v>
      </c>
      <c r="U286" s="37">
        <f t="shared" si="699"/>
        <v>0</v>
      </c>
      <c r="V286" s="37">
        <f t="shared" si="699"/>
        <v>0</v>
      </c>
      <c r="W286" s="20">
        <f t="shared" si="671"/>
        <v>0</v>
      </c>
      <c r="X286" s="101">
        <f t="shared" si="672"/>
        <v>0</v>
      </c>
      <c r="Z286" s="22">
        <v>10</v>
      </c>
      <c r="AA286" s="47">
        <v>10</v>
      </c>
      <c r="AB286" s="37">
        <f t="shared" si="673"/>
        <v>0</v>
      </c>
      <c r="AC286" s="37">
        <f t="shared" si="700"/>
        <v>0</v>
      </c>
      <c r="AD286" s="37">
        <f t="shared" si="700"/>
        <v>0</v>
      </c>
      <c r="AE286" s="20">
        <f t="shared" si="675"/>
        <v>0</v>
      </c>
      <c r="AF286" s="101">
        <f t="shared" si="676"/>
        <v>0</v>
      </c>
      <c r="AH286" s="22">
        <v>10</v>
      </c>
      <c r="AI286" s="47">
        <v>10</v>
      </c>
      <c r="AJ286" s="37">
        <f t="shared" si="677"/>
        <v>0</v>
      </c>
      <c r="AK286" s="37">
        <f t="shared" si="701"/>
        <v>0</v>
      </c>
      <c r="AL286" s="37">
        <f t="shared" si="701"/>
        <v>0</v>
      </c>
      <c r="AM286" s="20">
        <f t="shared" si="679"/>
        <v>0</v>
      </c>
      <c r="AN286" s="101">
        <f t="shared" si="680"/>
        <v>0</v>
      </c>
      <c r="AP286" s="22">
        <v>10</v>
      </c>
      <c r="AQ286" s="47">
        <v>10</v>
      </c>
      <c r="AR286" s="37">
        <f t="shared" si="681"/>
        <v>0</v>
      </c>
      <c r="AS286" s="37">
        <f t="shared" si="702"/>
        <v>0</v>
      </c>
      <c r="AT286" s="37">
        <f t="shared" si="702"/>
        <v>0</v>
      </c>
      <c r="AU286" s="20">
        <f t="shared" si="683"/>
        <v>0</v>
      </c>
      <c r="AV286" s="101">
        <f t="shared" si="684"/>
        <v>0</v>
      </c>
      <c r="AX286" s="22">
        <v>10</v>
      </c>
      <c r="AY286" s="47">
        <v>10</v>
      </c>
      <c r="AZ286" s="37">
        <f t="shared" si="685"/>
        <v>0</v>
      </c>
      <c r="BA286" s="37">
        <f t="shared" si="703"/>
        <v>0</v>
      </c>
      <c r="BB286" s="37">
        <f t="shared" si="703"/>
        <v>0</v>
      </c>
      <c r="BC286" s="20">
        <f t="shared" si="687"/>
        <v>0</v>
      </c>
      <c r="BD286" s="101">
        <f t="shared" si="688"/>
        <v>0</v>
      </c>
      <c r="BF286" s="22">
        <v>10</v>
      </c>
      <c r="BG286" s="47">
        <v>10</v>
      </c>
      <c r="BH286" s="37">
        <f t="shared" si="689"/>
        <v>0</v>
      </c>
      <c r="BI286" s="37">
        <f t="shared" si="704"/>
        <v>0</v>
      </c>
      <c r="BJ286" s="37">
        <f t="shared" si="704"/>
        <v>0</v>
      </c>
      <c r="BK286" s="20">
        <f t="shared" si="691"/>
        <v>0</v>
      </c>
      <c r="BL286" s="101">
        <f t="shared" si="692"/>
        <v>0</v>
      </c>
      <c r="BN286" s="22">
        <v>10</v>
      </c>
      <c r="BO286" s="47">
        <v>10</v>
      </c>
      <c r="BP286" s="37">
        <f t="shared" si="693"/>
        <v>0</v>
      </c>
      <c r="BQ286" s="37">
        <f t="shared" si="705"/>
        <v>0</v>
      </c>
      <c r="BR286" s="37">
        <f t="shared" si="705"/>
        <v>0</v>
      </c>
      <c r="BS286" s="20">
        <f t="shared" si="695"/>
        <v>0</v>
      </c>
      <c r="BT286" s="101">
        <f t="shared" si="696"/>
        <v>0</v>
      </c>
    </row>
    <row r="287" spans="2:72">
      <c r="B287" s="22">
        <v>11</v>
      </c>
      <c r="C287" s="47">
        <v>11</v>
      </c>
      <c r="D287" s="37">
        <f t="shared" si="661"/>
        <v>10</v>
      </c>
      <c r="E287" s="37">
        <f t="shared" si="697"/>
        <v>10</v>
      </c>
      <c r="F287" s="37">
        <f t="shared" si="697"/>
        <v>10</v>
      </c>
      <c r="G287" s="20">
        <f t="shared" si="663"/>
        <v>0</v>
      </c>
      <c r="H287" s="101">
        <f t="shared" si="664"/>
        <v>0</v>
      </c>
      <c r="J287" s="22">
        <v>11</v>
      </c>
      <c r="K287" s="47">
        <v>11</v>
      </c>
      <c r="L287" s="37">
        <f t="shared" si="665"/>
        <v>0</v>
      </c>
      <c r="M287" s="37">
        <f t="shared" si="698"/>
        <v>0</v>
      </c>
      <c r="N287" s="37">
        <f t="shared" si="698"/>
        <v>0</v>
      </c>
      <c r="O287" s="20">
        <f t="shared" si="667"/>
        <v>0</v>
      </c>
      <c r="P287" s="101">
        <f t="shared" si="668"/>
        <v>0</v>
      </c>
      <c r="R287" s="22">
        <v>11</v>
      </c>
      <c r="S287" s="47">
        <v>11</v>
      </c>
      <c r="T287" s="37">
        <f t="shared" si="669"/>
        <v>0</v>
      </c>
      <c r="U287" s="37">
        <f t="shared" si="699"/>
        <v>0</v>
      </c>
      <c r="V287" s="37">
        <f t="shared" si="699"/>
        <v>0</v>
      </c>
      <c r="W287" s="20">
        <f t="shared" si="671"/>
        <v>0</v>
      </c>
      <c r="X287" s="101">
        <f t="shared" si="672"/>
        <v>0</v>
      </c>
      <c r="Z287" s="22">
        <v>11</v>
      </c>
      <c r="AA287" s="47">
        <v>11</v>
      </c>
      <c r="AB287" s="37">
        <f t="shared" si="673"/>
        <v>0</v>
      </c>
      <c r="AC287" s="37">
        <f t="shared" si="700"/>
        <v>0</v>
      </c>
      <c r="AD287" s="37">
        <f t="shared" si="700"/>
        <v>0</v>
      </c>
      <c r="AE287" s="20">
        <f t="shared" si="675"/>
        <v>0</v>
      </c>
      <c r="AF287" s="101">
        <f t="shared" si="676"/>
        <v>0</v>
      </c>
      <c r="AH287" s="22">
        <v>11</v>
      </c>
      <c r="AI287" s="47">
        <v>11</v>
      </c>
      <c r="AJ287" s="37">
        <f t="shared" si="677"/>
        <v>0</v>
      </c>
      <c r="AK287" s="37">
        <f t="shared" si="701"/>
        <v>0</v>
      </c>
      <c r="AL287" s="37">
        <f t="shared" si="701"/>
        <v>0</v>
      </c>
      <c r="AM287" s="20">
        <f t="shared" si="679"/>
        <v>0</v>
      </c>
      <c r="AN287" s="101">
        <f t="shared" si="680"/>
        <v>0</v>
      </c>
      <c r="AP287" s="22">
        <v>11</v>
      </c>
      <c r="AQ287" s="47">
        <v>11</v>
      </c>
      <c r="AR287" s="37">
        <f t="shared" si="681"/>
        <v>10</v>
      </c>
      <c r="AS287" s="37">
        <f t="shared" si="702"/>
        <v>10</v>
      </c>
      <c r="AT287" s="37">
        <f t="shared" si="702"/>
        <v>10</v>
      </c>
      <c r="AU287" s="20">
        <f t="shared" si="683"/>
        <v>0</v>
      </c>
      <c r="AV287" s="101">
        <f t="shared" si="684"/>
        <v>0</v>
      </c>
      <c r="AX287" s="22">
        <v>11</v>
      </c>
      <c r="AY287" s="47">
        <v>11</v>
      </c>
      <c r="AZ287" s="37">
        <f t="shared" si="685"/>
        <v>0</v>
      </c>
      <c r="BA287" s="37">
        <f t="shared" si="703"/>
        <v>0</v>
      </c>
      <c r="BB287" s="37">
        <f t="shared" si="703"/>
        <v>0</v>
      </c>
      <c r="BC287" s="20">
        <f t="shared" si="687"/>
        <v>0</v>
      </c>
      <c r="BD287" s="101">
        <f t="shared" si="688"/>
        <v>0</v>
      </c>
      <c r="BF287" s="22">
        <v>11</v>
      </c>
      <c r="BG287" s="47">
        <v>11</v>
      </c>
      <c r="BH287" s="37">
        <f t="shared" si="689"/>
        <v>0</v>
      </c>
      <c r="BI287" s="37">
        <f t="shared" si="704"/>
        <v>0</v>
      </c>
      <c r="BJ287" s="37">
        <f t="shared" si="704"/>
        <v>0</v>
      </c>
      <c r="BK287" s="20">
        <f t="shared" si="691"/>
        <v>0</v>
      </c>
      <c r="BL287" s="101">
        <f t="shared" si="692"/>
        <v>0</v>
      </c>
      <c r="BN287" s="22">
        <v>11</v>
      </c>
      <c r="BO287" s="47">
        <v>11</v>
      </c>
      <c r="BP287" s="37">
        <f t="shared" si="693"/>
        <v>0</v>
      </c>
      <c r="BQ287" s="37">
        <f t="shared" si="705"/>
        <v>0</v>
      </c>
      <c r="BR287" s="37">
        <f t="shared" si="705"/>
        <v>0</v>
      </c>
      <c r="BS287" s="20">
        <f t="shared" si="695"/>
        <v>0</v>
      </c>
      <c r="BT287" s="101">
        <f t="shared" si="696"/>
        <v>0</v>
      </c>
    </row>
    <row r="288" spans="2:72">
      <c r="B288" s="22">
        <v>12</v>
      </c>
      <c r="C288" s="47">
        <v>12</v>
      </c>
      <c r="D288" s="37">
        <f t="shared" si="661"/>
        <v>1</v>
      </c>
      <c r="E288" s="37">
        <f t="shared" si="697"/>
        <v>2</v>
      </c>
      <c r="F288" s="37">
        <f t="shared" si="697"/>
        <v>0</v>
      </c>
      <c r="G288" s="20">
        <f t="shared" si="663"/>
        <v>-1</v>
      </c>
      <c r="H288" s="101">
        <f t="shared" si="664"/>
        <v>-2</v>
      </c>
      <c r="J288" s="22">
        <v>12</v>
      </c>
      <c r="K288" s="47">
        <v>12</v>
      </c>
      <c r="L288" s="37">
        <f t="shared" si="665"/>
        <v>0</v>
      </c>
      <c r="M288" s="37">
        <f t="shared" si="698"/>
        <v>0</v>
      </c>
      <c r="N288" s="37">
        <f t="shared" si="698"/>
        <v>0</v>
      </c>
      <c r="O288" s="20">
        <f t="shared" si="667"/>
        <v>0</v>
      </c>
      <c r="P288" s="101">
        <f t="shared" si="668"/>
        <v>0</v>
      </c>
      <c r="R288" s="22">
        <v>12</v>
      </c>
      <c r="S288" s="47">
        <v>12</v>
      </c>
      <c r="T288" s="37">
        <f t="shared" si="669"/>
        <v>0</v>
      </c>
      <c r="U288" s="37">
        <f t="shared" si="699"/>
        <v>0</v>
      </c>
      <c r="V288" s="37">
        <f t="shared" si="699"/>
        <v>0</v>
      </c>
      <c r="W288" s="20">
        <f t="shared" si="671"/>
        <v>0</v>
      </c>
      <c r="X288" s="101">
        <f t="shared" si="672"/>
        <v>0</v>
      </c>
      <c r="Z288" s="22">
        <v>12</v>
      </c>
      <c r="AA288" s="47">
        <v>12</v>
      </c>
      <c r="AB288" s="37">
        <f t="shared" si="673"/>
        <v>0</v>
      </c>
      <c r="AC288" s="37">
        <f t="shared" si="700"/>
        <v>0</v>
      </c>
      <c r="AD288" s="37">
        <f t="shared" si="700"/>
        <v>0</v>
      </c>
      <c r="AE288" s="20">
        <f t="shared" si="675"/>
        <v>0</v>
      </c>
      <c r="AF288" s="101">
        <f t="shared" si="676"/>
        <v>0</v>
      </c>
      <c r="AH288" s="22">
        <v>12</v>
      </c>
      <c r="AI288" s="47">
        <v>12</v>
      </c>
      <c r="AJ288" s="37">
        <f t="shared" si="677"/>
        <v>0</v>
      </c>
      <c r="AK288" s="37">
        <f t="shared" si="701"/>
        <v>0</v>
      </c>
      <c r="AL288" s="37">
        <f t="shared" si="701"/>
        <v>0</v>
      </c>
      <c r="AM288" s="20">
        <f t="shared" si="679"/>
        <v>0</v>
      </c>
      <c r="AN288" s="101">
        <f t="shared" si="680"/>
        <v>0</v>
      </c>
      <c r="AP288" s="22">
        <v>12</v>
      </c>
      <c r="AQ288" s="47">
        <v>12</v>
      </c>
      <c r="AR288" s="37">
        <f t="shared" si="681"/>
        <v>0</v>
      </c>
      <c r="AS288" s="37">
        <f t="shared" si="702"/>
        <v>0</v>
      </c>
      <c r="AT288" s="37">
        <f t="shared" si="702"/>
        <v>0</v>
      </c>
      <c r="AU288" s="20">
        <f t="shared" si="683"/>
        <v>0</v>
      </c>
      <c r="AV288" s="101">
        <f t="shared" si="684"/>
        <v>0</v>
      </c>
      <c r="AX288" s="22">
        <v>12</v>
      </c>
      <c r="AY288" s="47">
        <v>12</v>
      </c>
      <c r="AZ288" s="37">
        <f t="shared" si="685"/>
        <v>0</v>
      </c>
      <c r="BA288" s="37">
        <f t="shared" si="703"/>
        <v>0</v>
      </c>
      <c r="BB288" s="37">
        <f t="shared" si="703"/>
        <v>0</v>
      </c>
      <c r="BC288" s="20">
        <f t="shared" si="687"/>
        <v>0</v>
      </c>
      <c r="BD288" s="101">
        <f t="shared" si="688"/>
        <v>0</v>
      </c>
      <c r="BF288" s="22">
        <v>12</v>
      </c>
      <c r="BG288" s="47">
        <v>12</v>
      </c>
      <c r="BH288" s="37">
        <f t="shared" si="689"/>
        <v>1</v>
      </c>
      <c r="BI288" s="37">
        <f t="shared" si="704"/>
        <v>2</v>
      </c>
      <c r="BJ288" s="37">
        <f t="shared" si="704"/>
        <v>0</v>
      </c>
      <c r="BK288" s="20">
        <f t="shared" si="691"/>
        <v>-1</v>
      </c>
      <c r="BL288" s="101">
        <f t="shared" si="692"/>
        <v>-2</v>
      </c>
      <c r="BN288" s="22">
        <v>12</v>
      </c>
      <c r="BO288" s="47">
        <v>12</v>
      </c>
      <c r="BP288" s="37">
        <f t="shared" si="693"/>
        <v>0</v>
      </c>
      <c r="BQ288" s="37">
        <f t="shared" si="705"/>
        <v>0</v>
      </c>
      <c r="BR288" s="37">
        <f t="shared" si="705"/>
        <v>0</v>
      </c>
      <c r="BS288" s="20">
        <f t="shared" si="695"/>
        <v>0</v>
      </c>
      <c r="BT288" s="101">
        <f t="shared" si="696"/>
        <v>0</v>
      </c>
    </row>
    <row r="289" spans="2:72">
      <c r="B289" s="22">
        <v>13</v>
      </c>
      <c r="C289" s="47">
        <v>13</v>
      </c>
      <c r="D289" s="37">
        <f t="shared" si="661"/>
        <v>0</v>
      </c>
      <c r="E289" s="37">
        <f t="shared" si="697"/>
        <v>0</v>
      </c>
      <c r="F289" s="37">
        <f t="shared" si="697"/>
        <v>8</v>
      </c>
      <c r="G289" s="20">
        <f t="shared" si="663"/>
        <v>8</v>
      </c>
      <c r="H289" s="101">
        <f t="shared" si="664"/>
        <v>8</v>
      </c>
      <c r="J289" s="22">
        <v>13</v>
      </c>
      <c r="K289" s="47">
        <v>13</v>
      </c>
      <c r="L289" s="37">
        <f t="shared" si="665"/>
        <v>0</v>
      </c>
      <c r="M289" s="37">
        <f t="shared" si="698"/>
        <v>0</v>
      </c>
      <c r="N289" s="37">
        <f t="shared" si="698"/>
        <v>0</v>
      </c>
      <c r="O289" s="20">
        <f t="shared" si="667"/>
        <v>0</v>
      </c>
      <c r="P289" s="101">
        <f t="shared" si="668"/>
        <v>0</v>
      </c>
      <c r="R289" s="22">
        <v>13</v>
      </c>
      <c r="S289" s="47">
        <v>13</v>
      </c>
      <c r="T289" s="37">
        <f t="shared" si="669"/>
        <v>0</v>
      </c>
      <c r="U289" s="37">
        <f t="shared" si="699"/>
        <v>0</v>
      </c>
      <c r="V289" s="37">
        <f t="shared" si="699"/>
        <v>0</v>
      </c>
      <c r="W289" s="20">
        <f t="shared" si="671"/>
        <v>0</v>
      </c>
      <c r="X289" s="101">
        <f t="shared" si="672"/>
        <v>0</v>
      </c>
      <c r="Z289" s="22">
        <v>13</v>
      </c>
      <c r="AA289" s="47">
        <v>13</v>
      </c>
      <c r="AB289" s="37">
        <f t="shared" si="673"/>
        <v>0</v>
      </c>
      <c r="AC289" s="37">
        <f t="shared" si="700"/>
        <v>0</v>
      </c>
      <c r="AD289" s="37">
        <f t="shared" si="700"/>
        <v>0</v>
      </c>
      <c r="AE289" s="20">
        <f t="shared" si="675"/>
        <v>0</v>
      </c>
      <c r="AF289" s="101">
        <f t="shared" si="676"/>
        <v>0</v>
      </c>
      <c r="AH289" s="22">
        <v>13</v>
      </c>
      <c r="AI289" s="47">
        <v>13</v>
      </c>
      <c r="AJ289" s="37">
        <f t="shared" si="677"/>
        <v>0</v>
      </c>
      <c r="AK289" s="37">
        <f t="shared" si="701"/>
        <v>0</v>
      </c>
      <c r="AL289" s="37">
        <f t="shared" si="701"/>
        <v>0</v>
      </c>
      <c r="AM289" s="20">
        <f t="shared" si="679"/>
        <v>0</v>
      </c>
      <c r="AN289" s="101">
        <f t="shared" si="680"/>
        <v>0</v>
      </c>
      <c r="AP289" s="22">
        <v>13</v>
      </c>
      <c r="AQ289" s="47">
        <v>13</v>
      </c>
      <c r="AR289" s="37">
        <f t="shared" si="681"/>
        <v>0</v>
      </c>
      <c r="AS289" s="37">
        <f t="shared" si="702"/>
        <v>0</v>
      </c>
      <c r="AT289" s="37">
        <f t="shared" si="702"/>
        <v>0</v>
      </c>
      <c r="AU289" s="20">
        <f t="shared" si="683"/>
        <v>0</v>
      </c>
      <c r="AV289" s="101">
        <f t="shared" si="684"/>
        <v>0</v>
      </c>
      <c r="AX289" s="22">
        <v>13</v>
      </c>
      <c r="AY289" s="47">
        <v>13</v>
      </c>
      <c r="AZ289" s="37">
        <f t="shared" si="685"/>
        <v>0</v>
      </c>
      <c r="BA289" s="37">
        <f t="shared" si="703"/>
        <v>0</v>
      </c>
      <c r="BB289" s="37">
        <f t="shared" si="703"/>
        <v>0</v>
      </c>
      <c r="BC289" s="20">
        <f t="shared" si="687"/>
        <v>0</v>
      </c>
      <c r="BD289" s="101">
        <f t="shared" si="688"/>
        <v>0</v>
      </c>
      <c r="BF289" s="22">
        <v>13</v>
      </c>
      <c r="BG289" s="47">
        <v>13</v>
      </c>
      <c r="BH289" s="37">
        <f t="shared" si="689"/>
        <v>0</v>
      </c>
      <c r="BI289" s="37">
        <f t="shared" si="704"/>
        <v>0</v>
      </c>
      <c r="BJ289" s="37">
        <f t="shared" si="704"/>
        <v>8</v>
      </c>
      <c r="BK289" s="20">
        <f t="shared" si="691"/>
        <v>8</v>
      </c>
      <c r="BL289" s="101">
        <f t="shared" si="692"/>
        <v>8</v>
      </c>
      <c r="BN289" s="22">
        <v>13</v>
      </c>
      <c r="BO289" s="47">
        <v>13</v>
      </c>
      <c r="BP289" s="37">
        <f t="shared" si="693"/>
        <v>0</v>
      </c>
      <c r="BQ289" s="37">
        <f t="shared" si="705"/>
        <v>0</v>
      </c>
      <c r="BR289" s="37">
        <f t="shared" si="705"/>
        <v>0</v>
      </c>
      <c r="BS289" s="20">
        <f t="shared" si="695"/>
        <v>0</v>
      </c>
      <c r="BT289" s="101">
        <f t="shared" si="696"/>
        <v>0</v>
      </c>
    </row>
    <row r="290" spans="2:72">
      <c r="B290" s="22">
        <v>14</v>
      </c>
      <c r="C290" s="47">
        <v>14</v>
      </c>
      <c r="D290" s="37">
        <f t="shared" si="661"/>
        <v>4</v>
      </c>
      <c r="E290" s="37">
        <f t="shared" si="697"/>
        <v>0</v>
      </c>
      <c r="F290" s="37">
        <f t="shared" si="697"/>
        <v>10</v>
      </c>
      <c r="G290" s="20">
        <f t="shared" si="663"/>
        <v>6</v>
      </c>
      <c r="H290" s="101">
        <f t="shared" si="664"/>
        <v>10</v>
      </c>
      <c r="J290" s="22">
        <v>14</v>
      </c>
      <c r="K290" s="47">
        <v>14</v>
      </c>
      <c r="L290" s="37">
        <f t="shared" si="665"/>
        <v>0</v>
      </c>
      <c r="M290" s="37">
        <f t="shared" si="698"/>
        <v>0</v>
      </c>
      <c r="N290" s="37">
        <f t="shared" si="698"/>
        <v>0</v>
      </c>
      <c r="O290" s="20">
        <f t="shared" si="667"/>
        <v>0</v>
      </c>
      <c r="P290" s="101">
        <f t="shared" si="668"/>
        <v>0</v>
      </c>
      <c r="R290" s="22">
        <v>14</v>
      </c>
      <c r="S290" s="47">
        <v>14</v>
      </c>
      <c r="T290" s="37">
        <f t="shared" si="669"/>
        <v>0</v>
      </c>
      <c r="U290" s="37">
        <f t="shared" si="699"/>
        <v>0</v>
      </c>
      <c r="V290" s="37">
        <f t="shared" si="699"/>
        <v>0</v>
      </c>
      <c r="W290" s="20">
        <f t="shared" si="671"/>
        <v>0</v>
      </c>
      <c r="X290" s="101">
        <f t="shared" si="672"/>
        <v>0</v>
      </c>
      <c r="Z290" s="22">
        <v>14</v>
      </c>
      <c r="AA290" s="47">
        <v>14</v>
      </c>
      <c r="AB290" s="37">
        <f t="shared" si="673"/>
        <v>0</v>
      </c>
      <c r="AC290" s="37">
        <f t="shared" si="700"/>
        <v>0</v>
      </c>
      <c r="AD290" s="37">
        <f t="shared" si="700"/>
        <v>0</v>
      </c>
      <c r="AE290" s="20">
        <f t="shared" si="675"/>
        <v>0</v>
      </c>
      <c r="AF290" s="101">
        <f t="shared" si="676"/>
        <v>0</v>
      </c>
      <c r="AH290" s="22">
        <v>14</v>
      </c>
      <c r="AI290" s="47">
        <v>14</v>
      </c>
      <c r="AJ290" s="37">
        <f t="shared" si="677"/>
        <v>0</v>
      </c>
      <c r="AK290" s="37">
        <f t="shared" si="701"/>
        <v>0</v>
      </c>
      <c r="AL290" s="37">
        <f t="shared" si="701"/>
        <v>0</v>
      </c>
      <c r="AM290" s="20">
        <f t="shared" si="679"/>
        <v>0</v>
      </c>
      <c r="AN290" s="101">
        <f t="shared" si="680"/>
        <v>0</v>
      </c>
      <c r="AP290" s="22">
        <v>14</v>
      </c>
      <c r="AQ290" s="47">
        <v>14</v>
      </c>
      <c r="AR290" s="37">
        <f t="shared" si="681"/>
        <v>0</v>
      </c>
      <c r="AS290" s="37">
        <f t="shared" si="702"/>
        <v>0</v>
      </c>
      <c r="AT290" s="37">
        <f t="shared" si="702"/>
        <v>10</v>
      </c>
      <c r="AU290" s="20">
        <f t="shared" si="683"/>
        <v>10</v>
      </c>
      <c r="AV290" s="101">
        <f t="shared" si="684"/>
        <v>10</v>
      </c>
      <c r="AX290" s="22">
        <v>14</v>
      </c>
      <c r="AY290" s="47">
        <v>14</v>
      </c>
      <c r="AZ290" s="37">
        <f t="shared" si="685"/>
        <v>4</v>
      </c>
      <c r="BA290" s="37">
        <f t="shared" si="703"/>
        <v>0</v>
      </c>
      <c r="BB290" s="37">
        <f t="shared" si="703"/>
        <v>0</v>
      </c>
      <c r="BC290" s="20">
        <f t="shared" si="687"/>
        <v>-4</v>
      </c>
      <c r="BD290" s="101">
        <f t="shared" si="688"/>
        <v>0</v>
      </c>
      <c r="BF290" s="22">
        <v>14</v>
      </c>
      <c r="BG290" s="47">
        <v>14</v>
      </c>
      <c r="BH290" s="37">
        <f t="shared" si="689"/>
        <v>0</v>
      </c>
      <c r="BI290" s="37">
        <f t="shared" si="704"/>
        <v>0</v>
      </c>
      <c r="BJ290" s="37">
        <f t="shared" si="704"/>
        <v>0</v>
      </c>
      <c r="BK290" s="20">
        <f t="shared" si="691"/>
        <v>0</v>
      </c>
      <c r="BL290" s="101">
        <f t="shared" si="692"/>
        <v>0</v>
      </c>
      <c r="BN290" s="22">
        <v>14</v>
      </c>
      <c r="BO290" s="47">
        <v>14</v>
      </c>
      <c r="BP290" s="37">
        <f t="shared" si="693"/>
        <v>0</v>
      </c>
      <c r="BQ290" s="37">
        <f t="shared" si="705"/>
        <v>0</v>
      </c>
      <c r="BR290" s="37">
        <f t="shared" si="705"/>
        <v>0</v>
      </c>
      <c r="BS290" s="20">
        <f t="shared" si="695"/>
        <v>0</v>
      </c>
      <c r="BT290" s="101">
        <f t="shared" si="696"/>
        <v>0</v>
      </c>
    </row>
    <row r="291" spans="2:72">
      <c r="B291" s="22">
        <v>15</v>
      </c>
      <c r="C291" s="47">
        <v>15</v>
      </c>
      <c r="D291" s="37">
        <f t="shared" si="661"/>
        <v>0</v>
      </c>
      <c r="E291" s="37">
        <f t="shared" si="697"/>
        <v>0</v>
      </c>
      <c r="F291" s="37">
        <f t="shared" si="697"/>
        <v>0</v>
      </c>
      <c r="G291" s="20">
        <f t="shared" si="663"/>
        <v>0</v>
      </c>
      <c r="H291" s="101">
        <f t="shared" si="664"/>
        <v>0</v>
      </c>
      <c r="J291" s="22">
        <v>15</v>
      </c>
      <c r="K291" s="47">
        <v>15</v>
      </c>
      <c r="L291" s="37">
        <f t="shared" si="665"/>
        <v>0</v>
      </c>
      <c r="M291" s="37">
        <f t="shared" si="698"/>
        <v>0</v>
      </c>
      <c r="N291" s="37">
        <f t="shared" si="698"/>
        <v>0</v>
      </c>
      <c r="O291" s="20">
        <f t="shared" si="667"/>
        <v>0</v>
      </c>
      <c r="P291" s="101">
        <f t="shared" si="668"/>
        <v>0</v>
      </c>
      <c r="R291" s="22">
        <v>15</v>
      </c>
      <c r="S291" s="47">
        <v>15</v>
      </c>
      <c r="T291" s="37">
        <f t="shared" si="669"/>
        <v>0</v>
      </c>
      <c r="U291" s="37">
        <f t="shared" si="699"/>
        <v>0</v>
      </c>
      <c r="V291" s="37">
        <f t="shared" si="699"/>
        <v>0</v>
      </c>
      <c r="W291" s="20">
        <f t="shared" si="671"/>
        <v>0</v>
      </c>
      <c r="X291" s="101">
        <f t="shared" si="672"/>
        <v>0</v>
      </c>
      <c r="Z291" s="22">
        <v>15</v>
      </c>
      <c r="AA291" s="47">
        <v>15</v>
      </c>
      <c r="AB291" s="37">
        <f t="shared" si="673"/>
        <v>0</v>
      </c>
      <c r="AC291" s="37">
        <f t="shared" si="700"/>
        <v>0</v>
      </c>
      <c r="AD291" s="37">
        <f t="shared" si="700"/>
        <v>0</v>
      </c>
      <c r="AE291" s="20">
        <f t="shared" si="675"/>
        <v>0</v>
      </c>
      <c r="AF291" s="101">
        <f t="shared" si="676"/>
        <v>0</v>
      </c>
      <c r="AH291" s="22">
        <v>15</v>
      </c>
      <c r="AI291" s="47">
        <v>15</v>
      </c>
      <c r="AJ291" s="37">
        <f t="shared" si="677"/>
        <v>0</v>
      </c>
      <c r="AK291" s="37">
        <f t="shared" si="701"/>
        <v>0</v>
      </c>
      <c r="AL291" s="37">
        <f t="shared" si="701"/>
        <v>0</v>
      </c>
      <c r="AM291" s="20">
        <f t="shared" si="679"/>
        <v>0</v>
      </c>
      <c r="AN291" s="101">
        <f t="shared" si="680"/>
        <v>0</v>
      </c>
      <c r="AP291" s="22">
        <v>15</v>
      </c>
      <c r="AQ291" s="47">
        <v>15</v>
      </c>
      <c r="AR291" s="37">
        <f t="shared" si="681"/>
        <v>0</v>
      </c>
      <c r="AS291" s="37">
        <f t="shared" si="702"/>
        <v>0</v>
      </c>
      <c r="AT291" s="37">
        <f t="shared" si="702"/>
        <v>0</v>
      </c>
      <c r="AU291" s="20">
        <f t="shared" si="683"/>
        <v>0</v>
      </c>
      <c r="AV291" s="101">
        <f t="shared" si="684"/>
        <v>0</v>
      </c>
      <c r="AX291" s="22">
        <v>15</v>
      </c>
      <c r="AY291" s="47">
        <v>15</v>
      </c>
      <c r="AZ291" s="37">
        <f t="shared" si="685"/>
        <v>0</v>
      </c>
      <c r="BA291" s="37">
        <f t="shared" si="703"/>
        <v>0</v>
      </c>
      <c r="BB291" s="37">
        <f t="shared" si="703"/>
        <v>0</v>
      </c>
      <c r="BC291" s="20">
        <f t="shared" si="687"/>
        <v>0</v>
      </c>
      <c r="BD291" s="101">
        <f t="shared" si="688"/>
        <v>0</v>
      </c>
      <c r="BF291" s="22">
        <v>15</v>
      </c>
      <c r="BG291" s="47">
        <v>15</v>
      </c>
      <c r="BH291" s="37">
        <f t="shared" si="689"/>
        <v>0</v>
      </c>
      <c r="BI291" s="37">
        <f t="shared" si="704"/>
        <v>0</v>
      </c>
      <c r="BJ291" s="37">
        <f t="shared" si="704"/>
        <v>0</v>
      </c>
      <c r="BK291" s="20">
        <f t="shared" si="691"/>
        <v>0</v>
      </c>
      <c r="BL291" s="101">
        <f t="shared" si="692"/>
        <v>0</v>
      </c>
      <c r="BN291" s="22">
        <v>15</v>
      </c>
      <c r="BO291" s="47">
        <v>15</v>
      </c>
      <c r="BP291" s="37">
        <f t="shared" si="693"/>
        <v>0</v>
      </c>
      <c r="BQ291" s="37">
        <f t="shared" si="705"/>
        <v>0</v>
      </c>
      <c r="BR291" s="37">
        <f t="shared" si="705"/>
        <v>0</v>
      </c>
      <c r="BS291" s="20">
        <f t="shared" si="695"/>
        <v>0</v>
      </c>
      <c r="BT291" s="101">
        <f t="shared" si="696"/>
        <v>0</v>
      </c>
    </row>
    <row r="292" spans="2:72">
      <c r="B292" s="22">
        <v>16</v>
      </c>
      <c r="C292" s="47">
        <v>16</v>
      </c>
      <c r="D292" s="37">
        <f t="shared" si="661"/>
        <v>1427</v>
      </c>
      <c r="E292" s="37">
        <f t="shared" si="697"/>
        <v>1432</v>
      </c>
      <c r="F292" s="37">
        <f t="shared" si="697"/>
        <v>1421</v>
      </c>
      <c r="G292" s="20">
        <f t="shared" si="663"/>
        <v>-6</v>
      </c>
      <c r="H292" s="101">
        <f t="shared" si="664"/>
        <v>-11</v>
      </c>
      <c r="J292" s="22">
        <v>16</v>
      </c>
      <c r="K292" s="47">
        <v>16</v>
      </c>
      <c r="L292" s="37">
        <f t="shared" si="665"/>
        <v>0</v>
      </c>
      <c r="M292" s="37">
        <f t="shared" si="698"/>
        <v>0</v>
      </c>
      <c r="N292" s="37">
        <f t="shared" si="698"/>
        <v>0</v>
      </c>
      <c r="O292" s="20">
        <f t="shared" si="667"/>
        <v>0</v>
      </c>
      <c r="P292" s="101">
        <f t="shared" si="668"/>
        <v>0</v>
      </c>
      <c r="R292" s="22">
        <v>16</v>
      </c>
      <c r="S292" s="47">
        <v>16</v>
      </c>
      <c r="T292" s="37">
        <f t="shared" si="669"/>
        <v>0</v>
      </c>
      <c r="U292" s="37">
        <f t="shared" si="699"/>
        <v>0</v>
      </c>
      <c r="V292" s="37">
        <f t="shared" si="699"/>
        <v>0</v>
      </c>
      <c r="W292" s="20">
        <f t="shared" si="671"/>
        <v>0</v>
      </c>
      <c r="X292" s="101">
        <f t="shared" si="672"/>
        <v>0</v>
      </c>
      <c r="Z292" s="22">
        <v>16</v>
      </c>
      <c r="AA292" s="47">
        <v>16</v>
      </c>
      <c r="AB292" s="37">
        <f t="shared" si="673"/>
        <v>0</v>
      </c>
      <c r="AC292" s="37">
        <f t="shared" si="700"/>
        <v>0</v>
      </c>
      <c r="AD292" s="37">
        <f t="shared" si="700"/>
        <v>0</v>
      </c>
      <c r="AE292" s="20">
        <f t="shared" si="675"/>
        <v>0</v>
      </c>
      <c r="AF292" s="101">
        <f t="shared" si="676"/>
        <v>0</v>
      </c>
      <c r="AH292" s="22">
        <v>16</v>
      </c>
      <c r="AI292" s="47">
        <v>16</v>
      </c>
      <c r="AJ292" s="37">
        <f t="shared" si="677"/>
        <v>1427</v>
      </c>
      <c r="AK292" s="37">
        <f t="shared" si="701"/>
        <v>1432</v>
      </c>
      <c r="AL292" s="37">
        <f t="shared" si="701"/>
        <v>1421</v>
      </c>
      <c r="AM292" s="20">
        <f t="shared" si="679"/>
        <v>-6</v>
      </c>
      <c r="AN292" s="101">
        <f t="shared" si="680"/>
        <v>-11</v>
      </c>
      <c r="AP292" s="22">
        <v>16</v>
      </c>
      <c r="AQ292" s="47">
        <v>16</v>
      </c>
      <c r="AR292" s="37">
        <f t="shared" si="681"/>
        <v>0</v>
      </c>
      <c r="AS292" s="37">
        <f t="shared" si="702"/>
        <v>0</v>
      </c>
      <c r="AT292" s="37">
        <f t="shared" si="702"/>
        <v>0</v>
      </c>
      <c r="AU292" s="20">
        <f t="shared" si="683"/>
        <v>0</v>
      </c>
      <c r="AV292" s="101">
        <f t="shared" si="684"/>
        <v>0</v>
      </c>
      <c r="AX292" s="22">
        <v>16</v>
      </c>
      <c r="AY292" s="47">
        <v>16</v>
      </c>
      <c r="AZ292" s="37">
        <f t="shared" si="685"/>
        <v>0</v>
      </c>
      <c r="BA292" s="37">
        <f t="shared" si="703"/>
        <v>0</v>
      </c>
      <c r="BB292" s="37">
        <f t="shared" si="703"/>
        <v>0</v>
      </c>
      <c r="BC292" s="20">
        <f t="shared" si="687"/>
        <v>0</v>
      </c>
      <c r="BD292" s="101">
        <f t="shared" si="688"/>
        <v>0</v>
      </c>
      <c r="BF292" s="22">
        <v>16</v>
      </c>
      <c r="BG292" s="47">
        <v>16</v>
      </c>
      <c r="BH292" s="37">
        <f t="shared" si="689"/>
        <v>0</v>
      </c>
      <c r="BI292" s="37">
        <f t="shared" si="704"/>
        <v>0</v>
      </c>
      <c r="BJ292" s="37">
        <f t="shared" si="704"/>
        <v>0</v>
      </c>
      <c r="BK292" s="20">
        <f t="shared" si="691"/>
        <v>0</v>
      </c>
      <c r="BL292" s="101">
        <f t="shared" si="692"/>
        <v>0</v>
      </c>
      <c r="BN292" s="22">
        <v>16</v>
      </c>
      <c r="BO292" s="47">
        <v>16</v>
      </c>
      <c r="BP292" s="37">
        <f t="shared" si="693"/>
        <v>0</v>
      </c>
      <c r="BQ292" s="37">
        <f t="shared" si="705"/>
        <v>0</v>
      </c>
      <c r="BR292" s="37">
        <f t="shared" si="705"/>
        <v>0</v>
      </c>
      <c r="BS292" s="20">
        <f t="shared" si="695"/>
        <v>0</v>
      </c>
      <c r="BT292" s="101">
        <f t="shared" si="696"/>
        <v>0</v>
      </c>
    </row>
    <row r="293" spans="2:72">
      <c r="B293" s="22">
        <v>17</v>
      </c>
      <c r="C293" s="47">
        <v>17</v>
      </c>
      <c r="D293" s="37">
        <f t="shared" si="661"/>
        <v>1</v>
      </c>
      <c r="E293" s="37">
        <f t="shared" si="697"/>
        <v>0</v>
      </c>
      <c r="F293" s="37">
        <f t="shared" si="697"/>
        <v>2</v>
      </c>
      <c r="G293" s="20">
        <f t="shared" si="663"/>
        <v>1</v>
      </c>
      <c r="H293" s="101">
        <f t="shared" si="664"/>
        <v>2</v>
      </c>
      <c r="J293" s="22">
        <v>17</v>
      </c>
      <c r="K293" s="47">
        <v>17</v>
      </c>
      <c r="L293" s="37">
        <f t="shared" si="665"/>
        <v>0</v>
      </c>
      <c r="M293" s="37">
        <f t="shared" si="698"/>
        <v>0</v>
      </c>
      <c r="N293" s="37">
        <f t="shared" si="698"/>
        <v>0</v>
      </c>
      <c r="O293" s="20">
        <f t="shared" si="667"/>
        <v>0</v>
      </c>
      <c r="P293" s="101">
        <f t="shared" si="668"/>
        <v>0</v>
      </c>
      <c r="R293" s="22">
        <v>17</v>
      </c>
      <c r="S293" s="47">
        <v>17</v>
      </c>
      <c r="T293" s="37">
        <f t="shared" si="669"/>
        <v>0</v>
      </c>
      <c r="U293" s="37">
        <f t="shared" si="699"/>
        <v>0</v>
      </c>
      <c r="V293" s="37">
        <f t="shared" si="699"/>
        <v>0</v>
      </c>
      <c r="W293" s="20">
        <f t="shared" si="671"/>
        <v>0</v>
      </c>
      <c r="X293" s="101">
        <f t="shared" si="672"/>
        <v>0</v>
      </c>
      <c r="Z293" s="22">
        <v>17</v>
      </c>
      <c r="AA293" s="47">
        <v>17</v>
      </c>
      <c r="AB293" s="37">
        <f t="shared" si="673"/>
        <v>0</v>
      </c>
      <c r="AC293" s="37">
        <f t="shared" si="700"/>
        <v>0</v>
      </c>
      <c r="AD293" s="37">
        <f t="shared" si="700"/>
        <v>0</v>
      </c>
      <c r="AE293" s="20">
        <f t="shared" si="675"/>
        <v>0</v>
      </c>
      <c r="AF293" s="101">
        <f t="shared" si="676"/>
        <v>0</v>
      </c>
      <c r="AH293" s="22">
        <v>17</v>
      </c>
      <c r="AI293" s="47">
        <v>17</v>
      </c>
      <c r="AJ293" s="37">
        <f t="shared" si="677"/>
        <v>0</v>
      </c>
      <c r="AK293" s="37">
        <f t="shared" si="701"/>
        <v>0</v>
      </c>
      <c r="AL293" s="37">
        <f t="shared" si="701"/>
        <v>0</v>
      </c>
      <c r="AM293" s="20">
        <f t="shared" si="679"/>
        <v>0</v>
      </c>
      <c r="AN293" s="101">
        <f t="shared" si="680"/>
        <v>0</v>
      </c>
      <c r="AP293" s="22">
        <v>17</v>
      </c>
      <c r="AQ293" s="47">
        <v>17</v>
      </c>
      <c r="AR293" s="37">
        <f t="shared" si="681"/>
        <v>0</v>
      </c>
      <c r="AS293" s="37">
        <f t="shared" si="702"/>
        <v>0</v>
      </c>
      <c r="AT293" s="37">
        <f t="shared" si="702"/>
        <v>0</v>
      </c>
      <c r="AU293" s="20">
        <f t="shared" si="683"/>
        <v>0</v>
      </c>
      <c r="AV293" s="101">
        <f t="shared" si="684"/>
        <v>0</v>
      </c>
      <c r="AX293" s="22">
        <v>17</v>
      </c>
      <c r="AY293" s="47">
        <v>17</v>
      </c>
      <c r="AZ293" s="37">
        <f t="shared" si="685"/>
        <v>1</v>
      </c>
      <c r="BA293" s="37">
        <f t="shared" si="703"/>
        <v>0</v>
      </c>
      <c r="BB293" s="37">
        <f t="shared" si="703"/>
        <v>2</v>
      </c>
      <c r="BC293" s="20">
        <f t="shared" si="687"/>
        <v>1</v>
      </c>
      <c r="BD293" s="101">
        <f t="shared" si="688"/>
        <v>2</v>
      </c>
      <c r="BF293" s="22">
        <v>17</v>
      </c>
      <c r="BG293" s="47">
        <v>17</v>
      </c>
      <c r="BH293" s="37">
        <f t="shared" si="689"/>
        <v>0</v>
      </c>
      <c r="BI293" s="37">
        <f t="shared" si="704"/>
        <v>0</v>
      </c>
      <c r="BJ293" s="37">
        <f t="shared" si="704"/>
        <v>0</v>
      </c>
      <c r="BK293" s="20">
        <f t="shared" si="691"/>
        <v>0</v>
      </c>
      <c r="BL293" s="101">
        <f t="shared" si="692"/>
        <v>0</v>
      </c>
      <c r="BN293" s="22">
        <v>17</v>
      </c>
      <c r="BO293" s="47">
        <v>17</v>
      </c>
      <c r="BP293" s="37">
        <f t="shared" si="693"/>
        <v>0</v>
      </c>
      <c r="BQ293" s="37">
        <f t="shared" si="705"/>
        <v>0</v>
      </c>
      <c r="BR293" s="37">
        <f t="shared" si="705"/>
        <v>0</v>
      </c>
      <c r="BS293" s="20">
        <f t="shared" si="695"/>
        <v>0</v>
      </c>
      <c r="BT293" s="101">
        <f t="shared" si="696"/>
        <v>0</v>
      </c>
    </row>
    <row r="294" spans="2:72">
      <c r="B294" s="22">
        <v>18</v>
      </c>
      <c r="C294" s="47">
        <v>18</v>
      </c>
      <c r="D294" s="37">
        <f t="shared" si="661"/>
        <v>698</v>
      </c>
      <c r="E294" s="37">
        <f t="shared" si="697"/>
        <v>583</v>
      </c>
      <c r="F294" s="37">
        <f t="shared" si="697"/>
        <v>581</v>
      </c>
      <c r="G294" s="20">
        <f t="shared" si="663"/>
        <v>-117</v>
      </c>
      <c r="H294" s="101">
        <f t="shared" si="664"/>
        <v>-2</v>
      </c>
      <c r="J294" s="22">
        <v>18</v>
      </c>
      <c r="K294" s="47">
        <v>18</v>
      </c>
      <c r="L294" s="37">
        <f t="shared" si="665"/>
        <v>0</v>
      </c>
      <c r="M294" s="37">
        <f t="shared" si="698"/>
        <v>0</v>
      </c>
      <c r="N294" s="37">
        <f t="shared" si="698"/>
        <v>0</v>
      </c>
      <c r="O294" s="20">
        <f t="shared" si="667"/>
        <v>0</v>
      </c>
      <c r="P294" s="101">
        <f t="shared" si="668"/>
        <v>0</v>
      </c>
      <c r="R294" s="22">
        <v>18</v>
      </c>
      <c r="S294" s="47">
        <v>18</v>
      </c>
      <c r="T294" s="37">
        <f t="shared" si="669"/>
        <v>0</v>
      </c>
      <c r="U294" s="37">
        <f t="shared" si="699"/>
        <v>0</v>
      </c>
      <c r="V294" s="37">
        <f t="shared" si="699"/>
        <v>0</v>
      </c>
      <c r="W294" s="20">
        <f t="shared" si="671"/>
        <v>0</v>
      </c>
      <c r="X294" s="101">
        <f t="shared" si="672"/>
        <v>0</v>
      </c>
      <c r="Z294" s="22">
        <v>18</v>
      </c>
      <c r="AA294" s="47">
        <v>18</v>
      </c>
      <c r="AB294" s="37">
        <f t="shared" si="673"/>
        <v>0</v>
      </c>
      <c r="AC294" s="37">
        <f t="shared" si="700"/>
        <v>0</v>
      </c>
      <c r="AD294" s="37">
        <f t="shared" si="700"/>
        <v>0</v>
      </c>
      <c r="AE294" s="20">
        <f t="shared" si="675"/>
        <v>0</v>
      </c>
      <c r="AF294" s="101">
        <f t="shared" si="676"/>
        <v>0</v>
      </c>
      <c r="AH294" s="22">
        <v>18</v>
      </c>
      <c r="AI294" s="47">
        <v>18</v>
      </c>
      <c r="AJ294" s="37">
        <f t="shared" si="677"/>
        <v>0</v>
      </c>
      <c r="AK294" s="37">
        <f t="shared" si="701"/>
        <v>0</v>
      </c>
      <c r="AL294" s="37">
        <f t="shared" si="701"/>
        <v>0</v>
      </c>
      <c r="AM294" s="20">
        <f t="shared" si="679"/>
        <v>0</v>
      </c>
      <c r="AN294" s="101">
        <f t="shared" si="680"/>
        <v>0</v>
      </c>
      <c r="AP294" s="22">
        <v>18</v>
      </c>
      <c r="AQ294" s="47">
        <v>18</v>
      </c>
      <c r="AR294" s="37">
        <f t="shared" si="681"/>
        <v>698</v>
      </c>
      <c r="AS294" s="37">
        <f t="shared" si="702"/>
        <v>583</v>
      </c>
      <c r="AT294" s="37">
        <f t="shared" si="702"/>
        <v>581</v>
      </c>
      <c r="AU294" s="20">
        <f t="shared" si="683"/>
        <v>-117</v>
      </c>
      <c r="AV294" s="101">
        <f t="shared" si="684"/>
        <v>-2</v>
      </c>
      <c r="AX294" s="22">
        <v>18</v>
      </c>
      <c r="AY294" s="47">
        <v>18</v>
      </c>
      <c r="AZ294" s="37">
        <f t="shared" si="685"/>
        <v>0</v>
      </c>
      <c r="BA294" s="37">
        <f t="shared" si="703"/>
        <v>0</v>
      </c>
      <c r="BB294" s="37">
        <f t="shared" si="703"/>
        <v>0</v>
      </c>
      <c r="BC294" s="20">
        <f t="shared" si="687"/>
        <v>0</v>
      </c>
      <c r="BD294" s="101">
        <f t="shared" si="688"/>
        <v>0</v>
      </c>
      <c r="BF294" s="22">
        <v>18</v>
      </c>
      <c r="BG294" s="47">
        <v>18</v>
      </c>
      <c r="BH294" s="37">
        <f t="shared" si="689"/>
        <v>0</v>
      </c>
      <c r="BI294" s="37">
        <f t="shared" si="704"/>
        <v>0</v>
      </c>
      <c r="BJ294" s="37">
        <f t="shared" si="704"/>
        <v>0</v>
      </c>
      <c r="BK294" s="20">
        <f t="shared" si="691"/>
        <v>0</v>
      </c>
      <c r="BL294" s="101">
        <f t="shared" si="692"/>
        <v>0</v>
      </c>
      <c r="BN294" s="22">
        <v>18</v>
      </c>
      <c r="BO294" s="47">
        <v>18</v>
      </c>
      <c r="BP294" s="37">
        <f t="shared" si="693"/>
        <v>0</v>
      </c>
      <c r="BQ294" s="37">
        <f t="shared" si="705"/>
        <v>0</v>
      </c>
      <c r="BR294" s="37">
        <f t="shared" si="705"/>
        <v>0</v>
      </c>
      <c r="BS294" s="20">
        <f t="shared" si="695"/>
        <v>0</v>
      </c>
      <c r="BT294" s="101">
        <f t="shared" si="696"/>
        <v>0</v>
      </c>
    </row>
    <row r="295" spans="2:72">
      <c r="B295" s="22">
        <v>19</v>
      </c>
      <c r="C295" s="47">
        <v>19</v>
      </c>
      <c r="D295" s="37">
        <f t="shared" si="661"/>
        <v>0</v>
      </c>
      <c r="E295" s="37">
        <f t="shared" si="697"/>
        <v>0</v>
      </c>
      <c r="F295" s="37">
        <f t="shared" si="697"/>
        <v>0</v>
      </c>
      <c r="G295" s="20">
        <f t="shared" si="663"/>
        <v>0</v>
      </c>
      <c r="H295" s="101">
        <f t="shared" si="664"/>
        <v>0</v>
      </c>
      <c r="J295" s="22">
        <v>19</v>
      </c>
      <c r="K295" s="47">
        <v>19</v>
      </c>
      <c r="L295" s="37">
        <f t="shared" si="665"/>
        <v>0</v>
      </c>
      <c r="M295" s="37">
        <f t="shared" si="698"/>
        <v>0</v>
      </c>
      <c r="N295" s="37">
        <f t="shared" si="698"/>
        <v>0</v>
      </c>
      <c r="O295" s="20">
        <f t="shared" si="667"/>
        <v>0</v>
      </c>
      <c r="P295" s="101">
        <f t="shared" si="668"/>
        <v>0</v>
      </c>
      <c r="R295" s="22">
        <v>19</v>
      </c>
      <c r="S295" s="47">
        <v>19</v>
      </c>
      <c r="T295" s="37">
        <f t="shared" si="669"/>
        <v>0</v>
      </c>
      <c r="U295" s="37">
        <f t="shared" si="699"/>
        <v>0</v>
      </c>
      <c r="V295" s="37">
        <f t="shared" si="699"/>
        <v>0</v>
      </c>
      <c r="W295" s="20">
        <f t="shared" si="671"/>
        <v>0</v>
      </c>
      <c r="X295" s="101">
        <f t="shared" si="672"/>
        <v>0</v>
      </c>
      <c r="Z295" s="22">
        <v>19</v>
      </c>
      <c r="AA295" s="47">
        <v>19</v>
      </c>
      <c r="AB295" s="37">
        <f t="shared" si="673"/>
        <v>0</v>
      </c>
      <c r="AC295" s="37">
        <f t="shared" si="700"/>
        <v>0</v>
      </c>
      <c r="AD295" s="37">
        <f t="shared" si="700"/>
        <v>0</v>
      </c>
      <c r="AE295" s="20">
        <f t="shared" si="675"/>
        <v>0</v>
      </c>
      <c r="AF295" s="101">
        <f t="shared" si="676"/>
        <v>0</v>
      </c>
      <c r="AH295" s="22">
        <v>19</v>
      </c>
      <c r="AI295" s="47">
        <v>19</v>
      </c>
      <c r="AJ295" s="37">
        <f t="shared" si="677"/>
        <v>0</v>
      </c>
      <c r="AK295" s="37">
        <f t="shared" si="701"/>
        <v>0</v>
      </c>
      <c r="AL295" s="37">
        <f t="shared" si="701"/>
        <v>0</v>
      </c>
      <c r="AM295" s="20">
        <f t="shared" si="679"/>
        <v>0</v>
      </c>
      <c r="AN295" s="101">
        <f t="shared" si="680"/>
        <v>0</v>
      </c>
      <c r="AP295" s="22">
        <v>19</v>
      </c>
      <c r="AQ295" s="47">
        <v>19</v>
      </c>
      <c r="AR295" s="37">
        <f t="shared" si="681"/>
        <v>0</v>
      </c>
      <c r="AS295" s="37">
        <f t="shared" si="702"/>
        <v>0</v>
      </c>
      <c r="AT295" s="37">
        <f t="shared" si="702"/>
        <v>0</v>
      </c>
      <c r="AU295" s="20">
        <f t="shared" si="683"/>
        <v>0</v>
      </c>
      <c r="AV295" s="101">
        <f t="shared" si="684"/>
        <v>0</v>
      </c>
      <c r="AX295" s="22">
        <v>19</v>
      </c>
      <c r="AY295" s="47">
        <v>19</v>
      </c>
      <c r="AZ295" s="37">
        <f t="shared" si="685"/>
        <v>0</v>
      </c>
      <c r="BA295" s="37">
        <f t="shared" si="703"/>
        <v>0</v>
      </c>
      <c r="BB295" s="37">
        <f t="shared" si="703"/>
        <v>0</v>
      </c>
      <c r="BC295" s="20">
        <f t="shared" si="687"/>
        <v>0</v>
      </c>
      <c r="BD295" s="101">
        <f t="shared" si="688"/>
        <v>0</v>
      </c>
      <c r="BF295" s="22">
        <v>19</v>
      </c>
      <c r="BG295" s="47">
        <v>19</v>
      </c>
      <c r="BH295" s="37">
        <f t="shared" si="689"/>
        <v>0</v>
      </c>
      <c r="BI295" s="37">
        <f t="shared" si="704"/>
        <v>0</v>
      </c>
      <c r="BJ295" s="37">
        <f t="shared" si="704"/>
        <v>0</v>
      </c>
      <c r="BK295" s="20">
        <f t="shared" si="691"/>
        <v>0</v>
      </c>
      <c r="BL295" s="101">
        <f t="shared" si="692"/>
        <v>0</v>
      </c>
      <c r="BN295" s="22">
        <v>19</v>
      </c>
      <c r="BO295" s="47">
        <v>19</v>
      </c>
      <c r="BP295" s="37">
        <f t="shared" si="693"/>
        <v>0</v>
      </c>
      <c r="BQ295" s="37">
        <f t="shared" si="705"/>
        <v>0</v>
      </c>
      <c r="BR295" s="37">
        <f t="shared" si="705"/>
        <v>0</v>
      </c>
      <c r="BS295" s="20">
        <f t="shared" si="695"/>
        <v>0</v>
      </c>
      <c r="BT295" s="101">
        <f t="shared" si="696"/>
        <v>0</v>
      </c>
    </row>
    <row r="296" spans="2:72">
      <c r="B296" s="22">
        <v>20</v>
      </c>
      <c r="C296" s="47">
        <v>20</v>
      </c>
      <c r="D296" s="37">
        <f t="shared" si="661"/>
        <v>348</v>
      </c>
      <c r="E296" s="37">
        <f t="shared" si="697"/>
        <v>445</v>
      </c>
      <c r="F296" s="37">
        <f t="shared" si="697"/>
        <v>361</v>
      </c>
      <c r="G296" s="20">
        <f t="shared" si="663"/>
        <v>13</v>
      </c>
      <c r="H296" s="101">
        <f t="shared" si="664"/>
        <v>-84</v>
      </c>
      <c r="J296" s="22">
        <v>20</v>
      </c>
      <c r="K296" s="47">
        <v>20</v>
      </c>
      <c r="L296" s="37">
        <f t="shared" si="665"/>
        <v>0</v>
      </c>
      <c r="M296" s="37">
        <f t="shared" si="698"/>
        <v>0</v>
      </c>
      <c r="N296" s="37">
        <f t="shared" si="698"/>
        <v>0</v>
      </c>
      <c r="O296" s="20">
        <f t="shared" si="667"/>
        <v>0</v>
      </c>
      <c r="P296" s="101">
        <f t="shared" si="668"/>
        <v>0</v>
      </c>
      <c r="R296" s="22">
        <v>20</v>
      </c>
      <c r="S296" s="47">
        <v>20</v>
      </c>
      <c r="T296" s="37">
        <f t="shared" si="669"/>
        <v>0</v>
      </c>
      <c r="U296" s="37">
        <f t="shared" si="699"/>
        <v>0</v>
      </c>
      <c r="V296" s="37">
        <f t="shared" si="699"/>
        <v>0</v>
      </c>
      <c r="W296" s="20">
        <f t="shared" si="671"/>
        <v>0</v>
      </c>
      <c r="X296" s="101">
        <f t="shared" si="672"/>
        <v>0</v>
      </c>
      <c r="Z296" s="22">
        <v>20</v>
      </c>
      <c r="AA296" s="47">
        <v>20</v>
      </c>
      <c r="AB296" s="37">
        <f t="shared" si="673"/>
        <v>0</v>
      </c>
      <c r="AC296" s="37">
        <f t="shared" si="700"/>
        <v>0</v>
      </c>
      <c r="AD296" s="37">
        <f t="shared" si="700"/>
        <v>0</v>
      </c>
      <c r="AE296" s="20">
        <f t="shared" si="675"/>
        <v>0</v>
      </c>
      <c r="AF296" s="101">
        <f t="shared" si="676"/>
        <v>0</v>
      </c>
      <c r="AH296" s="22">
        <v>20</v>
      </c>
      <c r="AI296" s="47">
        <v>20</v>
      </c>
      <c r="AJ296" s="37">
        <f t="shared" si="677"/>
        <v>0</v>
      </c>
      <c r="AK296" s="37">
        <f t="shared" si="701"/>
        <v>0</v>
      </c>
      <c r="AL296" s="37">
        <f t="shared" si="701"/>
        <v>0</v>
      </c>
      <c r="AM296" s="20">
        <f t="shared" si="679"/>
        <v>0</v>
      </c>
      <c r="AN296" s="101">
        <f t="shared" si="680"/>
        <v>0</v>
      </c>
      <c r="AP296" s="22">
        <v>20</v>
      </c>
      <c r="AQ296" s="47">
        <v>20</v>
      </c>
      <c r="AR296" s="37">
        <f t="shared" si="681"/>
        <v>0</v>
      </c>
      <c r="AS296" s="37">
        <f t="shared" si="702"/>
        <v>0</v>
      </c>
      <c r="AT296" s="37">
        <f t="shared" si="702"/>
        <v>0</v>
      </c>
      <c r="AU296" s="20">
        <f t="shared" si="683"/>
        <v>0</v>
      </c>
      <c r="AV296" s="101">
        <f t="shared" si="684"/>
        <v>0</v>
      </c>
      <c r="AX296" s="22">
        <v>20</v>
      </c>
      <c r="AY296" s="47">
        <v>20</v>
      </c>
      <c r="AZ296" s="37">
        <f t="shared" si="685"/>
        <v>348</v>
      </c>
      <c r="BA296" s="37">
        <f t="shared" si="703"/>
        <v>445</v>
      </c>
      <c r="BB296" s="37">
        <f t="shared" si="703"/>
        <v>361</v>
      </c>
      <c r="BC296" s="20">
        <f t="shared" si="687"/>
        <v>13</v>
      </c>
      <c r="BD296" s="101">
        <f t="shared" si="688"/>
        <v>-84</v>
      </c>
      <c r="BF296" s="22">
        <v>20</v>
      </c>
      <c r="BG296" s="47">
        <v>20</v>
      </c>
      <c r="BH296" s="37">
        <f t="shared" si="689"/>
        <v>0</v>
      </c>
      <c r="BI296" s="37">
        <f t="shared" si="704"/>
        <v>0</v>
      </c>
      <c r="BJ296" s="37">
        <f t="shared" si="704"/>
        <v>0</v>
      </c>
      <c r="BK296" s="20">
        <f t="shared" si="691"/>
        <v>0</v>
      </c>
      <c r="BL296" s="101">
        <f t="shared" si="692"/>
        <v>0</v>
      </c>
      <c r="BN296" s="22">
        <v>20</v>
      </c>
      <c r="BO296" s="47">
        <v>20</v>
      </c>
      <c r="BP296" s="37">
        <f t="shared" si="693"/>
        <v>0</v>
      </c>
      <c r="BQ296" s="37">
        <f t="shared" si="705"/>
        <v>0</v>
      </c>
      <c r="BR296" s="37">
        <f t="shared" si="705"/>
        <v>0</v>
      </c>
      <c r="BS296" s="20">
        <f t="shared" si="695"/>
        <v>0</v>
      </c>
      <c r="BT296" s="101">
        <f t="shared" si="696"/>
        <v>0</v>
      </c>
    </row>
    <row r="297" spans="2:72">
      <c r="B297" s="339" t="s">
        <v>7</v>
      </c>
      <c r="C297" s="340"/>
      <c r="D297" s="48">
        <f>+SUM(D277:D296)</f>
        <v>2492</v>
      </c>
      <c r="E297" s="48">
        <f>+SUM(E277:E296)</f>
        <v>2476</v>
      </c>
      <c r="F297" s="48">
        <f>+SUM(F277:F296)</f>
        <v>2397</v>
      </c>
      <c r="G297" s="100">
        <f t="shared" si="663"/>
        <v>-95</v>
      </c>
      <c r="H297" s="102">
        <f t="shared" si="664"/>
        <v>-79</v>
      </c>
      <c r="J297" s="339" t="s">
        <v>7</v>
      </c>
      <c r="K297" s="340"/>
      <c r="L297" s="48">
        <f>+SUM(L277:L296)</f>
        <v>0</v>
      </c>
      <c r="M297" s="48">
        <f>+SUM(M277:M296)</f>
        <v>0</v>
      </c>
      <c r="N297" s="48">
        <f>+SUM(N277:N296)</f>
        <v>0</v>
      </c>
      <c r="O297" s="100">
        <f t="shared" si="667"/>
        <v>0</v>
      </c>
      <c r="P297" s="102">
        <f t="shared" si="668"/>
        <v>0</v>
      </c>
      <c r="R297" s="339" t="s">
        <v>7</v>
      </c>
      <c r="S297" s="340"/>
      <c r="T297" s="48">
        <f>+SUM(T277:T296)</f>
        <v>0</v>
      </c>
      <c r="U297" s="48">
        <f>+SUM(U277:U296)</f>
        <v>0</v>
      </c>
      <c r="V297" s="48">
        <f>+SUM(V277:V296)</f>
        <v>0</v>
      </c>
      <c r="W297" s="100">
        <f t="shared" si="671"/>
        <v>0</v>
      </c>
      <c r="X297" s="102">
        <f t="shared" si="672"/>
        <v>0</v>
      </c>
      <c r="Z297" s="339" t="s">
        <v>7</v>
      </c>
      <c r="AA297" s="340"/>
      <c r="AB297" s="48">
        <f>+SUM(AB277:AB296)</f>
        <v>0</v>
      </c>
      <c r="AC297" s="48">
        <f>+SUM(AC277:AC296)</f>
        <v>0</v>
      </c>
      <c r="AD297" s="48">
        <f>+SUM(AD277:AD296)</f>
        <v>0</v>
      </c>
      <c r="AE297" s="100">
        <f t="shared" si="675"/>
        <v>0</v>
      </c>
      <c r="AF297" s="102">
        <f t="shared" si="676"/>
        <v>0</v>
      </c>
      <c r="AH297" s="339" t="s">
        <v>7</v>
      </c>
      <c r="AI297" s="340"/>
      <c r="AJ297" s="48">
        <f>+SUM(AJ277:AJ296)</f>
        <v>1427</v>
      </c>
      <c r="AK297" s="48">
        <f>+SUM(AK277:AK296)</f>
        <v>1432</v>
      </c>
      <c r="AL297" s="48">
        <f>+SUM(AL277:AL296)</f>
        <v>1421</v>
      </c>
      <c r="AM297" s="100">
        <f t="shared" si="679"/>
        <v>-6</v>
      </c>
      <c r="AN297" s="102">
        <f t="shared" si="680"/>
        <v>-11</v>
      </c>
      <c r="AP297" s="339" t="s">
        <v>7</v>
      </c>
      <c r="AQ297" s="340"/>
      <c r="AR297" s="48">
        <f>+SUM(AR277:AR296)</f>
        <v>708</v>
      </c>
      <c r="AS297" s="48">
        <f>+SUM(AS277:AS296)</f>
        <v>593</v>
      </c>
      <c r="AT297" s="48">
        <f>+SUM(AT277:AT296)</f>
        <v>601</v>
      </c>
      <c r="AU297" s="100">
        <f t="shared" si="683"/>
        <v>-107</v>
      </c>
      <c r="AV297" s="102">
        <f t="shared" si="684"/>
        <v>8</v>
      </c>
      <c r="AX297" s="339" t="s">
        <v>7</v>
      </c>
      <c r="AY297" s="340"/>
      <c r="AZ297" s="48">
        <f>+SUM(AZ277:AZ296)</f>
        <v>353</v>
      </c>
      <c r="BA297" s="48">
        <f>+SUM(BA277:BA296)</f>
        <v>445</v>
      </c>
      <c r="BB297" s="48">
        <f>+SUM(BB277:BB296)</f>
        <v>363</v>
      </c>
      <c r="BC297" s="100">
        <f t="shared" si="687"/>
        <v>10</v>
      </c>
      <c r="BD297" s="102">
        <f t="shared" si="688"/>
        <v>-82</v>
      </c>
      <c r="BF297" s="339" t="s">
        <v>7</v>
      </c>
      <c r="BG297" s="340"/>
      <c r="BH297" s="48">
        <f>+SUM(BH277:BH296)</f>
        <v>4</v>
      </c>
      <c r="BI297" s="48">
        <f>+SUM(BI277:BI296)</f>
        <v>5</v>
      </c>
      <c r="BJ297" s="48">
        <f>+SUM(BJ277:BJ296)</f>
        <v>11</v>
      </c>
      <c r="BK297" s="100">
        <f t="shared" si="691"/>
        <v>7</v>
      </c>
      <c r="BL297" s="102">
        <f t="shared" si="692"/>
        <v>6</v>
      </c>
      <c r="BN297" s="339" t="s">
        <v>7</v>
      </c>
      <c r="BO297" s="340"/>
      <c r="BP297" s="48">
        <f>+SUM(BP277:BP296)</f>
        <v>0</v>
      </c>
      <c r="BQ297" s="48">
        <f>+SUM(BQ277:BQ296)</f>
        <v>1</v>
      </c>
      <c r="BR297" s="48">
        <f>+SUM(BR277:BR296)</f>
        <v>1</v>
      </c>
      <c r="BS297" s="100">
        <f t="shared" si="695"/>
        <v>1</v>
      </c>
      <c r="BT297" s="102">
        <f t="shared" si="696"/>
        <v>0</v>
      </c>
    </row>
    <row r="299" spans="2:72">
      <c r="B299" s="223"/>
      <c r="C299" s="222" t="s">
        <v>78</v>
      </c>
      <c r="J299" s="223"/>
      <c r="K299" s="222" t="s">
        <v>78</v>
      </c>
      <c r="R299" s="223"/>
      <c r="S299" s="222" t="s">
        <v>78</v>
      </c>
      <c r="Z299" s="223"/>
      <c r="AA299" s="222" t="s">
        <v>78</v>
      </c>
      <c r="AH299" s="223"/>
      <c r="AI299" s="222" t="s">
        <v>78</v>
      </c>
      <c r="AP299" s="223"/>
      <c r="AQ299" s="222" t="s">
        <v>78</v>
      </c>
      <c r="AX299" s="223"/>
      <c r="AY299" s="222" t="s">
        <v>78</v>
      </c>
      <c r="BF299" s="223"/>
      <c r="BG299" s="222" t="s">
        <v>78</v>
      </c>
      <c r="BN299" s="223"/>
      <c r="BO299" s="222" t="s">
        <v>78</v>
      </c>
    </row>
    <row r="300" spans="2:72">
      <c r="B300" s="325" t="s">
        <v>1</v>
      </c>
      <c r="C300" s="325" t="s">
        <v>34</v>
      </c>
      <c r="D300" s="67" t="str">
        <f>D272</f>
        <v>REALISASI</v>
      </c>
      <c r="E300" s="87" t="str">
        <f t="shared" ref="E300:F300" si="706">E272</f>
        <v>RKAP</v>
      </c>
      <c r="F300" s="76" t="str">
        <f t="shared" si="706"/>
        <v>REALISASI</v>
      </c>
      <c r="G300" s="341" t="s">
        <v>38</v>
      </c>
      <c r="H300" s="342"/>
      <c r="J300" s="325" t="s">
        <v>1</v>
      </c>
      <c r="K300" s="325" t="s">
        <v>34</v>
      </c>
      <c r="L300" s="67" t="str">
        <f>L272</f>
        <v>REALISASI</v>
      </c>
      <c r="M300" s="87" t="str">
        <f t="shared" ref="M300:N300" si="707">M272</f>
        <v>RKAP</v>
      </c>
      <c r="N300" s="76" t="str">
        <f t="shared" si="707"/>
        <v>REALISASI</v>
      </c>
      <c r="O300" s="341" t="s">
        <v>38</v>
      </c>
      <c r="P300" s="342"/>
      <c r="R300" s="325" t="s">
        <v>1</v>
      </c>
      <c r="S300" s="325" t="s">
        <v>34</v>
      </c>
      <c r="T300" s="67" t="str">
        <f>T272</f>
        <v>REALISASI</v>
      </c>
      <c r="U300" s="87" t="str">
        <f t="shared" ref="U300:V300" si="708">U272</f>
        <v>RKAP</v>
      </c>
      <c r="V300" s="76" t="str">
        <f t="shared" si="708"/>
        <v>REALISASI</v>
      </c>
      <c r="W300" s="341" t="s">
        <v>38</v>
      </c>
      <c r="X300" s="342"/>
      <c r="Z300" s="325" t="s">
        <v>1</v>
      </c>
      <c r="AA300" s="325" t="s">
        <v>34</v>
      </c>
      <c r="AB300" s="67" t="str">
        <f>AB272</f>
        <v>REALISASI</v>
      </c>
      <c r="AC300" s="87" t="str">
        <f t="shared" ref="AC300:AD300" si="709">AC272</f>
        <v>RKAP</v>
      </c>
      <c r="AD300" s="76" t="str">
        <f t="shared" si="709"/>
        <v>REALISASI</v>
      </c>
      <c r="AE300" s="341" t="s">
        <v>38</v>
      </c>
      <c r="AF300" s="342"/>
      <c r="AH300" s="325" t="s">
        <v>1</v>
      </c>
      <c r="AI300" s="325" t="s">
        <v>34</v>
      </c>
      <c r="AJ300" s="67" t="str">
        <f>AJ272</f>
        <v>REALISASI</v>
      </c>
      <c r="AK300" s="87" t="str">
        <f t="shared" ref="AK300:AL300" si="710">AK272</f>
        <v>RKAP</v>
      </c>
      <c r="AL300" s="76" t="str">
        <f t="shared" si="710"/>
        <v>REALISASI</v>
      </c>
      <c r="AM300" s="341" t="s">
        <v>38</v>
      </c>
      <c r="AN300" s="342"/>
      <c r="AP300" s="325" t="s">
        <v>1</v>
      </c>
      <c r="AQ300" s="325" t="s">
        <v>34</v>
      </c>
      <c r="AR300" s="67" t="str">
        <f>AR272</f>
        <v>REALISASI</v>
      </c>
      <c r="AS300" s="87" t="str">
        <f t="shared" ref="AS300:AT300" si="711">AS272</f>
        <v>RKAP</v>
      </c>
      <c r="AT300" s="76" t="str">
        <f t="shared" si="711"/>
        <v>REALISASI</v>
      </c>
      <c r="AU300" s="341" t="s">
        <v>38</v>
      </c>
      <c r="AV300" s="342"/>
      <c r="AX300" s="325" t="s">
        <v>1</v>
      </c>
      <c r="AY300" s="325" t="s">
        <v>34</v>
      </c>
      <c r="AZ300" s="67" t="str">
        <f>AZ272</f>
        <v>REALISASI</v>
      </c>
      <c r="BA300" s="87" t="str">
        <f t="shared" ref="BA300:BB300" si="712">BA272</f>
        <v>RKAP</v>
      </c>
      <c r="BB300" s="76" t="str">
        <f t="shared" si="712"/>
        <v>REALISASI</v>
      </c>
      <c r="BC300" s="341" t="s">
        <v>38</v>
      </c>
      <c r="BD300" s="342"/>
      <c r="BF300" s="325" t="s">
        <v>1</v>
      </c>
      <c r="BG300" s="325" t="s">
        <v>34</v>
      </c>
      <c r="BH300" s="67" t="str">
        <f>BH272</f>
        <v>REALISASI</v>
      </c>
      <c r="BI300" s="87" t="str">
        <f t="shared" ref="BI300:BJ300" si="713">BI272</f>
        <v>RKAP</v>
      </c>
      <c r="BJ300" s="76" t="str">
        <f t="shared" si="713"/>
        <v>REALISASI</v>
      </c>
      <c r="BK300" s="341" t="s">
        <v>38</v>
      </c>
      <c r="BL300" s="342"/>
      <c r="BN300" s="325" t="s">
        <v>1</v>
      </c>
      <c r="BO300" s="325" t="s">
        <v>34</v>
      </c>
      <c r="BP300" s="67" t="str">
        <f>BP272</f>
        <v>REALISASI</v>
      </c>
      <c r="BQ300" s="87" t="str">
        <f t="shared" ref="BQ300:BR300" si="714">BQ272</f>
        <v>RKAP</v>
      </c>
      <c r="BR300" s="76" t="str">
        <f t="shared" si="714"/>
        <v>REALISASI</v>
      </c>
      <c r="BS300" s="341" t="s">
        <v>38</v>
      </c>
      <c r="BT300" s="342"/>
    </row>
    <row r="301" spans="2:72">
      <c r="B301" s="323"/>
      <c r="C301" s="323"/>
      <c r="D301" s="81" t="str">
        <f t="shared" ref="D301:F301" si="715">D273</f>
        <v>TAHUN</v>
      </c>
      <c r="E301" s="81" t="str">
        <f t="shared" si="715"/>
        <v>TAHUN</v>
      </c>
      <c r="F301" s="81" t="str">
        <f t="shared" si="715"/>
        <v>TAHUN</v>
      </c>
      <c r="G301" s="343" t="s">
        <v>5</v>
      </c>
      <c r="H301" s="344"/>
      <c r="J301" s="323"/>
      <c r="K301" s="323"/>
      <c r="L301" s="81" t="str">
        <f t="shared" ref="L301:N301" si="716">L273</f>
        <v>TAHUN</v>
      </c>
      <c r="M301" s="81" t="str">
        <f t="shared" si="716"/>
        <v>TAHUN</v>
      </c>
      <c r="N301" s="81" t="str">
        <f t="shared" si="716"/>
        <v>TAHUN</v>
      </c>
      <c r="O301" s="343" t="s">
        <v>5</v>
      </c>
      <c r="P301" s="344"/>
      <c r="R301" s="323"/>
      <c r="S301" s="323"/>
      <c r="T301" s="81" t="str">
        <f t="shared" ref="T301:V301" si="717">T273</f>
        <v>TAHUN</v>
      </c>
      <c r="U301" s="81" t="str">
        <f t="shared" si="717"/>
        <v>TAHUN</v>
      </c>
      <c r="V301" s="81" t="str">
        <f t="shared" si="717"/>
        <v>TAHUN</v>
      </c>
      <c r="W301" s="343" t="s">
        <v>5</v>
      </c>
      <c r="X301" s="344"/>
      <c r="Z301" s="323"/>
      <c r="AA301" s="323"/>
      <c r="AB301" s="81" t="str">
        <f t="shared" ref="AB301:AD301" si="718">AB273</f>
        <v>TAHUN</v>
      </c>
      <c r="AC301" s="81" t="str">
        <f t="shared" si="718"/>
        <v>TAHUN</v>
      </c>
      <c r="AD301" s="81" t="str">
        <f t="shared" si="718"/>
        <v>TAHUN</v>
      </c>
      <c r="AE301" s="343" t="s">
        <v>5</v>
      </c>
      <c r="AF301" s="344"/>
      <c r="AH301" s="323"/>
      <c r="AI301" s="323"/>
      <c r="AJ301" s="81" t="str">
        <f t="shared" ref="AJ301:AL301" si="719">AJ273</f>
        <v>TAHUN</v>
      </c>
      <c r="AK301" s="81" t="str">
        <f t="shared" si="719"/>
        <v>TAHUN</v>
      </c>
      <c r="AL301" s="81" t="str">
        <f t="shared" si="719"/>
        <v>TAHUN</v>
      </c>
      <c r="AM301" s="343" t="s">
        <v>5</v>
      </c>
      <c r="AN301" s="344"/>
      <c r="AP301" s="323"/>
      <c r="AQ301" s="323"/>
      <c r="AR301" s="81" t="str">
        <f t="shared" ref="AR301:AT301" si="720">AR273</f>
        <v>TAHUN</v>
      </c>
      <c r="AS301" s="81" t="str">
        <f t="shared" si="720"/>
        <v>TAHUN</v>
      </c>
      <c r="AT301" s="81" t="str">
        <f t="shared" si="720"/>
        <v>TAHUN</v>
      </c>
      <c r="AU301" s="343" t="s">
        <v>5</v>
      </c>
      <c r="AV301" s="344"/>
      <c r="AX301" s="323"/>
      <c r="AY301" s="323"/>
      <c r="AZ301" s="81" t="str">
        <f t="shared" ref="AZ301:BB301" si="721">AZ273</f>
        <v>TAHUN</v>
      </c>
      <c r="BA301" s="81" t="str">
        <f t="shared" si="721"/>
        <v>TAHUN</v>
      </c>
      <c r="BB301" s="81" t="str">
        <f t="shared" si="721"/>
        <v>TAHUN</v>
      </c>
      <c r="BC301" s="343" t="s">
        <v>5</v>
      </c>
      <c r="BD301" s="344"/>
      <c r="BF301" s="323"/>
      <c r="BG301" s="323"/>
      <c r="BH301" s="81" t="str">
        <f t="shared" ref="BH301:BJ301" si="722">BH273</f>
        <v>TAHUN</v>
      </c>
      <c r="BI301" s="81" t="str">
        <f t="shared" si="722"/>
        <v>TAHUN</v>
      </c>
      <c r="BJ301" s="81" t="str">
        <f t="shared" si="722"/>
        <v>TAHUN</v>
      </c>
      <c r="BK301" s="343" t="s">
        <v>5</v>
      </c>
      <c r="BL301" s="344"/>
      <c r="BN301" s="323"/>
      <c r="BO301" s="323"/>
      <c r="BP301" s="81" t="str">
        <f t="shared" ref="BP301:BR301" si="723">BP273</f>
        <v>TAHUN</v>
      </c>
      <c r="BQ301" s="81" t="str">
        <f t="shared" si="723"/>
        <v>TAHUN</v>
      </c>
      <c r="BR301" s="81" t="str">
        <f t="shared" si="723"/>
        <v>TAHUN</v>
      </c>
      <c r="BS301" s="343" t="s">
        <v>5</v>
      </c>
      <c r="BT301" s="344"/>
    </row>
    <row r="302" spans="2:72">
      <c r="B302" s="324"/>
      <c r="C302" s="324"/>
      <c r="D302" s="69">
        <f t="shared" ref="D302:F302" si="724">D274</f>
        <v>2020</v>
      </c>
      <c r="E302" s="69">
        <f t="shared" si="724"/>
        <v>2021</v>
      </c>
      <c r="F302" s="79">
        <f t="shared" si="724"/>
        <v>2021</v>
      </c>
      <c r="G302" s="91" t="s">
        <v>58</v>
      </c>
      <c r="H302" s="91" t="s">
        <v>6</v>
      </c>
      <c r="J302" s="324"/>
      <c r="K302" s="324"/>
      <c r="L302" s="69">
        <f t="shared" ref="L302:N302" si="725">L274</f>
        <v>2020</v>
      </c>
      <c r="M302" s="69">
        <f t="shared" si="725"/>
        <v>2021</v>
      </c>
      <c r="N302" s="79">
        <f t="shared" si="725"/>
        <v>2021</v>
      </c>
      <c r="O302" s="91" t="s">
        <v>58</v>
      </c>
      <c r="P302" s="91" t="s">
        <v>6</v>
      </c>
      <c r="R302" s="324"/>
      <c r="S302" s="324"/>
      <c r="T302" s="69">
        <f t="shared" ref="T302:V302" si="726">T274</f>
        <v>2020</v>
      </c>
      <c r="U302" s="69">
        <f t="shared" si="726"/>
        <v>2021</v>
      </c>
      <c r="V302" s="79">
        <f t="shared" si="726"/>
        <v>2021</v>
      </c>
      <c r="W302" s="91" t="s">
        <v>58</v>
      </c>
      <c r="X302" s="91" t="s">
        <v>6</v>
      </c>
      <c r="Z302" s="324"/>
      <c r="AA302" s="324"/>
      <c r="AB302" s="69">
        <f t="shared" ref="AB302:AD302" si="727">AB274</f>
        <v>2020</v>
      </c>
      <c r="AC302" s="69">
        <f t="shared" si="727"/>
        <v>2021</v>
      </c>
      <c r="AD302" s="79">
        <f t="shared" si="727"/>
        <v>2021</v>
      </c>
      <c r="AE302" s="91" t="s">
        <v>58</v>
      </c>
      <c r="AF302" s="91" t="s">
        <v>6</v>
      </c>
      <c r="AH302" s="324"/>
      <c r="AI302" s="324"/>
      <c r="AJ302" s="69">
        <f t="shared" ref="AJ302:AL302" si="728">AJ274</f>
        <v>2020</v>
      </c>
      <c r="AK302" s="69">
        <f t="shared" si="728"/>
        <v>2021</v>
      </c>
      <c r="AL302" s="79">
        <f t="shared" si="728"/>
        <v>2021</v>
      </c>
      <c r="AM302" s="91" t="s">
        <v>58</v>
      </c>
      <c r="AN302" s="91" t="s">
        <v>6</v>
      </c>
      <c r="AP302" s="324"/>
      <c r="AQ302" s="324"/>
      <c r="AR302" s="69">
        <f t="shared" ref="AR302:AT302" si="729">AR274</f>
        <v>2020</v>
      </c>
      <c r="AS302" s="69">
        <f t="shared" si="729"/>
        <v>2021</v>
      </c>
      <c r="AT302" s="79">
        <f t="shared" si="729"/>
        <v>2021</v>
      </c>
      <c r="AU302" s="91" t="s">
        <v>58</v>
      </c>
      <c r="AV302" s="91" t="s">
        <v>6</v>
      </c>
      <c r="AX302" s="324"/>
      <c r="AY302" s="324"/>
      <c r="AZ302" s="69">
        <f t="shared" ref="AZ302:BB302" si="730">AZ274</f>
        <v>2020</v>
      </c>
      <c r="BA302" s="69">
        <f t="shared" si="730"/>
        <v>2021</v>
      </c>
      <c r="BB302" s="79">
        <f t="shared" si="730"/>
        <v>2021</v>
      </c>
      <c r="BC302" s="91" t="s">
        <v>58</v>
      </c>
      <c r="BD302" s="91" t="s">
        <v>6</v>
      </c>
      <c r="BF302" s="324"/>
      <c r="BG302" s="324"/>
      <c r="BH302" s="69">
        <f t="shared" ref="BH302:BJ302" si="731">BH274</f>
        <v>2020</v>
      </c>
      <c r="BI302" s="69">
        <f t="shared" si="731"/>
        <v>2021</v>
      </c>
      <c r="BJ302" s="79">
        <f t="shared" si="731"/>
        <v>2021</v>
      </c>
      <c r="BK302" s="91" t="s">
        <v>58</v>
      </c>
      <c r="BL302" s="91" t="s">
        <v>6</v>
      </c>
      <c r="BN302" s="324"/>
      <c r="BO302" s="324"/>
      <c r="BP302" s="69">
        <f t="shared" ref="BP302:BR302" si="732">BP274</f>
        <v>2020</v>
      </c>
      <c r="BQ302" s="69">
        <f t="shared" si="732"/>
        <v>2021</v>
      </c>
      <c r="BR302" s="79">
        <f t="shared" si="732"/>
        <v>2021</v>
      </c>
      <c r="BS302" s="91" t="s">
        <v>58</v>
      </c>
      <c r="BT302" s="91" t="s">
        <v>6</v>
      </c>
    </row>
    <row r="303" spans="2:72">
      <c r="B303" s="78">
        <v>1</v>
      </c>
      <c r="C303" s="78">
        <v>2</v>
      </c>
      <c r="D303" s="77">
        <v>3</v>
      </c>
      <c r="E303" s="77">
        <v>4</v>
      </c>
      <c r="F303" s="77">
        <v>5</v>
      </c>
      <c r="G303" s="80">
        <v>6</v>
      </c>
      <c r="H303" s="78">
        <v>7</v>
      </c>
      <c r="J303" s="78">
        <v>1</v>
      </c>
      <c r="K303" s="78">
        <v>2</v>
      </c>
      <c r="L303" s="77">
        <v>3</v>
      </c>
      <c r="M303" s="77">
        <v>4</v>
      </c>
      <c r="N303" s="77">
        <v>5</v>
      </c>
      <c r="O303" s="80">
        <v>6</v>
      </c>
      <c r="P303" s="78">
        <v>7</v>
      </c>
      <c r="R303" s="78">
        <v>1</v>
      </c>
      <c r="S303" s="78">
        <v>2</v>
      </c>
      <c r="T303" s="77">
        <v>3</v>
      </c>
      <c r="U303" s="77">
        <v>4</v>
      </c>
      <c r="V303" s="77">
        <v>5</v>
      </c>
      <c r="W303" s="80">
        <v>6</v>
      </c>
      <c r="X303" s="78">
        <v>7</v>
      </c>
      <c r="Z303" s="78">
        <v>1</v>
      </c>
      <c r="AA303" s="78">
        <v>2</v>
      </c>
      <c r="AB303" s="77">
        <v>3</v>
      </c>
      <c r="AC303" s="77">
        <v>4</v>
      </c>
      <c r="AD303" s="77">
        <v>5</v>
      </c>
      <c r="AE303" s="80">
        <v>6</v>
      </c>
      <c r="AF303" s="78">
        <v>7</v>
      </c>
      <c r="AH303" s="78">
        <v>1</v>
      </c>
      <c r="AI303" s="78">
        <v>2</v>
      </c>
      <c r="AJ303" s="77">
        <v>3</v>
      </c>
      <c r="AK303" s="77">
        <v>4</v>
      </c>
      <c r="AL303" s="77">
        <v>5</v>
      </c>
      <c r="AM303" s="80">
        <v>6</v>
      </c>
      <c r="AN303" s="78">
        <v>7</v>
      </c>
      <c r="AP303" s="78">
        <v>1</v>
      </c>
      <c r="AQ303" s="78">
        <v>2</v>
      </c>
      <c r="AR303" s="77">
        <v>3</v>
      </c>
      <c r="AS303" s="77">
        <v>4</v>
      </c>
      <c r="AT303" s="77">
        <v>5</v>
      </c>
      <c r="AU303" s="80">
        <v>6</v>
      </c>
      <c r="AV303" s="78">
        <v>7</v>
      </c>
      <c r="AX303" s="78">
        <v>1</v>
      </c>
      <c r="AY303" s="78">
        <v>2</v>
      </c>
      <c r="AZ303" s="77">
        <v>3</v>
      </c>
      <c r="BA303" s="77">
        <v>4</v>
      </c>
      <c r="BB303" s="77">
        <v>5</v>
      </c>
      <c r="BC303" s="80">
        <v>6</v>
      </c>
      <c r="BD303" s="78">
        <v>7</v>
      </c>
      <c r="BF303" s="78">
        <v>1</v>
      </c>
      <c r="BG303" s="78">
        <v>2</v>
      </c>
      <c r="BH303" s="77">
        <v>3</v>
      </c>
      <c r="BI303" s="77">
        <v>4</v>
      </c>
      <c r="BJ303" s="77">
        <v>5</v>
      </c>
      <c r="BK303" s="80">
        <v>6</v>
      </c>
      <c r="BL303" s="78">
        <v>7</v>
      </c>
      <c r="BN303" s="78">
        <v>1</v>
      </c>
      <c r="BO303" s="78">
        <v>2</v>
      </c>
      <c r="BP303" s="77">
        <v>3</v>
      </c>
      <c r="BQ303" s="77">
        <v>4</v>
      </c>
      <c r="BR303" s="77">
        <v>5</v>
      </c>
      <c r="BS303" s="80">
        <v>6</v>
      </c>
      <c r="BT303" s="78">
        <v>7</v>
      </c>
    </row>
    <row r="304" spans="2:72">
      <c r="B304" s="41"/>
      <c r="C304" s="15"/>
      <c r="D304" s="41"/>
      <c r="E304" s="41"/>
      <c r="F304" s="41"/>
      <c r="G304" s="46"/>
      <c r="H304" s="41"/>
      <c r="J304" s="41"/>
      <c r="K304" s="15"/>
      <c r="L304" s="41"/>
      <c r="M304" s="41"/>
      <c r="N304" s="41"/>
      <c r="O304" s="46"/>
      <c r="P304" s="41"/>
      <c r="R304" s="41"/>
      <c r="S304" s="15"/>
      <c r="T304" s="41"/>
      <c r="U304" s="41"/>
      <c r="V304" s="41"/>
      <c r="W304" s="46"/>
      <c r="X304" s="41"/>
      <c r="Z304" s="41"/>
      <c r="AA304" s="15"/>
      <c r="AB304" s="41"/>
      <c r="AC304" s="41"/>
      <c r="AD304" s="41"/>
      <c r="AE304" s="46"/>
      <c r="AF304" s="41"/>
      <c r="AH304" s="41"/>
      <c r="AI304" s="15"/>
      <c r="AJ304" s="41"/>
      <c r="AK304" s="41"/>
      <c r="AL304" s="41"/>
      <c r="AM304" s="46"/>
      <c r="AN304" s="41"/>
      <c r="AP304" s="41"/>
      <c r="AQ304" s="15"/>
      <c r="AR304" s="41"/>
      <c r="AS304" s="41"/>
      <c r="AT304" s="41"/>
      <c r="AU304" s="46"/>
      <c r="AV304" s="41"/>
      <c r="AX304" s="41"/>
      <c r="AY304" s="15"/>
      <c r="AZ304" s="41"/>
      <c r="BA304" s="41"/>
      <c r="BB304" s="41"/>
      <c r="BC304" s="46"/>
      <c r="BD304" s="41"/>
      <c r="BF304" s="41"/>
      <c r="BG304" s="15"/>
      <c r="BH304" s="41"/>
      <c r="BI304" s="41"/>
      <c r="BJ304" s="41"/>
      <c r="BK304" s="46"/>
      <c r="BL304" s="41"/>
      <c r="BN304" s="41"/>
      <c r="BO304" s="15"/>
      <c r="BP304" s="41"/>
      <c r="BQ304" s="41"/>
      <c r="BR304" s="41"/>
      <c r="BS304" s="46"/>
      <c r="BT304" s="41"/>
    </row>
    <row r="305" spans="2:72">
      <c r="B305" s="22">
        <v>1</v>
      </c>
      <c r="C305" s="47">
        <v>1</v>
      </c>
      <c r="D305" s="37">
        <f>D249+D277</f>
        <v>18</v>
      </c>
      <c r="E305" s="37">
        <f t="shared" ref="E305:F305" si="733">E249+E277</f>
        <v>21</v>
      </c>
      <c r="F305" s="37">
        <f t="shared" si="733"/>
        <v>20</v>
      </c>
      <c r="G305" s="20">
        <f t="shared" ref="G305:G325" si="734">F305-D305</f>
        <v>2</v>
      </c>
      <c r="H305" s="101">
        <f t="shared" ref="H305:H325" si="735">F305-E305</f>
        <v>-1</v>
      </c>
      <c r="J305" s="22">
        <v>1</v>
      </c>
      <c r="K305" s="47">
        <v>1</v>
      </c>
      <c r="L305" s="37">
        <f>L249+L277</f>
        <v>0</v>
      </c>
      <c r="M305" s="37">
        <f t="shared" ref="M305:N305" si="736">M249+M277</f>
        <v>2</v>
      </c>
      <c r="N305" s="37">
        <f t="shared" si="736"/>
        <v>2</v>
      </c>
      <c r="O305" s="20">
        <f t="shared" ref="O305:O325" si="737">N305-L305</f>
        <v>2</v>
      </c>
      <c r="P305" s="101">
        <f t="shared" ref="P305:P325" si="738">N305-M305</f>
        <v>0</v>
      </c>
      <c r="R305" s="22">
        <v>1</v>
      </c>
      <c r="S305" s="47">
        <v>1</v>
      </c>
      <c r="T305" s="37">
        <f>T249+T277</f>
        <v>0</v>
      </c>
      <c r="U305" s="37">
        <f t="shared" ref="U305:V305" si="739">U249+U277</f>
        <v>0</v>
      </c>
      <c r="V305" s="37">
        <f t="shared" si="739"/>
        <v>0</v>
      </c>
      <c r="W305" s="20">
        <f t="shared" ref="W305:W325" si="740">V305-T305</f>
        <v>0</v>
      </c>
      <c r="X305" s="101">
        <f t="shared" ref="X305:X325" si="741">V305-U305</f>
        <v>0</v>
      </c>
      <c r="Z305" s="22">
        <v>1</v>
      </c>
      <c r="AA305" s="47">
        <v>1</v>
      </c>
      <c r="AB305" s="37">
        <f>AB249+AB277</f>
        <v>0</v>
      </c>
      <c r="AC305" s="37">
        <f t="shared" ref="AC305:AD305" si="742">AC249+AC277</f>
        <v>0</v>
      </c>
      <c r="AD305" s="37">
        <f t="shared" si="742"/>
        <v>0</v>
      </c>
      <c r="AE305" s="20">
        <f t="shared" ref="AE305:AE325" si="743">AD305-AB305</f>
        <v>0</v>
      </c>
      <c r="AF305" s="101">
        <f t="shared" ref="AF305:AF325" si="744">AD305-AC305</f>
        <v>0</v>
      </c>
      <c r="AH305" s="22">
        <v>1</v>
      </c>
      <c r="AI305" s="47">
        <v>1</v>
      </c>
      <c r="AJ305" s="37">
        <f>AJ249+AJ277</f>
        <v>0</v>
      </c>
      <c r="AK305" s="37">
        <f t="shared" ref="AK305:AL305" si="745">AK249+AK277</f>
        <v>0</v>
      </c>
      <c r="AL305" s="37">
        <f t="shared" si="745"/>
        <v>0</v>
      </c>
      <c r="AM305" s="20">
        <f t="shared" ref="AM305:AM325" si="746">AL305-AJ305</f>
        <v>0</v>
      </c>
      <c r="AN305" s="101">
        <f t="shared" ref="AN305:AN325" si="747">AL305-AK305</f>
        <v>0</v>
      </c>
      <c r="AP305" s="22">
        <v>1</v>
      </c>
      <c r="AQ305" s="47">
        <v>1</v>
      </c>
      <c r="AR305" s="37">
        <f>AR249+AR277</f>
        <v>1</v>
      </c>
      <c r="AS305" s="37">
        <f t="shared" ref="AS305:AT305" si="748">AS249+AS277</f>
        <v>1</v>
      </c>
      <c r="AT305" s="37">
        <f t="shared" si="748"/>
        <v>0</v>
      </c>
      <c r="AU305" s="20">
        <f t="shared" ref="AU305:AU325" si="749">AT305-AR305</f>
        <v>-1</v>
      </c>
      <c r="AV305" s="101">
        <f t="shared" ref="AV305:AV325" si="750">AT305-AS305</f>
        <v>-1</v>
      </c>
      <c r="AX305" s="22">
        <v>1</v>
      </c>
      <c r="AY305" s="47">
        <v>1</v>
      </c>
      <c r="AZ305" s="37">
        <f>AZ249+AZ277</f>
        <v>2</v>
      </c>
      <c r="BA305" s="37">
        <f t="shared" ref="BA305:BB305" si="751">BA249+BA277</f>
        <v>2</v>
      </c>
      <c r="BB305" s="37">
        <f t="shared" si="751"/>
        <v>2</v>
      </c>
      <c r="BC305" s="20">
        <f t="shared" ref="BC305:BC325" si="752">BB305-AZ305</f>
        <v>0</v>
      </c>
      <c r="BD305" s="101">
        <f t="shared" ref="BD305:BD325" si="753">BB305-BA305</f>
        <v>0</v>
      </c>
      <c r="BF305" s="22">
        <v>1</v>
      </c>
      <c r="BG305" s="47">
        <v>1</v>
      </c>
      <c r="BH305" s="37">
        <f>BH249+BH277</f>
        <v>12</v>
      </c>
      <c r="BI305" s="37">
        <f t="shared" ref="BI305:BJ305" si="754">BI249+BI277</f>
        <v>13</v>
      </c>
      <c r="BJ305" s="37">
        <f t="shared" si="754"/>
        <v>13</v>
      </c>
      <c r="BK305" s="20">
        <f t="shared" ref="BK305:BK325" si="755">BJ305-BH305</f>
        <v>1</v>
      </c>
      <c r="BL305" s="101">
        <f t="shared" ref="BL305:BL325" si="756">BJ305-BI305</f>
        <v>0</v>
      </c>
      <c r="BN305" s="22">
        <v>1</v>
      </c>
      <c r="BO305" s="47">
        <v>1</v>
      </c>
      <c r="BP305" s="37">
        <f>BP249+BP277</f>
        <v>3</v>
      </c>
      <c r="BQ305" s="37">
        <f t="shared" ref="BQ305:BR305" si="757">BQ249+BQ277</f>
        <v>3</v>
      </c>
      <c r="BR305" s="37">
        <f t="shared" si="757"/>
        <v>3</v>
      </c>
      <c r="BS305" s="20">
        <f t="shared" ref="BS305:BS325" si="758">BR305-BP305</f>
        <v>0</v>
      </c>
      <c r="BT305" s="101">
        <f t="shared" ref="BT305:BT325" si="759">BR305-BQ305</f>
        <v>0</v>
      </c>
    </row>
    <row r="306" spans="2:72">
      <c r="B306" s="22">
        <v>2</v>
      </c>
      <c r="C306" s="47">
        <v>2</v>
      </c>
      <c r="D306" s="37">
        <f t="shared" ref="D306:F324" si="760">D250+D278</f>
        <v>7</v>
      </c>
      <c r="E306" s="37">
        <f t="shared" si="760"/>
        <v>15</v>
      </c>
      <c r="F306" s="37">
        <f t="shared" si="760"/>
        <v>15</v>
      </c>
      <c r="G306" s="20">
        <f t="shared" si="734"/>
        <v>8</v>
      </c>
      <c r="H306" s="101">
        <f t="shared" si="735"/>
        <v>0</v>
      </c>
      <c r="J306" s="22">
        <v>2</v>
      </c>
      <c r="K306" s="47">
        <v>2</v>
      </c>
      <c r="L306" s="37">
        <f t="shared" ref="L306:N306" si="761">L250+L278</f>
        <v>0</v>
      </c>
      <c r="M306" s="37">
        <f t="shared" si="761"/>
        <v>8</v>
      </c>
      <c r="N306" s="37">
        <f t="shared" si="761"/>
        <v>7</v>
      </c>
      <c r="O306" s="20">
        <f t="shared" si="737"/>
        <v>7</v>
      </c>
      <c r="P306" s="101">
        <f t="shared" si="738"/>
        <v>-1</v>
      </c>
      <c r="R306" s="22">
        <v>2</v>
      </c>
      <c r="S306" s="47">
        <v>2</v>
      </c>
      <c r="T306" s="37">
        <f t="shared" ref="T306:V306" si="762">T250+T278</f>
        <v>0</v>
      </c>
      <c r="U306" s="37">
        <f t="shared" si="762"/>
        <v>0</v>
      </c>
      <c r="V306" s="37">
        <f t="shared" si="762"/>
        <v>0</v>
      </c>
      <c r="W306" s="20">
        <f t="shared" si="740"/>
        <v>0</v>
      </c>
      <c r="X306" s="101">
        <f t="shared" si="741"/>
        <v>0</v>
      </c>
      <c r="Z306" s="22">
        <v>2</v>
      </c>
      <c r="AA306" s="47">
        <v>2</v>
      </c>
      <c r="AB306" s="37">
        <f t="shared" ref="AB306:AD306" si="763">AB250+AB278</f>
        <v>0</v>
      </c>
      <c r="AC306" s="37">
        <f t="shared" si="763"/>
        <v>0</v>
      </c>
      <c r="AD306" s="37">
        <f t="shared" si="763"/>
        <v>0</v>
      </c>
      <c r="AE306" s="20">
        <f t="shared" si="743"/>
        <v>0</v>
      </c>
      <c r="AF306" s="101">
        <f t="shared" si="744"/>
        <v>0</v>
      </c>
      <c r="AH306" s="22">
        <v>2</v>
      </c>
      <c r="AI306" s="47">
        <v>2</v>
      </c>
      <c r="AJ306" s="37">
        <f t="shared" ref="AJ306:AL306" si="764">AJ250+AJ278</f>
        <v>0</v>
      </c>
      <c r="AK306" s="37">
        <f t="shared" si="764"/>
        <v>0</v>
      </c>
      <c r="AL306" s="37">
        <f t="shared" si="764"/>
        <v>0</v>
      </c>
      <c r="AM306" s="20">
        <f t="shared" si="746"/>
        <v>0</v>
      </c>
      <c r="AN306" s="101">
        <f t="shared" si="747"/>
        <v>0</v>
      </c>
      <c r="AP306" s="22">
        <v>2</v>
      </c>
      <c r="AQ306" s="47">
        <v>2</v>
      </c>
      <c r="AR306" s="37">
        <f t="shared" ref="AR306:AT306" si="765">AR250+AR278</f>
        <v>3</v>
      </c>
      <c r="AS306" s="37">
        <f t="shared" si="765"/>
        <v>3</v>
      </c>
      <c r="AT306" s="37">
        <f t="shared" si="765"/>
        <v>4</v>
      </c>
      <c r="AU306" s="20">
        <f t="shared" si="749"/>
        <v>1</v>
      </c>
      <c r="AV306" s="101">
        <f t="shared" si="750"/>
        <v>1</v>
      </c>
      <c r="AX306" s="22">
        <v>2</v>
      </c>
      <c r="AY306" s="47">
        <v>2</v>
      </c>
      <c r="AZ306" s="37">
        <f t="shared" ref="AZ306:BB306" si="766">AZ250+AZ278</f>
        <v>3</v>
      </c>
      <c r="BA306" s="37">
        <f t="shared" si="766"/>
        <v>3</v>
      </c>
      <c r="BB306" s="37">
        <f t="shared" si="766"/>
        <v>3</v>
      </c>
      <c r="BC306" s="20">
        <f t="shared" si="752"/>
        <v>0</v>
      </c>
      <c r="BD306" s="101">
        <f t="shared" si="753"/>
        <v>0</v>
      </c>
      <c r="BF306" s="22">
        <v>2</v>
      </c>
      <c r="BG306" s="47">
        <v>2</v>
      </c>
      <c r="BH306" s="37">
        <f t="shared" ref="BH306:BJ306" si="767">BH250+BH278</f>
        <v>1</v>
      </c>
      <c r="BI306" s="37">
        <f t="shared" si="767"/>
        <v>1</v>
      </c>
      <c r="BJ306" s="37">
        <f t="shared" si="767"/>
        <v>1</v>
      </c>
      <c r="BK306" s="20">
        <f t="shared" si="755"/>
        <v>0</v>
      </c>
      <c r="BL306" s="101">
        <f t="shared" si="756"/>
        <v>0</v>
      </c>
      <c r="BN306" s="22">
        <v>2</v>
      </c>
      <c r="BO306" s="47">
        <v>2</v>
      </c>
      <c r="BP306" s="37">
        <f t="shared" ref="BP306:BR306" si="768">BP250+BP278</f>
        <v>0</v>
      </c>
      <c r="BQ306" s="37">
        <f t="shared" si="768"/>
        <v>0</v>
      </c>
      <c r="BR306" s="37">
        <f t="shared" si="768"/>
        <v>0</v>
      </c>
      <c r="BS306" s="20">
        <f t="shared" si="758"/>
        <v>0</v>
      </c>
      <c r="BT306" s="101">
        <f t="shared" si="759"/>
        <v>0</v>
      </c>
    </row>
    <row r="307" spans="2:72">
      <c r="B307" s="22">
        <v>3</v>
      </c>
      <c r="C307" s="47">
        <v>3</v>
      </c>
      <c r="D307" s="37">
        <f t="shared" si="760"/>
        <v>24</v>
      </c>
      <c r="E307" s="37">
        <f t="shared" si="760"/>
        <v>27</v>
      </c>
      <c r="F307" s="37">
        <f t="shared" si="760"/>
        <v>26</v>
      </c>
      <c r="G307" s="20">
        <f t="shared" si="734"/>
        <v>2</v>
      </c>
      <c r="H307" s="101">
        <f t="shared" si="735"/>
        <v>-1</v>
      </c>
      <c r="J307" s="22">
        <v>3</v>
      </c>
      <c r="K307" s="47">
        <v>3</v>
      </c>
      <c r="L307" s="37">
        <f t="shared" ref="L307:N307" si="769">L251+L279</f>
        <v>0</v>
      </c>
      <c r="M307" s="37">
        <f t="shared" si="769"/>
        <v>3</v>
      </c>
      <c r="N307" s="37">
        <f t="shared" si="769"/>
        <v>3</v>
      </c>
      <c r="O307" s="20">
        <f t="shared" si="737"/>
        <v>3</v>
      </c>
      <c r="P307" s="101">
        <f t="shared" si="738"/>
        <v>0</v>
      </c>
      <c r="R307" s="22">
        <v>3</v>
      </c>
      <c r="S307" s="47">
        <v>3</v>
      </c>
      <c r="T307" s="37">
        <f t="shared" ref="T307:V307" si="770">T251+T279</f>
        <v>1</v>
      </c>
      <c r="U307" s="37">
        <f t="shared" si="770"/>
        <v>1</v>
      </c>
      <c r="V307" s="37">
        <f t="shared" si="770"/>
        <v>1</v>
      </c>
      <c r="W307" s="20">
        <f t="shared" si="740"/>
        <v>0</v>
      </c>
      <c r="X307" s="101">
        <f t="shared" si="741"/>
        <v>0</v>
      </c>
      <c r="Z307" s="22">
        <v>3</v>
      </c>
      <c r="AA307" s="47">
        <v>3</v>
      </c>
      <c r="AB307" s="37">
        <f t="shared" ref="AB307:AD307" si="771">AB251+AB279</f>
        <v>1</v>
      </c>
      <c r="AC307" s="37">
        <f t="shared" si="771"/>
        <v>1</v>
      </c>
      <c r="AD307" s="37">
        <f t="shared" si="771"/>
        <v>1</v>
      </c>
      <c r="AE307" s="20">
        <f t="shared" si="743"/>
        <v>0</v>
      </c>
      <c r="AF307" s="101">
        <f t="shared" si="744"/>
        <v>0</v>
      </c>
      <c r="AH307" s="22">
        <v>3</v>
      </c>
      <c r="AI307" s="47">
        <v>3</v>
      </c>
      <c r="AJ307" s="37">
        <f t="shared" ref="AJ307:AL307" si="772">AJ251+AJ279</f>
        <v>0</v>
      </c>
      <c r="AK307" s="37">
        <f t="shared" si="772"/>
        <v>1</v>
      </c>
      <c r="AL307" s="37">
        <f t="shared" si="772"/>
        <v>0</v>
      </c>
      <c r="AM307" s="20">
        <f t="shared" si="746"/>
        <v>0</v>
      </c>
      <c r="AN307" s="101">
        <f t="shared" si="747"/>
        <v>-1</v>
      </c>
      <c r="AP307" s="22">
        <v>3</v>
      </c>
      <c r="AQ307" s="47">
        <v>3</v>
      </c>
      <c r="AR307" s="37">
        <f t="shared" ref="AR307:AT307" si="773">AR251+AR279</f>
        <v>0</v>
      </c>
      <c r="AS307" s="37">
        <f t="shared" si="773"/>
        <v>0</v>
      </c>
      <c r="AT307" s="37">
        <f t="shared" si="773"/>
        <v>0</v>
      </c>
      <c r="AU307" s="20">
        <f t="shared" si="749"/>
        <v>0</v>
      </c>
      <c r="AV307" s="101">
        <f t="shared" si="750"/>
        <v>0</v>
      </c>
      <c r="AX307" s="22">
        <v>3</v>
      </c>
      <c r="AY307" s="47">
        <v>3</v>
      </c>
      <c r="AZ307" s="37">
        <f t="shared" ref="AZ307:BB307" si="774">AZ251+AZ279</f>
        <v>15</v>
      </c>
      <c r="BA307" s="37">
        <f t="shared" si="774"/>
        <v>15</v>
      </c>
      <c r="BB307" s="37">
        <f t="shared" si="774"/>
        <v>15</v>
      </c>
      <c r="BC307" s="20">
        <f t="shared" si="752"/>
        <v>0</v>
      </c>
      <c r="BD307" s="101">
        <f t="shared" si="753"/>
        <v>0</v>
      </c>
      <c r="BF307" s="22">
        <v>3</v>
      </c>
      <c r="BG307" s="47">
        <v>3</v>
      </c>
      <c r="BH307" s="37">
        <f t="shared" ref="BH307:BJ307" si="775">BH251+BH279</f>
        <v>7</v>
      </c>
      <c r="BI307" s="37">
        <f t="shared" si="775"/>
        <v>6</v>
      </c>
      <c r="BJ307" s="37">
        <f t="shared" si="775"/>
        <v>6</v>
      </c>
      <c r="BK307" s="20">
        <f t="shared" si="755"/>
        <v>-1</v>
      </c>
      <c r="BL307" s="101">
        <f t="shared" si="756"/>
        <v>0</v>
      </c>
      <c r="BN307" s="22">
        <v>3</v>
      </c>
      <c r="BO307" s="47">
        <v>3</v>
      </c>
      <c r="BP307" s="37">
        <f t="shared" ref="BP307:BR307" si="776">BP251+BP279</f>
        <v>0</v>
      </c>
      <c r="BQ307" s="37">
        <f t="shared" si="776"/>
        <v>0</v>
      </c>
      <c r="BR307" s="37">
        <f t="shared" si="776"/>
        <v>0</v>
      </c>
      <c r="BS307" s="20">
        <f t="shared" si="758"/>
        <v>0</v>
      </c>
      <c r="BT307" s="101">
        <f t="shared" si="759"/>
        <v>0</v>
      </c>
    </row>
    <row r="308" spans="2:72">
      <c r="B308" s="22">
        <v>4</v>
      </c>
      <c r="C308" s="47">
        <v>4</v>
      </c>
      <c r="D308" s="37">
        <f t="shared" si="760"/>
        <v>20</v>
      </c>
      <c r="E308" s="37">
        <f t="shared" si="760"/>
        <v>28</v>
      </c>
      <c r="F308" s="37">
        <f t="shared" si="760"/>
        <v>27</v>
      </c>
      <c r="G308" s="20">
        <f t="shared" si="734"/>
        <v>7</v>
      </c>
      <c r="H308" s="101">
        <f t="shared" si="735"/>
        <v>-1</v>
      </c>
      <c r="J308" s="22">
        <v>4</v>
      </c>
      <c r="K308" s="47">
        <v>4</v>
      </c>
      <c r="L308" s="37">
        <f t="shared" ref="L308:N308" si="777">L252+L280</f>
        <v>0</v>
      </c>
      <c r="M308" s="37">
        <f t="shared" si="777"/>
        <v>10</v>
      </c>
      <c r="N308" s="37">
        <f t="shared" si="777"/>
        <v>10</v>
      </c>
      <c r="O308" s="20">
        <f t="shared" si="737"/>
        <v>10</v>
      </c>
      <c r="P308" s="101">
        <f t="shared" si="738"/>
        <v>0</v>
      </c>
      <c r="R308" s="22">
        <v>4</v>
      </c>
      <c r="S308" s="47">
        <v>4</v>
      </c>
      <c r="T308" s="37">
        <f t="shared" ref="T308:V308" si="778">T252+T280</f>
        <v>0</v>
      </c>
      <c r="U308" s="37">
        <f t="shared" si="778"/>
        <v>0</v>
      </c>
      <c r="V308" s="37">
        <f t="shared" si="778"/>
        <v>0</v>
      </c>
      <c r="W308" s="20">
        <f t="shared" si="740"/>
        <v>0</v>
      </c>
      <c r="X308" s="101">
        <f t="shared" si="741"/>
        <v>0</v>
      </c>
      <c r="Z308" s="22">
        <v>4</v>
      </c>
      <c r="AA308" s="47">
        <v>4</v>
      </c>
      <c r="AB308" s="37">
        <f t="shared" ref="AB308:AD308" si="779">AB252+AB280</f>
        <v>1</v>
      </c>
      <c r="AC308" s="37">
        <f t="shared" si="779"/>
        <v>1</v>
      </c>
      <c r="AD308" s="37">
        <f t="shared" si="779"/>
        <v>0</v>
      </c>
      <c r="AE308" s="20">
        <f t="shared" si="743"/>
        <v>-1</v>
      </c>
      <c r="AF308" s="101">
        <f t="shared" si="744"/>
        <v>-1</v>
      </c>
      <c r="AH308" s="22">
        <v>4</v>
      </c>
      <c r="AI308" s="47">
        <v>4</v>
      </c>
      <c r="AJ308" s="37">
        <f t="shared" ref="AJ308:AL308" si="780">AJ252+AJ280</f>
        <v>2</v>
      </c>
      <c r="AK308" s="37">
        <f t="shared" si="780"/>
        <v>3</v>
      </c>
      <c r="AL308" s="37">
        <f t="shared" si="780"/>
        <v>3</v>
      </c>
      <c r="AM308" s="20">
        <f t="shared" si="746"/>
        <v>1</v>
      </c>
      <c r="AN308" s="101">
        <f t="shared" si="747"/>
        <v>0</v>
      </c>
      <c r="AP308" s="22">
        <v>4</v>
      </c>
      <c r="AQ308" s="47">
        <v>4</v>
      </c>
      <c r="AR308" s="37">
        <f t="shared" ref="AR308:AT308" si="781">AR252+AR280</f>
        <v>12</v>
      </c>
      <c r="AS308" s="37">
        <f t="shared" si="781"/>
        <v>9</v>
      </c>
      <c r="AT308" s="37">
        <f t="shared" si="781"/>
        <v>9</v>
      </c>
      <c r="AU308" s="20">
        <f t="shared" si="749"/>
        <v>-3</v>
      </c>
      <c r="AV308" s="101">
        <f t="shared" si="750"/>
        <v>0</v>
      </c>
      <c r="AX308" s="22">
        <v>4</v>
      </c>
      <c r="AY308" s="47">
        <v>4</v>
      </c>
      <c r="AZ308" s="37">
        <f t="shared" ref="AZ308:BB308" si="782">AZ252+AZ280</f>
        <v>0</v>
      </c>
      <c r="BA308" s="37">
        <f t="shared" si="782"/>
        <v>0</v>
      </c>
      <c r="BB308" s="37">
        <f t="shared" si="782"/>
        <v>0</v>
      </c>
      <c r="BC308" s="20">
        <f t="shared" si="752"/>
        <v>0</v>
      </c>
      <c r="BD308" s="101">
        <f t="shared" si="753"/>
        <v>0</v>
      </c>
      <c r="BF308" s="22">
        <v>4</v>
      </c>
      <c r="BG308" s="47">
        <v>4</v>
      </c>
      <c r="BH308" s="37">
        <f t="shared" ref="BH308:BJ308" si="783">BH252+BH280</f>
        <v>1</v>
      </c>
      <c r="BI308" s="37">
        <f t="shared" si="783"/>
        <v>1</v>
      </c>
      <c r="BJ308" s="37">
        <f t="shared" si="783"/>
        <v>1</v>
      </c>
      <c r="BK308" s="20">
        <f t="shared" si="755"/>
        <v>0</v>
      </c>
      <c r="BL308" s="101">
        <f t="shared" si="756"/>
        <v>0</v>
      </c>
      <c r="BN308" s="22">
        <v>4</v>
      </c>
      <c r="BO308" s="47">
        <v>4</v>
      </c>
      <c r="BP308" s="37">
        <f t="shared" ref="BP308:BR308" si="784">BP252+BP280</f>
        <v>4</v>
      </c>
      <c r="BQ308" s="37">
        <f t="shared" si="784"/>
        <v>4</v>
      </c>
      <c r="BR308" s="37">
        <f t="shared" si="784"/>
        <v>4</v>
      </c>
      <c r="BS308" s="20">
        <f t="shared" si="758"/>
        <v>0</v>
      </c>
      <c r="BT308" s="101">
        <f t="shared" si="759"/>
        <v>0</v>
      </c>
    </row>
    <row r="309" spans="2:72">
      <c r="B309" s="22">
        <v>5</v>
      </c>
      <c r="C309" s="47">
        <v>5</v>
      </c>
      <c r="D309" s="37">
        <f t="shared" si="760"/>
        <v>33</v>
      </c>
      <c r="E309" s="37">
        <f t="shared" si="760"/>
        <v>46</v>
      </c>
      <c r="F309" s="37">
        <f t="shared" si="760"/>
        <v>46</v>
      </c>
      <c r="G309" s="20">
        <f t="shared" si="734"/>
        <v>13</v>
      </c>
      <c r="H309" s="101">
        <f t="shared" si="735"/>
        <v>0</v>
      </c>
      <c r="J309" s="22">
        <v>5</v>
      </c>
      <c r="K309" s="47">
        <v>5</v>
      </c>
      <c r="L309" s="37">
        <f t="shared" ref="L309:N309" si="785">L253+L281</f>
        <v>0</v>
      </c>
      <c r="M309" s="37">
        <f t="shared" si="785"/>
        <v>16</v>
      </c>
      <c r="N309" s="37">
        <f t="shared" si="785"/>
        <v>16</v>
      </c>
      <c r="O309" s="20">
        <f t="shared" si="737"/>
        <v>16</v>
      </c>
      <c r="P309" s="101">
        <f t="shared" si="738"/>
        <v>0</v>
      </c>
      <c r="R309" s="22">
        <v>5</v>
      </c>
      <c r="S309" s="47">
        <v>5</v>
      </c>
      <c r="T309" s="37">
        <f t="shared" ref="T309:V309" si="786">T253+T281</f>
        <v>0</v>
      </c>
      <c r="U309" s="37">
        <f t="shared" si="786"/>
        <v>0</v>
      </c>
      <c r="V309" s="37">
        <f t="shared" si="786"/>
        <v>0</v>
      </c>
      <c r="W309" s="20">
        <f t="shared" si="740"/>
        <v>0</v>
      </c>
      <c r="X309" s="101">
        <f t="shared" si="741"/>
        <v>0</v>
      </c>
      <c r="Z309" s="22">
        <v>5</v>
      </c>
      <c r="AA309" s="47">
        <v>5</v>
      </c>
      <c r="AB309" s="37">
        <f t="shared" ref="AB309:AD309" si="787">AB253+AB281</f>
        <v>1</v>
      </c>
      <c r="AC309" s="37">
        <f t="shared" si="787"/>
        <v>1</v>
      </c>
      <c r="AD309" s="37">
        <f t="shared" si="787"/>
        <v>0</v>
      </c>
      <c r="AE309" s="20">
        <f t="shared" si="743"/>
        <v>-1</v>
      </c>
      <c r="AF309" s="101">
        <f t="shared" si="744"/>
        <v>-1</v>
      </c>
      <c r="AH309" s="22">
        <v>5</v>
      </c>
      <c r="AI309" s="47">
        <v>5</v>
      </c>
      <c r="AJ309" s="37">
        <f t="shared" ref="AJ309:AL309" si="788">AJ253+AJ281</f>
        <v>1</v>
      </c>
      <c r="AK309" s="37">
        <f t="shared" si="788"/>
        <v>1</v>
      </c>
      <c r="AL309" s="37">
        <f t="shared" si="788"/>
        <v>0</v>
      </c>
      <c r="AM309" s="20">
        <f t="shared" si="746"/>
        <v>-1</v>
      </c>
      <c r="AN309" s="101">
        <f t="shared" si="747"/>
        <v>-1</v>
      </c>
      <c r="AP309" s="22">
        <v>5</v>
      </c>
      <c r="AQ309" s="47">
        <v>5</v>
      </c>
      <c r="AR309" s="37">
        <f t="shared" ref="AR309:AT309" si="789">AR253+AR281</f>
        <v>1</v>
      </c>
      <c r="AS309" s="37">
        <f t="shared" si="789"/>
        <v>1</v>
      </c>
      <c r="AT309" s="37">
        <f t="shared" si="789"/>
        <v>1</v>
      </c>
      <c r="AU309" s="20">
        <f t="shared" si="749"/>
        <v>0</v>
      </c>
      <c r="AV309" s="101">
        <f t="shared" si="750"/>
        <v>0</v>
      </c>
      <c r="AX309" s="22">
        <v>5</v>
      </c>
      <c r="AY309" s="47">
        <v>5</v>
      </c>
      <c r="AZ309" s="37">
        <f t="shared" ref="AZ309:BB309" si="790">AZ253+AZ281</f>
        <v>5</v>
      </c>
      <c r="BA309" s="37">
        <f t="shared" si="790"/>
        <v>5</v>
      </c>
      <c r="BB309" s="37">
        <f t="shared" si="790"/>
        <v>5</v>
      </c>
      <c r="BC309" s="20">
        <f t="shared" si="752"/>
        <v>0</v>
      </c>
      <c r="BD309" s="101">
        <f t="shared" si="753"/>
        <v>0</v>
      </c>
      <c r="BF309" s="22">
        <v>5</v>
      </c>
      <c r="BG309" s="47">
        <v>5</v>
      </c>
      <c r="BH309" s="37">
        <f t="shared" ref="BH309:BJ309" si="791">BH253+BH281</f>
        <v>25</v>
      </c>
      <c r="BI309" s="37">
        <f t="shared" si="791"/>
        <v>22</v>
      </c>
      <c r="BJ309" s="37">
        <f t="shared" si="791"/>
        <v>24</v>
      </c>
      <c r="BK309" s="20">
        <f t="shared" si="755"/>
        <v>-1</v>
      </c>
      <c r="BL309" s="101">
        <f t="shared" si="756"/>
        <v>2</v>
      </c>
      <c r="BN309" s="22">
        <v>5</v>
      </c>
      <c r="BO309" s="47">
        <v>5</v>
      </c>
      <c r="BP309" s="37">
        <f t="shared" ref="BP309:BR309" si="792">BP253+BP281</f>
        <v>0</v>
      </c>
      <c r="BQ309" s="37">
        <f t="shared" si="792"/>
        <v>0</v>
      </c>
      <c r="BR309" s="37">
        <f t="shared" si="792"/>
        <v>0</v>
      </c>
      <c r="BS309" s="20">
        <f t="shared" si="758"/>
        <v>0</v>
      </c>
      <c r="BT309" s="101">
        <f t="shared" si="759"/>
        <v>0</v>
      </c>
    </row>
    <row r="310" spans="2:72">
      <c r="B310" s="22">
        <v>6</v>
      </c>
      <c r="C310" s="47">
        <v>6</v>
      </c>
      <c r="D310" s="37">
        <f t="shared" si="760"/>
        <v>28</v>
      </c>
      <c r="E310" s="37">
        <f t="shared" si="760"/>
        <v>52</v>
      </c>
      <c r="F310" s="37">
        <f t="shared" si="760"/>
        <v>46</v>
      </c>
      <c r="G310" s="20">
        <f t="shared" si="734"/>
        <v>18</v>
      </c>
      <c r="H310" s="101">
        <f t="shared" si="735"/>
        <v>-6</v>
      </c>
      <c r="J310" s="22">
        <v>6</v>
      </c>
      <c r="K310" s="47">
        <v>6</v>
      </c>
      <c r="L310" s="37">
        <f t="shared" ref="L310:N310" si="793">L254+L282</f>
        <v>0</v>
      </c>
      <c r="M310" s="37">
        <f t="shared" si="793"/>
        <v>13</v>
      </c>
      <c r="N310" s="37">
        <f t="shared" si="793"/>
        <v>13</v>
      </c>
      <c r="O310" s="20">
        <f t="shared" si="737"/>
        <v>13</v>
      </c>
      <c r="P310" s="101">
        <f t="shared" si="738"/>
        <v>0</v>
      </c>
      <c r="R310" s="22">
        <v>6</v>
      </c>
      <c r="S310" s="47">
        <v>6</v>
      </c>
      <c r="T310" s="37">
        <f t="shared" ref="T310:V310" si="794">T254+T282</f>
        <v>2</v>
      </c>
      <c r="U310" s="37">
        <f t="shared" si="794"/>
        <v>4</v>
      </c>
      <c r="V310" s="37">
        <f t="shared" si="794"/>
        <v>4</v>
      </c>
      <c r="W310" s="20">
        <f t="shared" si="740"/>
        <v>2</v>
      </c>
      <c r="X310" s="101">
        <f t="shared" si="741"/>
        <v>0</v>
      </c>
      <c r="Z310" s="22">
        <v>6</v>
      </c>
      <c r="AA310" s="47">
        <v>6</v>
      </c>
      <c r="AB310" s="37">
        <f t="shared" ref="AB310:AD310" si="795">AB254+AB282</f>
        <v>1</v>
      </c>
      <c r="AC310" s="37">
        <f t="shared" si="795"/>
        <v>1</v>
      </c>
      <c r="AD310" s="37">
        <f t="shared" si="795"/>
        <v>2</v>
      </c>
      <c r="AE310" s="20">
        <f t="shared" si="743"/>
        <v>1</v>
      </c>
      <c r="AF310" s="101">
        <f t="shared" si="744"/>
        <v>1</v>
      </c>
      <c r="AH310" s="22">
        <v>6</v>
      </c>
      <c r="AI310" s="47">
        <v>6</v>
      </c>
      <c r="AJ310" s="37">
        <f t="shared" ref="AJ310:AL310" si="796">AJ254+AJ282</f>
        <v>6</v>
      </c>
      <c r="AK310" s="37">
        <f t="shared" si="796"/>
        <v>7</v>
      </c>
      <c r="AL310" s="37">
        <f t="shared" si="796"/>
        <v>5</v>
      </c>
      <c r="AM310" s="20">
        <f t="shared" si="746"/>
        <v>-1</v>
      </c>
      <c r="AN310" s="101">
        <f t="shared" si="747"/>
        <v>-2</v>
      </c>
      <c r="AP310" s="22">
        <v>6</v>
      </c>
      <c r="AQ310" s="47">
        <v>6</v>
      </c>
      <c r="AR310" s="37">
        <f t="shared" ref="AR310:AT310" si="797">AR254+AR282</f>
        <v>3</v>
      </c>
      <c r="AS310" s="37">
        <f t="shared" si="797"/>
        <v>3</v>
      </c>
      <c r="AT310" s="37">
        <f t="shared" si="797"/>
        <v>3</v>
      </c>
      <c r="AU310" s="20">
        <f t="shared" si="749"/>
        <v>0</v>
      </c>
      <c r="AV310" s="101">
        <f t="shared" si="750"/>
        <v>0</v>
      </c>
      <c r="AX310" s="22">
        <v>6</v>
      </c>
      <c r="AY310" s="47">
        <v>6</v>
      </c>
      <c r="AZ310" s="37">
        <f t="shared" ref="AZ310:BB310" si="798">AZ254+AZ282</f>
        <v>2</v>
      </c>
      <c r="BA310" s="37">
        <f t="shared" si="798"/>
        <v>2</v>
      </c>
      <c r="BB310" s="37">
        <f t="shared" si="798"/>
        <v>2</v>
      </c>
      <c r="BC310" s="20">
        <f t="shared" si="752"/>
        <v>0</v>
      </c>
      <c r="BD310" s="101">
        <f t="shared" si="753"/>
        <v>0</v>
      </c>
      <c r="BF310" s="22">
        <v>6</v>
      </c>
      <c r="BG310" s="47">
        <v>6</v>
      </c>
      <c r="BH310" s="37">
        <f t="shared" ref="BH310:BJ310" si="799">BH254+BH282</f>
        <v>7</v>
      </c>
      <c r="BI310" s="37">
        <f t="shared" si="799"/>
        <v>11</v>
      </c>
      <c r="BJ310" s="37">
        <f t="shared" si="799"/>
        <v>11</v>
      </c>
      <c r="BK310" s="20">
        <f t="shared" si="755"/>
        <v>4</v>
      </c>
      <c r="BL310" s="101">
        <f t="shared" si="756"/>
        <v>0</v>
      </c>
      <c r="BN310" s="22">
        <v>6</v>
      </c>
      <c r="BO310" s="47">
        <v>6</v>
      </c>
      <c r="BP310" s="37">
        <f t="shared" ref="BP310:BR310" si="800">BP254+BP282</f>
        <v>7</v>
      </c>
      <c r="BQ310" s="37">
        <f t="shared" si="800"/>
        <v>11</v>
      </c>
      <c r="BR310" s="37">
        <f t="shared" si="800"/>
        <v>6</v>
      </c>
      <c r="BS310" s="20">
        <f t="shared" si="758"/>
        <v>-1</v>
      </c>
      <c r="BT310" s="101">
        <f t="shared" si="759"/>
        <v>-5</v>
      </c>
    </row>
    <row r="311" spans="2:72">
      <c r="B311" s="22">
        <v>7</v>
      </c>
      <c r="C311" s="47">
        <v>7</v>
      </c>
      <c r="D311" s="37">
        <f t="shared" si="760"/>
        <v>65</v>
      </c>
      <c r="E311" s="37">
        <f t="shared" si="760"/>
        <v>85</v>
      </c>
      <c r="F311" s="37">
        <f t="shared" si="760"/>
        <v>89</v>
      </c>
      <c r="G311" s="20">
        <f t="shared" si="734"/>
        <v>24</v>
      </c>
      <c r="H311" s="101">
        <f t="shared" si="735"/>
        <v>4</v>
      </c>
      <c r="J311" s="22">
        <v>7</v>
      </c>
      <c r="K311" s="47">
        <v>7</v>
      </c>
      <c r="L311" s="37">
        <f t="shared" ref="L311:N311" si="801">L255+L283</f>
        <v>0</v>
      </c>
      <c r="M311" s="37">
        <f t="shared" si="801"/>
        <v>17</v>
      </c>
      <c r="N311" s="37">
        <f t="shared" si="801"/>
        <v>17</v>
      </c>
      <c r="O311" s="20">
        <f t="shared" si="737"/>
        <v>17</v>
      </c>
      <c r="P311" s="101">
        <f t="shared" si="738"/>
        <v>0</v>
      </c>
      <c r="R311" s="22">
        <v>7</v>
      </c>
      <c r="S311" s="47">
        <v>7</v>
      </c>
      <c r="T311" s="37">
        <f t="shared" ref="T311:V311" si="802">T255+T283</f>
        <v>2</v>
      </c>
      <c r="U311" s="37">
        <f t="shared" si="802"/>
        <v>1</v>
      </c>
      <c r="V311" s="37">
        <f t="shared" si="802"/>
        <v>2</v>
      </c>
      <c r="W311" s="20">
        <f t="shared" si="740"/>
        <v>0</v>
      </c>
      <c r="X311" s="101">
        <f t="shared" si="741"/>
        <v>1</v>
      </c>
      <c r="Z311" s="22">
        <v>7</v>
      </c>
      <c r="AA311" s="47">
        <v>7</v>
      </c>
      <c r="AB311" s="37">
        <f t="shared" ref="AB311:AD311" si="803">AB255+AB283</f>
        <v>3</v>
      </c>
      <c r="AC311" s="37">
        <f t="shared" si="803"/>
        <v>3</v>
      </c>
      <c r="AD311" s="37">
        <f t="shared" si="803"/>
        <v>3</v>
      </c>
      <c r="AE311" s="20">
        <f t="shared" si="743"/>
        <v>0</v>
      </c>
      <c r="AF311" s="101">
        <f t="shared" si="744"/>
        <v>0</v>
      </c>
      <c r="AH311" s="22">
        <v>7</v>
      </c>
      <c r="AI311" s="47">
        <v>7</v>
      </c>
      <c r="AJ311" s="37">
        <f t="shared" ref="AJ311:AL311" si="804">AJ255+AJ283</f>
        <v>8</v>
      </c>
      <c r="AK311" s="37">
        <f t="shared" si="804"/>
        <v>8</v>
      </c>
      <c r="AL311" s="37">
        <f t="shared" si="804"/>
        <v>11</v>
      </c>
      <c r="AM311" s="20">
        <f t="shared" si="746"/>
        <v>3</v>
      </c>
      <c r="AN311" s="101">
        <f t="shared" si="747"/>
        <v>3</v>
      </c>
      <c r="AP311" s="22">
        <v>7</v>
      </c>
      <c r="AQ311" s="47">
        <v>7</v>
      </c>
      <c r="AR311" s="37">
        <f t="shared" ref="AR311:AT311" si="805">AR255+AR283</f>
        <v>22</v>
      </c>
      <c r="AS311" s="37">
        <f t="shared" si="805"/>
        <v>26</v>
      </c>
      <c r="AT311" s="37">
        <f t="shared" si="805"/>
        <v>26</v>
      </c>
      <c r="AU311" s="20">
        <f t="shared" si="749"/>
        <v>4</v>
      </c>
      <c r="AV311" s="101">
        <f t="shared" si="750"/>
        <v>0</v>
      </c>
      <c r="AX311" s="22">
        <v>7</v>
      </c>
      <c r="AY311" s="47">
        <v>7</v>
      </c>
      <c r="AZ311" s="37">
        <f t="shared" ref="AZ311:BB311" si="806">AZ255+AZ283</f>
        <v>9</v>
      </c>
      <c r="BA311" s="37">
        <f t="shared" si="806"/>
        <v>9</v>
      </c>
      <c r="BB311" s="37">
        <f t="shared" si="806"/>
        <v>9</v>
      </c>
      <c r="BC311" s="20">
        <f t="shared" si="752"/>
        <v>0</v>
      </c>
      <c r="BD311" s="101">
        <f t="shared" si="753"/>
        <v>0</v>
      </c>
      <c r="BF311" s="22">
        <v>7</v>
      </c>
      <c r="BG311" s="47">
        <v>7</v>
      </c>
      <c r="BH311" s="37">
        <f t="shared" ref="BH311:BJ311" si="807">BH255+BH283</f>
        <v>21</v>
      </c>
      <c r="BI311" s="37">
        <f t="shared" si="807"/>
        <v>21</v>
      </c>
      <c r="BJ311" s="37">
        <f t="shared" si="807"/>
        <v>21</v>
      </c>
      <c r="BK311" s="20">
        <f t="shared" si="755"/>
        <v>0</v>
      </c>
      <c r="BL311" s="101">
        <f t="shared" si="756"/>
        <v>0</v>
      </c>
      <c r="BN311" s="22">
        <v>7</v>
      </c>
      <c r="BO311" s="47">
        <v>7</v>
      </c>
      <c r="BP311" s="37">
        <f t="shared" ref="BP311:BR311" si="808">BP255+BP283</f>
        <v>0</v>
      </c>
      <c r="BQ311" s="37">
        <f t="shared" si="808"/>
        <v>0</v>
      </c>
      <c r="BR311" s="37">
        <f t="shared" si="808"/>
        <v>0</v>
      </c>
      <c r="BS311" s="20">
        <f t="shared" si="758"/>
        <v>0</v>
      </c>
      <c r="BT311" s="101">
        <f t="shared" si="759"/>
        <v>0</v>
      </c>
    </row>
    <row r="312" spans="2:72">
      <c r="B312" s="22">
        <v>8</v>
      </c>
      <c r="C312" s="47">
        <v>8</v>
      </c>
      <c r="D312" s="37">
        <f t="shared" si="760"/>
        <v>66</v>
      </c>
      <c r="E312" s="37">
        <f t="shared" si="760"/>
        <v>76</v>
      </c>
      <c r="F312" s="37">
        <f t="shared" si="760"/>
        <v>67</v>
      </c>
      <c r="G312" s="20">
        <f t="shared" si="734"/>
        <v>1</v>
      </c>
      <c r="H312" s="101">
        <f t="shared" si="735"/>
        <v>-9</v>
      </c>
      <c r="J312" s="22">
        <v>8</v>
      </c>
      <c r="K312" s="47">
        <v>8</v>
      </c>
      <c r="L312" s="37">
        <f t="shared" ref="L312:N312" si="809">L256+L284</f>
        <v>0</v>
      </c>
      <c r="M312" s="37">
        <f t="shared" si="809"/>
        <v>6</v>
      </c>
      <c r="N312" s="37">
        <f t="shared" si="809"/>
        <v>6</v>
      </c>
      <c r="O312" s="20">
        <f t="shared" si="737"/>
        <v>6</v>
      </c>
      <c r="P312" s="101">
        <f t="shared" si="738"/>
        <v>0</v>
      </c>
      <c r="R312" s="22">
        <v>8</v>
      </c>
      <c r="S312" s="47">
        <v>8</v>
      </c>
      <c r="T312" s="37">
        <f t="shared" ref="T312:V312" si="810">T256+T284</f>
        <v>2</v>
      </c>
      <c r="U312" s="37">
        <f t="shared" si="810"/>
        <v>3</v>
      </c>
      <c r="V312" s="37">
        <f t="shared" si="810"/>
        <v>3</v>
      </c>
      <c r="W312" s="20">
        <f t="shared" si="740"/>
        <v>1</v>
      </c>
      <c r="X312" s="101">
        <f t="shared" si="741"/>
        <v>0</v>
      </c>
      <c r="Z312" s="22">
        <v>8</v>
      </c>
      <c r="AA312" s="47">
        <v>8</v>
      </c>
      <c r="AB312" s="37">
        <f t="shared" ref="AB312:AD312" si="811">AB256+AB284</f>
        <v>1</v>
      </c>
      <c r="AC312" s="37">
        <f t="shared" si="811"/>
        <v>2</v>
      </c>
      <c r="AD312" s="37">
        <f t="shared" si="811"/>
        <v>1</v>
      </c>
      <c r="AE312" s="20">
        <f t="shared" si="743"/>
        <v>0</v>
      </c>
      <c r="AF312" s="101">
        <f t="shared" si="744"/>
        <v>-1</v>
      </c>
      <c r="AH312" s="22">
        <v>8</v>
      </c>
      <c r="AI312" s="47">
        <v>8</v>
      </c>
      <c r="AJ312" s="37">
        <f t="shared" ref="AJ312:AL312" si="812">AJ256+AJ284</f>
        <v>14</v>
      </c>
      <c r="AK312" s="37">
        <f t="shared" si="812"/>
        <v>16</v>
      </c>
      <c r="AL312" s="37">
        <f t="shared" si="812"/>
        <v>11</v>
      </c>
      <c r="AM312" s="20">
        <f t="shared" si="746"/>
        <v>-3</v>
      </c>
      <c r="AN312" s="101">
        <f t="shared" si="747"/>
        <v>-5</v>
      </c>
      <c r="AP312" s="22">
        <v>8</v>
      </c>
      <c r="AQ312" s="47">
        <v>8</v>
      </c>
      <c r="AR312" s="37">
        <f t="shared" ref="AR312:AT312" si="813">AR256+AR284</f>
        <v>7</v>
      </c>
      <c r="AS312" s="37">
        <f t="shared" si="813"/>
        <v>2</v>
      </c>
      <c r="AT312" s="37">
        <f t="shared" si="813"/>
        <v>2</v>
      </c>
      <c r="AU312" s="20">
        <f t="shared" si="749"/>
        <v>-5</v>
      </c>
      <c r="AV312" s="101">
        <f t="shared" si="750"/>
        <v>0</v>
      </c>
      <c r="AX312" s="22">
        <v>8</v>
      </c>
      <c r="AY312" s="47">
        <v>8</v>
      </c>
      <c r="AZ312" s="37">
        <f t="shared" ref="AZ312:BB312" si="814">AZ256+AZ284</f>
        <v>9</v>
      </c>
      <c r="BA312" s="37">
        <f t="shared" si="814"/>
        <v>9</v>
      </c>
      <c r="BB312" s="37">
        <f t="shared" si="814"/>
        <v>9</v>
      </c>
      <c r="BC312" s="20">
        <f t="shared" si="752"/>
        <v>0</v>
      </c>
      <c r="BD312" s="101">
        <f t="shared" si="753"/>
        <v>0</v>
      </c>
      <c r="BF312" s="22">
        <v>8</v>
      </c>
      <c r="BG312" s="47">
        <v>8</v>
      </c>
      <c r="BH312" s="37">
        <f t="shared" ref="BH312:BJ312" si="815">BH256+BH284</f>
        <v>23</v>
      </c>
      <c r="BI312" s="37">
        <f t="shared" si="815"/>
        <v>26</v>
      </c>
      <c r="BJ312" s="37">
        <f t="shared" si="815"/>
        <v>23</v>
      </c>
      <c r="BK312" s="20">
        <f t="shared" si="755"/>
        <v>0</v>
      </c>
      <c r="BL312" s="101">
        <f t="shared" si="756"/>
        <v>-3</v>
      </c>
      <c r="BN312" s="22">
        <v>8</v>
      </c>
      <c r="BO312" s="47">
        <v>8</v>
      </c>
      <c r="BP312" s="37">
        <f t="shared" ref="BP312:BR312" si="816">BP256+BP284</f>
        <v>10</v>
      </c>
      <c r="BQ312" s="37">
        <f t="shared" si="816"/>
        <v>12</v>
      </c>
      <c r="BR312" s="37">
        <f t="shared" si="816"/>
        <v>12</v>
      </c>
      <c r="BS312" s="20">
        <f t="shared" si="758"/>
        <v>2</v>
      </c>
      <c r="BT312" s="101">
        <f t="shared" si="759"/>
        <v>0</v>
      </c>
    </row>
    <row r="313" spans="2:72">
      <c r="B313" s="22">
        <v>9</v>
      </c>
      <c r="C313" s="47">
        <v>9</v>
      </c>
      <c r="D313" s="37">
        <f t="shared" si="760"/>
        <v>118</v>
      </c>
      <c r="E313" s="37">
        <f t="shared" si="760"/>
        <v>134</v>
      </c>
      <c r="F313" s="37">
        <f t="shared" si="760"/>
        <v>141</v>
      </c>
      <c r="G313" s="20">
        <f t="shared" si="734"/>
        <v>23</v>
      </c>
      <c r="H313" s="101">
        <f t="shared" si="735"/>
        <v>7</v>
      </c>
      <c r="J313" s="22">
        <v>9</v>
      </c>
      <c r="K313" s="47">
        <v>9</v>
      </c>
      <c r="L313" s="37">
        <f t="shared" ref="L313:N313" si="817">L257+L285</f>
        <v>0</v>
      </c>
      <c r="M313" s="37">
        <f t="shared" si="817"/>
        <v>4</v>
      </c>
      <c r="N313" s="37">
        <f t="shared" si="817"/>
        <v>4</v>
      </c>
      <c r="O313" s="20">
        <f t="shared" si="737"/>
        <v>4</v>
      </c>
      <c r="P313" s="101">
        <f t="shared" si="738"/>
        <v>0</v>
      </c>
      <c r="R313" s="22">
        <v>9</v>
      </c>
      <c r="S313" s="47">
        <v>9</v>
      </c>
      <c r="T313" s="37">
        <f t="shared" ref="T313:V313" si="818">T257+T285</f>
        <v>1</v>
      </c>
      <c r="U313" s="37">
        <f t="shared" si="818"/>
        <v>2</v>
      </c>
      <c r="V313" s="37">
        <f t="shared" si="818"/>
        <v>1</v>
      </c>
      <c r="W313" s="20">
        <f t="shared" si="740"/>
        <v>0</v>
      </c>
      <c r="X313" s="101">
        <f t="shared" si="741"/>
        <v>-1</v>
      </c>
      <c r="Z313" s="22">
        <v>9</v>
      </c>
      <c r="AA313" s="47">
        <v>9</v>
      </c>
      <c r="AB313" s="37">
        <f t="shared" ref="AB313:AD313" si="819">AB257+AB285</f>
        <v>2</v>
      </c>
      <c r="AC313" s="37">
        <f t="shared" si="819"/>
        <v>1</v>
      </c>
      <c r="AD313" s="37">
        <f t="shared" si="819"/>
        <v>1</v>
      </c>
      <c r="AE313" s="20">
        <f t="shared" si="743"/>
        <v>-1</v>
      </c>
      <c r="AF313" s="101">
        <f t="shared" si="744"/>
        <v>0</v>
      </c>
      <c r="AH313" s="22">
        <v>9</v>
      </c>
      <c r="AI313" s="47">
        <v>9</v>
      </c>
      <c r="AJ313" s="37">
        <f t="shared" ref="AJ313:AL313" si="820">AJ257+AJ285</f>
        <v>24</v>
      </c>
      <c r="AK313" s="37">
        <f t="shared" si="820"/>
        <v>25</v>
      </c>
      <c r="AL313" s="37">
        <f t="shared" si="820"/>
        <v>29</v>
      </c>
      <c r="AM313" s="20">
        <f t="shared" si="746"/>
        <v>5</v>
      </c>
      <c r="AN313" s="101">
        <f t="shared" si="747"/>
        <v>4</v>
      </c>
      <c r="AP313" s="22">
        <v>9</v>
      </c>
      <c r="AQ313" s="47">
        <v>9</v>
      </c>
      <c r="AR313" s="37">
        <f t="shared" ref="AR313:AT313" si="821">AR257+AR285</f>
        <v>60</v>
      </c>
      <c r="AS313" s="37">
        <f t="shared" si="821"/>
        <v>59</v>
      </c>
      <c r="AT313" s="37">
        <f t="shared" si="821"/>
        <v>59</v>
      </c>
      <c r="AU313" s="20">
        <f t="shared" si="749"/>
        <v>-1</v>
      </c>
      <c r="AV313" s="101">
        <f t="shared" si="750"/>
        <v>0</v>
      </c>
      <c r="AX313" s="22">
        <v>9</v>
      </c>
      <c r="AY313" s="47">
        <v>9</v>
      </c>
      <c r="AZ313" s="37">
        <f t="shared" ref="AZ313:BB313" si="822">AZ257+AZ285</f>
        <v>7</v>
      </c>
      <c r="BA313" s="37">
        <f t="shared" si="822"/>
        <v>11</v>
      </c>
      <c r="BB313" s="37">
        <f t="shared" si="822"/>
        <v>11</v>
      </c>
      <c r="BC313" s="20">
        <f t="shared" si="752"/>
        <v>4</v>
      </c>
      <c r="BD313" s="101">
        <f t="shared" si="753"/>
        <v>0</v>
      </c>
      <c r="BF313" s="22">
        <v>9</v>
      </c>
      <c r="BG313" s="47">
        <v>9</v>
      </c>
      <c r="BH313" s="37">
        <f t="shared" ref="BH313:BJ313" si="823">BH257+BH285</f>
        <v>21</v>
      </c>
      <c r="BI313" s="37">
        <f t="shared" si="823"/>
        <v>28</v>
      </c>
      <c r="BJ313" s="37">
        <f t="shared" si="823"/>
        <v>32</v>
      </c>
      <c r="BK313" s="20">
        <f t="shared" si="755"/>
        <v>11</v>
      </c>
      <c r="BL313" s="101">
        <f t="shared" si="756"/>
        <v>4</v>
      </c>
      <c r="BN313" s="22">
        <v>9</v>
      </c>
      <c r="BO313" s="47">
        <v>9</v>
      </c>
      <c r="BP313" s="37">
        <f t="shared" ref="BP313:BR313" si="824">BP257+BP285</f>
        <v>3</v>
      </c>
      <c r="BQ313" s="37">
        <f t="shared" si="824"/>
        <v>4</v>
      </c>
      <c r="BR313" s="37">
        <f t="shared" si="824"/>
        <v>4</v>
      </c>
      <c r="BS313" s="20">
        <f t="shared" si="758"/>
        <v>1</v>
      </c>
      <c r="BT313" s="101">
        <f t="shared" si="759"/>
        <v>0</v>
      </c>
    </row>
    <row r="314" spans="2:72">
      <c r="B314" s="22">
        <v>10</v>
      </c>
      <c r="C314" s="47">
        <v>10</v>
      </c>
      <c r="D314" s="37">
        <f t="shared" si="760"/>
        <v>205</v>
      </c>
      <c r="E314" s="37">
        <f t="shared" si="760"/>
        <v>277</v>
      </c>
      <c r="F314" s="37">
        <f t="shared" si="760"/>
        <v>274</v>
      </c>
      <c r="G314" s="20">
        <f t="shared" si="734"/>
        <v>69</v>
      </c>
      <c r="H314" s="101">
        <f t="shared" si="735"/>
        <v>-3</v>
      </c>
      <c r="J314" s="22">
        <v>10</v>
      </c>
      <c r="K314" s="47">
        <v>10</v>
      </c>
      <c r="L314" s="37">
        <f t="shared" ref="L314:N314" si="825">L258+L286</f>
        <v>0</v>
      </c>
      <c r="M314" s="37">
        <f t="shared" si="825"/>
        <v>53</v>
      </c>
      <c r="N314" s="37">
        <f t="shared" si="825"/>
        <v>53</v>
      </c>
      <c r="O314" s="20">
        <f t="shared" si="737"/>
        <v>53</v>
      </c>
      <c r="P314" s="101">
        <f t="shared" si="738"/>
        <v>0</v>
      </c>
      <c r="R314" s="22">
        <v>10</v>
      </c>
      <c r="S314" s="47">
        <v>10</v>
      </c>
      <c r="T314" s="37">
        <f t="shared" ref="T314:V314" si="826">T258+T286</f>
        <v>2</v>
      </c>
      <c r="U314" s="37">
        <f t="shared" si="826"/>
        <v>0</v>
      </c>
      <c r="V314" s="37">
        <f t="shared" si="826"/>
        <v>1</v>
      </c>
      <c r="W314" s="20">
        <f t="shared" si="740"/>
        <v>-1</v>
      </c>
      <c r="X314" s="101">
        <f t="shared" si="741"/>
        <v>1</v>
      </c>
      <c r="Z314" s="22">
        <v>10</v>
      </c>
      <c r="AA314" s="47">
        <v>10</v>
      </c>
      <c r="AB314" s="37">
        <f t="shared" ref="AB314:AD314" si="827">AB258+AB286</f>
        <v>1</v>
      </c>
      <c r="AC314" s="37">
        <f t="shared" si="827"/>
        <v>1</v>
      </c>
      <c r="AD314" s="37">
        <f t="shared" si="827"/>
        <v>1</v>
      </c>
      <c r="AE314" s="20">
        <f t="shared" si="743"/>
        <v>0</v>
      </c>
      <c r="AF314" s="101">
        <f t="shared" si="744"/>
        <v>0</v>
      </c>
      <c r="AH314" s="22">
        <v>10</v>
      </c>
      <c r="AI314" s="47">
        <v>10</v>
      </c>
      <c r="AJ314" s="37">
        <f t="shared" ref="AJ314:AL314" si="828">AJ258+AJ286</f>
        <v>78</v>
      </c>
      <c r="AK314" s="37">
        <f t="shared" si="828"/>
        <v>79</v>
      </c>
      <c r="AL314" s="37">
        <f t="shared" si="828"/>
        <v>82</v>
      </c>
      <c r="AM314" s="20">
        <f t="shared" si="746"/>
        <v>4</v>
      </c>
      <c r="AN314" s="101">
        <f t="shared" si="747"/>
        <v>3</v>
      </c>
      <c r="AP314" s="22">
        <v>10</v>
      </c>
      <c r="AQ314" s="47">
        <v>10</v>
      </c>
      <c r="AR314" s="37">
        <f t="shared" ref="AR314:AT314" si="829">AR258+AR286</f>
        <v>92</v>
      </c>
      <c r="AS314" s="37">
        <f t="shared" si="829"/>
        <v>101</v>
      </c>
      <c r="AT314" s="37">
        <f t="shared" si="829"/>
        <v>101</v>
      </c>
      <c r="AU314" s="20">
        <f t="shared" si="749"/>
        <v>9</v>
      </c>
      <c r="AV314" s="101">
        <f t="shared" si="750"/>
        <v>0</v>
      </c>
      <c r="AX314" s="22">
        <v>10</v>
      </c>
      <c r="AY314" s="47">
        <v>10</v>
      </c>
      <c r="AZ314" s="37">
        <f t="shared" ref="AZ314:BB314" si="830">AZ258+AZ286</f>
        <v>12</v>
      </c>
      <c r="BA314" s="37">
        <f t="shared" si="830"/>
        <v>18</v>
      </c>
      <c r="BB314" s="37">
        <f t="shared" si="830"/>
        <v>13</v>
      </c>
      <c r="BC314" s="20">
        <f t="shared" si="752"/>
        <v>1</v>
      </c>
      <c r="BD314" s="101">
        <f t="shared" si="753"/>
        <v>-5</v>
      </c>
      <c r="BF314" s="22">
        <v>10</v>
      </c>
      <c r="BG314" s="47">
        <v>10</v>
      </c>
      <c r="BH314" s="37">
        <f t="shared" ref="BH314:BJ314" si="831">BH258+BH286</f>
        <v>1</v>
      </c>
      <c r="BI314" s="37">
        <f t="shared" si="831"/>
        <v>1</v>
      </c>
      <c r="BJ314" s="37">
        <f t="shared" si="831"/>
        <v>1</v>
      </c>
      <c r="BK314" s="20">
        <f t="shared" si="755"/>
        <v>0</v>
      </c>
      <c r="BL314" s="101">
        <f t="shared" si="756"/>
        <v>0</v>
      </c>
      <c r="BN314" s="22">
        <v>10</v>
      </c>
      <c r="BO314" s="47">
        <v>10</v>
      </c>
      <c r="BP314" s="37">
        <f t="shared" ref="BP314:BR314" si="832">BP258+BP286</f>
        <v>19</v>
      </c>
      <c r="BQ314" s="37">
        <f t="shared" si="832"/>
        <v>24</v>
      </c>
      <c r="BR314" s="37">
        <f t="shared" si="832"/>
        <v>22</v>
      </c>
      <c r="BS314" s="20">
        <f t="shared" si="758"/>
        <v>3</v>
      </c>
      <c r="BT314" s="101">
        <f t="shared" si="759"/>
        <v>-2</v>
      </c>
    </row>
    <row r="315" spans="2:72">
      <c r="B315" s="22">
        <v>11</v>
      </c>
      <c r="C315" s="47">
        <v>11</v>
      </c>
      <c r="D315" s="37">
        <f t="shared" si="760"/>
        <v>470</v>
      </c>
      <c r="E315" s="37">
        <f t="shared" si="760"/>
        <v>516</v>
      </c>
      <c r="F315" s="37">
        <f t="shared" si="760"/>
        <v>511</v>
      </c>
      <c r="G315" s="20">
        <f t="shared" si="734"/>
        <v>41</v>
      </c>
      <c r="H315" s="101">
        <f t="shared" si="735"/>
        <v>-5</v>
      </c>
      <c r="J315" s="22">
        <v>11</v>
      </c>
      <c r="K315" s="47">
        <v>11</v>
      </c>
      <c r="L315" s="37">
        <f t="shared" ref="L315:N315" si="833">L259+L287</f>
        <v>0</v>
      </c>
      <c r="M315" s="37">
        <f t="shared" si="833"/>
        <v>39</v>
      </c>
      <c r="N315" s="37">
        <f t="shared" si="833"/>
        <v>39</v>
      </c>
      <c r="O315" s="20">
        <f t="shared" si="737"/>
        <v>39</v>
      </c>
      <c r="P315" s="101">
        <f t="shared" si="738"/>
        <v>0</v>
      </c>
      <c r="R315" s="22">
        <v>11</v>
      </c>
      <c r="S315" s="47">
        <v>11</v>
      </c>
      <c r="T315" s="37">
        <f t="shared" ref="T315:V315" si="834">T259+T287</f>
        <v>2</v>
      </c>
      <c r="U315" s="37">
        <f t="shared" si="834"/>
        <v>3</v>
      </c>
      <c r="V315" s="37">
        <f t="shared" si="834"/>
        <v>2</v>
      </c>
      <c r="W315" s="20">
        <f t="shared" si="740"/>
        <v>0</v>
      </c>
      <c r="X315" s="101">
        <f t="shared" si="741"/>
        <v>-1</v>
      </c>
      <c r="Z315" s="22">
        <v>11</v>
      </c>
      <c r="AA315" s="47">
        <v>11</v>
      </c>
      <c r="AB315" s="37">
        <f t="shared" ref="AB315:AD315" si="835">AB259+AB287</f>
        <v>2</v>
      </c>
      <c r="AC315" s="37">
        <f t="shared" si="835"/>
        <v>2</v>
      </c>
      <c r="AD315" s="37">
        <f t="shared" si="835"/>
        <v>2</v>
      </c>
      <c r="AE315" s="20">
        <f t="shared" si="743"/>
        <v>0</v>
      </c>
      <c r="AF315" s="101">
        <f t="shared" si="744"/>
        <v>0</v>
      </c>
      <c r="AH315" s="22">
        <v>11</v>
      </c>
      <c r="AI315" s="47">
        <v>11</v>
      </c>
      <c r="AJ315" s="37">
        <f t="shared" ref="AJ315:AL315" si="836">AJ259+AJ287</f>
        <v>54</v>
      </c>
      <c r="AK315" s="37">
        <f t="shared" si="836"/>
        <v>55</v>
      </c>
      <c r="AL315" s="37">
        <f t="shared" si="836"/>
        <v>59</v>
      </c>
      <c r="AM315" s="20">
        <f t="shared" si="746"/>
        <v>5</v>
      </c>
      <c r="AN315" s="101">
        <f t="shared" si="747"/>
        <v>4</v>
      </c>
      <c r="AP315" s="22">
        <v>11</v>
      </c>
      <c r="AQ315" s="47">
        <v>11</v>
      </c>
      <c r="AR315" s="37">
        <f t="shared" ref="AR315:AT315" si="837">AR259+AR287</f>
        <v>228</v>
      </c>
      <c r="AS315" s="37">
        <f t="shared" si="837"/>
        <v>217</v>
      </c>
      <c r="AT315" s="37">
        <f t="shared" si="837"/>
        <v>209</v>
      </c>
      <c r="AU315" s="20">
        <f t="shared" si="749"/>
        <v>-19</v>
      </c>
      <c r="AV315" s="101">
        <f t="shared" si="750"/>
        <v>-8</v>
      </c>
      <c r="AX315" s="22">
        <v>11</v>
      </c>
      <c r="AY315" s="47">
        <v>11</v>
      </c>
      <c r="AZ315" s="37">
        <f t="shared" ref="AZ315:BB315" si="838">AZ259+AZ287</f>
        <v>83</v>
      </c>
      <c r="BA315" s="37">
        <f t="shared" si="838"/>
        <v>97</v>
      </c>
      <c r="BB315" s="37">
        <f t="shared" si="838"/>
        <v>97</v>
      </c>
      <c r="BC315" s="20">
        <f t="shared" si="752"/>
        <v>14</v>
      </c>
      <c r="BD315" s="101">
        <f t="shared" si="753"/>
        <v>0</v>
      </c>
      <c r="BF315" s="22">
        <v>11</v>
      </c>
      <c r="BG315" s="47">
        <v>11</v>
      </c>
      <c r="BH315" s="37">
        <f t="shared" ref="BH315:BJ315" si="839">BH259+BH287</f>
        <v>75</v>
      </c>
      <c r="BI315" s="37">
        <f t="shared" si="839"/>
        <v>75</v>
      </c>
      <c r="BJ315" s="37">
        <f t="shared" si="839"/>
        <v>75</v>
      </c>
      <c r="BK315" s="20">
        <f t="shared" si="755"/>
        <v>0</v>
      </c>
      <c r="BL315" s="101">
        <f t="shared" si="756"/>
        <v>0</v>
      </c>
      <c r="BN315" s="22">
        <v>11</v>
      </c>
      <c r="BO315" s="47">
        <v>11</v>
      </c>
      <c r="BP315" s="37">
        <f t="shared" ref="BP315:BR315" si="840">BP259+BP287</f>
        <v>26</v>
      </c>
      <c r="BQ315" s="37">
        <f t="shared" si="840"/>
        <v>28</v>
      </c>
      <c r="BR315" s="37">
        <f t="shared" si="840"/>
        <v>28</v>
      </c>
      <c r="BS315" s="20">
        <f t="shared" si="758"/>
        <v>2</v>
      </c>
      <c r="BT315" s="101">
        <f t="shared" si="759"/>
        <v>0</v>
      </c>
    </row>
    <row r="316" spans="2:72">
      <c r="B316" s="22">
        <v>12</v>
      </c>
      <c r="C316" s="47">
        <v>12</v>
      </c>
      <c r="D316" s="37">
        <f t="shared" si="760"/>
        <v>251</v>
      </c>
      <c r="E316" s="37">
        <f t="shared" si="760"/>
        <v>280</v>
      </c>
      <c r="F316" s="37">
        <f t="shared" si="760"/>
        <v>244</v>
      </c>
      <c r="G316" s="20">
        <f t="shared" si="734"/>
        <v>-7</v>
      </c>
      <c r="H316" s="101">
        <f t="shared" si="735"/>
        <v>-36</v>
      </c>
      <c r="J316" s="22">
        <v>12</v>
      </c>
      <c r="K316" s="47">
        <v>12</v>
      </c>
      <c r="L316" s="37">
        <f t="shared" ref="L316:N316" si="841">L260+L288</f>
        <v>0</v>
      </c>
      <c r="M316" s="37">
        <f t="shared" si="841"/>
        <v>30</v>
      </c>
      <c r="N316" s="37">
        <f t="shared" si="841"/>
        <v>30</v>
      </c>
      <c r="O316" s="20">
        <f t="shared" si="737"/>
        <v>30</v>
      </c>
      <c r="P316" s="101">
        <f t="shared" si="738"/>
        <v>0</v>
      </c>
      <c r="R316" s="22">
        <v>12</v>
      </c>
      <c r="S316" s="47">
        <v>12</v>
      </c>
      <c r="T316" s="37">
        <f t="shared" ref="T316:V316" si="842">T260+T288</f>
        <v>1</v>
      </c>
      <c r="U316" s="37">
        <f t="shared" si="842"/>
        <v>0</v>
      </c>
      <c r="V316" s="37">
        <f t="shared" si="842"/>
        <v>0</v>
      </c>
      <c r="W316" s="20">
        <f t="shared" si="740"/>
        <v>-1</v>
      </c>
      <c r="X316" s="101">
        <f t="shared" si="741"/>
        <v>0</v>
      </c>
      <c r="Z316" s="22">
        <v>12</v>
      </c>
      <c r="AA316" s="47">
        <v>12</v>
      </c>
      <c r="AB316" s="37">
        <f t="shared" ref="AB316:AD316" si="843">AB260+AB288</f>
        <v>5</v>
      </c>
      <c r="AC316" s="37">
        <f t="shared" si="843"/>
        <v>5</v>
      </c>
      <c r="AD316" s="37">
        <f t="shared" si="843"/>
        <v>4</v>
      </c>
      <c r="AE316" s="20">
        <f t="shared" si="743"/>
        <v>-1</v>
      </c>
      <c r="AF316" s="101">
        <f t="shared" si="744"/>
        <v>-1</v>
      </c>
      <c r="AH316" s="22">
        <v>12</v>
      </c>
      <c r="AI316" s="47">
        <v>12</v>
      </c>
      <c r="AJ316" s="37">
        <f t="shared" ref="AJ316:AL316" si="844">AJ260+AJ288</f>
        <v>91</v>
      </c>
      <c r="AK316" s="37">
        <f t="shared" si="844"/>
        <v>92</v>
      </c>
      <c r="AL316" s="37">
        <f t="shared" si="844"/>
        <v>73</v>
      </c>
      <c r="AM316" s="20">
        <f t="shared" si="746"/>
        <v>-18</v>
      </c>
      <c r="AN316" s="101">
        <f t="shared" si="747"/>
        <v>-19</v>
      </c>
      <c r="AP316" s="22">
        <v>12</v>
      </c>
      <c r="AQ316" s="47">
        <v>12</v>
      </c>
      <c r="AR316" s="37">
        <f t="shared" ref="AR316:AT316" si="845">AR260+AR288</f>
        <v>9</v>
      </c>
      <c r="AS316" s="37">
        <f t="shared" si="845"/>
        <v>10</v>
      </c>
      <c r="AT316" s="37">
        <f t="shared" si="845"/>
        <v>10</v>
      </c>
      <c r="AU316" s="20">
        <f t="shared" si="749"/>
        <v>1</v>
      </c>
      <c r="AV316" s="101">
        <f t="shared" si="750"/>
        <v>0</v>
      </c>
      <c r="AX316" s="22">
        <v>12</v>
      </c>
      <c r="AY316" s="47">
        <v>12</v>
      </c>
      <c r="AZ316" s="37">
        <f t="shared" ref="AZ316:BB316" si="846">AZ260+AZ288</f>
        <v>75</v>
      </c>
      <c r="BA316" s="37">
        <f t="shared" si="846"/>
        <v>72</v>
      </c>
      <c r="BB316" s="37">
        <f t="shared" si="846"/>
        <v>66</v>
      </c>
      <c r="BC316" s="20">
        <f t="shared" si="752"/>
        <v>-9</v>
      </c>
      <c r="BD316" s="101">
        <f t="shared" si="753"/>
        <v>-6</v>
      </c>
      <c r="BF316" s="22">
        <v>12</v>
      </c>
      <c r="BG316" s="47">
        <v>12</v>
      </c>
      <c r="BH316" s="37">
        <f t="shared" ref="BH316:BJ316" si="847">BH260+BH288</f>
        <v>53</v>
      </c>
      <c r="BI316" s="37">
        <f t="shared" si="847"/>
        <v>62</v>
      </c>
      <c r="BJ316" s="37">
        <f t="shared" si="847"/>
        <v>53</v>
      </c>
      <c r="BK316" s="20">
        <f t="shared" si="755"/>
        <v>0</v>
      </c>
      <c r="BL316" s="101">
        <f t="shared" si="756"/>
        <v>-9</v>
      </c>
      <c r="BN316" s="22">
        <v>12</v>
      </c>
      <c r="BO316" s="47">
        <v>12</v>
      </c>
      <c r="BP316" s="37">
        <f t="shared" ref="BP316:BR316" si="848">BP260+BP288</f>
        <v>17</v>
      </c>
      <c r="BQ316" s="37">
        <f t="shared" si="848"/>
        <v>9</v>
      </c>
      <c r="BR316" s="37">
        <f t="shared" si="848"/>
        <v>8</v>
      </c>
      <c r="BS316" s="20">
        <f t="shared" si="758"/>
        <v>-9</v>
      </c>
      <c r="BT316" s="101">
        <f t="shared" si="759"/>
        <v>-1</v>
      </c>
    </row>
    <row r="317" spans="2:72">
      <c r="B317" s="22">
        <v>13</v>
      </c>
      <c r="C317" s="47">
        <v>13</v>
      </c>
      <c r="D317" s="37">
        <f t="shared" si="760"/>
        <v>463</v>
      </c>
      <c r="E317" s="37">
        <f t="shared" si="760"/>
        <v>583</v>
      </c>
      <c r="F317" s="37">
        <f t="shared" si="760"/>
        <v>527</v>
      </c>
      <c r="G317" s="20">
        <f t="shared" si="734"/>
        <v>64</v>
      </c>
      <c r="H317" s="101">
        <f t="shared" si="735"/>
        <v>-56</v>
      </c>
      <c r="J317" s="22">
        <v>13</v>
      </c>
      <c r="K317" s="47">
        <v>13</v>
      </c>
      <c r="L317" s="37">
        <f t="shared" ref="L317:N317" si="849">L261+L289</f>
        <v>0</v>
      </c>
      <c r="M317" s="37">
        <f t="shared" si="849"/>
        <v>18</v>
      </c>
      <c r="N317" s="37">
        <f t="shared" si="849"/>
        <v>18</v>
      </c>
      <c r="O317" s="20">
        <f t="shared" si="737"/>
        <v>18</v>
      </c>
      <c r="P317" s="101">
        <f t="shared" si="738"/>
        <v>0</v>
      </c>
      <c r="R317" s="22">
        <v>13</v>
      </c>
      <c r="S317" s="47">
        <v>13</v>
      </c>
      <c r="T317" s="37">
        <f t="shared" ref="T317:V317" si="850">T261+T289</f>
        <v>0</v>
      </c>
      <c r="U317" s="37">
        <f t="shared" si="850"/>
        <v>0</v>
      </c>
      <c r="V317" s="37">
        <f t="shared" si="850"/>
        <v>0</v>
      </c>
      <c r="W317" s="20">
        <f t="shared" si="740"/>
        <v>0</v>
      </c>
      <c r="X317" s="101">
        <f t="shared" si="741"/>
        <v>0</v>
      </c>
      <c r="Z317" s="22">
        <v>13</v>
      </c>
      <c r="AA317" s="47">
        <v>13</v>
      </c>
      <c r="AB317" s="37">
        <f t="shared" ref="AB317:AD317" si="851">AB261+AB289</f>
        <v>5</v>
      </c>
      <c r="AC317" s="37">
        <f t="shared" si="851"/>
        <v>6</v>
      </c>
      <c r="AD317" s="37">
        <f t="shared" si="851"/>
        <v>5</v>
      </c>
      <c r="AE317" s="20">
        <f t="shared" si="743"/>
        <v>0</v>
      </c>
      <c r="AF317" s="101">
        <f t="shared" si="744"/>
        <v>-1</v>
      </c>
      <c r="AH317" s="22">
        <v>13</v>
      </c>
      <c r="AI317" s="47">
        <v>13</v>
      </c>
      <c r="AJ317" s="37">
        <f t="shared" ref="AJ317:AL317" si="852">AJ261+AJ289</f>
        <v>63</v>
      </c>
      <c r="AK317" s="37">
        <f t="shared" si="852"/>
        <v>64</v>
      </c>
      <c r="AL317" s="37">
        <f t="shared" si="852"/>
        <v>66</v>
      </c>
      <c r="AM317" s="20">
        <f t="shared" si="746"/>
        <v>3</v>
      </c>
      <c r="AN317" s="101">
        <f t="shared" si="747"/>
        <v>2</v>
      </c>
      <c r="AP317" s="22">
        <v>13</v>
      </c>
      <c r="AQ317" s="47">
        <v>13</v>
      </c>
      <c r="AR317" s="37">
        <f t="shared" ref="AR317:AT317" si="853">AR261+AR289</f>
        <v>4</v>
      </c>
      <c r="AS317" s="37">
        <f t="shared" si="853"/>
        <v>47</v>
      </c>
      <c r="AT317" s="37">
        <f t="shared" si="853"/>
        <v>2</v>
      </c>
      <c r="AU317" s="20">
        <f t="shared" si="749"/>
        <v>-2</v>
      </c>
      <c r="AV317" s="101">
        <f t="shared" si="750"/>
        <v>-45</v>
      </c>
      <c r="AX317" s="22">
        <v>13</v>
      </c>
      <c r="AY317" s="47">
        <v>13</v>
      </c>
      <c r="AZ317" s="37">
        <f t="shared" ref="AZ317:BB317" si="854">AZ261+AZ289</f>
        <v>34</v>
      </c>
      <c r="BA317" s="37">
        <f t="shared" si="854"/>
        <v>37</v>
      </c>
      <c r="BB317" s="37">
        <f t="shared" si="854"/>
        <v>34</v>
      </c>
      <c r="BC317" s="20">
        <f t="shared" si="752"/>
        <v>0</v>
      </c>
      <c r="BD317" s="101">
        <f t="shared" si="753"/>
        <v>-3</v>
      </c>
      <c r="BF317" s="22">
        <v>13</v>
      </c>
      <c r="BG317" s="47">
        <v>13</v>
      </c>
      <c r="BH317" s="37">
        <f t="shared" ref="BH317:BJ317" si="855">BH261+BH289</f>
        <v>357</v>
      </c>
      <c r="BI317" s="37">
        <f t="shared" si="855"/>
        <v>411</v>
      </c>
      <c r="BJ317" s="37">
        <f t="shared" si="855"/>
        <v>402</v>
      </c>
      <c r="BK317" s="20">
        <f t="shared" si="755"/>
        <v>45</v>
      </c>
      <c r="BL317" s="101">
        <f t="shared" si="756"/>
        <v>-9</v>
      </c>
      <c r="BN317" s="22">
        <v>13</v>
      </c>
      <c r="BO317" s="47">
        <v>13</v>
      </c>
      <c r="BP317" s="37">
        <f t="shared" ref="BP317:BR317" si="856">BP261+BP289</f>
        <v>0</v>
      </c>
      <c r="BQ317" s="37">
        <f t="shared" si="856"/>
        <v>0</v>
      </c>
      <c r="BR317" s="37">
        <f t="shared" si="856"/>
        <v>0</v>
      </c>
      <c r="BS317" s="20">
        <f t="shared" si="758"/>
        <v>0</v>
      </c>
      <c r="BT317" s="101">
        <f t="shared" si="759"/>
        <v>0</v>
      </c>
    </row>
    <row r="318" spans="2:72">
      <c r="B318" s="22">
        <v>14</v>
      </c>
      <c r="C318" s="47">
        <v>14</v>
      </c>
      <c r="D318" s="37">
        <f t="shared" si="760"/>
        <v>139</v>
      </c>
      <c r="E318" s="37">
        <f t="shared" si="760"/>
        <v>131</v>
      </c>
      <c r="F318" s="37">
        <f t="shared" si="760"/>
        <v>160</v>
      </c>
      <c r="G318" s="20">
        <f t="shared" si="734"/>
        <v>21</v>
      </c>
      <c r="H318" s="101">
        <f t="shared" si="735"/>
        <v>29</v>
      </c>
      <c r="J318" s="22">
        <v>14</v>
      </c>
      <c r="K318" s="47">
        <v>14</v>
      </c>
      <c r="L318" s="37">
        <f t="shared" ref="L318:N318" si="857">L262+L290</f>
        <v>0</v>
      </c>
      <c r="M318" s="37">
        <f t="shared" si="857"/>
        <v>1</v>
      </c>
      <c r="N318" s="37">
        <f t="shared" si="857"/>
        <v>1</v>
      </c>
      <c r="O318" s="20">
        <f t="shared" si="737"/>
        <v>1</v>
      </c>
      <c r="P318" s="101">
        <f t="shared" si="738"/>
        <v>0</v>
      </c>
      <c r="R318" s="22">
        <v>14</v>
      </c>
      <c r="S318" s="47">
        <v>14</v>
      </c>
      <c r="T318" s="37">
        <f t="shared" ref="T318:V318" si="858">T262+T290</f>
        <v>0</v>
      </c>
      <c r="U318" s="37">
        <f t="shared" si="858"/>
        <v>0</v>
      </c>
      <c r="V318" s="37">
        <f t="shared" si="858"/>
        <v>0</v>
      </c>
      <c r="W318" s="20">
        <f t="shared" si="740"/>
        <v>0</v>
      </c>
      <c r="X318" s="101">
        <f t="shared" si="741"/>
        <v>0</v>
      </c>
      <c r="Z318" s="22">
        <v>14</v>
      </c>
      <c r="AA318" s="47">
        <v>14</v>
      </c>
      <c r="AB318" s="37">
        <f t="shared" ref="AB318:AD318" si="859">AB262+AB290</f>
        <v>21</v>
      </c>
      <c r="AC318" s="37">
        <f t="shared" si="859"/>
        <v>21</v>
      </c>
      <c r="AD318" s="37">
        <f t="shared" si="859"/>
        <v>20</v>
      </c>
      <c r="AE318" s="20">
        <f t="shared" si="743"/>
        <v>-1</v>
      </c>
      <c r="AF318" s="101">
        <f t="shared" si="744"/>
        <v>-1</v>
      </c>
      <c r="AH318" s="22">
        <v>14</v>
      </c>
      <c r="AI318" s="47">
        <v>14</v>
      </c>
      <c r="AJ318" s="37">
        <f t="shared" ref="AJ318:AL318" si="860">AJ262+AJ290</f>
        <v>72</v>
      </c>
      <c r="AK318" s="37">
        <f t="shared" si="860"/>
        <v>73</v>
      </c>
      <c r="AL318" s="37">
        <f t="shared" si="860"/>
        <v>93</v>
      </c>
      <c r="AM318" s="20">
        <f t="shared" si="746"/>
        <v>21</v>
      </c>
      <c r="AN318" s="101">
        <f t="shared" si="747"/>
        <v>20</v>
      </c>
      <c r="AP318" s="22">
        <v>14</v>
      </c>
      <c r="AQ318" s="47">
        <v>14</v>
      </c>
      <c r="AR318" s="37">
        <f t="shared" ref="AR318:AT318" si="861">AR262+AR290</f>
        <v>0</v>
      </c>
      <c r="AS318" s="37">
        <f t="shared" si="861"/>
        <v>0</v>
      </c>
      <c r="AT318" s="37">
        <f t="shared" si="861"/>
        <v>10</v>
      </c>
      <c r="AU318" s="20">
        <f t="shared" si="749"/>
        <v>10</v>
      </c>
      <c r="AV318" s="101">
        <f t="shared" si="750"/>
        <v>10</v>
      </c>
      <c r="AX318" s="22">
        <v>14</v>
      </c>
      <c r="AY318" s="47">
        <v>14</v>
      </c>
      <c r="AZ318" s="37">
        <f t="shared" ref="AZ318:BB318" si="862">AZ262+AZ290</f>
        <v>46</v>
      </c>
      <c r="BA318" s="37">
        <f t="shared" si="862"/>
        <v>36</v>
      </c>
      <c r="BB318" s="37">
        <f t="shared" si="862"/>
        <v>36</v>
      </c>
      <c r="BC318" s="20">
        <f t="shared" si="752"/>
        <v>-10</v>
      </c>
      <c r="BD318" s="101">
        <f t="shared" si="753"/>
        <v>0</v>
      </c>
      <c r="BF318" s="22">
        <v>14</v>
      </c>
      <c r="BG318" s="47">
        <v>14</v>
      </c>
      <c r="BH318" s="37">
        <f t="shared" ref="BH318:BJ318" si="863">BH262+BH290</f>
        <v>0</v>
      </c>
      <c r="BI318" s="37">
        <f t="shared" si="863"/>
        <v>0</v>
      </c>
      <c r="BJ318" s="37">
        <f t="shared" si="863"/>
        <v>0</v>
      </c>
      <c r="BK318" s="20">
        <f t="shared" si="755"/>
        <v>0</v>
      </c>
      <c r="BL318" s="101">
        <f t="shared" si="756"/>
        <v>0</v>
      </c>
      <c r="BN318" s="22">
        <v>14</v>
      </c>
      <c r="BO318" s="47">
        <v>14</v>
      </c>
      <c r="BP318" s="37">
        <f t="shared" ref="BP318:BR318" si="864">BP262+BP290</f>
        <v>0</v>
      </c>
      <c r="BQ318" s="37">
        <f t="shared" si="864"/>
        <v>0</v>
      </c>
      <c r="BR318" s="37">
        <f t="shared" si="864"/>
        <v>0</v>
      </c>
      <c r="BS318" s="20">
        <f t="shared" si="758"/>
        <v>0</v>
      </c>
      <c r="BT318" s="101">
        <f t="shared" si="759"/>
        <v>0</v>
      </c>
    </row>
    <row r="319" spans="2:72">
      <c r="B319" s="22">
        <v>15</v>
      </c>
      <c r="C319" s="47">
        <v>15</v>
      </c>
      <c r="D319" s="37">
        <f t="shared" si="760"/>
        <v>62</v>
      </c>
      <c r="E319" s="37">
        <f t="shared" si="760"/>
        <v>66</v>
      </c>
      <c r="F319" s="37">
        <f t="shared" si="760"/>
        <v>43</v>
      </c>
      <c r="G319" s="20">
        <f t="shared" si="734"/>
        <v>-19</v>
      </c>
      <c r="H319" s="101">
        <f t="shared" si="735"/>
        <v>-23</v>
      </c>
      <c r="J319" s="22">
        <v>15</v>
      </c>
      <c r="K319" s="47">
        <v>15</v>
      </c>
      <c r="L319" s="37">
        <f t="shared" ref="L319:N319" si="865">L263+L291</f>
        <v>0</v>
      </c>
      <c r="M319" s="37">
        <f t="shared" si="865"/>
        <v>3</v>
      </c>
      <c r="N319" s="37">
        <f t="shared" si="865"/>
        <v>3</v>
      </c>
      <c r="O319" s="20">
        <f t="shared" si="737"/>
        <v>3</v>
      </c>
      <c r="P319" s="101">
        <f t="shared" si="738"/>
        <v>0</v>
      </c>
      <c r="R319" s="22">
        <v>15</v>
      </c>
      <c r="S319" s="47">
        <v>15</v>
      </c>
      <c r="T319" s="37">
        <f t="shared" ref="T319:V319" si="866">T263+T291</f>
        <v>0</v>
      </c>
      <c r="U319" s="37">
        <f t="shared" si="866"/>
        <v>0</v>
      </c>
      <c r="V319" s="37">
        <f t="shared" si="866"/>
        <v>0</v>
      </c>
      <c r="W319" s="20">
        <f t="shared" si="740"/>
        <v>0</v>
      </c>
      <c r="X319" s="101">
        <f t="shared" si="741"/>
        <v>0</v>
      </c>
      <c r="Z319" s="22">
        <v>15</v>
      </c>
      <c r="AA319" s="47">
        <v>15</v>
      </c>
      <c r="AB319" s="37">
        <f t="shared" ref="AB319:AD319" si="867">AB263+AB291</f>
        <v>18</v>
      </c>
      <c r="AC319" s="37">
        <f t="shared" si="867"/>
        <v>20</v>
      </c>
      <c r="AD319" s="37">
        <f t="shared" si="867"/>
        <v>18</v>
      </c>
      <c r="AE319" s="20">
        <f t="shared" si="743"/>
        <v>0</v>
      </c>
      <c r="AF319" s="101">
        <f t="shared" si="744"/>
        <v>-2</v>
      </c>
      <c r="AH319" s="22">
        <v>15</v>
      </c>
      <c r="AI319" s="47">
        <v>15</v>
      </c>
      <c r="AJ319" s="37">
        <f t="shared" ref="AJ319:AL319" si="868">AJ263+AJ291</f>
        <v>43</v>
      </c>
      <c r="AK319" s="37">
        <f t="shared" si="868"/>
        <v>43</v>
      </c>
      <c r="AL319" s="37">
        <f t="shared" si="868"/>
        <v>22</v>
      </c>
      <c r="AM319" s="20">
        <f t="shared" si="746"/>
        <v>-21</v>
      </c>
      <c r="AN319" s="101">
        <f t="shared" si="747"/>
        <v>-21</v>
      </c>
      <c r="AP319" s="22">
        <v>15</v>
      </c>
      <c r="AQ319" s="47">
        <v>15</v>
      </c>
      <c r="AR319" s="37">
        <f t="shared" ref="AR319:AT319" si="869">AR263+AR291</f>
        <v>0</v>
      </c>
      <c r="AS319" s="37">
        <f t="shared" si="869"/>
        <v>0</v>
      </c>
      <c r="AT319" s="37">
        <f t="shared" si="869"/>
        <v>0</v>
      </c>
      <c r="AU319" s="20">
        <f t="shared" si="749"/>
        <v>0</v>
      </c>
      <c r="AV319" s="101">
        <f t="shared" si="750"/>
        <v>0</v>
      </c>
      <c r="AX319" s="22">
        <v>15</v>
      </c>
      <c r="AY319" s="47">
        <v>15</v>
      </c>
      <c r="AZ319" s="37">
        <f t="shared" ref="AZ319:BB319" si="870">AZ263+AZ291</f>
        <v>1</v>
      </c>
      <c r="BA319" s="37">
        <f t="shared" si="870"/>
        <v>0</v>
      </c>
      <c r="BB319" s="37">
        <f t="shared" si="870"/>
        <v>0</v>
      </c>
      <c r="BC319" s="20">
        <f t="shared" si="752"/>
        <v>-1</v>
      </c>
      <c r="BD319" s="101">
        <f t="shared" si="753"/>
        <v>0</v>
      </c>
      <c r="BF319" s="22">
        <v>15</v>
      </c>
      <c r="BG319" s="47">
        <v>15</v>
      </c>
      <c r="BH319" s="37">
        <f t="shared" ref="BH319:BJ319" si="871">BH263+BH291</f>
        <v>0</v>
      </c>
      <c r="BI319" s="37">
        <f t="shared" si="871"/>
        <v>0</v>
      </c>
      <c r="BJ319" s="37">
        <f t="shared" si="871"/>
        <v>0</v>
      </c>
      <c r="BK319" s="20">
        <f t="shared" si="755"/>
        <v>0</v>
      </c>
      <c r="BL319" s="101">
        <f t="shared" si="756"/>
        <v>0</v>
      </c>
      <c r="BN319" s="22">
        <v>15</v>
      </c>
      <c r="BO319" s="47">
        <v>15</v>
      </c>
      <c r="BP319" s="37">
        <f t="shared" ref="BP319:BR319" si="872">BP263+BP291</f>
        <v>0</v>
      </c>
      <c r="BQ319" s="37">
        <f t="shared" si="872"/>
        <v>0</v>
      </c>
      <c r="BR319" s="37">
        <f t="shared" si="872"/>
        <v>0</v>
      </c>
      <c r="BS319" s="20">
        <f t="shared" si="758"/>
        <v>0</v>
      </c>
      <c r="BT319" s="101">
        <f t="shared" si="759"/>
        <v>0</v>
      </c>
    </row>
    <row r="320" spans="2:72">
      <c r="B320" s="22">
        <v>16</v>
      </c>
      <c r="C320" s="47">
        <v>16</v>
      </c>
      <c r="D320" s="37">
        <f t="shared" si="760"/>
        <v>1473</v>
      </c>
      <c r="E320" s="37">
        <f t="shared" si="760"/>
        <v>1481</v>
      </c>
      <c r="F320" s="37">
        <f t="shared" si="760"/>
        <v>1457</v>
      </c>
      <c r="G320" s="20">
        <f t="shared" si="734"/>
        <v>-16</v>
      </c>
      <c r="H320" s="101">
        <f t="shared" si="735"/>
        <v>-24</v>
      </c>
      <c r="J320" s="22">
        <v>16</v>
      </c>
      <c r="K320" s="47">
        <v>16</v>
      </c>
      <c r="L320" s="37">
        <f t="shared" ref="L320:N320" si="873">L264+L292</f>
        <v>0</v>
      </c>
      <c r="M320" s="37">
        <f t="shared" si="873"/>
        <v>2</v>
      </c>
      <c r="N320" s="37">
        <f t="shared" si="873"/>
        <v>2</v>
      </c>
      <c r="O320" s="20">
        <f t="shared" si="737"/>
        <v>2</v>
      </c>
      <c r="P320" s="101">
        <f t="shared" si="738"/>
        <v>0</v>
      </c>
      <c r="R320" s="22">
        <v>16</v>
      </c>
      <c r="S320" s="47">
        <v>16</v>
      </c>
      <c r="T320" s="37">
        <f t="shared" ref="T320:V320" si="874">T264+T292</f>
        <v>0</v>
      </c>
      <c r="U320" s="37">
        <f t="shared" si="874"/>
        <v>0</v>
      </c>
      <c r="V320" s="37">
        <f t="shared" si="874"/>
        <v>0</v>
      </c>
      <c r="W320" s="20">
        <f t="shared" si="740"/>
        <v>0</v>
      </c>
      <c r="X320" s="101">
        <f t="shared" si="741"/>
        <v>0</v>
      </c>
      <c r="Z320" s="22">
        <v>16</v>
      </c>
      <c r="AA320" s="47">
        <v>16</v>
      </c>
      <c r="AB320" s="37">
        <f t="shared" ref="AB320:AD320" si="875">AB264+AB292</f>
        <v>27</v>
      </c>
      <c r="AC320" s="37">
        <f t="shared" si="875"/>
        <v>28</v>
      </c>
      <c r="AD320" s="37">
        <f t="shared" si="875"/>
        <v>27</v>
      </c>
      <c r="AE320" s="20">
        <f t="shared" si="743"/>
        <v>0</v>
      </c>
      <c r="AF320" s="101">
        <f t="shared" si="744"/>
        <v>-1</v>
      </c>
      <c r="AH320" s="22">
        <v>16</v>
      </c>
      <c r="AI320" s="47">
        <v>16</v>
      </c>
      <c r="AJ320" s="37">
        <f t="shared" ref="AJ320:AL320" si="876">AJ264+AJ292</f>
        <v>1446</v>
      </c>
      <c r="AK320" s="37">
        <f t="shared" si="876"/>
        <v>1451</v>
      </c>
      <c r="AL320" s="37">
        <f t="shared" si="876"/>
        <v>1428</v>
      </c>
      <c r="AM320" s="20">
        <f t="shared" si="746"/>
        <v>-18</v>
      </c>
      <c r="AN320" s="101">
        <f t="shared" si="747"/>
        <v>-23</v>
      </c>
      <c r="AP320" s="22">
        <v>16</v>
      </c>
      <c r="AQ320" s="47">
        <v>16</v>
      </c>
      <c r="AR320" s="37">
        <f t="shared" ref="AR320:AT320" si="877">AR264+AR292</f>
        <v>0</v>
      </c>
      <c r="AS320" s="37">
        <f t="shared" si="877"/>
        <v>0</v>
      </c>
      <c r="AT320" s="37">
        <f t="shared" si="877"/>
        <v>0</v>
      </c>
      <c r="AU320" s="20">
        <f t="shared" si="749"/>
        <v>0</v>
      </c>
      <c r="AV320" s="101">
        <f t="shared" si="750"/>
        <v>0</v>
      </c>
      <c r="AX320" s="22">
        <v>16</v>
      </c>
      <c r="AY320" s="47">
        <v>16</v>
      </c>
      <c r="AZ320" s="37">
        <f t="shared" ref="AZ320:BB320" si="878">AZ264+AZ292</f>
        <v>0</v>
      </c>
      <c r="BA320" s="37">
        <f t="shared" si="878"/>
        <v>0</v>
      </c>
      <c r="BB320" s="37">
        <f t="shared" si="878"/>
        <v>0</v>
      </c>
      <c r="BC320" s="20">
        <f t="shared" si="752"/>
        <v>0</v>
      </c>
      <c r="BD320" s="101">
        <f t="shared" si="753"/>
        <v>0</v>
      </c>
      <c r="BF320" s="22">
        <v>16</v>
      </c>
      <c r="BG320" s="47">
        <v>16</v>
      </c>
      <c r="BH320" s="37">
        <f t="shared" ref="BH320:BJ320" si="879">BH264+BH292</f>
        <v>0</v>
      </c>
      <c r="BI320" s="37">
        <f t="shared" si="879"/>
        <v>0</v>
      </c>
      <c r="BJ320" s="37">
        <f t="shared" si="879"/>
        <v>0</v>
      </c>
      <c r="BK320" s="20">
        <f t="shared" si="755"/>
        <v>0</v>
      </c>
      <c r="BL320" s="101">
        <f t="shared" si="756"/>
        <v>0</v>
      </c>
      <c r="BN320" s="22">
        <v>16</v>
      </c>
      <c r="BO320" s="47">
        <v>16</v>
      </c>
      <c r="BP320" s="37">
        <f t="shared" ref="BP320:BR320" si="880">BP264+BP292</f>
        <v>0</v>
      </c>
      <c r="BQ320" s="37">
        <f t="shared" si="880"/>
        <v>0</v>
      </c>
      <c r="BR320" s="37">
        <f t="shared" si="880"/>
        <v>0</v>
      </c>
      <c r="BS320" s="20">
        <f t="shared" si="758"/>
        <v>0</v>
      </c>
      <c r="BT320" s="101">
        <f t="shared" si="759"/>
        <v>0</v>
      </c>
    </row>
    <row r="321" spans="2:72">
      <c r="B321" s="22">
        <v>17</v>
      </c>
      <c r="C321" s="47">
        <v>17</v>
      </c>
      <c r="D321" s="37">
        <f t="shared" si="760"/>
        <v>1</v>
      </c>
      <c r="E321" s="37">
        <f t="shared" si="760"/>
        <v>8</v>
      </c>
      <c r="F321" s="37">
        <f t="shared" si="760"/>
        <v>10</v>
      </c>
      <c r="G321" s="20">
        <f t="shared" si="734"/>
        <v>9</v>
      </c>
      <c r="H321" s="101">
        <f t="shared" si="735"/>
        <v>2</v>
      </c>
      <c r="J321" s="22">
        <v>17</v>
      </c>
      <c r="K321" s="47">
        <v>17</v>
      </c>
      <c r="L321" s="37">
        <f t="shared" ref="L321:N321" si="881">L265+L293</f>
        <v>0</v>
      </c>
      <c r="M321" s="37">
        <f t="shared" si="881"/>
        <v>8</v>
      </c>
      <c r="N321" s="37">
        <f t="shared" si="881"/>
        <v>8</v>
      </c>
      <c r="O321" s="20">
        <f t="shared" si="737"/>
        <v>8</v>
      </c>
      <c r="P321" s="101">
        <f t="shared" si="738"/>
        <v>0</v>
      </c>
      <c r="R321" s="22">
        <v>17</v>
      </c>
      <c r="S321" s="47">
        <v>17</v>
      </c>
      <c r="T321" s="37">
        <f t="shared" ref="T321:V321" si="882">T265+T293</f>
        <v>0</v>
      </c>
      <c r="U321" s="37">
        <f t="shared" si="882"/>
        <v>0</v>
      </c>
      <c r="V321" s="37">
        <f t="shared" si="882"/>
        <v>0</v>
      </c>
      <c r="W321" s="20">
        <f t="shared" si="740"/>
        <v>0</v>
      </c>
      <c r="X321" s="101">
        <f t="shared" si="741"/>
        <v>0</v>
      </c>
      <c r="Z321" s="22">
        <v>17</v>
      </c>
      <c r="AA321" s="47">
        <v>17</v>
      </c>
      <c r="AB321" s="37">
        <f t="shared" ref="AB321:AD321" si="883">AB265+AB293</f>
        <v>0</v>
      </c>
      <c r="AC321" s="37">
        <f t="shared" si="883"/>
        <v>0</v>
      </c>
      <c r="AD321" s="37">
        <f t="shared" si="883"/>
        <v>0</v>
      </c>
      <c r="AE321" s="20">
        <f t="shared" si="743"/>
        <v>0</v>
      </c>
      <c r="AF321" s="101">
        <f t="shared" si="744"/>
        <v>0</v>
      </c>
      <c r="AH321" s="22">
        <v>17</v>
      </c>
      <c r="AI321" s="47">
        <v>17</v>
      </c>
      <c r="AJ321" s="37">
        <f t="shared" ref="AJ321:AL321" si="884">AJ265+AJ293</f>
        <v>0</v>
      </c>
      <c r="AK321" s="37">
        <f t="shared" si="884"/>
        <v>0</v>
      </c>
      <c r="AL321" s="37">
        <f t="shared" si="884"/>
        <v>0</v>
      </c>
      <c r="AM321" s="20">
        <f t="shared" si="746"/>
        <v>0</v>
      </c>
      <c r="AN321" s="101">
        <f t="shared" si="747"/>
        <v>0</v>
      </c>
      <c r="AP321" s="22">
        <v>17</v>
      </c>
      <c r="AQ321" s="47">
        <v>17</v>
      </c>
      <c r="AR321" s="37">
        <f t="shared" ref="AR321:AT321" si="885">AR265+AR293</f>
        <v>0</v>
      </c>
      <c r="AS321" s="37">
        <f t="shared" si="885"/>
        <v>0</v>
      </c>
      <c r="AT321" s="37">
        <f t="shared" si="885"/>
        <v>0</v>
      </c>
      <c r="AU321" s="20">
        <f t="shared" si="749"/>
        <v>0</v>
      </c>
      <c r="AV321" s="101">
        <f t="shared" si="750"/>
        <v>0</v>
      </c>
      <c r="AX321" s="22">
        <v>17</v>
      </c>
      <c r="AY321" s="47">
        <v>17</v>
      </c>
      <c r="AZ321" s="37">
        <f t="shared" ref="AZ321:BB321" si="886">AZ265+AZ293</f>
        <v>1</v>
      </c>
      <c r="BA321" s="37">
        <f t="shared" si="886"/>
        <v>0</v>
      </c>
      <c r="BB321" s="37">
        <f t="shared" si="886"/>
        <v>2</v>
      </c>
      <c r="BC321" s="20">
        <f t="shared" si="752"/>
        <v>1</v>
      </c>
      <c r="BD321" s="101">
        <f t="shared" si="753"/>
        <v>2</v>
      </c>
      <c r="BF321" s="22">
        <v>17</v>
      </c>
      <c r="BG321" s="47">
        <v>17</v>
      </c>
      <c r="BH321" s="37">
        <f t="shared" ref="BH321:BJ321" si="887">BH265+BH293</f>
        <v>0</v>
      </c>
      <c r="BI321" s="37">
        <f t="shared" si="887"/>
        <v>0</v>
      </c>
      <c r="BJ321" s="37">
        <f t="shared" si="887"/>
        <v>0</v>
      </c>
      <c r="BK321" s="20">
        <f t="shared" si="755"/>
        <v>0</v>
      </c>
      <c r="BL321" s="101">
        <f t="shared" si="756"/>
        <v>0</v>
      </c>
      <c r="BN321" s="22">
        <v>17</v>
      </c>
      <c r="BO321" s="47">
        <v>17</v>
      </c>
      <c r="BP321" s="37">
        <f t="shared" ref="BP321:BR321" si="888">BP265+BP293</f>
        <v>0</v>
      </c>
      <c r="BQ321" s="37">
        <f t="shared" si="888"/>
        <v>0</v>
      </c>
      <c r="BR321" s="37">
        <f t="shared" si="888"/>
        <v>0</v>
      </c>
      <c r="BS321" s="20">
        <f t="shared" si="758"/>
        <v>0</v>
      </c>
      <c r="BT321" s="101">
        <f t="shared" si="759"/>
        <v>0</v>
      </c>
    </row>
    <row r="322" spans="2:72">
      <c r="B322" s="22">
        <v>18</v>
      </c>
      <c r="C322" s="47">
        <v>18</v>
      </c>
      <c r="D322" s="37">
        <f t="shared" si="760"/>
        <v>698</v>
      </c>
      <c r="E322" s="37">
        <f t="shared" si="760"/>
        <v>585</v>
      </c>
      <c r="F322" s="37">
        <f t="shared" si="760"/>
        <v>583</v>
      </c>
      <c r="G322" s="20">
        <f t="shared" si="734"/>
        <v>-115</v>
      </c>
      <c r="H322" s="101">
        <f t="shared" si="735"/>
        <v>-2</v>
      </c>
      <c r="J322" s="22">
        <v>18</v>
      </c>
      <c r="K322" s="47">
        <v>18</v>
      </c>
      <c r="L322" s="37">
        <f t="shared" ref="L322:N322" si="889">L266+L294</f>
        <v>0</v>
      </c>
      <c r="M322" s="37">
        <f t="shared" si="889"/>
        <v>2</v>
      </c>
      <c r="N322" s="37">
        <f t="shared" si="889"/>
        <v>2</v>
      </c>
      <c r="O322" s="20">
        <f t="shared" si="737"/>
        <v>2</v>
      </c>
      <c r="P322" s="101">
        <f t="shared" si="738"/>
        <v>0</v>
      </c>
      <c r="R322" s="22">
        <v>18</v>
      </c>
      <c r="S322" s="47">
        <v>18</v>
      </c>
      <c r="T322" s="37">
        <f t="shared" ref="T322:V322" si="890">T266+T294</f>
        <v>0</v>
      </c>
      <c r="U322" s="37">
        <f t="shared" si="890"/>
        <v>0</v>
      </c>
      <c r="V322" s="37">
        <f t="shared" si="890"/>
        <v>0</v>
      </c>
      <c r="W322" s="20">
        <f t="shared" si="740"/>
        <v>0</v>
      </c>
      <c r="X322" s="101">
        <f t="shared" si="741"/>
        <v>0</v>
      </c>
      <c r="Z322" s="22">
        <v>18</v>
      </c>
      <c r="AA322" s="47">
        <v>18</v>
      </c>
      <c r="AB322" s="37">
        <f t="shared" ref="AB322:AD322" si="891">AB266+AB294</f>
        <v>0</v>
      </c>
      <c r="AC322" s="37">
        <f t="shared" si="891"/>
        <v>0</v>
      </c>
      <c r="AD322" s="37">
        <f t="shared" si="891"/>
        <v>0</v>
      </c>
      <c r="AE322" s="20">
        <f t="shared" si="743"/>
        <v>0</v>
      </c>
      <c r="AF322" s="101">
        <f t="shared" si="744"/>
        <v>0</v>
      </c>
      <c r="AH322" s="22">
        <v>18</v>
      </c>
      <c r="AI322" s="47">
        <v>18</v>
      </c>
      <c r="AJ322" s="37">
        <f t="shared" ref="AJ322:AL322" si="892">AJ266+AJ294</f>
        <v>0</v>
      </c>
      <c r="AK322" s="37">
        <f t="shared" si="892"/>
        <v>0</v>
      </c>
      <c r="AL322" s="37">
        <f t="shared" si="892"/>
        <v>0</v>
      </c>
      <c r="AM322" s="20">
        <f t="shared" si="746"/>
        <v>0</v>
      </c>
      <c r="AN322" s="101">
        <f t="shared" si="747"/>
        <v>0</v>
      </c>
      <c r="AP322" s="22">
        <v>18</v>
      </c>
      <c r="AQ322" s="47">
        <v>18</v>
      </c>
      <c r="AR322" s="37">
        <f t="shared" ref="AR322:AT322" si="893">AR266+AR294</f>
        <v>698</v>
      </c>
      <c r="AS322" s="37">
        <f t="shared" si="893"/>
        <v>583</v>
      </c>
      <c r="AT322" s="37">
        <f t="shared" si="893"/>
        <v>581</v>
      </c>
      <c r="AU322" s="20">
        <f t="shared" si="749"/>
        <v>-117</v>
      </c>
      <c r="AV322" s="101">
        <f t="shared" si="750"/>
        <v>-2</v>
      </c>
      <c r="AX322" s="22">
        <v>18</v>
      </c>
      <c r="AY322" s="47">
        <v>18</v>
      </c>
      <c r="AZ322" s="37">
        <f t="shared" ref="AZ322:BB322" si="894">AZ266+AZ294</f>
        <v>0</v>
      </c>
      <c r="BA322" s="37">
        <f t="shared" si="894"/>
        <v>0</v>
      </c>
      <c r="BB322" s="37">
        <f t="shared" si="894"/>
        <v>0</v>
      </c>
      <c r="BC322" s="20">
        <f t="shared" si="752"/>
        <v>0</v>
      </c>
      <c r="BD322" s="101">
        <f t="shared" si="753"/>
        <v>0</v>
      </c>
      <c r="BF322" s="22">
        <v>18</v>
      </c>
      <c r="BG322" s="47">
        <v>18</v>
      </c>
      <c r="BH322" s="37">
        <f t="shared" ref="BH322:BJ322" si="895">BH266+BH294</f>
        <v>0</v>
      </c>
      <c r="BI322" s="37">
        <f t="shared" si="895"/>
        <v>0</v>
      </c>
      <c r="BJ322" s="37">
        <f t="shared" si="895"/>
        <v>0</v>
      </c>
      <c r="BK322" s="20">
        <f t="shared" si="755"/>
        <v>0</v>
      </c>
      <c r="BL322" s="101">
        <f t="shared" si="756"/>
        <v>0</v>
      </c>
      <c r="BN322" s="22">
        <v>18</v>
      </c>
      <c r="BO322" s="47">
        <v>18</v>
      </c>
      <c r="BP322" s="37">
        <f t="shared" ref="BP322:BR322" si="896">BP266+BP294</f>
        <v>0</v>
      </c>
      <c r="BQ322" s="37">
        <f t="shared" si="896"/>
        <v>0</v>
      </c>
      <c r="BR322" s="37">
        <f t="shared" si="896"/>
        <v>0</v>
      </c>
      <c r="BS322" s="20">
        <f t="shared" si="758"/>
        <v>0</v>
      </c>
      <c r="BT322" s="101">
        <f t="shared" si="759"/>
        <v>0</v>
      </c>
    </row>
    <row r="323" spans="2:72">
      <c r="B323" s="22">
        <v>19</v>
      </c>
      <c r="C323" s="47">
        <v>19</v>
      </c>
      <c r="D323" s="37">
        <f t="shared" si="760"/>
        <v>0</v>
      </c>
      <c r="E323" s="37">
        <f t="shared" si="760"/>
        <v>0</v>
      </c>
      <c r="F323" s="37">
        <f t="shared" si="760"/>
        <v>0</v>
      </c>
      <c r="G323" s="20">
        <f t="shared" si="734"/>
        <v>0</v>
      </c>
      <c r="H323" s="101">
        <f t="shared" si="735"/>
        <v>0</v>
      </c>
      <c r="J323" s="22">
        <v>19</v>
      </c>
      <c r="K323" s="47">
        <v>19</v>
      </c>
      <c r="L323" s="37">
        <f t="shared" ref="L323:N323" si="897">L267+L295</f>
        <v>0</v>
      </c>
      <c r="M323" s="37">
        <f t="shared" si="897"/>
        <v>0</v>
      </c>
      <c r="N323" s="37">
        <f t="shared" si="897"/>
        <v>0</v>
      </c>
      <c r="O323" s="20">
        <f t="shared" si="737"/>
        <v>0</v>
      </c>
      <c r="P323" s="101">
        <f t="shared" si="738"/>
        <v>0</v>
      </c>
      <c r="R323" s="22">
        <v>19</v>
      </c>
      <c r="S323" s="47">
        <v>19</v>
      </c>
      <c r="T323" s="37">
        <f t="shared" ref="T323:V323" si="898">T267+T295</f>
        <v>0</v>
      </c>
      <c r="U323" s="37">
        <f t="shared" si="898"/>
        <v>0</v>
      </c>
      <c r="V323" s="37">
        <f t="shared" si="898"/>
        <v>0</v>
      </c>
      <c r="W323" s="20">
        <f t="shared" si="740"/>
        <v>0</v>
      </c>
      <c r="X323" s="101">
        <f t="shared" si="741"/>
        <v>0</v>
      </c>
      <c r="Z323" s="22">
        <v>19</v>
      </c>
      <c r="AA323" s="47">
        <v>19</v>
      </c>
      <c r="AB323" s="37">
        <f t="shared" ref="AB323:AD323" si="899">AB267+AB295</f>
        <v>0</v>
      </c>
      <c r="AC323" s="37">
        <f t="shared" si="899"/>
        <v>0</v>
      </c>
      <c r="AD323" s="37">
        <f t="shared" si="899"/>
        <v>0</v>
      </c>
      <c r="AE323" s="20">
        <f t="shared" si="743"/>
        <v>0</v>
      </c>
      <c r="AF323" s="101">
        <f t="shared" si="744"/>
        <v>0</v>
      </c>
      <c r="AH323" s="22">
        <v>19</v>
      </c>
      <c r="AI323" s="47">
        <v>19</v>
      </c>
      <c r="AJ323" s="37">
        <f t="shared" ref="AJ323:AL323" si="900">AJ267+AJ295</f>
        <v>0</v>
      </c>
      <c r="AK323" s="37">
        <f t="shared" si="900"/>
        <v>0</v>
      </c>
      <c r="AL323" s="37">
        <f t="shared" si="900"/>
        <v>0</v>
      </c>
      <c r="AM323" s="20">
        <f t="shared" si="746"/>
        <v>0</v>
      </c>
      <c r="AN323" s="101">
        <f t="shared" si="747"/>
        <v>0</v>
      </c>
      <c r="AP323" s="22">
        <v>19</v>
      </c>
      <c r="AQ323" s="47">
        <v>19</v>
      </c>
      <c r="AR323" s="37">
        <f t="shared" ref="AR323:AT323" si="901">AR267+AR295</f>
        <v>0</v>
      </c>
      <c r="AS323" s="37">
        <f t="shared" si="901"/>
        <v>0</v>
      </c>
      <c r="AT323" s="37">
        <f t="shared" si="901"/>
        <v>0</v>
      </c>
      <c r="AU323" s="20">
        <f t="shared" si="749"/>
        <v>0</v>
      </c>
      <c r="AV323" s="101">
        <f t="shared" si="750"/>
        <v>0</v>
      </c>
      <c r="AX323" s="22">
        <v>19</v>
      </c>
      <c r="AY323" s="47">
        <v>19</v>
      </c>
      <c r="AZ323" s="37">
        <f t="shared" ref="AZ323:BB323" si="902">AZ267+AZ295</f>
        <v>0</v>
      </c>
      <c r="BA323" s="37">
        <f t="shared" si="902"/>
        <v>0</v>
      </c>
      <c r="BB323" s="37">
        <f t="shared" si="902"/>
        <v>0</v>
      </c>
      <c r="BC323" s="20">
        <f t="shared" si="752"/>
        <v>0</v>
      </c>
      <c r="BD323" s="101">
        <f t="shared" si="753"/>
        <v>0</v>
      </c>
      <c r="BF323" s="22">
        <v>19</v>
      </c>
      <c r="BG323" s="47">
        <v>19</v>
      </c>
      <c r="BH323" s="37">
        <f t="shared" ref="BH323:BJ323" si="903">BH267+BH295</f>
        <v>0</v>
      </c>
      <c r="BI323" s="37">
        <f t="shared" si="903"/>
        <v>0</v>
      </c>
      <c r="BJ323" s="37">
        <f t="shared" si="903"/>
        <v>0</v>
      </c>
      <c r="BK323" s="20">
        <f t="shared" si="755"/>
        <v>0</v>
      </c>
      <c r="BL323" s="101">
        <f t="shared" si="756"/>
        <v>0</v>
      </c>
      <c r="BN323" s="22">
        <v>19</v>
      </c>
      <c r="BO323" s="47">
        <v>19</v>
      </c>
      <c r="BP323" s="37">
        <f t="shared" ref="BP323:BR323" si="904">BP267+BP295</f>
        <v>0</v>
      </c>
      <c r="BQ323" s="37">
        <f t="shared" si="904"/>
        <v>0</v>
      </c>
      <c r="BR323" s="37">
        <f t="shared" si="904"/>
        <v>0</v>
      </c>
      <c r="BS323" s="20">
        <f t="shared" si="758"/>
        <v>0</v>
      </c>
      <c r="BT323" s="101">
        <f t="shared" si="759"/>
        <v>0</v>
      </c>
    </row>
    <row r="324" spans="2:72">
      <c r="B324" s="22">
        <v>20</v>
      </c>
      <c r="C324" s="47">
        <v>20</v>
      </c>
      <c r="D324" s="37">
        <f t="shared" si="760"/>
        <v>348</v>
      </c>
      <c r="E324" s="37">
        <f t="shared" si="760"/>
        <v>445</v>
      </c>
      <c r="F324" s="37">
        <f t="shared" si="760"/>
        <v>361</v>
      </c>
      <c r="G324" s="20">
        <f t="shared" si="734"/>
        <v>13</v>
      </c>
      <c r="H324" s="101">
        <f t="shared" si="735"/>
        <v>-84</v>
      </c>
      <c r="J324" s="22">
        <v>20</v>
      </c>
      <c r="K324" s="47">
        <v>20</v>
      </c>
      <c r="L324" s="37">
        <f t="shared" ref="L324:N324" si="905">L268+L296</f>
        <v>0</v>
      </c>
      <c r="M324" s="37">
        <f t="shared" si="905"/>
        <v>0</v>
      </c>
      <c r="N324" s="37">
        <f t="shared" si="905"/>
        <v>0</v>
      </c>
      <c r="O324" s="20">
        <f t="shared" si="737"/>
        <v>0</v>
      </c>
      <c r="P324" s="101">
        <f t="shared" si="738"/>
        <v>0</v>
      </c>
      <c r="R324" s="22">
        <v>20</v>
      </c>
      <c r="S324" s="47">
        <v>20</v>
      </c>
      <c r="T324" s="37">
        <f t="shared" ref="T324:V324" si="906">T268+T296</f>
        <v>0</v>
      </c>
      <c r="U324" s="37">
        <f t="shared" si="906"/>
        <v>0</v>
      </c>
      <c r="V324" s="37">
        <f t="shared" si="906"/>
        <v>0</v>
      </c>
      <c r="W324" s="20">
        <f t="shared" si="740"/>
        <v>0</v>
      </c>
      <c r="X324" s="101">
        <f t="shared" si="741"/>
        <v>0</v>
      </c>
      <c r="Z324" s="22">
        <v>20</v>
      </c>
      <c r="AA324" s="47">
        <v>20</v>
      </c>
      <c r="AB324" s="37">
        <f t="shared" ref="AB324:AD324" si="907">AB268+AB296</f>
        <v>0</v>
      </c>
      <c r="AC324" s="37">
        <f t="shared" si="907"/>
        <v>0</v>
      </c>
      <c r="AD324" s="37">
        <f t="shared" si="907"/>
        <v>0</v>
      </c>
      <c r="AE324" s="20">
        <f t="shared" si="743"/>
        <v>0</v>
      </c>
      <c r="AF324" s="101">
        <f t="shared" si="744"/>
        <v>0</v>
      </c>
      <c r="AH324" s="22">
        <v>20</v>
      </c>
      <c r="AI324" s="47">
        <v>20</v>
      </c>
      <c r="AJ324" s="37">
        <f t="shared" ref="AJ324:AL324" si="908">AJ268+AJ296</f>
        <v>0</v>
      </c>
      <c r="AK324" s="37">
        <f t="shared" si="908"/>
        <v>0</v>
      </c>
      <c r="AL324" s="37">
        <f t="shared" si="908"/>
        <v>0</v>
      </c>
      <c r="AM324" s="20">
        <f t="shared" si="746"/>
        <v>0</v>
      </c>
      <c r="AN324" s="101">
        <f t="shared" si="747"/>
        <v>0</v>
      </c>
      <c r="AP324" s="22">
        <v>20</v>
      </c>
      <c r="AQ324" s="47">
        <v>20</v>
      </c>
      <c r="AR324" s="37">
        <f t="shared" ref="AR324:AT324" si="909">AR268+AR296</f>
        <v>0</v>
      </c>
      <c r="AS324" s="37">
        <f t="shared" si="909"/>
        <v>0</v>
      </c>
      <c r="AT324" s="37">
        <f t="shared" si="909"/>
        <v>0</v>
      </c>
      <c r="AU324" s="20">
        <f t="shared" si="749"/>
        <v>0</v>
      </c>
      <c r="AV324" s="101">
        <f t="shared" si="750"/>
        <v>0</v>
      </c>
      <c r="AX324" s="22">
        <v>20</v>
      </c>
      <c r="AY324" s="47">
        <v>20</v>
      </c>
      <c r="AZ324" s="37">
        <f t="shared" ref="AZ324:BB324" si="910">AZ268+AZ296</f>
        <v>348</v>
      </c>
      <c r="BA324" s="37">
        <f t="shared" si="910"/>
        <v>445</v>
      </c>
      <c r="BB324" s="37">
        <f t="shared" si="910"/>
        <v>361</v>
      </c>
      <c r="BC324" s="20">
        <f t="shared" si="752"/>
        <v>13</v>
      </c>
      <c r="BD324" s="101">
        <f t="shared" si="753"/>
        <v>-84</v>
      </c>
      <c r="BF324" s="22">
        <v>20</v>
      </c>
      <c r="BG324" s="47">
        <v>20</v>
      </c>
      <c r="BH324" s="37">
        <f t="shared" ref="BH324:BJ324" si="911">BH268+BH296</f>
        <v>0</v>
      </c>
      <c r="BI324" s="37">
        <f t="shared" si="911"/>
        <v>0</v>
      </c>
      <c r="BJ324" s="37">
        <f t="shared" si="911"/>
        <v>0</v>
      </c>
      <c r="BK324" s="20">
        <f t="shared" si="755"/>
        <v>0</v>
      </c>
      <c r="BL324" s="101">
        <f t="shared" si="756"/>
        <v>0</v>
      </c>
      <c r="BN324" s="22">
        <v>20</v>
      </c>
      <c r="BO324" s="47">
        <v>20</v>
      </c>
      <c r="BP324" s="37">
        <f t="shared" ref="BP324:BR324" si="912">BP268+BP296</f>
        <v>0</v>
      </c>
      <c r="BQ324" s="37">
        <f t="shared" si="912"/>
        <v>0</v>
      </c>
      <c r="BR324" s="37">
        <f t="shared" si="912"/>
        <v>0</v>
      </c>
      <c r="BS324" s="20">
        <f t="shared" si="758"/>
        <v>0</v>
      </c>
      <c r="BT324" s="101">
        <f t="shared" si="759"/>
        <v>0</v>
      </c>
    </row>
    <row r="325" spans="2:72">
      <c r="B325" s="339" t="s">
        <v>7</v>
      </c>
      <c r="C325" s="340"/>
      <c r="D325" s="48">
        <f>+SUM(D305:D324)</f>
        <v>4489</v>
      </c>
      <c r="E325" s="48">
        <f>+SUM(E305:E324)</f>
        <v>4856</v>
      </c>
      <c r="F325" s="48">
        <f>+SUM(F305:F324)</f>
        <v>4647</v>
      </c>
      <c r="G325" s="100">
        <f t="shared" si="734"/>
        <v>158</v>
      </c>
      <c r="H325" s="102">
        <f t="shared" si="735"/>
        <v>-209</v>
      </c>
      <c r="J325" s="339" t="s">
        <v>7</v>
      </c>
      <c r="K325" s="340"/>
      <c r="L325" s="48">
        <f>+SUM(L305:L324)</f>
        <v>0</v>
      </c>
      <c r="M325" s="48">
        <f>+SUM(M305:M324)</f>
        <v>235</v>
      </c>
      <c r="N325" s="48">
        <f>+SUM(N305:N324)</f>
        <v>234</v>
      </c>
      <c r="O325" s="100">
        <f t="shared" si="737"/>
        <v>234</v>
      </c>
      <c r="P325" s="102">
        <f t="shared" si="738"/>
        <v>-1</v>
      </c>
      <c r="R325" s="339" t="s">
        <v>7</v>
      </c>
      <c r="S325" s="340"/>
      <c r="T325" s="48">
        <f>+SUM(T305:T324)</f>
        <v>13</v>
      </c>
      <c r="U325" s="48">
        <f>+SUM(U305:U324)</f>
        <v>14</v>
      </c>
      <c r="V325" s="48">
        <f>+SUM(V305:V324)</f>
        <v>14</v>
      </c>
      <c r="W325" s="100">
        <f t="shared" si="740"/>
        <v>1</v>
      </c>
      <c r="X325" s="102">
        <f t="shared" si="741"/>
        <v>0</v>
      </c>
      <c r="Z325" s="339" t="s">
        <v>7</v>
      </c>
      <c r="AA325" s="340"/>
      <c r="AB325" s="48">
        <f>+SUM(AB305:AB324)</f>
        <v>89</v>
      </c>
      <c r="AC325" s="48">
        <f>+SUM(AC305:AC324)</f>
        <v>93</v>
      </c>
      <c r="AD325" s="48">
        <f>+SUM(AD305:AD324)</f>
        <v>85</v>
      </c>
      <c r="AE325" s="100">
        <f t="shared" si="743"/>
        <v>-4</v>
      </c>
      <c r="AF325" s="102">
        <f t="shared" si="744"/>
        <v>-8</v>
      </c>
      <c r="AH325" s="339" t="s">
        <v>7</v>
      </c>
      <c r="AI325" s="340"/>
      <c r="AJ325" s="48">
        <f>+SUM(AJ305:AJ324)</f>
        <v>1902</v>
      </c>
      <c r="AK325" s="48">
        <f>+SUM(AK305:AK324)</f>
        <v>1918</v>
      </c>
      <c r="AL325" s="48">
        <f>+SUM(AL305:AL324)</f>
        <v>1882</v>
      </c>
      <c r="AM325" s="100">
        <f t="shared" si="746"/>
        <v>-20</v>
      </c>
      <c r="AN325" s="102">
        <f t="shared" si="747"/>
        <v>-36</v>
      </c>
      <c r="AP325" s="339" t="s">
        <v>7</v>
      </c>
      <c r="AQ325" s="340"/>
      <c r="AR325" s="48">
        <f>+SUM(AR305:AR324)</f>
        <v>1140</v>
      </c>
      <c r="AS325" s="48">
        <f>+SUM(AS305:AS324)</f>
        <v>1062</v>
      </c>
      <c r="AT325" s="48">
        <f>+SUM(AT305:AT324)</f>
        <v>1017</v>
      </c>
      <c r="AU325" s="100">
        <f t="shared" si="749"/>
        <v>-123</v>
      </c>
      <c r="AV325" s="102">
        <f t="shared" si="750"/>
        <v>-45</v>
      </c>
      <c r="AX325" s="339" t="s">
        <v>7</v>
      </c>
      <c r="AY325" s="340"/>
      <c r="AZ325" s="48">
        <f>+SUM(AZ305:AZ324)</f>
        <v>652</v>
      </c>
      <c r="BA325" s="48">
        <f>+SUM(BA305:BA324)</f>
        <v>761</v>
      </c>
      <c r="BB325" s="48">
        <f>+SUM(BB305:BB324)</f>
        <v>665</v>
      </c>
      <c r="BC325" s="100">
        <f t="shared" si="752"/>
        <v>13</v>
      </c>
      <c r="BD325" s="102">
        <f t="shared" si="753"/>
        <v>-96</v>
      </c>
      <c r="BF325" s="339" t="s">
        <v>7</v>
      </c>
      <c r="BG325" s="340"/>
      <c r="BH325" s="48">
        <f>+SUM(BH305:BH324)</f>
        <v>604</v>
      </c>
      <c r="BI325" s="48">
        <f>+SUM(BI305:BI324)</f>
        <v>678</v>
      </c>
      <c r="BJ325" s="48">
        <f>+SUM(BJ305:BJ324)</f>
        <v>663</v>
      </c>
      <c r="BK325" s="100">
        <f t="shared" si="755"/>
        <v>59</v>
      </c>
      <c r="BL325" s="102">
        <f t="shared" si="756"/>
        <v>-15</v>
      </c>
      <c r="BN325" s="339" t="s">
        <v>7</v>
      </c>
      <c r="BO325" s="340"/>
      <c r="BP325" s="48">
        <f>+SUM(BP305:BP324)</f>
        <v>89</v>
      </c>
      <c r="BQ325" s="48">
        <f>+SUM(BQ305:BQ324)</f>
        <v>95</v>
      </c>
      <c r="BR325" s="48">
        <f>+SUM(BR305:BR324)</f>
        <v>87</v>
      </c>
      <c r="BS325" s="100">
        <f t="shared" si="758"/>
        <v>-2</v>
      </c>
      <c r="BT325" s="102">
        <f t="shared" si="759"/>
        <v>-8</v>
      </c>
    </row>
    <row r="328" spans="2:72">
      <c r="R328" s="215" t="s">
        <v>118</v>
      </c>
      <c r="S328" s="265"/>
    </row>
    <row r="329" spans="2:72">
      <c r="R329" s="364" t="s">
        <v>1</v>
      </c>
      <c r="S329" s="364" t="s">
        <v>34</v>
      </c>
      <c r="T329" s="119" t="str">
        <f>T3</f>
        <v>REALISASI</v>
      </c>
      <c r="U329" s="119" t="str">
        <f t="shared" ref="U329:V329" si="913">U3</f>
        <v>RKAP</v>
      </c>
      <c r="V329" s="119" t="str">
        <f t="shared" si="913"/>
        <v>REALISASI</v>
      </c>
      <c r="W329" s="360" t="s">
        <v>38</v>
      </c>
      <c r="X329" s="361"/>
    </row>
    <row r="330" spans="2:72">
      <c r="R330" s="365"/>
      <c r="S330" s="365"/>
      <c r="T330" s="122" t="str">
        <f t="shared" ref="T330:V330" si="914">T4</f>
        <v>TAHUN</v>
      </c>
      <c r="U330" s="122" t="str">
        <f t="shared" si="914"/>
        <v>TAHUN</v>
      </c>
      <c r="V330" s="122" t="str">
        <f t="shared" si="914"/>
        <v>TAHUN</v>
      </c>
      <c r="W330" s="362" t="s">
        <v>5</v>
      </c>
      <c r="X330" s="363"/>
    </row>
    <row r="331" spans="2:72">
      <c r="R331" s="366"/>
      <c r="S331" s="366"/>
      <c r="T331" s="122">
        <f t="shared" ref="T331:V331" si="915">T5</f>
        <v>2020</v>
      </c>
      <c r="U331" s="122">
        <f t="shared" si="915"/>
        <v>2021</v>
      </c>
      <c r="V331" s="122">
        <f t="shared" si="915"/>
        <v>2021</v>
      </c>
      <c r="W331" s="264" t="s">
        <v>49</v>
      </c>
      <c r="X331" s="264" t="s">
        <v>50</v>
      </c>
    </row>
    <row r="332" spans="2:72">
      <c r="R332" s="266">
        <v>1</v>
      </c>
      <c r="S332" s="266">
        <f>R332+1</f>
        <v>2</v>
      </c>
      <c r="T332" s="175">
        <v>3</v>
      </c>
      <c r="U332" s="175">
        <v>4</v>
      </c>
      <c r="V332" s="175">
        <v>5</v>
      </c>
      <c r="W332" s="175">
        <v>6</v>
      </c>
      <c r="X332" s="175">
        <v>7</v>
      </c>
    </row>
    <row r="333" spans="2:72">
      <c r="R333" s="267">
        <v>1</v>
      </c>
      <c r="S333" s="268" t="s">
        <v>79</v>
      </c>
      <c r="T333" s="272"/>
      <c r="U333" s="273"/>
      <c r="V333" s="273"/>
      <c r="W333" s="273"/>
      <c r="X333" s="273"/>
    </row>
    <row r="334" spans="2:72">
      <c r="R334" s="269"/>
      <c r="S334" s="270" t="s">
        <v>144</v>
      </c>
      <c r="T334" s="274">
        <v>0</v>
      </c>
      <c r="U334" s="274">
        <v>0</v>
      </c>
      <c r="V334" s="274">
        <v>0</v>
      </c>
      <c r="W334" s="274">
        <v>0</v>
      </c>
      <c r="X334" s="274">
        <v>0</v>
      </c>
    </row>
    <row r="335" spans="2:72">
      <c r="R335" s="269"/>
      <c r="S335" s="270" t="s">
        <v>145</v>
      </c>
      <c r="T335" s="274">
        <v>0</v>
      </c>
      <c r="U335" s="274">
        <v>0</v>
      </c>
      <c r="V335" s="274">
        <v>0</v>
      </c>
      <c r="W335" s="274">
        <v>0</v>
      </c>
      <c r="X335" s="274">
        <v>0</v>
      </c>
    </row>
    <row r="336" spans="2:72">
      <c r="R336" s="269"/>
      <c r="S336" s="270" t="s">
        <v>146</v>
      </c>
      <c r="T336" s="274">
        <v>0</v>
      </c>
      <c r="U336" s="274">
        <v>0</v>
      </c>
      <c r="V336" s="274">
        <v>0</v>
      </c>
      <c r="W336" s="274">
        <v>0</v>
      </c>
      <c r="X336" s="274">
        <v>0</v>
      </c>
    </row>
    <row r="337" spans="18:24">
      <c r="R337" s="269"/>
      <c r="S337" s="270" t="s">
        <v>147</v>
      </c>
      <c r="T337" s="274">
        <v>0</v>
      </c>
      <c r="U337" s="274">
        <v>0</v>
      </c>
      <c r="V337" s="274">
        <v>0</v>
      </c>
      <c r="W337" s="274">
        <v>0</v>
      </c>
      <c r="X337" s="274">
        <v>0</v>
      </c>
    </row>
    <row r="338" spans="18:24">
      <c r="R338" s="269"/>
      <c r="S338" s="270" t="s">
        <v>148</v>
      </c>
      <c r="T338" s="274">
        <v>0</v>
      </c>
      <c r="U338" s="274">
        <v>0</v>
      </c>
      <c r="V338" s="274">
        <v>0</v>
      </c>
      <c r="W338" s="274">
        <v>0</v>
      </c>
      <c r="X338" s="274">
        <v>0</v>
      </c>
    </row>
    <row r="339" spans="18:24">
      <c r="R339" s="269"/>
      <c r="S339" s="270" t="s">
        <v>149</v>
      </c>
      <c r="T339" s="274">
        <v>0</v>
      </c>
      <c r="U339" s="274">
        <v>0</v>
      </c>
      <c r="V339" s="274">
        <v>0</v>
      </c>
      <c r="W339" s="274">
        <v>0</v>
      </c>
      <c r="X339" s="274">
        <v>0</v>
      </c>
    </row>
    <row r="340" spans="18:24">
      <c r="R340" s="269"/>
      <c r="S340" s="270" t="s">
        <v>150</v>
      </c>
      <c r="T340" s="274">
        <v>0</v>
      </c>
      <c r="U340" s="274">
        <v>0</v>
      </c>
      <c r="V340" s="274">
        <v>0</v>
      </c>
      <c r="W340" s="274">
        <v>0</v>
      </c>
      <c r="X340" s="274">
        <v>0</v>
      </c>
    </row>
    <row r="341" spans="18:24">
      <c r="R341" s="269"/>
      <c r="S341" s="270" t="s">
        <v>151</v>
      </c>
      <c r="T341" s="274">
        <v>0</v>
      </c>
      <c r="U341" s="274">
        <v>0</v>
      </c>
      <c r="V341" s="274">
        <v>0</v>
      </c>
      <c r="W341" s="274">
        <v>0</v>
      </c>
      <c r="X341" s="274">
        <v>0</v>
      </c>
    </row>
    <row r="342" spans="18:24">
      <c r="R342" s="269"/>
      <c r="S342" s="270" t="s">
        <v>152</v>
      </c>
      <c r="T342" s="274">
        <v>0</v>
      </c>
      <c r="U342" s="274">
        <v>0</v>
      </c>
      <c r="V342" s="274">
        <v>0</v>
      </c>
      <c r="W342" s="274">
        <v>0</v>
      </c>
      <c r="X342" s="274">
        <v>0</v>
      </c>
    </row>
    <row r="343" spans="18:24">
      <c r="R343" s="269"/>
      <c r="S343" s="270"/>
      <c r="T343" s="275"/>
      <c r="U343" s="275"/>
      <c r="V343" s="275"/>
      <c r="W343" s="275"/>
      <c r="X343" s="275"/>
    </row>
    <row r="344" spans="18:24">
      <c r="R344" s="271"/>
      <c r="S344" s="271" t="s">
        <v>109</v>
      </c>
      <c r="T344" s="276">
        <f t="shared" ref="T344:V344" si="916">SUM(T334:T343)</f>
        <v>0</v>
      </c>
      <c r="U344" s="276">
        <f t="shared" si="916"/>
        <v>0</v>
      </c>
      <c r="V344" s="276">
        <f t="shared" si="916"/>
        <v>0</v>
      </c>
      <c r="W344" s="276">
        <f t="shared" ref="W344:X344" si="917">SUM(W334:W343)</f>
        <v>0</v>
      </c>
      <c r="X344" s="276">
        <f t="shared" si="917"/>
        <v>0</v>
      </c>
    </row>
    <row r="345" spans="18:24">
      <c r="R345" s="267">
        <v>2</v>
      </c>
      <c r="S345" s="268" t="s">
        <v>88</v>
      </c>
      <c r="T345" s="277"/>
      <c r="U345" s="278"/>
      <c r="V345" s="278"/>
      <c r="W345" s="278"/>
      <c r="X345" s="278"/>
    </row>
    <row r="346" spans="18:24">
      <c r="R346" s="269"/>
      <c r="S346" s="270" t="s">
        <v>144</v>
      </c>
      <c r="T346" s="274">
        <v>0</v>
      </c>
      <c r="U346" s="274">
        <v>0</v>
      </c>
      <c r="V346" s="274">
        <v>0</v>
      </c>
      <c r="W346" s="274">
        <v>0</v>
      </c>
      <c r="X346" s="274">
        <v>0</v>
      </c>
    </row>
    <row r="347" spans="18:24">
      <c r="R347" s="269"/>
      <c r="S347" s="270" t="s">
        <v>145</v>
      </c>
      <c r="T347" s="274">
        <v>0</v>
      </c>
      <c r="U347" s="274">
        <v>0</v>
      </c>
      <c r="V347" s="274">
        <v>0</v>
      </c>
      <c r="W347" s="274">
        <v>0</v>
      </c>
      <c r="X347" s="274">
        <v>0</v>
      </c>
    </row>
    <row r="348" spans="18:24">
      <c r="R348" s="269"/>
      <c r="S348" s="270" t="s">
        <v>146</v>
      </c>
      <c r="T348" s="274">
        <v>0</v>
      </c>
      <c r="U348" s="274">
        <v>0</v>
      </c>
      <c r="V348" s="274">
        <v>0</v>
      </c>
      <c r="W348" s="274">
        <v>0</v>
      </c>
      <c r="X348" s="274">
        <v>0</v>
      </c>
    </row>
    <row r="349" spans="18:24">
      <c r="R349" s="269"/>
      <c r="S349" s="270" t="s">
        <v>147</v>
      </c>
      <c r="T349" s="274">
        <v>0</v>
      </c>
      <c r="U349" s="274">
        <v>0</v>
      </c>
      <c r="V349" s="274">
        <v>0</v>
      </c>
      <c r="W349" s="274">
        <v>0</v>
      </c>
      <c r="X349" s="274">
        <v>0</v>
      </c>
    </row>
    <row r="350" spans="18:24">
      <c r="R350" s="269"/>
      <c r="S350" s="270" t="s">
        <v>148</v>
      </c>
      <c r="T350" s="274">
        <v>0</v>
      </c>
      <c r="U350" s="274">
        <v>0</v>
      </c>
      <c r="V350" s="274">
        <v>0</v>
      </c>
      <c r="W350" s="274">
        <v>0</v>
      </c>
      <c r="X350" s="274">
        <v>0</v>
      </c>
    </row>
    <row r="351" spans="18:24">
      <c r="R351" s="269"/>
      <c r="S351" s="270" t="s">
        <v>149</v>
      </c>
      <c r="T351" s="274">
        <v>0</v>
      </c>
      <c r="U351" s="274">
        <v>0</v>
      </c>
      <c r="V351" s="274">
        <v>0</v>
      </c>
      <c r="W351" s="274">
        <v>0</v>
      </c>
      <c r="X351" s="274">
        <v>0</v>
      </c>
    </row>
    <row r="352" spans="18:24">
      <c r="R352" s="269"/>
      <c r="S352" s="270" t="s">
        <v>150</v>
      </c>
      <c r="T352" s="274">
        <v>0</v>
      </c>
      <c r="U352" s="274">
        <v>0</v>
      </c>
      <c r="V352" s="274">
        <v>0</v>
      </c>
      <c r="W352" s="274">
        <v>0</v>
      </c>
      <c r="X352" s="274">
        <v>0</v>
      </c>
    </row>
    <row r="353" spans="18:24">
      <c r="R353" s="269"/>
      <c r="S353" s="270" t="s">
        <v>151</v>
      </c>
      <c r="T353" s="274">
        <v>0</v>
      </c>
      <c r="U353" s="274">
        <v>0</v>
      </c>
      <c r="V353" s="274">
        <v>0</v>
      </c>
      <c r="W353" s="274">
        <v>0</v>
      </c>
      <c r="X353" s="274">
        <v>0</v>
      </c>
    </row>
    <row r="354" spans="18:24">
      <c r="R354" s="269"/>
      <c r="S354" s="270" t="s">
        <v>152</v>
      </c>
      <c r="T354" s="274">
        <v>0</v>
      </c>
      <c r="U354" s="274">
        <v>0</v>
      </c>
      <c r="V354" s="274">
        <v>0</v>
      </c>
      <c r="W354" s="274">
        <v>0</v>
      </c>
      <c r="X354" s="274">
        <v>0</v>
      </c>
    </row>
    <row r="355" spans="18:24">
      <c r="R355" s="269"/>
      <c r="S355" s="270"/>
      <c r="T355" s="275"/>
      <c r="U355" s="275"/>
      <c r="V355" s="275"/>
      <c r="W355" s="275"/>
      <c r="X355" s="275"/>
    </row>
    <row r="356" spans="18:24">
      <c r="R356" s="271"/>
      <c r="S356" s="271" t="s">
        <v>109</v>
      </c>
      <c r="T356" s="276">
        <f t="shared" ref="T356:V356" si="918">SUM(T346:T355)</f>
        <v>0</v>
      </c>
      <c r="U356" s="276">
        <f t="shared" si="918"/>
        <v>0</v>
      </c>
      <c r="V356" s="276">
        <f t="shared" si="918"/>
        <v>0</v>
      </c>
      <c r="W356" s="276">
        <f t="shared" ref="W356:X356" si="919">SUM(W346:W355)</f>
        <v>0</v>
      </c>
      <c r="X356" s="276">
        <f t="shared" si="919"/>
        <v>0</v>
      </c>
    </row>
    <row r="357" spans="18:24">
      <c r="R357" s="267">
        <v>3</v>
      </c>
      <c r="S357" s="268" t="s">
        <v>89</v>
      </c>
      <c r="T357" s="277"/>
      <c r="U357" s="278"/>
      <c r="V357" s="278"/>
      <c r="W357" s="278"/>
      <c r="X357" s="278"/>
    </row>
    <row r="358" spans="18:24">
      <c r="R358" s="269"/>
      <c r="S358" s="270" t="s">
        <v>144</v>
      </c>
      <c r="T358" s="274">
        <v>0</v>
      </c>
      <c r="U358" s="274">
        <v>0</v>
      </c>
      <c r="V358" s="274">
        <v>0</v>
      </c>
      <c r="W358" s="274">
        <v>0</v>
      </c>
      <c r="X358" s="274">
        <v>0</v>
      </c>
    </row>
    <row r="359" spans="18:24">
      <c r="R359" s="269"/>
      <c r="S359" s="270" t="s">
        <v>145</v>
      </c>
      <c r="T359" s="274">
        <v>0</v>
      </c>
      <c r="U359" s="274">
        <v>0</v>
      </c>
      <c r="V359" s="274">
        <v>0</v>
      </c>
      <c r="W359" s="274">
        <v>0</v>
      </c>
      <c r="X359" s="274">
        <v>0</v>
      </c>
    </row>
    <row r="360" spans="18:24">
      <c r="R360" s="269"/>
      <c r="S360" s="270" t="s">
        <v>146</v>
      </c>
      <c r="T360" s="274">
        <v>0</v>
      </c>
      <c r="U360" s="274">
        <v>0</v>
      </c>
      <c r="V360" s="274">
        <v>0</v>
      </c>
      <c r="W360" s="274">
        <v>0</v>
      </c>
      <c r="X360" s="274">
        <v>0</v>
      </c>
    </row>
    <row r="361" spans="18:24">
      <c r="R361" s="269"/>
      <c r="S361" s="270" t="s">
        <v>147</v>
      </c>
      <c r="T361" s="274">
        <v>0</v>
      </c>
      <c r="U361" s="274">
        <v>0</v>
      </c>
      <c r="V361" s="274">
        <v>0</v>
      </c>
      <c r="W361" s="274">
        <v>0</v>
      </c>
      <c r="X361" s="274">
        <v>0</v>
      </c>
    </row>
    <row r="362" spans="18:24">
      <c r="R362" s="269"/>
      <c r="S362" s="270" t="s">
        <v>148</v>
      </c>
      <c r="T362" s="274">
        <v>0</v>
      </c>
      <c r="U362" s="274">
        <v>0</v>
      </c>
      <c r="V362" s="274">
        <v>0</v>
      </c>
      <c r="W362" s="274">
        <v>0</v>
      </c>
      <c r="X362" s="274">
        <v>0</v>
      </c>
    </row>
    <row r="363" spans="18:24">
      <c r="R363" s="269"/>
      <c r="S363" s="270" t="s">
        <v>149</v>
      </c>
      <c r="T363" s="274">
        <v>0</v>
      </c>
      <c r="U363" s="274">
        <v>0</v>
      </c>
      <c r="V363" s="274">
        <v>0</v>
      </c>
      <c r="W363" s="274">
        <v>0</v>
      </c>
      <c r="X363" s="274">
        <v>0</v>
      </c>
    </row>
    <row r="364" spans="18:24">
      <c r="R364" s="269"/>
      <c r="S364" s="270" t="s">
        <v>150</v>
      </c>
      <c r="T364" s="274">
        <v>0</v>
      </c>
      <c r="U364" s="274">
        <v>0</v>
      </c>
      <c r="V364" s="274">
        <v>0</v>
      </c>
      <c r="W364" s="274">
        <v>0</v>
      </c>
      <c r="X364" s="274">
        <v>0</v>
      </c>
    </row>
    <row r="365" spans="18:24">
      <c r="R365" s="269"/>
      <c r="S365" s="270" t="s">
        <v>151</v>
      </c>
      <c r="T365" s="274">
        <v>0</v>
      </c>
      <c r="U365" s="274">
        <v>0</v>
      </c>
      <c r="V365" s="274">
        <v>0</v>
      </c>
      <c r="W365" s="274">
        <v>0</v>
      </c>
      <c r="X365" s="274">
        <v>0</v>
      </c>
    </row>
    <row r="366" spans="18:24">
      <c r="R366" s="269"/>
      <c r="S366" s="270" t="s">
        <v>152</v>
      </c>
      <c r="T366" s="274">
        <v>0</v>
      </c>
      <c r="U366" s="274">
        <v>0</v>
      </c>
      <c r="V366" s="274">
        <v>0</v>
      </c>
      <c r="W366" s="274">
        <v>0</v>
      </c>
      <c r="X366" s="274">
        <v>0</v>
      </c>
    </row>
    <row r="367" spans="18:24">
      <c r="R367" s="269"/>
      <c r="S367" s="270"/>
      <c r="T367" s="275"/>
      <c r="U367" s="275"/>
      <c r="V367" s="275"/>
      <c r="W367" s="275"/>
      <c r="X367" s="275"/>
    </row>
    <row r="368" spans="18:24">
      <c r="R368" s="271"/>
      <c r="S368" s="271" t="s">
        <v>109</v>
      </c>
      <c r="T368" s="276">
        <f t="shared" ref="T368:V368" si="920">SUM(T358:T367)</f>
        <v>0</v>
      </c>
      <c r="U368" s="276">
        <f t="shared" si="920"/>
        <v>0</v>
      </c>
      <c r="V368" s="276">
        <f t="shared" si="920"/>
        <v>0</v>
      </c>
      <c r="W368" s="276">
        <f t="shared" ref="W368:X368" si="921">SUM(W358:W367)</f>
        <v>0</v>
      </c>
      <c r="X368" s="276">
        <f t="shared" si="921"/>
        <v>0</v>
      </c>
    </row>
    <row r="369" spans="18:24">
      <c r="R369" s="267">
        <v>4</v>
      </c>
      <c r="S369" s="268" t="s">
        <v>90</v>
      </c>
      <c r="T369" s="277"/>
      <c r="U369" s="278"/>
      <c r="V369" s="278"/>
      <c r="W369" s="278"/>
      <c r="X369" s="278"/>
    </row>
    <row r="370" spans="18:24">
      <c r="R370" s="269"/>
      <c r="S370" s="270" t="s">
        <v>144</v>
      </c>
      <c r="T370" s="274">
        <v>0</v>
      </c>
      <c r="U370" s="274">
        <v>0</v>
      </c>
      <c r="V370" s="274">
        <v>0</v>
      </c>
      <c r="W370" s="274">
        <v>0</v>
      </c>
      <c r="X370" s="274">
        <v>0</v>
      </c>
    </row>
    <row r="371" spans="18:24">
      <c r="R371" s="269"/>
      <c r="S371" s="270" t="s">
        <v>145</v>
      </c>
      <c r="T371" s="274">
        <v>0</v>
      </c>
      <c r="U371" s="274">
        <v>0</v>
      </c>
      <c r="V371" s="274">
        <v>0</v>
      </c>
      <c r="W371" s="274">
        <v>0</v>
      </c>
      <c r="X371" s="274">
        <v>0</v>
      </c>
    </row>
    <row r="372" spans="18:24">
      <c r="R372" s="269"/>
      <c r="S372" s="270" t="s">
        <v>146</v>
      </c>
      <c r="T372" s="274">
        <v>0</v>
      </c>
      <c r="U372" s="274">
        <v>2</v>
      </c>
      <c r="V372" s="274">
        <v>2</v>
      </c>
      <c r="W372" s="274">
        <v>0</v>
      </c>
      <c r="X372" s="274">
        <v>0</v>
      </c>
    </row>
    <row r="373" spans="18:24">
      <c r="R373" s="269"/>
      <c r="S373" s="270" t="s">
        <v>147</v>
      </c>
      <c r="T373" s="274">
        <v>3</v>
      </c>
      <c r="U373" s="274">
        <v>1</v>
      </c>
      <c r="V373" s="274">
        <v>1</v>
      </c>
      <c r="W373" s="274">
        <v>3</v>
      </c>
      <c r="X373" s="274">
        <v>3</v>
      </c>
    </row>
    <row r="374" spans="18:24">
      <c r="R374" s="269"/>
      <c r="S374" s="270" t="s">
        <v>148</v>
      </c>
      <c r="T374" s="274">
        <v>9</v>
      </c>
      <c r="U374" s="274">
        <v>8</v>
      </c>
      <c r="V374" s="274">
        <v>8</v>
      </c>
      <c r="W374" s="274">
        <v>9</v>
      </c>
      <c r="X374" s="274">
        <v>9</v>
      </c>
    </row>
    <row r="375" spans="18:24">
      <c r="R375" s="269"/>
      <c r="S375" s="270" t="s">
        <v>149</v>
      </c>
      <c r="T375" s="274">
        <v>1</v>
      </c>
      <c r="U375" s="274">
        <v>0</v>
      </c>
      <c r="V375" s="274">
        <v>0</v>
      </c>
      <c r="W375" s="274">
        <v>1</v>
      </c>
      <c r="X375" s="274">
        <v>1</v>
      </c>
    </row>
    <row r="376" spans="18:24">
      <c r="R376" s="269"/>
      <c r="S376" s="270" t="s">
        <v>150</v>
      </c>
      <c r="T376" s="274">
        <v>0</v>
      </c>
      <c r="U376" s="274">
        <v>0</v>
      </c>
      <c r="V376" s="274">
        <v>0</v>
      </c>
      <c r="W376" s="274">
        <v>0</v>
      </c>
      <c r="X376" s="274">
        <v>0</v>
      </c>
    </row>
    <row r="377" spans="18:24">
      <c r="R377" s="269"/>
      <c r="S377" s="270" t="s">
        <v>151</v>
      </c>
      <c r="T377" s="274">
        <v>0</v>
      </c>
      <c r="U377" s="274">
        <v>0</v>
      </c>
      <c r="V377" s="274">
        <v>0</v>
      </c>
      <c r="W377" s="274">
        <v>0</v>
      </c>
      <c r="X377" s="274">
        <v>0</v>
      </c>
    </row>
    <row r="378" spans="18:24">
      <c r="R378" s="269"/>
      <c r="S378" s="270" t="s">
        <v>152</v>
      </c>
      <c r="T378" s="274">
        <v>0</v>
      </c>
      <c r="U378" s="274">
        <v>0</v>
      </c>
      <c r="V378" s="274">
        <v>0</v>
      </c>
      <c r="W378" s="274">
        <v>0</v>
      </c>
      <c r="X378" s="274">
        <v>0</v>
      </c>
    </row>
    <row r="379" spans="18:24">
      <c r="R379" s="269"/>
      <c r="S379" s="270"/>
      <c r="T379" s="275"/>
      <c r="U379" s="275"/>
      <c r="V379" s="275"/>
      <c r="W379" s="275"/>
      <c r="X379" s="275"/>
    </row>
    <row r="380" spans="18:24">
      <c r="R380" s="271"/>
      <c r="S380" s="271" t="s">
        <v>109</v>
      </c>
      <c r="T380" s="276">
        <f t="shared" ref="T380:V380" si="922">SUM(T370:T379)</f>
        <v>13</v>
      </c>
      <c r="U380" s="276">
        <f t="shared" si="922"/>
        <v>11</v>
      </c>
      <c r="V380" s="276">
        <f t="shared" si="922"/>
        <v>11</v>
      </c>
      <c r="W380" s="276">
        <f t="shared" ref="W380:X380" si="923">SUM(W370:W379)</f>
        <v>13</v>
      </c>
      <c r="X380" s="276">
        <f t="shared" si="923"/>
        <v>13</v>
      </c>
    </row>
    <row r="381" spans="18:24">
      <c r="R381" s="267">
        <v>5</v>
      </c>
      <c r="S381" s="268" t="s">
        <v>91</v>
      </c>
      <c r="T381" s="277"/>
      <c r="U381" s="278"/>
      <c r="V381" s="278"/>
      <c r="W381" s="278"/>
      <c r="X381" s="278"/>
    </row>
    <row r="382" spans="18:24">
      <c r="R382" s="269"/>
      <c r="S382" s="270" t="s">
        <v>144</v>
      </c>
      <c r="T382" s="274">
        <v>0</v>
      </c>
      <c r="U382" s="274">
        <v>0</v>
      </c>
      <c r="V382" s="274">
        <v>0</v>
      </c>
      <c r="W382" s="274">
        <v>0</v>
      </c>
      <c r="X382" s="274">
        <v>0</v>
      </c>
    </row>
    <row r="383" spans="18:24">
      <c r="R383" s="269"/>
      <c r="S383" s="270" t="s">
        <v>145</v>
      </c>
      <c r="T383" s="274">
        <v>0</v>
      </c>
      <c r="U383" s="274">
        <v>0</v>
      </c>
      <c r="V383" s="274">
        <v>0</v>
      </c>
      <c r="W383" s="274">
        <v>0</v>
      </c>
      <c r="X383" s="274">
        <v>0</v>
      </c>
    </row>
    <row r="384" spans="18:24">
      <c r="R384" s="269"/>
      <c r="S384" s="270" t="s">
        <v>146</v>
      </c>
      <c r="T384" s="274">
        <v>0</v>
      </c>
      <c r="U384" s="274">
        <v>0</v>
      </c>
      <c r="V384" s="274">
        <v>0</v>
      </c>
      <c r="W384" s="274">
        <v>0</v>
      </c>
      <c r="X384" s="274">
        <v>0</v>
      </c>
    </row>
    <row r="385" spans="18:24">
      <c r="R385" s="269"/>
      <c r="S385" s="270" t="s">
        <v>147</v>
      </c>
      <c r="T385" s="274">
        <v>0</v>
      </c>
      <c r="U385" s="274">
        <v>0</v>
      </c>
      <c r="V385" s="274">
        <v>0</v>
      </c>
      <c r="W385" s="274">
        <v>0</v>
      </c>
      <c r="X385" s="274">
        <v>0</v>
      </c>
    </row>
    <row r="386" spans="18:24">
      <c r="R386" s="269"/>
      <c r="S386" s="270" t="s">
        <v>148</v>
      </c>
      <c r="T386" s="274">
        <v>0</v>
      </c>
      <c r="U386" s="274">
        <v>1</v>
      </c>
      <c r="V386" s="274">
        <v>1</v>
      </c>
      <c r="W386" s="274">
        <v>0</v>
      </c>
      <c r="X386" s="274">
        <v>0</v>
      </c>
    </row>
    <row r="387" spans="18:24">
      <c r="R387" s="269"/>
      <c r="S387" s="270" t="s">
        <v>149</v>
      </c>
      <c r="T387" s="274">
        <v>0</v>
      </c>
      <c r="U387" s="274">
        <v>0</v>
      </c>
      <c r="V387" s="274">
        <v>0</v>
      </c>
      <c r="W387" s="274">
        <v>0</v>
      </c>
      <c r="X387" s="274">
        <v>0</v>
      </c>
    </row>
    <row r="388" spans="18:24">
      <c r="R388" s="269"/>
      <c r="S388" s="270" t="s">
        <v>150</v>
      </c>
      <c r="T388" s="274">
        <v>5</v>
      </c>
      <c r="U388" s="274">
        <v>4</v>
      </c>
      <c r="V388" s="274">
        <v>4</v>
      </c>
      <c r="W388" s="274">
        <v>5</v>
      </c>
      <c r="X388" s="274">
        <v>5</v>
      </c>
    </row>
    <row r="389" spans="18:24">
      <c r="R389" s="269"/>
      <c r="S389" s="270" t="s">
        <v>151</v>
      </c>
      <c r="T389" s="274">
        <v>0</v>
      </c>
      <c r="U389" s="274">
        <v>0</v>
      </c>
      <c r="V389" s="274">
        <v>0</v>
      </c>
      <c r="W389" s="274">
        <v>0</v>
      </c>
      <c r="X389" s="274">
        <v>0</v>
      </c>
    </row>
    <row r="390" spans="18:24">
      <c r="R390" s="269"/>
      <c r="S390" s="270" t="s">
        <v>152</v>
      </c>
      <c r="T390" s="274">
        <v>19</v>
      </c>
      <c r="U390" s="274">
        <v>13</v>
      </c>
      <c r="V390" s="274">
        <v>13</v>
      </c>
      <c r="W390" s="274">
        <v>19</v>
      </c>
      <c r="X390" s="274">
        <v>19</v>
      </c>
    </row>
    <row r="391" spans="18:24">
      <c r="R391" s="269"/>
      <c r="S391" s="270"/>
      <c r="T391" s="275"/>
      <c r="U391" s="275"/>
      <c r="V391" s="275"/>
      <c r="W391" s="275"/>
      <c r="X391" s="275"/>
    </row>
    <row r="392" spans="18:24">
      <c r="R392" s="271"/>
      <c r="S392" s="271" t="s">
        <v>109</v>
      </c>
      <c r="T392" s="276">
        <f t="shared" ref="T392:V392" si="924">SUM(T382:T391)</f>
        <v>24</v>
      </c>
      <c r="U392" s="276">
        <f t="shared" si="924"/>
        <v>18</v>
      </c>
      <c r="V392" s="276">
        <f t="shared" si="924"/>
        <v>18</v>
      </c>
      <c r="W392" s="276">
        <f t="shared" ref="W392:X392" si="925">SUM(W382:W391)</f>
        <v>24</v>
      </c>
      <c r="X392" s="276">
        <f t="shared" si="925"/>
        <v>24</v>
      </c>
    </row>
    <row r="393" spans="18:24">
      <c r="R393" s="267">
        <v>6</v>
      </c>
      <c r="S393" s="268" t="s">
        <v>92</v>
      </c>
      <c r="T393" s="277"/>
      <c r="U393" s="278"/>
      <c r="V393" s="278"/>
      <c r="W393" s="278"/>
      <c r="X393" s="278"/>
    </row>
    <row r="394" spans="18:24">
      <c r="R394" s="269"/>
      <c r="S394" s="270" t="s">
        <v>144</v>
      </c>
      <c r="T394" s="274">
        <v>0</v>
      </c>
      <c r="U394" s="274">
        <v>0</v>
      </c>
      <c r="V394" s="274">
        <v>0</v>
      </c>
      <c r="W394" s="274">
        <v>0</v>
      </c>
      <c r="X394" s="274">
        <v>0</v>
      </c>
    </row>
    <row r="395" spans="18:24">
      <c r="R395" s="269"/>
      <c r="S395" s="270" t="s">
        <v>145</v>
      </c>
      <c r="T395" s="274">
        <v>0</v>
      </c>
      <c r="U395" s="274">
        <v>0</v>
      </c>
      <c r="V395" s="274">
        <v>0</v>
      </c>
      <c r="W395" s="274">
        <v>0</v>
      </c>
      <c r="X395" s="274">
        <v>0</v>
      </c>
    </row>
    <row r="396" spans="18:24">
      <c r="R396" s="269"/>
      <c r="S396" s="270" t="s">
        <v>146</v>
      </c>
      <c r="T396" s="274">
        <v>0</v>
      </c>
      <c r="U396" s="274">
        <v>0</v>
      </c>
      <c r="V396" s="274">
        <v>0</v>
      </c>
      <c r="W396" s="274">
        <v>0</v>
      </c>
      <c r="X396" s="274">
        <v>0</v>
      </c>
    </row>
    <row r="397" spans="18:24">
      <c r="R397" s="269"/>
      <c r="S397" s="270" t="s">
        <v>147</v>
      </c>
      <c r="T397" s="274">
        <v>0</v>
      </c>
      <c r="U397" s="274">
        <v>0</v>
      </c>
      <c r="V397" s="274">
        <v>0</v>
      </c>
      <c r="W397" s="274">
        <v>0</v>
      </c>
      <c r="X397" s="274">
        <v>0</v>
      </c>
    </row>
    <row r="398" spans="18:24">
      <c r="R398" s="269"/>
      <c r="S398" s="270" t="s">
        <v>148</v>
      </c>
      <c r="T398" s="274">
        <v>0</v>
      </c>
      <c r="U398" s="274">
        <v>0</v>
      </c>
      <c r="V398" s="274">
        <v>0</v>
      </c>
      <c r="W398" s="274">
        <v>0</v>
      </c>
      <c r="X398" s="274">
        <v>0</v>
      </c>
    </row>
    <row r="399" spans="18:24">
      <c r="R399" s="269"/>
      <c r="S399" s="270" t="s">
        <v>149</v>
      </c>
      <c r="T399" s="274">
        <v>0</v>
      </c>
      <c r="U399" s="274">
        <v>0</v>
      </c>
      <c r="V399" s="274">
        <v>0</v>
      </c>
      <c r="W399" s="274">
        <v>0</v>
      </c>
      <c r="X399" s="274">
        <v>0</v>
      </c>
    </row>
    <row r="400" spans="18:24">
      <c r="R400" s="269"/>
      <c r="S400" s="270" t="s">
        <v>150</v>
      </c>
      <c r="T400" s="274">
        <v>0</v>
      </c>
      <c r="U400" s="274">
        <v>0</v>
      </c>
      <c r="V400" s="274">
        <v>0</v>
      </c>
      <c r="W400" s="274">
        <v>0</v>
      </c>
      <c r="X400" s="274">
        <v>0</v>
      </c>
    </row>
    <row r="401" spans="18:24">
      <c r="R401" s="269"/>
      <c r="S401" s="270" t="s">
        <v>151</v>
      </c>
      <c r="T401" s="274">
        <v>0</v>
      </c>
      <c r="U401" s="274">
        <v>0</v>
      </c>
      <c r="V401" s="274">
        <v>0</v>
      </c>
      <c r="W401" s="274">
        <v>0</v>
      </c>
      <c r="X401" s="274">
        <v>0</v>
      </c>
    </row>
    <row r="402" spans="18:24">
      <c r="R402" s="269"/>
      <c r="S402" s="270" t="s">
        <v>152</v>
      </c>
      <c r="T402" s="274">
        <v>0</v>
      </c>
      <c r="U402" s="274">
        <v>0</v>
      </c>
      <c r="V402" s="274">
        <v>0</v>
      </c>
      <c r="W402" s="274">
        <v>0</v>
      </c>
      <c r="X402" s="274">
        <v>0</v>
      </c>
    </row>
    <row r="403" spans="18:24">
      <c r="R403" s="269"/>
      <c r="S403" s="270"/>
      <c r="T403" s="275"/>
      <c r="U403" s="275"/>
      <c r="V403" s="275"/>
      <c r="W403" s="275"/>
      <c r="X403" s="275"/>
    </row>
    <row r="404" spans="18:24">
      <c r="R404" s="271"/>
      <c r="S404" s="271" t="s">
        <v>109</v>
      </c>
      <c r="T404" s="276">
        <f t="shared" ref="T404:V404" si="926">SUM(T394:T403)</f>
        <v>0</v>
      </c>
      <c r="U404" s="276">
        <f t="shared" si="926"/>
        <v>0</v>
      </c>
      <c r="V404" s="276">
        <f t="shared" si="926"/>
        <v>0</v>
      </c>
      <c r="W404" s="276">
        <f t="shared" ref="W404:X404" si="927">SUM(W394:W403)</f>
        <v>0</v>
      </c>
      <c r="X404" s="276">
        <f t="shared" si="927"/>
        <v>0</v>
      </c>
    </row>
    <row r="405" spans="18:24">
      <c r="R405" s="267">
        <v>7</v>
      </c>
      <c r="S405" s="268" t="s">
        <v>80</v>
      </c>
      <c r="T405" s="277"/>
      <c r="U405" s="278"/>
      <c r="V405" s="278"/>
      <c r="W405" s="278"/>
      <c r="X405" s="278"/>
    </row>
    <row r="406" spans="18:24">
      <c r="R406" s="269"/>
      <c r="S406" s="270" t="s">
        <v>144</v>
      </c>
      <c r="T406" s="274">
        <v>0</v>
      </c>
      <c r="U406" s="274">
        <v>0</v>
      </c>
      <c r="V406" s="274">
        <v>0</v>
      </c>
      <c r="W406" s="274">
        <v>0</v>
      </c>
      <c r="X406" s="274">
        <v>0</v>
      </c>
    </row>
    <row r="407" spans="18:24">
      <c r="R407" s="269"/>
      <c r="S407" s="270" t="s">
        <v>145</v>
      </c>
      <c r="T407" s="274">
        <v>0</v>
      </c>
      <c r="U407" s="274">
        <v>0</v>
      </c>
      <c r="V407" s="274">
        <v>0</v>
      </c>
      <c r="W407" s="274">
        <v>0</v>
      </c>
      <c r="X407" s="274">
        <v>0</v>
      </c>
    </row>
    <row r="408" spans="18:24">
      <c r="R408" s="269"/>
      <c r="S408" s="270" t="s">
        <v>146</v>
      </c>
      <c r="T408" s="274">
        <v>0</v>
      </c>
      <c r="U408" s="274">
        <v>0</v>
      </c>
      <c r="V408" s="274">
        <v>0</v>
      </c>
      <c r="W408" s="274">
        <v>0</v>
      </c>
      <c r="X408" s="274">
        <v>0</v>
      </c>
    </row>
    <row r="409" spans="18:24">
      <c r="R409" s="269"/>
      <c r="S409" s="270" t="s">
        <v>147</v>
      </c>
      <c r="T409" s="274">
        <v>0</v>
      </c>
      <c r="U409" s="274">
        <v>0</v>
      </c>
      <c r="V409" s="274">
        <v>0</v>
      </c>
      <c r="W409" s="274">
        <v>0</v>
      </c>
      <c r="X409" s="274">
        <v>0</v>
      </c>
    </row>
    <row r="410" spans="18:24">
      <c r="R410" s="269"/>
      <c r="S410" s="270" t="s">
        <v>148</v>
      </c>
      <c r="T410" s="274">
        <v>0</v>
      </c>
      <c r="U410" s="274">
        <v>0</v>
      </c>
      <c r="V410" s="274">
        <v>0</v>
      </c>
      <c r="W410" s="274">
        <v>0</v>
      </c>
      <c r="X410" s="274">
        <v>0</v>
      </c>
    </row>
    <row r="411" spans="18:24">
      <c r="R411" s="269"/>
      <c r="S411" s="270" t="s">
        <v>149</v>
      </c>
      <c r="T411" s="274">
        <v>0</v>
      </c>
      <c r="U411" s="274">
        <v>0</v>
      </c>
      <c r="V411" s="274">
        <v>0</v>
      </c>
      <c r="W411" s="274">
        <v>0</v>
      </c>
      <c r="X411" s="274">
        <v>0</v>
      </c>
    </row>
    <row r="412" spans="18:24">
      <c r="R412" s="269"/>
      <c r="S412" s="270" t="s">
        <v>150</v>
      </c>
      <c r="T412" s="274">
        <v>0</v>
      </c>
      <c r="U412" s="274">
        <v>0</v>
      </c>
      <c r="V412" s="274">
        <v>0</v>
      </c>
      <c r="W412" s="274">
        <v>0</v>
      </c>
      <c r="X412" s="274">
        <v>0</v>
      </c>
    </row>
    <row r="413" spans="18:24">
      <c r="R413" s="269"/>
      <c r="S413" s="270" t="s">
        <v>151</v>
      </c>
      <c r="T413" s="274">
        <v>0</v>
      </c>
      <c r="U413" s="274">
        <v>0</v>
      </c>
      <c r="V413" s="274">
        <v>0</v>
      </c>
      <c r="W413" s="274">
        <v>0</v>
      </c>
      <c r="X413" s="274">
        <v>0</v>
      </c>
    </row>
    <row r="414" spans="18:24">
      <c r="R414" s="269"/>
      <c r="S414" s="270" t="s">
        <v>152</v>
      </c>
      <c r="T414" s="274">
        <v>0</v>
      </c>
      <c r="U414" s="274">
        <v>0</v>
      </c>
      <c r="V414" s="274">
        <v>0</v>
      </c>
      <c r="W414" s="274">
        <v>0</v>
      </c>
      <c r="X414" s="274">
        <v>0</v>
      </c>
    </row>
    <row r="415" spans="18:24">
      <c r="R415" s="269"/>
      <c r="S415" s="270"/>
      <c r="T415" s="275"/>
      <c r="U415" s="275"/>
      <c r="V415" s="275"/>
      <c r="W415" s="275"/>
      <c r="X415" s="275"/>
    </row>
    <row r="416" spans="18:24">
      <c r="R416" s="271"/>
      <c r="S416" s="271" t="s">
        <v>109</v>
      </c>
      <c r="T416" s="276">
        <f t="shared" ref="T416:V416" si="928">SUM(T406:T415)</f>
        <v>0</v>
      </c>
      <c r="U416" s="276">
        <f t="shared" si="928"/>
        <v>0</v>
      </c>
      <c r="V416" s="276">
        <f t="shared" si="928"/>
        <v>0</v>
      </c>
      <c r="W416" s="276">
        <f t="shared" ref="W416:X416" si="929">SUM(W406:W415)</f>
        <v>0</v>
      </c>
      <c r="X416" s="276">
        <f t="shared" si="929"/>
        <v>0</v>
      </c>
    </row>
    <row r="417" spans="18:24">
      <c r="R417" s="267">
        <v>8</v>
      </c>
      <c r="S417" s="268" t="s">
        <v>93</v>
      </c>
      <c r="T417" s="277"/>
      <c r="U417" s="278"/>
      <c r="V417" s="278"/>
      <c r="W417" s="278"/>
      <c r="X417" s="278"/>
    </row>
    <row r="418" spans="18:24">
      <c r="R418" s="269"/>
      <c r="S418" s="270" t="s">
        <v>144</v>
      </c>
      <c r="T418" s="274">
        <v>0</v>
      </c>
      <c r="U418" s="274">
        <v>0</v>
      </c>
      <c r="V418" s="274">
        <v>0</v>
      </c>
      <c r="W418" s="274">
        <v>0</v>
      </c>
      <c r="X418" s="274">
        <v>0</v>
      </c>
    </row>
    <row r="419" spans="18:24">
      <c r="R419" s="269"/>
      <c r="S419" s="270" t="s">
        <v>145</v>
      </c>
      <c r="T419" s="274">
        <v>0</v>
      </c>
      <c r="U419" s="274">
        <v>0</v>
      </c>
      <c r="V419" s="274">
        <v>0</v>
      </c>
      <c r="W419" s="274">
        <v>0</v>
      </c>
      <c r="X419" s="274">
        <v>0</v>
      </c>
    </row>
    <row r="420" spans="18:24">
      <c r="R420" s="269"/>
      <c r="S420" s="270" t="s">
        <v>146</v>
      </c>
      <c r="T420" s="274">
        <v>0</v>
      </c>
      <c r="U420" s="274">
        <v>0</v>
      </c>
      <c r="V420" s="274">
        <v>0</v>
      </c>
      <c r="W420" s="274">
        <v>0</v>
      </c>
      <c r="X420" s="274">
        <v>0</v>
      </c>
    </row>
    <row r="421" spans="18:24">
      <c r="R421" s="269"/>
      <c r="S421" s="270" t="s">
        <v>147</v>
      </c>
      <c r="T421" s="274">
        <v>0</v>
      </c>
      <c r="U421" s="274">
        <v>0</v>
      </c>
      <c r="V421" s="274">
        <v>0</v>
      </c>
      <c r="W421" s="274">
        <v>0</v>
      </c>
      <c r="X421" s="274">
        <v>0</v>
      </c>
    </row>
    <row r="422" spans="18:24">
      <c r="R422" s="269"/>
      <c r="S422" s="270" t="s">
        <v>148</v>
      </c>
      <c r="T422" s="274">
        <v>0</v>
      </c>
      <c r="U422" s="274">
        <v>0</v>
      </c>
      <c r="V422" s="274">
        <v>0</v>
      </c>
      <c r="W422" s="274">
        <v>0</v>
      </c>
      <c r="X422" s="274">
        <v>0</v>
      </c>
    </row>
    <row r="423" spans="18:24">
      <c r="R423" s="269"/>
      <c r="S423" s="270" t="s">
        <v>149</v>
      </c>
      <c r="T423" s="274">
        <v>0</v>
      </c>
      <c r="U423" s="274">
        <v>0</v>
      </c>
      <c r="V423" s="274">
        <v>0</v>
      </c>
      <c r="W423" s="274">
        <v>0</v>
      </c>
      <c r="X423" s="274">
        <v>0</v>
      </c>
    </row>
    <row r="424" spans="18:24">
      <c r="R424" s="269"/>
      <c r="S424" s="270" t="s">
        <v>150</v>
      </c>
      <c r="T424" s="274">
        <v>0</v>
      </c>
      <c r="U424" s="274">
        <v>0</v>
      </c>
      <c r="V424" s="274">
        <v>0</v>
      </c>
      <c r="W424" s="274">
        <v>0</v>
      </c>
      <c r="X424" s="274">
        <v>0</v>
      </c>
    </row>
    <row r="425" spans="18:24">
      <c r="R425" s="269"/>
      <c r="S425" s="270" t="s">
        <v>151</v>
      </c>
      <c r="T425" s="274">
        <v>0</v>
      </c>
      <c r="U425" s="274">
        <v>0</v>
      </c>
      <c r="V425" s="274">
        <v>0</v>
      </c>
      <c r="W425" s="274">
        <v>0</v>
      </c>
      <c r="X425" s="274">
        <v>0</v>
      </c>
    </row>
    <row r="426" spans="18:24">
      <c r="R426" s="269"/>
      <c r="S426" s="270" t="s">
        <v>152</v>
      </c>
      <c r="T426" s="274">
        <v>0</v>
      </c>
      <c r="U426" s="274">
        <v>0</v>
      </c>
      <c r="V426" s="274">
        <v>0</v>
      </c>
      <c r="W426" s="274">
        <v>0</v>
      </c>
      <c r="X426" s="274">
        <v>0</v>
      </c>
    </row>
    <row r="427" spans="18:24">
      <c r="R427" s="269"/>
      <c r="S427" s="270"/>
      <c r="T427" s="275"/>
      <c r="U427" s="275"/>
      <c r="V427" s="275"/>
      <c r="W427" s="275"/>
      <c r="X427" s="275"/>
    </row>
    <row r="428" spans="18:24">
      <c r="R428" s="271"/>
      <c r="S428" s="271" t="s">
        <v>109</v>
      </c>
      <c r="T428" s="276">
        <f t="shared" ref="T428:V428" si="930">SUM(T418:T427)</f>
        <v>0</v>
      </c>
      <c r="U428" s="276">
        <f t="shared" si="930"/>
        <v>0</v>
      </c>
      <c r="V428" s="276">
        <f t="shared" si="930"/>
        <v>0</v>
      </c>
      <c r="W428" s="276">
        <f t="shared" ref="W428:X428" si="931">SUM(W418:W427)</f>
        <v>0</v>
      </c>
      <c r="X428" s="276">
        <f t="shared" si="931"/>
        <v>0</v>
      </c>
    </row>
    <row r="429" spans="18:24">
      <c r="R429" s="267"/>
      <c r="S429" s="268" t="s">
        <v>78</v>
      </c>
      <c r="T429" s="277"/>
      <c r="U429" s="278"/>
      <c r="V429" s="278"/>
      <c r="W429" s="278"/>
      <c r="X429" s="278"/>
    </row>
    <row r="430" spans="18:24">
      <c r="R430" s="269"/>
      <c r="S430" s="270" t="s">
        <v>144</v>
      </c>
      <c r="T430" s="274">
        <f t="shared" ref="T430:V438" si="932">T334+T346+T358+T370+T382+T394+T406+T418</f>
        <v>0</v>
      </c>
      <c r="U430" s="274">
        <f t="shared" si="932"/>
        <v>0</v>
      </c>
      <c r="V430" s="274">
        <f t="shared" si="932"/>
        <v>0</v>
      </c>
      <c r="W430" s="274">
        <f t="shared" ref="W430:X438" si="933">W334+W346+W358+W370+W382+W394+W406+W418</f>
        <v>0</v>
      </c>
      <c r="X430" s="274">
        <f t="shared" si="933"/>
        <v>0</v>
      </c>
    </row>
    <row r="431" spans="18:24">
      <c r="R431" s="269"/>
      <c r="S431" s="270" t="s">
        <v>145</v>
      </c>
      <c r="T431" s="274">
        <f t="shared" si="932"/>
        <v>0</v>
      </c>
      <c r="U431" s="274">
        <f t="shared" si="932"/>
        <v>0</v>
      </c>
      <c r="V431" s="274">
        <f t="shared" si="932"/>
        <v>0</v>
      </c>
      <c r="W431" s="274">
        <f t="shared" si="933"/>
        <v>0</v>
      </c>
      <c r="X431" s="274">
        <f t="shared" si="933"/>
        <v>0</v>
      </c>
    </row>
    <row r="432" spans="18:24">
      <c r="R432" s="269"/>
      <c r="S432" s="270" t="s">
        <v>146</v>
      </c>
      <c r="T432" s="274">
        <f t="shared" si="932"/>
        <v>0</v>
      </c>
      <c r="U432" s="274">
        <f t="shared" si="932"/>
        <v>2</v>
      </c>
      <c r="V432" s="274">
        <f t="shared" si="932"/>
        <v>2</v>
      </c>
      <c r="W432" s="274">
        <f t="shared" si="933"/>
        <v>0</v>
      </c>
      <c r="X432" s="274">
        <f t="shared" si="933"/>
        <v>0</v>
      </c>
    </row>
    <row r="433" spans="18:24">
      <c r="R433" s="269"/>
      <c r="S433" s="270" t="s">
        <v>147</v>
      </c>
      <c r="T433" s="274">
        <f t="shared" si="932"/>
        <v>3</v>
      </c>
      <c r="U433" s="274">
        <f t="shared" si="932"/>
        <v>1</v>
      </c>
      <c r="V433" s="274">
        <f t="shared" si="932"/>
        <v>1</v>
      </c>
      <c r="W433" s="274">
        <f t="shared" si="933"/>
        <v>3</v>
      </c>
      <c r="X433" s="274">
        <f t="shared" si="933"/>
        <v>3</v>
      </c>
    </row>
    <row r="434" spans="18:24">
      <c r="R434" s="269"/>
      <c r="S434" s="270" t="s">
        <v>148</v>
      </c>
      <c r="T434" s="274">
        <f t="shared" si="932"/>
        <v>9</v>
      </c>
      <c r="U434" s="274">
        <f t="shared" si="932"/>
        <v>9</v>
      </c>
      <c r="V434" s="274">
        <f t="shared" si="932"/>
        <v>9</v>
      </c>
      <c r="W434" s="274">
        <f t="shared" si="933"/>
        <v>9</v>
      </c>
      <c r="X434" s="274">
        <f t="shared" si="933"/>
        <v>9</v>
      </c>
    </row>
    <row r="435" spans="18:24">
      <c r="R435" s="269"/>
      <c r="S435" s="270" t="s">
        <v>149</v>
      </c>
      <c r="T435" s="274">
        <f t="shared" si="932"/>
        <v>1</v>
      </c>
      <c r="U435" s="274">
        <f t="shared" si="932"/>
        <v>0</v>
      </c>
      <c r="V435" s="274">
        <f t="shared" si="932"/>
        <v>0</v>
      </c>
      <c r="W435" s="274">
        <f t="shared" si="933"/>
        <v>1</v>
      </c>
      <c r="X435" s="274">
        <f t="shared" si="933"/>
        <v>1</v>
      </c>
    </row>
    <row r="436" spans="18:24">
      <c r="R436" s="269"/>
      <c r="S436" s="270" t="s">
        <v>150</v>
      </c>
      <c r="T436" s="274">
        <f t="shared" si="932"/>
        <v>5</v>
      </c>
      <c r="U436" s="274">
        <f t="shared" si="932"/>
        <v>4</v>
      </c>
      <c r="V436" s="274">
        <f t="shared" si="932"/>
        <v>4</v>
      </c>
      <c r="W436" s="274">
        <f t="shared" si="933"/>
        <v>5</v>
      </c>
      <c r="X436" s="274">
        <f t="shared" si="933"/>
        <v>5</v>
      </c>
    </row>
    <row r="437" spans="18:24">
      <c r="R437" s="269"/>
      <c r="S437" s="270" t="s">
        <v>151</v>
      </c>
      <c r="T437" s="274">
        <f t="shared" si="932"/>
        <v>0</v>
      </c>
      <c r="U437" s="274">
        <f t="shared" si="932"/>
        <v>0</v>
      </c>
      <c r="V437" s="274">
        <f t="shared" si="932"/>
        <v>0</v>
      </c>
      <c r="W437" s="274">
        <f t="shared" si="933"/>
        <v>0</v>
      </c>
      <c r="X437" s="274">
        <f t="shared" si="933"/>
        <v>0</v>
      </c>
    </row>
    <row r="438" spans="18:24">
      <c r="R438" s="269"/>
      <c r="S438" s="270" t="s">
        <v>152</v>
      </c>
      <c r="T438" s="274">
        <f t="shared" si="932"/>
        <v>19</v>
      </c>
      <c r="U438" s="274">
        <f t="shared" si="932"/>
        <v>13</v>
      </c>
      <c r="V438" s="274">
        <f t="shared" si="932"/>
        <v>13</v>
      </c>
      <c r="W438" s="274">
        <f t="shared" si="933"/>
        <v>19</v>
      </c>
      <c r="X438" s="274">
        <f t="shared" si="933"/>
        <v>19</v>
      </c>
    </row>
    <row r="439" spans="18:24">
      <c r="R439" s="269"/>
      <c r="S439" s="270"/>
      <c r="T439" s="275"/>
      <c r="U439" s="275"/>
      <c r="V439" s="275"/>
      <c r="W439" s="275"/>
      <c r="X439" s="275"/>
    </row>
    <row r="440" spans="18:24">
      <c r="R440" s="266"/>
      <c r="S440" s="266" t="s">
        <v>109</v>
      </c>
      <c r="T440" s="279">
        <f t="shared" ref="T440" si="934">SUM(T430:T439)</f>
        <v>37</v>
      </c>
      <c r="U440" s="279">
        <f t="shared" ref="U440:V440" si="935">SUM(U430:U439)</f>
        <v>29</v>
      </c>
      <c r="V440" s="279">
        <f t="shared" si="935"/>
        <v>29</v>
      </c>
      <c r="W440" s="279">
        <f t="shared" ref="W440:X440" si="936">SUM(W430:W439)</f>
        <v>37</v>
      </c>
      <c r="X440" s="279">
        <f t="shared" si="936"/>
        <v>37</v>
      </c>
    </row>
    <row r="441" spans="18:24">
      <c r="T441" s="280">
        <f>T236+T237</f>
        <v>37</v>
      </c>
      <c r="U441" s="280">
        <f t="shared" ref="U441:V441" si="937">U236+U237</f>
        <v>29</v>
      </c>
      <c r="V441" s="280">
        <f t="shared" si="937"/>
        <v>29</v>
      </c>
      <c r="W441" s="280"/>
      <c r="X441" s="280"/>
    </row>
    <row r="442" spans="18:24">
      <c r="T442" s="232">
        <f>T440-T441</f>
        <v>0</v>
      </c>
      <c r="U442" s="232">
        <f t="shared" ref="U442:V442" si="938">U440-U441</f>
        <v>0</v>
      </c>
      <c r="V442" s="232">
        <f t="shared" si="938"/>
        <v>0</v>
      </c>
    </row>
  </sheetData>
  <mergeCells count="175">
    <mergeCell ref="B300:B302"/>
    <mergeCell ref="C300:C302"/>
    <mergeCell ref="G300:H300"/>
    <mergeCell ref="G301:H301"/>
    <mergeCell ref="B325:C325"/>
    <mergeCell ref="B297:C297"/>
    <mergeCell ref="G3:H3"/>
    <mergeCell ref="G4:H4"/>
    <mergeCell ref="B244:B246"/>
    <mergeCell ref="C244:C246"/>
    <mergeCell ref="G244:H244"/>
    <mergeCell ref="G245:H245"/>
    <mergeCell ref="B3:B5"/>
    <mergeCell ref="C3:C5"/>
    <mergeCell ref="B269:C269"/>
    <mergeCell ref="B272:B274"/>
    <mergeCell ref="C272:C274"/>
    <mergeCell ref="G272:H272"/>
    <mergeCell ref="G273:H273"/>
    <mergeCell ref="O272:P272"/>
    <mergeCell ref="O273:P273"/>
    <mergeCell ref="J3:J5"/>
    <mergeCell ref="K3:K5"/>
    <mergeCell ref="O3:P3"/>
    <mergeCell ref="O4:P4"/>
    <mergeCell ref="J244:J246"/>
    <mergeCell ref="K244:K246"/>
    <mergeCell ref="O244:P244"/>
    <mergeCell ref="O245:P245"/>
    <mergeCell ref="J325:K325"/>
    <mergeCell ref="R3:R5"/>
    <mergeCell ref="S3:S5"/>
    <mergeCell ref="W3:X3"/>
    <mergeCell ref="W4:X4"/>
    <mergeCell ref="R244:R246"/>
    <mergeCell ref="S244:S246"/>
    <mergeCell ref="W244:X244"/>
    <mergeCell ref="W245:X245"/>
    <mergeCell ref="R269:S269"/>
    <mergeCell ref="R272:R274"/>
    <mergeCell ref="S272:S274"/>
    <mergeCell ref="W272:X272"/>
    <mergeCell ref="W273:X273"/>
    <mergeCell ref="R297:S297"/>
    <mergeCell ref="R300:R302"/>
    <mergeCell ref="J297:K297"/>
    <mergeCell ref="J300:J302"/>
    <mergeCell ref="K300:K302"/>
    <mergeCell ref="O300:P300"/>
    <mergeCell ref="O301:P301"/>
    <mergeCell ref="J269:K269"/>
    <mergeCell ref="J272:J274"/>
    <mergeCell ref="K272:K274"/>
    <mergeCell ref="AE272:AF272"/>
    <mergeCell ref="AE273:AF273"/>
    <mergeCell ref="Z297:AA297"/>
    <mergeCell ref="Z300:Z302"/>
    <mergeCell ref="AA300:AA302"/>
    <mergeCell ref="AE300:AF300"/>
    <mergeCell ref="AE301:AF301"/>
    <mergeCell ref="AA3:AA5"/>
    <mergeCell ref="AE3:AF3"/>
    <mergeCell ref="AE4:AF4"/>
    <mergeCell ref="Z244:Z246"/>
    <mergeCell ref="AA244:AA246"/>
    <mergeCell ref="AE244:AF244"/>
    <mergeCell ref="AE245:AF245"/>
    <mergeCell ref="Z3:Z5"/>
    <mergeCell ref="Z269:AA269"/>
    <mergeCell ref="Z272:Z274"/>
    <mergeCell ref="AA272:AA274"/>
    <mergeCell ref="AH269:AI269"/>
    <mergeCell ref="AH272:AH274"/>
    <mergeCell ref="AI272:AI274"/>
    <mergeCell ref="AM272:AN272"/>
    <mergeCell ref="AM273:AN273"/>
    <mergeCell ref="AH3:AH5"/>
    <mergeCell ref="AI3:AI5"/>
    <mergeCell ref="AM3:AN3"/>
    <mergeCell ref="AM4:AN4"/>
    <mergeCell ref="AH244:AH246"/>
    <mergeCell ref="AI244:AI246"/>
    <mergeCell ref="AM244:AN244"/>
    <mergeCell ref="AM245:AN245"/>
    <mergeCell ref="AP272:AP274"/>
    <mergeCell ref="AQ272:AQ274"/>
    <mergeCell ref="AU272:AV272"/>
    <mergeCell ref="AU273:AV273"/>
    <mergeCell ref="AP297:AQ297"/>
    <mergeCell ref="AP300:AP302"/>
    <mergeCell ref="AH297:AI297"/>
    <mergeCell ref="AH300:AH302"/>
    <mergeCell ref="AI300:AI302"/>
    <mergeCell ref="AM300:AN300"/>
    <mergeCell ref="AM301:AN301"/>
    <mergeCell ref="AP3:AP5"/>
    <mergeCell ref="AQ3:AQ5"/>
    <mergeCell ref="AU3:AV3"/>
    <mergeCell ref="AU4:AV4"/>
    <mergeCell ref="AP244:AP246"/>
    <mergeCell ref="AQ244:AQ246"/>
    <mergeCell ref="AU244:AV244"/>
    <mergeCell ref="AU245:AV245"/>
    <mergeCell ref="AP269:AQ269"/>
    <mergeCell ref="BC272:BD272"/>
    <mergeCell ref="BC273:BD273"/>
    <mergeCell ref="AX297:AY297"/>
    <mergeCell ref="AX300:AX302"/>
    <mergeCell ref="AY300:AY302"/>
    <mergeCell ref="BC300:BD300"/>
    <mergeCell ref="BC301:BD301"/>
    <mergeCell ref="AY3:AY5"/>
    <mergeCell ref="BC3:BD3"/>
    <mergeCell ref="BC4:BD4"/>
    <mergeCell ref="AX244:AX246"/>
    <mergeCell ref="AY244:AY246"/>
    <mergeCell ref="BC244:BD244"/>
    <mergeCell ref="BC245:BD245"/>
    <mergeCell ref="AX3:AX5"/>
    <mergeCell ref="AX269:AY269"/>
    <mergeCell ref="AX272:AX274"/>
    <mergeCell ref="AY272:AY274"/>
    <mergeCell ref="BF269:BG269"/>
    <mergeCell ref="BF272:BF274"/>
    <mergeCell ref="BG272:BG274"/>
    <mergeCell ref="BK272:BL272"/>
    <mergeCell ref="BK273:BL273"/>
    <mergeCell ref="BF3:BF5"/>
    <mergeCell ref="BG3:BG5"/>
    <mergeCell ref="BK3:BL3"/>
    <mergeCell ref="BK4:BL4"/>
    <mergeCell ref="BF244:BF246"/>
    <mergeCell ref="BG244:BG246"/>
    <mergeCell ref="BK244:BL244"/>
    <mergeCell ref="BK245:BL245"/>
    <mergeCell ref="BN272:BN274"/>
    <mergeCell ref="BO272:BO274"/>
    <mergeCell ref="BS272:BT272"/>
    <mergeCell ref="BS273:BT273"/>
    <mergeCell ref="BN297:BO297"/>
    <mergeCell ref="BN300:BN302"/>
    <mergeCell ref="BF297:BG297"/>
    <mergeCell ref="BF300:BF302"/>
    <mergeCell ref="BG300:BG302"/>
    <mergeCell ref="BK300:BL300"/>
    <mergeCell ref="BK301:BL301"/>
    <mergeCell ref="BN3:BN5"/>
    <mergeCell ref="BO3:BO5"/>
    <mergeCell ref="BS3:BT3"/>
    <mergeCell ref="BS4:BT4"/>
    <mergeCell ref="BN244:BN246"/>
    <mergeCell ref="BO244:BO246"/>
    <mergeCell ref="BS244:BT244"/>
    <mergeCell ref="BS245:BT245"/>
    <mergeCell ref="BN269:BO269"/>
    <mergeCell ref="R329:R331"/>
    <mergeCell ref="S329:S331"/>
    <mergeCell ref="W329:X329"/>
    <mergeCell ref="W330:X330"/>
    <mergeCell ref="BO300:BO302"/>
    <mergeCell ref="BS300:BT300"/>
    <mergeCell ref="BS301:BT301"/>
    <mergeCell ref="BN325:BO325"/>
    <mergeCell ref="BF325:BG325"/>
    <mergeCell ref="AQ300:AQ302"/>
    <mergeCell ref="AU300:AV300"/>
    <mergeCell ref="AU301:AV301"/>
    <mergeCell ref="AP325:AQ325"/>
    <mergeCell ref="AX325:AY325"/>
    <mergeCell ref="AH325:AI325"/>
    <mergeCell ref="S300:S302"/>
    <mergeCell ref="W300:X300"/>
    <mergeCell ref="W301:X301"/>
    <mergeCell ref="R325:S325"/>
    <mergeCell ref="Z325:AA325"/>
  </mergeCells>
  <conditionalFormatting sqref="D233:F242">
    <cfRule type="cellIs" dxfId="55" priority="35" operator="lessThan">
      <formula>0</formula>
    </cfRule>
    <cfRule type="cellIs" dxfId="54" priority="36" operator="greaterThan">
      <formula>0</formula>
    </cfRule>
  </conditionalFormatting>
  <conditionalFormatting sqref="L233:N242">
    <cfRule type="cellIs" dxfId="53" priority="17" operator="lessThan">
      <formula>0</formula>
    </cfRule>
    <cfRule type="cellIs" dxfId="52" priority="18" operator="greaterThan">
      <formula>0</formula>
    </cfRule>
  </conditionalFormatting>
  <conditionalFormatting sqref="T233:V242">
    <cfRule type="cellIs" dxfId="51" priority="15" operator="lessThan">
      <formula>0</formula>
    </cfRule>
    <cfRule type="cellIs" dxfId="50" priority="16" operator="greaterThan">
      <formula>0</formula>
    </cfRule>
  </conditionalFormatting>
  <conditionalFormatting sqref="AB233:AD242">
    <cfRule type="cellIs" dxfId="49" priority="13" operator="lessThan">
      <formula>0</formula>
    </cfRule>
    <cfRule type="cellIs" dxfId="48" priority="14" operator="greaterThan">
      <formula>0</formula>
    </cfRule>
  </conditionalFormatting>
  <conditionalFormatting sqref="AJ233:AL242">
    <cfRule type="cellIs" dxfId="47" priority="11" operator="lessThan">
      <formula>0</formula>
    </cfRule>
    <cfRule type="cellIs" dxfId="46" priority="12" operator="greaterThan">
      <formula>0</formula>
    </cfRule>
  </conditionalFormatting>
  <conditionalFormatting sqref="AR233:AT242">
    <cfRule type="cellIs" dxfId="45" priority="9" operator="lessThan">
      <formula>0</formula>
    </cfRule>
    <cfRule type="cellIs" dxfId="44" priority="10" operator="greaterThan">
      <formula>0</formula>
    </cfRule>
  </conditionalFormatting>
  <conditionalFormatting sqref="AZ233:BB242">
    <cfRule type="cellIs" dxfId="43" priority="7" operator="lessThan">
      <formula>0</formula>
    </cfRule>
    <cfRule type="cellIs" dxfId="42" priority="8" operator="greaterThan">
      <formula>0</formula>
    </cfRule>
  </conditionalFormatting>
  <conditionalFormatting sqref="BH233:BJ242">
    <cfRule type="cellIs" dxfId="41" priority="5" operator="lessThan">
      <formula>0</formula>
    </cfRule>
    <cfRule type="cellIs" dxfId="40" priority="6" operator="greaterThan">
      <formula>0</formula>
    </cfRule>
  </conditionalFormatting>
  <conditionalFormatting sqref="BP233:BR242">
    <cfRule type="cellIs" dxfId="39" priority="3" operator="lessThan">
      <formula>0</formula>
    </cfRule>
    <cfRule type="cellIs" dxfId="38" priority="4" operator="greaterThan">
      <formula>0</formula>
    </cfRule>
  </conditionalFormatting>
  <conditionalFormatting sqref="T442:V442">
    <cfRule type="cellIs" dxfId="37" priority="1" operator="lessThan">
      <formula>0</formula>
    </cfRule>
    <cfRule type="cellIs" dxfId="36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BT93"/>
  <sheetViews>
    <sheetView topLeftCell="A19" workbookViewId="0">
      <selection activeCell="N40" sqref="N40:N41"/>
    </sheetView>
  </sheetViews>
  <sheetFormatPr defaultRowHeight="15"/>
  <cols>
    <col min="1" max="1" width="4.7109375" customWidth="1"/>
    <col min="2" max="2" width="3.7109375" style="114" bestFit="1" customWidth="1"/>
    <col min="3" max="3" width="36.140625" style="114" customWidth="1"/>
    <col min="4" max="6" width="9.42578125" style="114" customWidth="1"/>
    <col min="7" max="8" width="8.28515625" style="114" customWidth="1"/>
    <col min="9" max="9" width="4.85546875" customWidth="1"/>
    <col min="10" max="10" width="3.7109375" style="114" bestFit="1" customWidth="1"/>
    <col min="11" max="11" width="36.140625" style="114" customWidth="1"/>
    <col min="12" max="14" width="9.42578125" style="114" customWidth="1"/>
    <col min="15" max="16" width="8.28515625" style="114" customWidth="1"/>
    <col min="17" max="17" width="4.85546875" style="35" customWidth="1"/>
    <col min="18" max="18" width="3.7109375" style="114" bestFit="1" customWidth="1"/>
    <col min="19" max="19" width="36.140625" style="114" customWidth="1"/>
    <col min="20" max="22" width="9.42578125" style="114" customWidth="1"/>
    <col min="23" max="24" width="8.28515625" style="114" customWidth="1"/>
    <col min="25" max="25" width="4.85546875" style="35" customWidth="1"/>
    <col min="26" max="26" width="3.7109375" style="114" bestFit="1" customWidth="1"/>
    <col min="27" max="27" width="36.140625" style="114" customWidth="1"/>
    <col min="28" max="30" width="9.42578125" style="114" customWidth="1"/>
    <col min="31" max="32" width="8.28515625" style="114" customWidth="1"/>
    <col min="33" max="33" width="4.85546875" style="35" customWidth="1"/>
    <col min="34" max="34" width="3.7109375" style="114" bestFit="1" customWidth="1"/>
    <col min="35" max="35" width="36.140625" style="114" customWidth="1"/>
    <col min="36" max="38" width="9.42578125" style="114" customWidth="1"/>
    <col min="39" max="40" width="8.28515625" style="114" customWidth="1"/>
    <col min="41" max="41" width="4.85546875" style="35" customWidth="1"/>
    <col min="42" max="42" width="3.7109375" style="114" bestFit="1" customWidth="1"/>
    <col min="43" max="43" width="36.140625" style="114" customWidth="1"/>
    <col min="44" max="46" width="9.42578125" style="114" customWidth="1"/>
    <col min="47" max="48" width="8.28515625" style="114" customWidth="1"/>
    <col min="49" max="49" width="4.85546875" style="35" customWidth="1"/>
    <col min="50" max="50" width="3.7109375" style="114" bestFit="1" customWidth="1"/>
    <col min="51" max="51" width="36.140625" style="114" customWidth="1"/>
    <col min="52" max="54" width="9.42578125" style="114" customWidth="1"/>
    <col min="55" max="56" width="8.28515625" style="114" customWidth="1"/>
    <col min="57" max="57" width="4.85546875" style="35" customWidth="1"/>
    <col min="58" max="58" width="3.7109375" style="114" bestFit="1" customWidth="1"/>
    <col min="59" max="59" width="36.140625" style="114" customWidth="1"/>
    <col min="60" max="62" width="9.42578125" style="114" customWidth="1"/>
    <col min="63" max="64" width="8.28515625" style="114" customWidth="1"/>
    <col min="65" max="65" width="4.85546875" style="35" customWidth="1"/>
    <col min="66" max="66" width="3.7109375" style="114" bestFit="1" customWidth="1"/>
    <col min="67" max="67" width="36.140625" style="114" customWidth="1"/>
    <col min="68" max="70" width="9.42578125" style="114" customWidth="1"/>
    <col min="71" max="72" width="8.28515625" style="114" customWidth="1"/>
  </cols>
  <sheetData>
    <row r="1" spans="2:72">
      <c r="B1" s="113" t="s">
        <v>122</v>
      </c>
      <c r="J1" s="113" t="s">
        <v>122</v>
      </c>
      <c r="R1" s="113" t="s">
        <v>122</v>
      </c>
      <c r="Z1" s="113" t="s">
        <v>122</v>
      </c>
      <c r="AH1" s="113" t="s">
        <v>122</v>
      </c>
      <c r="AP1" s="113" t="s">
        <v>122</v>
      </c>
      <c r="AX1" s="113" t="s">
        <v>122</v>
      </c>
      <c r="BF1" s="113" t="s">
        <v>122</v>
      </c>
      <c r="BN1" s="113" t="s">
        <v>122</v>
      </c>
    </row>
    <row r="2" spans="2:72">
      <c r="B2" s="113" t="str">
        <f>'5'!B2</f>
        <v>PT Pelindo Terminal Petikemas</v>
      </c>
      <c r="J2" s="113" t="str">
        <f>'5'!J2</f>
        <v>Kantor Pusat Subholding Petikemas</v>
      </c>
      <c r="R2" s="113" t="str">
        <f>'5'!R2</f>
        <v>PT Prima Terminal Petikemas</v>
      </c>
      <c r="Z2" s="113" t="str">
        <f>'5'!Z2</f>
        <v>PT. Prima Multi Terminal</v>
      </c>
      <c r="AH2" s="113" t="str">
        <f>'5'!AH2</f>
        <v>PT. IPC Terminal Petikemas</v>
      </c>
      <c r="AP2" s="113" t="str">
        <f>'5'!AP2</f>
        <v>PT. Terminal Petikemas Surabaya</v>
      </c>
      <c r="AX2" s="113" t="str">
        <f>'5'!AX2</f>
        <v>PT. Terminal Teluk Lamong (Grup)</v>
      </c>
      <c r="BF2" s="113" t="str">
        <f>'5'!BF2</f>
        <v>PT Berlian Jasa Terminal Indonesia (Grup)</v>
      </c>
      <c r="BN2" s="113" t="str">
        <f>'5'!BN2</f>
        <v>PT. Kaltim Kariangau Terminal</v>
      </c>
    </row>
    <row r="3" spans="2:72">
      <c r="B3" s="116"/>
      <c r="C3" s="256"/>
      <c r="D3" s="212" t="s">
        <v>0</v>
      </c>
      <c r="E3" s="212" t="s">
        <v>37</v>
      </c>
      <c r="F3" s="212" t="s">
        <v>0</v>
      </c>
      <c r="G3" s="360" t="s">
        <v>38</v>
      </c>
      <c r="H3" s="361"/>
      <c r="J3" s="116"/>
      <c r="K3" s="256"/>
      <c r="L3" s="212" t="s">
        <v>0</v>
      </c>
      <c r="M3" s="212" t="s">
        <v>37</v>
      </c>
      <c r="N3" s="212" t="s">
        <v>0</v>
      </c>
      <c r="O3" s="360" t="s">
        <v>38</v>
      </c>
      <c r="P3" s="361"/>
      <c r="R3" s="116"/>
      <c r="S3" s="256"/>
      <c r="T3" s="212" t="s">
        <v>0</v>
      </c>
      <c r="U3" s="212" t="s">
        <v>37</v>
      </c>
      <c r="V3" s="212" t="s">
        <v>0</v>
      </c>
      <c r="W3" s="360" t="s">
        <v>38</v>
      </c>
      <c r="X3" s="361"/>
      <c r="Z3" s="116"/>
      <c r="AA3" s="256"/>
      <c r="AB3" s="212" t="s">
        <v>0</v>
      </c>
      <c r="AC3" s="212" t="s">
        <v>37</v>
      </c>
      <c r="AD3" s="212" t="s">
        <v>0</v>
      </c>
      <c r="AE3" s="360" t="s">
        <v>38</v>
      </c>
      <c r="AF3" s="361"/>
      <c r="AH3" s="116"/>
      <c r="AI3" s="256"/>
      <c r="AJ3" s="212" t="s">
        <v>0</v>
      </c>
      <c r="AK3" s="212" t="s">
        <v>37</v>
      </c>
      <c r="AL3" s="212" t="s">
        <v>0</v>
      </c>
      <c r="AM3" s="360" t="s">
        <v>38</v>
      </c>
      <c r="AN3" s="361"/>
      <c r="AP3" s="116"/>
      <c r="AQ3" s="256"/>
      <c r="AR3" s="212" t="s">
        <v>0</v>
      </c>
      <c r="AS3" s="212" t="s">
        <v>37</v>
      </c>
      <c r="AT3" s="212" t="s">
        <v>0</v>
      </c>
      <c r="AU3" s="360" t="s">
        <v>38</v>
      </c>
      <c r="AV3" s="361"/>
      <c r="AX3" s="116"/>
      <c r="AY3" s="256"/>
      <c r="AZ3" s="212" t="s">
        <v>0</v>
      </c>
      <c r="BA3" s="212" t="s">
        <v>37</v>
      </c>
      <c r="BB3" s="212" t="s">
        <v>0</v>
      </c>
      <c r="BC3" s="360" t="s">
        <v>38</v>
      </c>
      <c r="BD3" s="361"/>
      <c r="BF3" s="116"/>
      <c r="BG3" s="256"/>
      <c r="BH3" s="212" t="s">
        <v>0</v>
      </c>
      <c r="BI3" s="212" t="s">
        <v>37</v>
      </c>
      <c r="BJ3" s="212" t="s">
        <v>0</v>
      </c>
      <c r="BK3" s="360" t="s">
        <v>38</v>
      </c>
      <c r="BL3" s="361"/>
      <c r="BN3" s="116"/>
      <c r="BO3" s="256"/>
      <c r="BP3" s="212" t="s">
        <v>0</v>
      </c>
      <c r="BQ3" s="212" t="s">
        <v>37</v>
      </c>
      <c r="BR3" s="212" t="s">
        <v>0</v>
      </c>
      <c r="BS3" s="360" t="s">
        <v>38</v>
      </c>
      <c r="BT3" s="361"/>
    </row>
    <row r="4" spans="2:72">
      <c r="B4" s="120" t="s">
        <v>1</v>
      </c>
      <c r="C4" s="257" t="s">
        <v>123</v>
      </c>
      <c r="D4" s="213" t="s">
        <v>2</v>
      </c>
      <c r="E4" s="213" t="s">
        <v>2</v>
      </c>
      <c r="F4" s="213" t="s">
        <v>2</v>
      </c>
      <c r="G4" s="362" t="s">
        <v>5</v>
      </c>
      <c r="H4" s="363"/>
      <c r="J4" s="120" t="s">
        <v>1</v>
      </c>
      <c r="K4" s="257" t="s">
        <v>123</v>
      </c>
      <c r="L4" s="213" t="s">
        <v>2</v>
      </c>
      <c r="M4" s="213" t="s">
        <v>2</v>
      </c>
      <c r="N4" s="213" t="s">
        <v>2</v>
      </c>
      <c r="O4" s="362" t="s">
        <v>5</v>
      </c>
      <c r="P4" s="363"/>
      <c r="R4" s="120" t="s">
        <v>1</v>
      </c>
      <c r="S4" s="257" t="s">
        <v>123</v>
      </c>
      <c r="T4" s="213" t="s">
        <v>2</v>
      </c>
      <c r="U4" s="213" t="s">
        <v>2</v>
      </c>
      <c r="V4" s="213" t="s">
        <v>2</v>
      </c>
      <c r="W4" s="362" t="s">
        <v>5</v>
      </c>
      <c r="X4" s="363"/>
      <c r="Z4" s="120" t="s">
        <v>1</v>
      </c>
      <c r="AA4" s="257" t="s">
        <v>123</v>
      </c>
      <c r="AB4" s="213" t="s">
        <v>2</v>
      </c>
      <c r="AC4" s="213" t="s">
        <v>2</v>
      </c>
      <c r="AD4" s="213" t="s">
        <v>2</v>
      </c>
      <c r="AE4" s="362" t="s">
        <v>5</v>
      </c>
      <c r="AF4" s="363"/>
      <c r="AH4" s="120" t="s">
        <v>1</v>
      </c>
      <c r="AI4" s="257" t="s">
        <v>123</v>
      </c>
      <c r="AJ4" s="213" t="s">
        <v>2</v>
      </c>
      <c r="AK4" s="213" t="s">
        <v>2</v>
      </c>
      <c r="AL4" s="213" t="s">
        <v>2</v>
      </c>
      <c r="AM4" s="362" t="s">
        <v>5</v>
      </c>
      <c r="AN4" s="363"/>
      <c r="AP4" s="120" t="s">
        <v>1</v>
      </c>
      <c r="AQ4" s="257" t="s">
        <v>123</v>
      </c>
      <c r="AR4" s="213" t="s">
        <v>2</v>
      </c>
      <c r="AS4" s="213" t="s">
        <v>2</v>
      </c>
      <c r="AT4" s="213" t="s">
        <v>2</v>
      </c>
      <c r="AU4" s="362" t="s">
        <v>5</v>
      </c>
      <c r="AV4" s="363"/>
      <c r="AX4" s="120" t="s">
        <v>1</v>
      </c>
      <c r="AY4" s="257" t="s">
        <v>123</v>
      </c>
      <c r="AZ4" s="213" t="s">
        <v>2</v>
      </c>
      <c r="BA4" s="213" t="s">
        <v>2</v>
      </c>
      <c r="BB4" s="213" t="s">
        <v>2</v>
      </c>
      <c r="BC4" s="362" t="s">
        <v>5</v>
      </c>
      <c r="BD4" s="363"/>
      <c r="BF4" s="120" t="s">
        <v>1</v>
      </c>
      <c r="BG4" s="257" t="s">
        <v>123</v>
      </c>
      <c r="BH4" s="213" t="s">
        <v>2</v>
      </c>
      <c r="BI4" s="213" t="s">
        <v>2</v>
      </c>
      <c r="BJ4" s="213" t="s">
        <v>2</v>
      </c>
      <c r="BK4" s="362" t="s">
        <v>5</v>
      </c>
      <c r="BL4" s="363"/>
      <c r="BN4" s="120" t="s">
        <v>1</v>
      </c>
      <c r="BO4" s="257" t="s">
        <v>123</v>
      </c>
      <c r="BP4" s="213" t="s">
        <v>2</v>
      </c>
      <c r="BQ4" s="213" t="s">
        <v>2</v>
      </c>
      <c r="BR4" s="213" t="s">
        <v>2</v>
      </c>
      <c r="BS4" s="362" t="s">
        <v>5</v>
      </c>
      <c r="BT4" s="363"/>
    </row>
    <row r="5" spans="2:72">
      <c r="B5" s="123"/>
      <c r="C5" s="258"/>
      <c r="D5" s="213">
        <v>2020</v>
      </c>
      <c r="E5" s="213">
        <v>2021</v>
      </c>
      <c r="F5" s="213">
        <v>2021</v>
      </c>
      <c r="G5" s="213" t="s">
        <v>49</v>
      </c>
      <c r="H5" s="213" t="s">
        <v>50</v>
      </c>
      <c r="J5" s="123"/>
      <c r="K5" s="258"/>
      <c r="L5" s="213">
        <v>2020</v>
      </c>
      <c r="M5" s="213">
        <v>2021</v>
      </c>
      <c r="N5" s="213">
        <v>2021</v>
      </c>
      <c r="O5" s="213" t="s">
        <v>49</v>
      </c>
      <c r="P5" s="213" t="s">
        <v>50</v>
      </c>
      <c r="R5" s="123"/>
      <c r="S5" s="258"/>
      <c r="T5" s="213">
        <v>2020</v>
      </c>
      <c r="U5" s="213">
        <v>2021</v>
      </c>
      <c r="V5" s="213">
        <v>2021</v>
      </c>
      <c r="W5" s="213" t="s">
        <v>49</v>
      </c>
      <c r="X5" s="213" t="s">
        <v>50</v>
      </c>
      <c r="Z5" s="123"/>
      <c r="AA5" s="258"/>
      <c r="AB5" s="213">
        <v>2020</v>
      </c>
      <c r="AC5" s="213">
        <v>2021</v>
      </c>
      <c r="AD5" s="213">
        <v>2021</v>
      </c>
      <c r="AE5" s="213" t="s">
        <v>49</v>
      </c>
      <c r="AF5" s="213" t="s">
        <v>50</v>
      </c>
      <c r="AH5" s="123"/>
      <c r="AI5" s="258"/>
      <c r="AJ5" s="213">
        <v>2020</v>
      </c>
      <c r="AK5" s="213">
        <v>2021</v>
      </c>
      <c r="AL5" s="213">
        <v>2021</v>
      </c>
      <c r="AM5" s="213" t="s">
        <v>49</v>
      </c>
      <c r="AN5" s="213" t="s">
        <v>50</v>
      </c>
      <c r="AP5" s="123"/>
      <c r="AQ5" s="258"/>
      <c r="AR5" s="213">
        <v>2020</v>
      </c>
      <c r="AS5" s="213">
        <v>2021</v>
      </c>
      <c r="AT5" s="213">
        <v>2021</v>
      </c>
      <c r="AU5" s="213" t="s">
        <v>49</v>
      </c>
      <c r="AV5" s="213" t="s">
        <v>50</v>
      </c>
      <c r="AX5" s="123"/>
      <c r="AY5" s="258"/>
      <c r="AZ5" s="213">
        <v>2020</v>
      </c>
      <c r="BA5" s="213">
        <v>2021</v>
      </c>
      <c r="BB5" s="213">
        <v>2021</v>
      </c>
      <c r="BC5" s="213" t="s">
        <v>49</v>
      </c>
      <c r="BD5" s="213" t="s">
        <v>50</v>
      </c>
      <c r="BF5" s="123"/>
      <c r="BG5" s="258"/>
      <c r="BH5" s="213">
        <v>2020</v>
      </c>
      <c r="BI5" s="213">
        <v>2021</v>
      </c>
      <c r="BJ5" s="213">
        <v>2021</v>
      </c>
      <c r="BK5" s="213" t="s">
        <v>49</v>
      </c>
      <c r="BL5" s="213" t="s">
        <v>50</v>
      </c>
      <c r="BN5" s="123"/>
      <c r="BO5" s="258"/>
      <c r="BP5" s="213">
        <v>2020</v>
      </c>
      <c r="BQ5" s="213">
        <v>2021</v>
      </c>
      <c r="BR5" s="213">
        <v>2021</v>
      </c>
      <c r="BS5" s="213" t="s">
        <v>49</v>
      </c>
      <c r="BT5" s="213" t="s">
        <v>50</v>
      </c>
    </row>
    <row r="6" spans="2:72">
      <c r="B6" s="241">
        <v>1</v>
      </c>
      <c r="C6" s="242">
        <v>2</v>
      </c>
      <c r="D6" s="147">
        <v>3</v>
      </c>
      <c r="E6" s="147">
        <v>4</v>
      </c>
      <c r="F6" s="147">
        <v>5</v>
      </c>
      <c r="G6" s="147">
        <v>6</v>
      </c>
      <c r="H6" s="147">
        <v>7</v>
      </c>
      <c r="J6" s="241">
        <v>1</v>
      </c>
      <c r="K6" s="242">
        <v>2</v>
      </c>
      <c r="L6" s="147">
        <v>3</v>
      </c>
      <c r="M6" s="147">
        <v>4</v>
      </c>
      <c r="N6" s="147">
        <v>5</v>
      </c>
      <c r="O6" s="147">
        <v>6</v>
      </c>
      <c r="P6" s="147">
        <v>7</v>
      </c>
      <c r="R6" s="241">
        <v>1</v>
      </c>
      <c r="S6" s="242">
        <v>2</v>
      </c>
      <c r="T6" s="147">
        <v>3</v>
      </c>
      <c r="U6" s="147">
        <v>4</v>
      </c>
      <c r="V6" s="147">
        <v>5</v>
      </c>
      <c r="W6" s="147">
        <v>6</v>
      </c>
      <c r="X6" s="147">
        <v>7</v>
      </c>
      <c r="Z6" s="241">
        <v>1</v>
      </c>
      <c r="AA6" s="242">
        <v>2</v>
      </c>
      <c r="AB6" s="147">
        <v>3</v>
      </c>
      <c r="AC6" s="147">
        <v>4</v>
      </c>
      <c r="AD6" s="147">
        <v>5</v>
      </c>
      <c r="AE6" s="147">
        <v>6</v>
      </c>
      <c r="AF6" s="147">
        <v>7</v>
      </c>
      <c r="AH6" s="241">
        <v>1</v>
      </c>
      <c r="AI6" s="242">
        <v>2</v>
      </c>
      <c r="AJ6" s="147">
        <v>3</v>
      </c>
      <c r="AK6" s="147">
        <v>4</v>
      </c>
      <c r="AL6" s="147">
        <v>5</v>
      </c>
      <c r="AM6" s="147">
        <v>6</v>
      </c>
      <c r="AN6" s="147">
        <v>7</v>
      </c>
      <c r="AP6" s="241">
        <v>1</v>
      </c>
      <c r="AQ6" s="242">
        <v>2</v>
      </c>
      <c r="AR6" s="147">
        <v>3</v>
      </c>
      <c r="AS6" s="147">
        <v>4</v>
      </c>
      <c r="AT6" s="147">
        <v>5</v>
      </c>
      <c r="AU6" s="147">
        <v>6</v>
      </c>
      <c r="AV6" s="147">
        <v>7</v>
      </c>
      <c r="AX6" s="241">
        <v>1</v>
      </c>
      <c r="AY6" s="242">
        <v>2</v>
      </c>
      <c r="AZ6" s="147">
        <v>3</v>
      </c>
      <c r="BA6" s="147">
        <v>4</v>
      </c>
      <c r="BB6" s="147">
        <v>5</v>
      </c>
      <c r="BC6" s="147">
        <v>6</v>
      </c>
      <c r="BD6" s="147">
        <v>7</v>
      </c>
      <c r="BF6" s="241">
        <v>1</v>
      </c>
      <c r="BG6" s="242">
        <v>2</v>
      </c>
      <c r="BH6" s="147">
        <v>3</v>
      </c>
      <c r="BI6" s="147">
        <v>4</v>
      </c>
      <c r="BJ6" s="147">
        <v>5</v>
      </c>
      <c r="BK6" s="147">
        <v>6</v>
      </c>
      <c r="BL6" s="147">
        <v>7</v>
      </c>
      <c r="BN6" s="241">
        <v>1</v>
      </c>
      <c r="BO6" s="242">
        <v>2</v>
      </c>
      <c r="BP6" s="147">
        <v>3</v>
      </c>
      <c r="BQ6" s="147">
        <v>4</v>
      </c>
      <c r="BR6" s="147">
        <v>5</v>
      </c>
      <c r="BS6" s="147">
        <v>6</v>
      </c>
      <c r="BT6" s="147">
        <v>7</v>
      </c>
    </row>
    <row r="7" spans="2:72">
      <c r="B7" s="243">
        <v>1</v>
      </c>
      <c r="C7" s="244" t="s">
        <v>79</v>
      </c>
      <c r="D7" s="245"/>
      <c r="E7" s="246"/>
      <c r="F7" s="245"/>
      <c r="G7" s="245"/>
      <c r="H7" s="245"/>
      <c r="J7" s="243">
        <v>1</v>
      </c>
      <c r="K7" s="244" t="s">
        <v>79</v>
      </c>
      <c r="L7" s="245"/>
      <c r="M7" s="246"/>
      <c r="N7" s="245"/>
      <c r="O7" s="245"/>
      <c r="P7" s="245"/>
      <c r="R7" s="243">
        <v>1</v>
      </c>
      <c r="S7" s="244" t="s">
        <v>79</v>
      </c>
      <c r="T7" s="245"/>
      <c r="U7" s="246"/>
      <c r="V7" s="245"/>
      <c r="W7" s="245"/>
      <c r="X7" s="245"/>
      <c r="Z7" s="243">
        <v>1</v>
      </c>
      <c r="AA7" s="244" t="s">
        <v>79</v>
      </c>
      <c r="AB7" s="245"/>
      <c r="AC7" s="246"/>
      <c r="AD7" s="245"/>
      <c r="AE7" s="245"/>
      <c r="AF7" s="245"/>
      <c r="AH7" s="243">
        <v>1</v>
      </c>
      <c r="AI7" s="244" t="s">
        <v>79</v>
      </c>
      <c r="AJ7" s="245"/>
      <c r="AK7" s="246"/>
      <c r="AL7" s="245"/>
      <c r="AM7" s="245"/>
      <c r="AN7" s="245"/>
      <c r="AP7" s="243">
        <v>1</v>
      </c>
      <c r="AQ7" s="244" t="s">
        <v>79</v>
      </c>
      <c r="AR7" s="245"/>
      <c r="AS7" s="246"/>
      <c r="AT7" s="245"/>
      <c r="AU7" s="245"/>
      <c r="AV7" s="245"/>
      <c r="AX7" s="243">
        <v>1</v>
      </c>
      <c r="AY7" s="244" t="s">
        <v>79</v>
      </c>
      <c r="AZ7" s="245"/>
      <c r="BA7" s="246"/>
      <c r="BB7" s="245"/>
      <c r="BC7" s="245"/>
      <c r="BD7" s="245"/>
      <c r="BF7" s="243">
        <v>1</v>
      </c>
      <c r="BG7" s="244" t="s">
        <v>79</v>
      </c>
      <c r="BH7" s="245"/>
      <c r="BI7" s="246"/>
      <c r="BJ7" s="245"/>
      <c r="BK7" s="245"/>
      <c r="BL7" s="245"/>
      <c r="BN7" s="243">
        <v>1</v>
      </c>
      <c r="BO7" s="244" t="s">
        <v>79</v>
      </c>
      <c r="BP7" s="245"/>
      <c r="BQ7" s="246"/>
      <c r="BR7" s="245"/>
      <c r="BS7" s="245"/>
      <c r="BT7" s="245"/>
    </row>
    <row r="8" spans="2:72">
      <c r="B8" s="247"/>
      <c r="C8" s="248" t="s">
        <v>124</v>
      </c>
      <c r="D8" s="135">
        <f>L8+T8+AB8+AJ8+AR8+AZ8+BH8+BP8</f>
        <v>24</v>
      </c>
      <c r="E8" s="135">
        <f t="shared" ref="E8:E9" si="0">M8+U8+AC8+AK8+AS8+BA8+BI8+BQ8</f>
        <v>26</v>
      </c>
      <c r="F8" s="135">
        <f t="shared" ref="F8:F9" si="1">N8+V8+AD8+AL8+AT8+BB8+BJ8+BR8</f>
        <v>25</v>
      </c>
      <c r="G8" s="135">
        <f>F8-D8</f>
        <v>1</v>
      </c>
      <c r="H8" s="135">
        <f>F8-E8</f>
        <v>-1</v>
      </c>
      <c r="J8" s="247"/>
      <c r="K8" s="248" t="s">
        <v>124</v>
      </c>
      <c r="L8" s="135">
        <v>0</v>
      </c>
      <c r="M8" s="135">
        <v>0</v>
      </c>
      <c r="N8" s="135">
        <v>0</v>
      </c>
      <c r="O8" s="135">
        <f>N8-L8</f>
        <v>0</v>
      </c>
      <c r="P8" s="135">
        <f>N8-M8</f>
        <v>0</v>
      </c>
      <c r="R8" s="247"/>
      <c r="S8" s="248" t="s">
        <v>124</v>
      </c>
      <c r="T8" s="135">
        <v>1</v>
      </c>
      <c r="U8" s="135">
        <v>1</v>
      </c>
      <c r="V8" s="135">
        <v>1</v>
      </c>
      <c r="W8" s="135">
        <f>V8-T8</f>
        <v>0</v>
      </c>
      <c r="X8" s="135">
        <f>V8-U8</f>
        <v>0</v>
      </c>
      <c r="Z8" s="247"/>
      <c r="AA8" s="248" t="s">
        <v>124</v>
      </c>
      <c r="AB8" s="135">
        <v>1</v>
      </c>
      <c r="AC8" s="135">
        <v>1</v>
      </c>
      <c r="AD8" s="135">
        <v>1</v>
      </c>
      <c r="AE8" s="135">
        <f>AD8-AB8</f>
        <v>0</v>
      </c>
      <c r="AF8" s="135">
        <f>AD8-AC8</f>
        <v>0</v>
      </c>
      <c r="AH8" s="247"/>
      <c r="AI8" s="248" t="s">
        <v>124</v>
      </c>
      <c r="AJ8" s="135">
        <v>2</v>
      </c>
      <c r="AK8" s="135">
        <v>4</v>
      </c>
      <c r="AL8" s="135">
        <v>3</v>
      </c>
      <c r="AM8" s="135">
        <f>AL8-AJ8</f>
        <v>1</v>
      </c>
      <c r="AN8" s="135">
        <f>AL8-AK8</f>
        <v>-1</v>
      </c>
      <c r="AP8" s="247"/>
      <c r="AQ8" s="248" t="s">
        <v>124</v>
      </c>
      <c r="AR8" s="135">
        <v>3</v>
      </c>
      <c r="AS8" s="135">
        <v>3</v>
      </c>
      <c r="AT8" s="135">
        <v>3</v>
      </c>
      <c r="AU8" s="135">
        <f>AT8-AR8</f>
        <v>0</v>
      </c>
      <c r="AV8" s="135">
        <f>AT8-AS8</f>
        <v>0</v>
      </c>
      <c r="AX8" s="247"/>
      <c r="AY8" s="248" t="s">
        <v>124</v>
      </c>
      <c r="AZ8" s="135">
        <v>5</v>
      </c>
      <c r="BA8" s="135">
        <v>5</v>
      </c>
      <c r="BB8" s="135">
        <v>5</v>
      </c>
      <c r="BC8" s="135">
        <f>BB8-AZ8</f>
        <v>0</v>
      </c>
      <c r="BD8" s="135">
        <f>BB8-BA8</f>
        <v>0</v>
      </c>
      <c r="BF8" s="247"/>
      <c r="BG8" s="248" t="s">
        <v>124</v>
      </c>
      <c r="BH8" s="135">
        <v>9</v>
      </c>
      <c r="BI8" s="135">
        <v>10</v>
      </c>
      <c r="BJ8" s="135">
        <v>10</v>
      </c>
      <c r="BK8" s="135">
        <f>BJ8-BH8</f>
        <v>1</v>
      </c>
      <c r="BL8" s="135">
        <f>BJ8-BI8</f>
        <v>0</v>
      </c>
      <c r="BN8" s="247"/>
      <c r="BO8" s="248" t="s">
        <v>124</v>
      </c>
      <c r="BP8" s="135">
        <v>3</v>
      </c>
      <c r="BQ8" s="135">
        <v>2</v>
      </c>
      <c r="BR8" s="135">
        <v>2</v>
      </c>
      <c r="BS8" s="135">
        <f>BR8-BP8</f>
        <v>-1</v>
      </c>
      <c r="BT8" s="135">
        <f>BR8-BQ8</f>
        <v>0</v>
      </c>
    </row>
    <row r="9" spans="2:72">
      <c r="B9" s="247"/>
      <c r="C9" s="248" t="s">
        <v>125</v>
      </c>
      <c r="D9" s="135">
        <f t="shared" ref="D9" si="2">L9+T9+AB9+AJ9+AR9+AZ9+BH9+BP9</f>
        <v>1</v>
      </c>
      <c r="E9" s="135">
        <f t="shared" si="0"/>
        <v>2</v>
      </c>
      <c r="F9" s="135">
        <f t="shared" si="1"/>
        <v>1</v>
      </c>
      <c r="G9" s="135">
        <f>F9-D9</f>
        <v>0</v>
      </c>
      <c r="H9" s="135">
        <f>F9-E9</f>
        <v>-1</v>
      </c>
      <c r="J9" s="247"/>
      <c r="K9" s="248" t="s">
        <v>125</v>
      </c>
      <c r="L9" s="135">
        <v>0</v>
      </c>
      <c r="M9" s="135">
        <v>1</v>
      </c>
      <c r="N9" s="135">
        <v>1</v>
      </c>
      <c r="O9" s="135">
        <f>N9-L9</f>
        <v>1</v>
      </c>
      <c r="P9" s="135">
        <f>N9-M9</f>
        <v>0</v>
      </c>
      <c r="R9" s="247"/>
      <c r="S9" s="248" t="s">
        <v>125</v>
      </c>
      <c r="T9" s="135">
        <v>0</v>
      </c>
      <c r="U9" s="135">
        <v>0</v>
      </c>
      <c r="V9" s="135">
        <v>0</v>
      </c>
      <c r="W9" s="135">
        <f>V9-T9</f>
        <v>0</v>
      </c>
      <c r="X9" s="135">
        <f>V9-U9</f>
        <v>0</v>
      </c>
      <c r="Z9" s="247"/>
      <c r="AA9" s="248" t="s">
        <v>125</v>
      </c>
      <c r="AB9" s="135">
        <v>0</v>
      </c>
      <c r="AC9" s="135">
        <v>0</v>
      </c>
      <c r="AD9" s="135">
        <v>0</v>
      </c>
      <c r="AE9" s="135">
        <f>AD9-AB9</f>
        <v>0</v>
      </c>
      <c r="AF9" s="135">
        <f>AD9-AC9</f>
        <v>0</v>
      </c>
      <c r="AH9" s="247"/>
      <c r="AI9" s="248" t="s">
        <v>125</v>
      </c>
      <c r="AJ9" s="135">
        <v>0</v>
      </c>
      <c r="AK9" s="135">
        <v>0</v>
      </c>
      <c r="AL9" s="135">
        <v>0</v>
      </c>
      <c r="AM9" s="135">
        <f>AL9-AJ9</f>
        <v>0</v>
      </c>
      <c r="AN9" s="135">
        <f>AL9-AK9</f>
        <v>0</v>
      </c>
      <c r="AP9" s="247"/>
      <c r="AQ9" s="248" t="s">
        <v>125</v>
      </c>
      <c r="AR9" s="135">
        <v>1</v>
      </c>
      <c r="AS9" s="135">
        <v>1</v>
      </c>
      <c r="AT9" s="135">
        <v>0</v>
      </c>
      <c r="AU9" s="135">
        <f>AT9-AR9</f>
        <v>-1</v>
      </c>
      <c r="AV9" s="135">
        <f>AT9-AS9</f>
        <v>-1</v>
      </c>
      <c r="AX9" s="247"/>
      <c r="AY9" s="248" t="s">
        <v>125</v>
      </c>
      <c r="AZ9" s="135">
        <v>0</v>
      </c>
      <c r="BA9" s="135">
        <v>0</v>
      </c>
      <c r="BB9" s="135">
        <v>0</v>
      </c>
      <c r="BC9" s="135">
        <f>BB9-AZ9</f>
        <v>0</v>
      </c>
      <c r="BD9" s="135">
        <f>BB9-BA9</f>
        <v>0</v>
      </c>
      <c r="BF9" s="247"/>
      <c r="BG9" s="248" t="s">
        <v>125</v>
      </c>
      <c r="BH9" s="135">
        <v>0</v>
      </c>
      <c r="BI9" s="135">
        <v>0</v>
      </c>
      <c r="BJ9" s="135">
        <v>0</v>
      </c>
      <c r="BK9" s="135">
        <f>BJ9-BH9</f>
        <v>0</v>
      </c>
      <c r="BL9" s="135">
        <f>BJ9-BI9</f>
        <v>0</v>
      </c>
      <c r="BN9" s="247"/>
      <c r="BO9" s="248" t="s">
        <v>125</v>
      </c>
      <c r="BP9" s="135">
        <v>0</v>
      </c>
      <c r="BQ9" s="135">
        <v>0</v>
      </c>
      <c r="BR9" s="135">
        <v>0</v>
      </c>
      <c r="BS9" s="135">
        <f>BR9-BP9</f>
        <v>0</v>
      </c>
      <c r="BT9" s="135">
        <f>BR9-BQ9</f>
        <v>0</v>
      </c>
    </row>
    <row r="10" spans="2:72">
      <c r="B10" s="249"/>
      <c r="C10" s="250" t="s">
        <v>126</v>
      </c>
      <c r="D10" s="251">
        <f t="shared" ref="D10:H10" si="3">D8+D9</f>
        <v>25</v>
      </c>
      <c r="E10" s="252">
        <f t="shared" si="3"/>
        <v>28</v>
      </c>
      <c r="F10" s="251">
        <f t="shared" si="3"/>
        <v>26</v>
      </c>
      <c r="G10" s="251">
        <f t="shared" si="3"/>
        <v>1</v>
      </c>
      <c r="H10" s="251">
        <f t="shared" si="3"/>
        <v>-2</v>
      </c>
      <c r="J10" s="249"/>
      <c r="K10" s="250" t="s">
        <v>126</v>
      </c>
      <c r="L10" s="251">
        <f t="shared" ref="L10" si="4">L8+L9</f>
        <v>0</v>
      </c>
      <c r="M10" s="252">
        <f t="shared" ref="M10:P10" si="5">M8+M9</f>
        <v>1</v>
      </c>
      <c r="N10" s="251">
        <f t="shared" si="5"/>
        <v>1</v>
      </c>
      <c r="O10" s="251">
        <f t="shared" si="5"/>
        <v>1</v>
      </c>
      <c r="P10" s="251">
        <f t="shared" si="5"/>
        <v>0</v>
      </c>
      <c r="R10" s="249"/>
      <c r="S10" s="250" t="s">
        <v>126</v>
      </c>
      <c r="T10" s="251">
        <f t="shared" ref="T10:V10" si="6">T8+T9</f>
        <v>1</v>
      </c>
      <c r="U10" s="252">
        <f t="shared" si="6"/>
        <v>1</v>
      </c>
      <c r="V10" s="251">
        <f t="shared" si="6"/>
        <v>1</v>
      </c>
      <c r="W10" s="251">
        <f t="shared" ref="W10:X10" si="7">W8+W9</f>
        <v>0</v>
      </c>
      <c r="X10" s="251">
        <f t="shared" si="7"/>
        <v>0</v>
      </c>
      <c r="Z10" s="249"/>
      <c r="AA10" s="250" t="s">
        <v>126</v>
      </c>
      <c r="AB10" s="251">
        <f t="shared" ref="AB10:AD10" si="8">AB8+AB9</f>
        <v>1</v>
      </c>
      <c r="AC10" s="252">
        <f t="shared" si="8"/>
        <v>1</v>
      </c>
      <c r="AD10" s="251">
        <f t="shared" si="8"/>
        <v>1</v>
      </c>
      <c r="AE10" s="251">
        <f t="shared" ref="AE10:AF10" si="9">AE8+AE9</f>
        <v>0</v>
      </c>
      <c r="AF10" s="251">
        <f t="shared" si="9"/>
        <v>0</v>
      </c>
      <c r="AH10" s="249"/>
      <c r="AI10" s="250" t="s">
        <v>126</v>
      </c>
      <c r="AJ10" s="251">
        <f t="shared" ref="AJ10:AL10" si="10">AJ8+AJ9</f>
        <v>2</v>
      </c>
      <c r="AK10" s="252">
        <f t="shared" si="10"/>
        <v>4</v>
      </c>
      <c r="AL10" s="251">
        <f t="shared" si="10"/>
        <v>3</v>
      </c>
      <c r="AM10" s="251">
        <f t="shared" ref="AM10:AN10" si="11">AM8+AM9</f>
        <v>1</v>
      </c>
      <c r="AN10" s="251">
        <f t="shared" si="11"/>
        <v>-1</v>
      </c>
      <c r="AP10" s="249"/>
      <c r="AQ10" s="250" t="s">
        <v>126</v>
      </c>
      <c r="AR10" s="251">
        <f t="shared" ref="AR10:AT10" si="12">AR8+AR9</f>
        <v>4</v>
      </c>
      <c r="AS10" s="252">
        <f t="shared" si="12"/>
        <v>4</v>
      </c>
      <c r="AT10" s="251">
        <f t="shared" si="12"/>
        <v>3</v>
      </c>
      <c r="AU10" s="251">
        <f t="shared" ref="AU10:AV10" si="13">AU8+AU9</f>
        <v>-1</v>
      </c>
      <c r="AV10" s="251">
        <f t="shared" si="13"/>
        <v>-1</v>
      </c>
      <c r="AX10" s="249"/>
      <c r="AY10" s="250" t="s">
        <v>126</v>
      </c>
      <c r="AZ10" s="251">
        <f t="shared" ref="AZ10" si="14">AZ8+AZ9</f>
        <v>5</v>
      </c>
      <c r="BA10" s="252">
        <f t="shared" ref="BA10:BD10" si="15">BA8+BA9</f>
        <v>5</v>
      </c>
      <c r="BB10" s="251">
        <f t="shared" si="15"/>
        <v>5</v>
      </c>
      <c r="BC10" s="251">
        <f t="shared" si="15"/>
        <v>0</v>
      </c>
      <c r="BD10" s="251">
        <f t="shared" si="15"/>
        <v>0</v>
      </c>
      <c r="BF10" s="249"/>
      <c r="BG10" s="250" t="s">
        <v>126</v>
      </c>
      <c r="BH10" s="251">
        <f t="shared" ref="BH10:BJ10" si="16">BH8+BH9</f>
        <v>9</v>
      </c>
      <c r="BI10" s="252">
        <f t="shared" si="16"/>
        <v>10</v>
      </c>
      <c r="BJ10" s="251">
        <f t="shared" si="16"/>
        <v>10</v>
      </c>
      <c r="BK10" s="251">
        <f t="shared" ref="BK10:BL10" si="17">BK8+BK9</f>
        <v>1</v>
      </c>
      <c r="BL10" s="251">
        <f t="shared" si="17"/>
        <v>0</v>
      </c>
      <c r="BN10" s="249"/>
      <c r="BO10" s="250" t="s">
        <v>126</v>
      </c>
      <c r="BP10" s="251">
        <f t="shared" ref="BP10:BR10" si="18">BP8+BP9</f>
        <v>3</v>
      </c>
      <c r="BQ10" s="252">
        <f t="shared" si="18"/>
        <v>2</v>
      </c>
      <c r="BR10" s="251">
        <f t="shared" si="18"/>
        <v>2</v>
      </c>
      <c r="BS10" s="251">
        <f t="shared" ref="BS10:BT10" si="19">BS8+BS9</f>
        <v>-1</v>
      </c>
      <c r="BT10" s="251">
        <f t="shared" si="19"/>
        <v>0</v>
      </c>
    </row>
    <row r="11" spans="2:72">
      <c r="B11" s="243">
        <v>2</v>
      </c>
      <c r="C11" s="244" t="s">
        <v>88</v>
      </c>
      <c r="D11" s="245"/>
      <c r="E11" s="246"/>
      <c r="F11" s="245"/>
      <c r="G11" s="245"/>
      <c r="H11" s="245"/>
      <c r="J11" s="243">
        <v>2</v>
      </c>
      <c r="K11" s="244" t="s">
        <v>88</v>
      </c>
      <c r="L11" s="245"/>
      <c r="M11" s="246"/>
      <c r="N11" s="245"/>
      <c r="O11" s="245"/>
      <c r="P11" s="245"/>
      <c r="R11" s="243">
        <v>2</v>
      </c>
      <c r="S11" s="244" t="s">
        <v>88</v>
      </c>
      <c r="T11" s="245"/>
      <c r="U11" s="246"/>
      <c r="V11" s="245"/>
      <c r="W11" s="245"/>
      <c r="X11" s="245"/>
      <c r="Z11" s="243">
        <v>2</v>
      </c>
      <c r="AA11" s="244" t="s">
        <v>88</v>
      </c>
      <c r="AB11" s="245"/>
      <c r="AC11" s="246"/>
      <c r="AD11" s="245"/>
      <c r="AE11" s="245"/>
      <c r="AF11" s="245"/>
      <c r="AH11" s="243">
        <v>2</v>
      </c>
      <c r="AI11" s="244" t="s">
        <v>88</v>
      </c>
      <c r="AJ11" s="245"/>
      <c r="AK11" s="246"/>
      <c r="AL11" s="245"/>
      <c r="AM11" s="245"/>
      <c r="AN11" s="245"/>
      <c r="AP11" s="243">
        <v>2</v>
      </c>
      <c r="AQ11" s="244" t="s">
        <v>88</v>
      </c>
      <c r="AR11" s="245"/>
      <c r="AS11" s="246"/>
      <c r="AT11" s="245"/>
      <c r="AU11" s="245"/>
      <c r="AV11" s="245"/>
      <c r="AX11" s="243">
        <v>2</v>
      </c>
      <c r="AY11" s="244" t="s">
        <v>88</v>
      </c>
      <c r="AZ11" s="245"/>
      <c r="BA11" s="246"/>
      <c r="BB11" s="245"/>
      <c r="BC11" s="245"/>
      <c r="BD11" s="245"/>
      <c r="BF11" s="243">
        <v>2</v>
      </c>
      <c r="BG11" s="244" t="s">
        <v>88</v>
      </c>
      <c r="BH11" s="245"/>
      <c r="BI11" s="246"/>
      <c r="BJ11" s="245"/>
      <c r="BK11" s="245"/>
      <c r="BL11" s="245"/>
      <c r="BN11" s="243">
        <v>2</v>
      </c>
      <c r="BO11" s="244" t="s">
        <v>88</v>
      </c>
      <c r="BP11" s="245"/>
      <c r="BQ11" s="246"/>
      <c r="BR11" s="245"/>
      <c r="BS11" s="245"/>
      <c r="BT11" s="245"/>
    </row>
    <row r="12" spans="2:72">
      <c r="B12" s="247"/>
      <c r="C12" s="248" t="s">
        <v>124</v>
      </c>
      <c r="D12" s="135">
        <f>L12+T12+AB12+AJ12+AR12+AZ12+BH12+BP12</f>
        <v>6</v>
      </c>
      <c r="E12" s="135">
        <f t="shared" ref="E12:E13" si="20">M12+U12+AC12+AK12+AS12+BA12+BI12+BQ12</f>
        <v>12</v>
      </c>
      <c r="F12" s="135">
        <f t="shared" ref="F12:F13" si="21">N12+V12+AD12+AL12+AT12+BB12+BJ12+BR12</f>
        <v>12</v>
      </c>
      <c r="G12" s="135">
        <f>F12-D12</f>
        <v>6</v>
      </c>
      <c r="H12" s="135">
        <f>F12-E12</f>
        <v>0</v>
      </c>
      <c r="J12" s="247"/>
      <c r="K12" s="248" t="s">
        <v>124</v>
      </c>
      <c r="L12" s="135">
        <v>0</v>
      </c>
      <c r="M12" s="135">
        <v>5</v>
      </c>
      <c r="N12" s="135">
        <v>5</v>
      </c>
      <c r="O12" s="135">
        <f>N12-L12</f>
        <v>5</v>
      </c>
      <c r="P12" s="135">
        <f>N12-M12</f>
        <v>0</v>
      </c>
      <c r="R12" s="247"/>
      <c r="S12" s="248" t="s">
        <v>124</v>
      </c>
      <c r="T12" s="135">
        <v>2</v>
      </c>
      <c r="U12" s="135">
        <v>2</v>
      </c>
      <c r="V12" s="135">
        <v>2</v>
      </c>
      <c r="W12" s="135">
        <f>V12-T12</f>
        <v>0</v>
      </c>
      <c r="X12" s="135">
        <f>V12-U12</f>
        <v>0</v>
      </c>
      <c r="Z12" s="247"/>
      <c r="AA12" s="248" t="s">
        <v>124</v>
      </c>
      <c r="AB12" s="135">
        <v>2</v>
      </c>
      <c r="AC12" s="135">
        <v>2</v>
      </c>
      <c r="AD12" s="135">
        <v>2</v>
      </c>
      <c r="AE12" s="135">
        <f>AD12-AB12</f>
        <v>0</v>
      </c>
      <c r="AF12" s="135">
        <f>AD12-AC12</f>
        <v>0</v>
      </c>
      <c r="AH12" s="247"/>
      <c r="AI12" s="248" t="s">
        <v>124</v>
      </c>
      <c r="AJ12" s="135">
        <v>0</v>
      </c>
      <c r="AK12" s="135">
        <v>0</v>
      </c>
      <c r="AL12" s="135">
        <v>0</v>
      </c>
      <c r="AM12" s="135">
        <f>AL12-AJ12</f>
        <v>0</v>
      </c>
      <c r="AN12" s="135">
        <f>AL12-AK12</f>
        <v>0</v>
      </c>
      <c r="AP12" s="247"/>
      <c r="AQ12" s="248" t="s">
        <v>124</v>
      </c>
      <c r="AR12" s="135">
        <v>0</v>
      </c>
      <c r="AS12" s="135">
        <v>0</v>
      </c>
      <c r="AT12" s="135"/>
      <c r="AU12" s="135">
        <f>AT12-AR12</f>
        <v>0</v>
      </c>
      <c r="AV12" s="135">
        <f>AT12-AS12</f>
        <v>0</v>
      </c>
      <c r="AX12" s="247"/>
      <c r="AY12" s="248" t="s">
        <v>124</v>
      </c>
      <c r="AZ12" s="135">
        <v>0</v>
      </c>
      <c r="BA12" s="135">
        <v>0</v>
      </c>
      <c r="BB12" s="135">
        <v>0</v>
      </c>
      <c r="BC12" s="135">
        <f>BB12-AZ12</f>
        <v>0</v>
      </c>
      <c r="BD12" s="135">
        <f>BB12-BA12</f>
        <v>0</v>
      </c>
      <c r="BF12" s="247"/>
      <c r="BG12" s="248" t="s">
        <v>124</v>
      </c>
      <c r="BH12" s="135">
        <v>2</v>
      </c>
      <c r="BI12" s="135">
        <v>2</v>
      </c>
      <c r="BJ12" s="135">
        <v>2</v>
      </c>
      <c r="BK12" s="135">
        <f>BJ12-BH12</f>
        <v>0</v>
      </c>
      <c r="BL12" s="135">
        <f>BJ12-BI12</f>
        <v>0</v>
      </c>
      <c r="BN12" s="247"/>
      <c r="BO12" s="248" t="s">
        <v>124</v>
      </c>
      <c r="BP12" s="135">
        <v>0</v>
      </c>
      <c r="BQ12" s="135">
        <v>1</v>
      </c>
      <c r="BR12" s="135">
        <v>1</v>
      </c>
      <c r="BS12" s="135">
        <f>BR12-BP12</f>
        <v>1</v>
      </c>
      <c r="BT12" s="135">
        <f>BR12-BQ12</f>
        <v>0</v>
      </c>
    </row>
    <row r="13" spans="2:72">
      <c r="B13" s="247"/>
      <c r="C13" s="248" t="s">
        <v>125</v>
      </c>
      <c r="D13" s="135">
        <f t="shared" ref="D13" si="22">L13+T13+AB13+AJ13+AR13+AZ13+BH13+BP13</f>
        <v>1</v>
      </c>
      <c r="E13" s="135">
        <f t="shared" si="20"/>
        <v>1</v>
      </c>
      <c r="F13" s="135">
        <f t="shared" si="21"/>
        <v>1</v>
      </c>
      <c r="G13" s="135">
        <f>F13-D13</f>
        <v>0</v>
      </c>
      <c r="H13" s="135">
        <f>F13-E13</f>
        <v>0</v>
      </c>
      <c r="J13" s="247"/>
      <c r="K13" s="248" t="s">
        <v>125</v>
      </c>
      <c r="L13" s="135">
        <v>0</v>
      </c>
      <c r="M13" s="135">
        <v>0</v>
      </c>
      <c r="N13" s="135">
        <v>0</v>
      </c>
      <c r="O13" s="135">
        <f>N13-L13</f>
        <v>0</v>
      </c>
      <c r="P13" s="135">
        <f>N13-M13</f>
        <v>0</v>
      </c>
      <c r="R13" s="247"/>
      <c r="S13" s="248" t="s">
        <v>125</v>
      </c>
      <c r="T13" s="135">
        <v>0</v>
      </c>
      <c r="U13" s="135">
        <v>0</v>
      </c>
      <c r="V13" s="135">
        <v>0</v>
      </c>
      <c r="W13" s="135">
        <f>V13-T13</f>
        <v>0</v>
      </c>
      <c r="X13" s="135">
        <f>V13-U13</f>
        <v>0</v>
      </c>
      <c r="Z13" s="247"/>
      <c r="AA13" s="248" t="s">
        <v>125</v>
      </c>
      <c r="AB13" s="135">
        <v>0</v>
      </c>
      <c r="AC13" s="135">
        <v>0</v>
      </c>
      <c r="AD13" s="135">
        <v>0</v>
      </c>
      <c r="AE13" s="135">
        <f>AD13-AB13</f>
        <v>0</v>
      </c>
      <c r="AF13" s="135">
        <f>AD13-AC13</f>
        <v>0</v>
      </c>
      <c r="AH13" s="247"/>
      <c r="AI13" s="248" t="s">
        <v>125</v>
      </c>
      <c r="AJ13" s="135">
        <v>0</v>
      </c>
      <c r="AK13" s="135">
        <v>0</v>
      </c>
      <c r="AL13" s="135">
        <v>0</v>
      </c>
      <c r="AM13" s="135">
        <f>AL13-AJ13</f>
        <v>0</v>
      </c>
      <c r="AN13" s="135">
        <f>AL13-AK13</f>
        <v>0</v>
      </c>
      <c r="AP13" s="247"/>
      <c r="AQ13" s="248" t="s">
        <v>125</v>
      </c>
      <c r="AR13" s="135">
        <v>0</v>
      </c>
      <c r="AS13" s="135">
        <v>0</v>
      </c>
      <c r="AT13" s="135"/>
      <c r="AU13" s="135">
        <f>AT13-AR13</f>
        <v>0</v>
      </c>
      <c r="AV13" s="135">
        <f>AT13-AS13</f>
        <v>0</v>
      </c>
      <c r="AX13" s="247"/>
      <c r="AY13" s="248" t="s">
        <v>125</v>
      </c>
      <c r="AZ13" s="135">
        <v>0</v>
      </c>
      <c r="BA13" s="135">
        <v>0</v>
      </c>
      <c r="BB13" s="135">
        <v>0</v>
      </c>
      <c r="BC13" s="135">
        <f>BB13-AZ13</f>
        <v>0</v>
      </c>
      <c r="BD13" s="135">
        <f>BB13-BA13</f>
        <v>0</v>
      </c>
      <c r="BF13" s="247"/>
      <c r="BG13" s="248" t="s">
        <v>125</v>
      </c>
      <c r="BH13" s="135">
        <v>1</v>
      </c>
      <c r="BI13" s="135">
        <v>1</v>
      </c>
      <c r="BJ13" s="135">
        <v>1</v>
      </c>
      <c r="BK13" s="135">
        <f>BJ13-BH13</f>
        <v>0</v>
      </c>
      <c r="BL13" s="135">
        <f>BJ13-BI13</f>
        <v>0</v>
      </c>
      <c r="BN13" s="247"/>
      <c r="BO13" s="248" t="s">
        <v>125</v>
      </c>
      <c r="BP13" s="135">
        <v>0</v>
      </c>
      <c r="BQ13" s="135">
        <v>0</v>
      </c>
      <c r="BR13" s="135">
        <v>0</v>
      </c>
      <c r="BS13" s="135">
        <f>BR13-BP13</f>
        <v>0</v>
      </c>
      <c r="BT13" s="135">
        <f>BR13-BQ13</f>
        <v>0</v>
      </c>
    </row>
    <row r="14" spans="2:72">
      <c r="B14" s="249"/>
      <c r="C14" s="250" t="s">
        <v>127</v>
      </c>
      <c r="D14" s="251">
        <f t="shared" ref="D14:H14" si="23">D12+D13</f>
        <v>7</v>
      </c>
      <c r="E14" s="252">
        <f t="shared" si="23"/>
        <v>13</v>
      </c>
      <c r="F14" s="251">
        <f t="shared" si="23"/>
        <v>13</v>
      </c>
      <c r="G14" s="251">
        <f t="shared" si="23"/>
        <v>6</v>
      </c>
      <c r="H14" s="251">
        <f t="shared" si="23"/>
        <v>0</v>
      </c>
      <c r="J14" s="249"/>
      <c r="K14" s="250" t="s">
        <v>127</v>
      </c>
      <c r="L14" s="251">
        <f t="shared" ref="L14" si="24">L12+L13</f>
        <v>0</v>
      </c>
      <c r="M14" s="252">
        <f t="shared" ref="M14:P14" si="25">M12+M13</f>
        <v>5</v>
      </c>
      <c r="N14" s="251">
        <f t="shared" si="25"/>
        <v>5</v>
      </c>
      <c r="O14" s="251">
        <f t="shared" si="25"/>
        <v>5</v>
      </c>
      <c r="P14" s="251">
        <f t="shared" si="25"/>
        <v>0</v>
      </c>
      <c r="R14" s="249"/>
      <c r="S14" s="250" t="s">
        <v>127</v>
      </c>
      <c r="T14" s="251">
        <f t="shared" ref="T14:V14" si="26">T12+T13</f>
        <v>2</v>
      </c>
      <c r="U14" s="252">
        <f t="shared" si="26"/>
        <v>2</v>
      </c>
      <c r="V14" s="251">
        <f t="shared" si="26"/>
        <v>2</v>
      </c>
      <c r="W14" s="251">
        <f t="shared" ref="W14:X14" si="27">W12+W13</f>
        <v>0</v>
      </c>
      <c r="X14" s="251">
        <f t="shared" si="27"/>
        <v>0</v>
      </c>
      <c r="Z14" s="249"/>
      <c r="AA14" s="250" t="s">
        <v>127</v>
      </c>
      <c r="AB14" s="251">
        <f t="shared" ref="AB14:AD14" si="28">AB12+AB13</f>
        <v>2</v>
      </c>
      <c r="AC14" s="252">
        <f t="shared" si="28"/>
        <v>2</v>
      </c>
      <c r="AD14" s="251">
        <f t="shared" si="28"/>
        <v>2</v>
      </c>
      <c r="AE14" s="251">
        <f t="shared" ref="AE14:AF14" si="29">AE12+AE13</f>
        <v>0</v>
      </c>
      <c r="AF14" s="251">
        <f t="shared" si="29"/>
        <v>0</v>
      </c>
      <c r="AH14" s="249"/>
      <c r="AI14" s="250" t="s">
        <v>127</v>
      </c>
      <c r="AJ14" s="251">
        <f t="shared" ref="AJ14:AL14" si="30">AJ12+AJ13</f>
        <v>0</v>
      </c>
      <c r="AK14" s="252">
        <f t="shared" si="30"/>
        <v>0</v>
      </c>
      <c r="AL14" s="251">
        <f t="shared" si="30"/>
        <v>0</v>
      </c>
      <c r="AM14" s="251">
        <f t="shared" ref="AM14:AN14" si="31">AM12+AM13</f>
        <v>0</v>
      </c>
      <c r="AN14" s="251">
        <f t="shared" si="31"/>
        <v>0</v>
      </c>
      <c r="AP14" s="249"/>
      <c r="AQ14" s="250" t="s">
        <v>127</v>
      </c>
      <c r="AR14" s="251">
        <f t="shared" ref="AR14:AT14" si="32">AR12+AR13</f>
        <v>0</v>
      </c>
      <c r="AS14" s="252">
        <f t="shared" si="32"/>
        <v>0</v>
      </c>
      <c r="AT14" s="251">
        <f t="shared" si="32"/>
        <v>0</v>
      </c>
      <c r="AU14" s="251">
        <f t="shared" ref="AU14:AV14" si="33">AU12+AU13</f>
        <v>0</v>
      </c>
      <c r="AV14" s="251">
        <f t="shared" si="33"/>
        <v>0</v>
      </c>
      <c r="AX14" s="249"/>
      <c r="AY14" s="250" t="s">
        <v>127</v>
      </c>
      <c r="AZ14" s="251">
        <f t="shared" ref="AZ14" si="34">AZ12+AZ13</f>
        <v>0</v>
      </c>
      <c r="BA14" s="252">
        <f t="shared" ref="BA14:BD14" si="35">BA12+BA13</f>
        <v>0</v>
      </c>
      <c r="BB14" s="251">
        <f t="shared" si="35"/>
        <v>0</v>
      </c>
      <c r="BC14" s="251">
        <f t="shared" si="35"/>
        <v>0</v>
      </c>
      <c r="BD14" s="251">
        <f t="shared" si="35"/>
        <v>0</v>
      </c>
      <c r="BF14" s="249"/>
      <c r="BG14" s="250" t="s">
        <v>127</v>
      </c>
      <c r="BH14" s="251">
        <f t="shared" ref="BH14:BJ14" si="36">BH12+BH13</f>
        <v>3</v>
      </c>
      <c r="BI14" s="252">
        <f t="shared" si="36"/>
        <v>3</v>
      </c>
      <c r="BJ14" s="251">
        <f t="shared" si="36"/>
        <v>3</v>
      </c>
      <c r="BK14" s="251">
        <f t="shared" ref="BK14:BL14" si="37">BK12+BK13</f>
        <v>0</v>
      </c>
      <c r="BL14" s="251">
        <f t="shared" si="37"/>
        <v>0</v>
      </c>
      <c r="BN14" s="249"/>
      <c r="BO14" s="250" t="s">
        <v>127</v>
      </c>
      <c r="BP14" s="251">
        <f t="shared" ref="BP14:BR14" si="38">BP12+BP13</f>
        <v>0</v>
      </c>
      <c r="BQ14" s="252">
        <f t="shared" si="38"/>
        <v>1</v>
      </c>
      <c r="BR14" s="251">
        <f t="shared" si="38"/>
        <v>1</v>
      </c>
      <c r="BS14" s="251">
        <f t="shared" ref="BS14:BT14" si="39">BS12+BS13</f>
        <v>1</v>
      </c>
      <c r="BT14" s="251">
        <f t="shared" si="39"/>
        <v>0</v>
      </c>
    </row>
    <row r="15" spans="2:72">
      <c r="B15" s="243">
        <v>3</v>
      </c>
      <c r="C15" s="244" t="s">
        <v>89</v>
      </c>
      <c r="D15" s="245"/>
      <c r="E15" s="246"/>
      <c r="F15" s="245"/>
      <c r="G15" s="245"/>
      <c r="H15" s="245"/>
      <c r="J15" s="243">
        <v>3</v>
      </c>
      <c r="K15" s="244" t="s">
        <v>89</v>
      </c>
      <c r="L15" s="245"/>
      <c r="M15" s="246"/>
      <c r="N15" s="245"/>
      <c r="O15" s="245"/>
      <c r="P15" s="245"/>
      <c r="R15" s="243">
        <v>3</v>
      </c>
      <c r="S15" s="244" t="s">
        <v>89</v>
      </c>
      <c r="T15" s="245"/>
      <c r="U15" s="246"/>
      <c r="V15" s="245"/>
      <c r="W15" s="245"/>
      <c r="X15" s="245"/>
      <c r="Z15" s="243">
        <v>3</v>
      </c>
      <c r="AA15" s="244" t="s">
        <v>89</v>
      </c>
      <c r="AB15" s="245"/>
      <c r="AC15" s="246"/>
      <c r="AD15" s="245"/>
      <c r="AE15" s="245"/>
      <c r="AF15" s="245"/>
      <c r="AH15" s="243">
        <v>3</v>
      </c>
      <c r="AI15" s="244" t="s">
        <v>89</v>
      </c>
      <c r="AJ15" s="245"/>
      <c r="AK15" s="246"/>
      <c r="AL15" s="245"/>
      <c r="AM15" s="245"/>
      <c r="AN15" s="245"/>
      <c r="AP15" s="243">
        <v>3</v>
      </c>
      <c r="AQ15" s="244" t="s">
        <v>89</v>
      </c>
      <c r="AR15" s="245"/>
      <c r="AS15" s="246"/>
      <c r="AT15" s="245"/>
      <c r="AU15" s="245"/>
      <c r="AV15" s="245"/>
      <c r="AX15" s="243">
        <v>3</v>
      </c>
      <c r="AY15" s="244" t="s">
        <v>89</v>
      </c>
      <c r="AZ15" s="245"/>
      <c r="BA15" s="246"/>
      <c r="BB15" s="245"/>
      <c r="BC15" s="245"/>
      <c r="BD15" s="245"/>
      <c r="BF15" s="243">
        <v>3</v>
      </c>
      <c r="BG15" s="244" t="s">
        <v>89</v>
      </c>
      <c r="BH15" s="245"/>
      <c r="BI15" s="246"/>
      <c r="BJ15" s="245"/>
      <c r="BK15" s="245"/>
      <c r="BL15" s="245"/>
      <c r="BN15" s="243">
        <v>3</v>
      </c>
      <c r="BO15" s="244" t="s">
        <v>89</v>
      </c>
      <c r="BP15" s="245"/>
      <c r="BQ15" s="246"/>
      <c r="BR15" s="245"/>
      <c r="BS15" s="245"/>
      <c r="BT15" s="245"/>
    </row>
    <row r="16" spans="2:72">
      <c r="B16" s="247"/>
      <c r="C16" s="248" t="s">
        <v>124</v>
      </c>
      <c r="D16" s="135">
        <f>L16+T16+AB16+AJ16+AR16+AZ16+BH16+BP16</f>
        <v>581</v>
      </c>
      <c r="E16" s="135">
        <f t="shared" ref="E16:E17" si="40">M16+U16+AC16+AK16+AS16+BA16+BI16+BQ16</f>
        <v>729</v>
      </c>
      <c r="F16" s="135">
        <f t="shared" ref="F16:F17" si="41">N16+V16+AD16+AL16+AT16+BB16+BJ16+BR16</f>
        <v>692</v>
      </c>
      <c r="G16" s="135">
        <f>F16-D16</f>
        <v>111</v>
      </c>
      <c r="H16" s="135">
        <f>F16-E16</f>
        <v>-37</v>
      </c>
      <c r="J16" s="247"/>
      <c r="K16" s="248" t="s">
        <v>124</v>
      </c>
      <c r="L16" s="135">
        <v>0</v>
      </c>
      <c r="M16" s="135">
        <v>140</v>
      </c>
      <c r="N16" s="135">
        <v>139</v>
      </c>
      <c r="O16" s="135">
        <f>N16-L16</f>
        <v>139</v>
      </c>
      <c r="P16" s="135">
        <f>N16-M16</f>
        <v>-1</v>
      </c>
      <c r="R16" s="247"/>
      <c r="S16" s="248" t="s">
        <v>124</v>
      </c>
      <c r="T16" s="135">
        <v>11</v>
      </c>
      <c r="U16" s="135">
        <v>11</v>
      </c>
      <c r="V16" s="135">
        <v>12</v>
      </c>
      <c r="W16" s="135">
        <f>V16-T16</f>
        <v>1</v>
      </c>
      <c r="X16" s="135">
        <f>V16-U16</f>
        <v>1</v>
      </c>
      <c r="Z16" s="247"/>
      <c r="AA16" s="248" t="s">
        <v>124</v>
      </c>
      <c r="AB16" s="135">
        <v>7</v>
      </c>
      <c r="AC16" s="135">
        <v>7</v>
      </c>
      <c r="AD16" s="135">
        <v>6</v>
      </c>
      <c r="AE16" s="135">
        <f>AD16-AB16</f>
        <v>-1</v>
      </c>
      <c r="AF16" s="135">
        <f>AD16-AC16</f>
        <v>-1</v>
      </c>
      <c r="AH16" s="247"/>
      <c r="AI16" s="248" t="s">
        <v>124</v>
      </c>
      <c r="AJ16" s="135">
        <f>423-AJ8</f>
        <v>421</v>
      </c>
      <c r="AK16" s="135">
        <f>434-AK8</f>
        <v>430</v>
      </c>
      <c r="AL16" s="135">
        <v>409</v>
      </c>
      <c r="AM16" s="135">
        <f>AL16-AJ16</f>
        <v>-12</v>
      </c>
      <c r="AN16" s="135">
        <f>AL16-AK16</f>
        <v>-21</v>
      </c>
      <c r="AP16" s="247"/>
      <c r="AQ16" s="248" t="s">
        <v>124</v>
      </c>
      <c r="AR16" s="135">
        <v>88</v>
      </c>
      <c r="AS16" s="135">
        <v>82</v>
      </c>
      <c r="AT16" s="135">
        <v>75</v>
      </c>
      <c r="AU16" s="135">
        <f>AT16-AR16</f>
        <v>-13</v>
      </c>
      <c r="AV16" s="135">
        <f>AT16-AS16</f>
        <v>-7</v>
      </c>
      <c r="AX16" s="247"/>
      <c r="AY16" s="248" t="s">
        <v>124</v>
      </c>
      <c r="AZ16" s="135">
        <v>33</v>
      </c>
      <c r="BA16" s="135">
        <v>32</v>
      </c>
      <c r="BB16" s="135">
        <f>25+5</f>
        <v>30</v>
      </c>
      <c r="BC16" s="135">
        <f>BB16-AZ16</f>
        <v>-3</v>
      </c>
      <c r="BD16" s="135">
        <f>BB16-BA16</f>
        <v>-2</v>
      </c>
      <c r="BF16" s="247"/>
      <c r="BG16" s="248" t="s">
        <v>124</v>
      </c>
      <c r="BH16" s="135">
        <v>11</v>
      </c>
      <c r="BI16" s="135">
        <v>11</v>
      </c>
      <c r="BJ16" s="135">
        <v>11</v>
      </c>
      <c r="BK16" s="135">
        <f>BJ16-BH16</f>
        <v>0</v>
      </c>
      <c r="BL16" s="135">
        <f>BJ16-BI16</f>
        <v>0</v>
      </c>
      <c r="BN16" s="247"/>
      <c r="BO16" s="248" t="s">
        <v>124</v>
      </c>
      <c r="BP16" s="135">
        <v>10</v>
      </c>
      <c r="BQ16" s="135">
        <v>16</v>
      </c>
      <c r="BR16" s="135">
        <v>10</v>
      </c>
      <c r="BS16" s="135">
        <f>BR16-BP16</f>
        <v>0</v>
      </c>
      <c r="BT16" s="135">
        <f>BR16-BQ16</f>
        <v>-6</v>
      </c>
    </row>
    <row r="17" spans="2:72">
      <c r="B17" s="247"/>
      <c r="C17" s="248" t="s">
        <v>125</v>
      </c>
      <c r="D17" s="135">
        <f t="shared" ref="D17" si="42">L17+T17+AB17+AJ17+AR17+AZ17+BH17+BP17</f>
        <v>75</v>
      </c>
      <c r="E17" s="135">
        <f t="shared" si="40"/>
        <v>161</v>
      </c>
      <c r="F17" s="135">
        <f t="shared" si="41"/>
        <v>159</v>
      </c>
      <c r="G17" s="135">
        <f>F17-D17</f>
        <v>84</v>
      </c>
      <c r="H17" s="135">
        <f>F17-E17</f>
        <v>-2</v>
      </c>
      <c r="J17" s="247"/>
      <c r="K17" s="248" t="s">
        <v>125</v>
      </c>
      <c r="L17" s="135">
        <v>0</v>
      </c>
      <c r="M17" s="135">
        <v>86</v>
      </c>
      <c r="N17" s="135">
        <v>86</v>
      </c>
      <c r="O17" s="135">
        <f>N17-L17</f>
        <v>86</v>
      </c>
      <c r="P17" s="135">
        <f>N17-M17</f>
        <v>0</v>
      </c>
      <c r="R17" s="247"/>
      <c r="S17" s="248" t="s">
        <v>125</v>
      </c>
      <c r="T17" s="135">
        <v>1</v>
      </c>
      <c r="U17" s="135">
        <v>2</v>
      </c>
      <c r="V17" s="135">
        <v>1</v>
      </c>
      <c r="W17" s="135">
        <f>V17-T17</f>
        <v>0</v>
      </c>
      <c r="X17" s="135">
        <f>V17-U17</f>
        <v>-1</v>
      </c>
      <c r="Z17" s="247"/>
      <c r="AA17" s="248" t="s">
        <v>125</v>
      </c>
      <c r="AB17" s="135">
        <v>0</v>
      </c>
      <c r="AC17" s="135">
        <v>0</v>
      </c>
      <c r="AD17" s="135">
        <v>0</v>
      </c>
      <c r="AE17" s="135">
        <f>AD17-AB17</f>
        <v>0</v>
      </c>
      <c r="AF17" s="135">
        <f>AD17-AC17</f>
        <v>0</v>
      </c>
      <c r="AH17" s="247"/>
      <c r="AI17" s="248" t="s">
        <v>125</v>
      </c>
      <c r="AJ17" s="135">
        <v>52</v>
      </c>
      <c r="AK17" s="135">
        <v>52</v>
      </c>
      <c r="AL17" s="135">
        <v>49</v>
      </c>
      <c r="AM17" s="135">
        <f>AL17-AJ17</f>
        <v>-3</v>
      </c>
      <c r="AN17" s="135">
        <f>AL17-AK17</f>
        <v>-3</v>
      </c>
      <c r="AP17" s="247"/>
      <c r="AQ17" s="248" t="s">
        <v>125</v>
      </c>
      <c r="AR17" s="135">
        <v>12</v>
      </c>
      <c r="AS17" s="135">
        <v>12</v>
      </c>
      <c r="AT17" s="135">
        <v>12</v>
      </c>
      <c r="AU17" s="135">
        <f>AT17-AR17</f>
        <v>0</v>
      </c>
      <c r="AV17" s="135">
        <f>AT17-AS17</f>
        <v>0</v>
      </c>
      <c r="AX17" s="247"/>
      <c r="AY17" s="248" t="s">
        <v>125</v>
      </c>
      <c r="AZ17" s="135">
        <v>9</v>
      </c>
      <c r="BA17" s="135">
        <v>8</v>
      </c>
      <c r="BB17" s="135">
        <f>6+2</f>
        <v>8</v>
      </c>
      <c r="BC17" s="135">
        <f>BB17-AZ17</f>
        <v>-1</v>
      </c>
      <c r="BD17" s="135">
        <f>BB17-BA17</f>
        <v>0</v>
      </c>
      <c r="BF17" s="247"/>
      <c r="BG17" s="248" t="s">
        <v>125</v>
      </c>
      <c r="BH17" s="135">
        <v>0</v>
      </c>
      <c r="BI17" s="135">
        <v>0</v>
      </c>
      <c r="BJ17" s="135">
        <v>3</v>
      </c>
      <c r="BK17" s="135">
        <f>BJ17-BH17</f>
        <v>3</v>
      </c>
      <c r="BL17" s="135">
        <f>BJ17-BI17</f>
        <v>3</v>
      </c>
      <c r="BN17" s="247"/>
      <c r="BO17" s="248" t="s">
        <v>125</v>
      </c>
      <c r="BP17" s="135">
        <v>1</v>
      </c>
      <c r="BQ17" s="135">
        <v>1</v>
      </c>
      <c r="BR17" s="135">
        <v>0</v>
      </c>
      <c r="BS17" s="135">
        <f>BR17-BP17</f>
        <v>-1</v>
      </c>
      <c r="BT17" s="135">
        <f>BR17-BQ17</f>
        <v>-1</v>
      </c>
    </row>
    <row r="18" spans="2:72">
      <c r="B18" s="249"/>
      <c r="C18" s="250" t="s">
        <v>128</v>
      </c>
      <c r="D18" s="251">
        <f t="shared" ref="D18:H18" si="43">D16+D17</f>
        <v>656</v>
      </c>
      <c r="E18" s="252">
        <f t="shared" si="43"/>
        <v>890</v>
      </c>
      <c r="F18" s="251">
        <f t="shared" si="43"/>
        <v>851</v>
      </c>
      <c r="G18" s="251">
        <f t="shared" si="43"/>
        <v>195</v>
      </c>
      <c r="H18" s="251">
        <f t="shared" si="43"/>
        <v>-39</v>
      </c>
      <c r="J18" s="249"/>
      <c r="K18" s="250" t="s">
        <v>128</v>
      </c>
      <c r="L18" s="251">
        <f t="shared" ref="L18" si="44">L16+L17</f>
        <v>0</v>
      </c>
      <c r="M18" s="252">
        <f t="shared" ref="M18:P18" si="45">M16+M17</f>
        <v>226</v>
      </c>
      <c r="N18" s="251">
        <f t="shared" si="45"/>
        <v>225</v>
      </c>
      <c r="O18" s="251">
        <f t="shared" si="45"/>
        <v>225</v>
      </c>
      <c r="P18" s="251">
        <f t="shared" si="45"/>
        <v>-1</v>
      </c>
      <c r="R18" s="249"/>
      <c r="S18" s="250" t="s">
        <v>128</v>
      </c>
      <c r="T18" s="251">
        <f t="shared" ref="T18:V18" si="46">T16+T17</f>
        <v>12</v>
      </c>
      <c r="U18" s="252">
        <f t="shared" si="46"/>
        <v>13</v>
      </c>
      <c r="V18" s="251">
        <f t="shared" si="46"/>
        <v>13</v>
      </c>
      <c r="W18" s="251">
        <f t="shared" ref="W18:X18" si="47">W16+W17</f>
        <v>1</v>
      </c>
      <c r="X18" s="251">
        <f t="shared" si="47"/>
        <v>0</v>
      </c>
      <c r="Z18" s="249"/>
      <c r="AA18" s="250" t="s">
        <v>128</v>
      </c>
      <c r="AB18" s="251">
        <f t="shared" ref="AB18:AD18" si="48">AB16+AB17</f>
        <v>7</v>
      </c>
      <c r="AC18" s="252">
        <f t="shared" si="48"/>
        <v>7</v>
      </c>
      <c r="AD18" s="251">
        <f t="shared" si="48"/>
        <v>6</v>
      </c>
      <c r="AE18" s="251">
        <f t="shared" ref="AE18:AF18" si="49">AE16+AE17</f>
        <v>-1</v>
      </c>
      <c r="AF18" s="251">
        <f t="shared" si="49"/>
        <v>-1</v>
      </c>
      <c r="AH18" s="249"/>
      <c r="AI18" s="250" t="s">
        <v>128</v>
      </c>
      <c r="AJ18" s="251">
        <f t="shared" ref="AJ18:AL18" si="50">AJ16+AJ17</f>
        <v>473</v>
      </c>
      <c r="AK18" s="252">
        <f t="shared" si="50"/>
        <v>482</v>
      </c>
      <c r="AL18" s="251">
        <f t="shared" si="50"/>
        <v>458</v>
      </c>
      <c r="AM18" s="251">
        <f t="shared" ref="AM18:AN18" si="51">AM16+AM17</f>
        <v>-15</v>
      </c>
      <c r="AN18" s="251">
        <f t="shared" si="51"/>
        <v>-24</v>
      </c>
      <c r="AP18" s="249"/>
      <c r="AQ18" s="250" t="s">
        <v>128</v>
      </c>
      <c r="AR18" s="251">
        <f t="shared" ref="AR18:AT18" si="52">AR16+AR17</f>
        <v>100</v>
      </c>
      <c r="AS18" s="252">
        <f t="shared" si="52"/>
        <v>94</v>
      </c>
      <c r="AT18" s="251">
        <f t="shared" si="52"/>
        <v>87</v>
      </c>
      <c r="AU18" s="251">
        <f t="shared" ref="AU18:AV18" si="53">AU16+AU17</f>
        <v>-13</v>
      </c>
      <c r="AV18" s="251">
        <f t="shared" si="53"/>
        <v>-7</v>
      </c>
      <c r="AX18" s="249"/>
      <c r="AY18" s="250" t="s">
        <v>128</v>
      </c>
      <c r="AZ18" s="251">
        <f t="shared" ref="AZ18" si="54">AZ16+AZ17</f>
        <v>42</v>
      </c>
      <c r="BA18" s="252">
        <f t="shared" ref="BA18:BD18" si="55">BA16+BA17</f>
        <v>40</v>
      </c>
      <c r="BB18" s="251">
        <f t="shared" si="55"/>
        <v>38</v>
      </c>
      <c r="BC18" s="251">
        <f t="shared" si="55"/>
        <v>-4</v>
      </c>
      <c r="BD18" s="251">
        <f t="shared" si="55"/>
        <v>-2</v>
      </c>
      <c r="BF18" s="249"/>
      <c r="BG18" s="250" t="s">
        <v>128</v>
      </c>
      <c r="BH18" s="251">
        <f t="shared" ref="BH18:BJ18" si="56">BH16+BH17</f>
        <v>11</v>
      </c>
      <c r="BI18" s="252">
        <f t="shared" si="56"/>
        <v>11</v>
      </c>
      <c r="BJ18" s="251">
        <f t="shared" si="56"/>
        <v>14</v>
      </c>
      <c r="BK18" s="251">
        <f t="shared" ref="BK18:BL18" si="57">BK16+BK17</f>
        <v>3</v>
      </c>
      <c r="BL18" s="251">
        <f t="shared" si="57"/>
        <v>3</v>
      </c>
      <c r="BN18" s="249"/>
      <c r="BO18" s="250" t="s">
        <v>128</v>
      </c>
      <c r="BP18" s="251">
        <f t="shared" ref="BP18:BR18" si="58">BP16+BP17</f>
        <v>11</v>
      </c>
      <c r="BQ18" s="252">
        <f t="shared" si="58"/>
        <v>17</v>
      </c>
      <c r="BR18" s="251">
        <f t="shared" si="58"/>
        <v>10</v>
      </c>
      <c r="BS18" s="251">
        <f t="shared" ref="BS18:BT18" si="59">BS16+BS17</f>
        <v>-1</v>
      </c>
      <c r="BT18" s="251">
        <f t="shared" si="59"/>
        <v>-7</v>
      </c>
    </row>
    <row r="19" spans="2:72">
      <c r="B19" s="243">
        <v>4</v>
      </c>
      <c r="C19" s="244" t="s">
        <v>90</v>
      </c>
      <c r="D19" s="245"/>
      <c r="E19" s="246"/>
      <c r="F19" s="245"/>
      <c r="G19" s="245"/>
      <c r="H19" s="245"/>
      <c r="J19" s="243">
        <v>4</v>
      </c>
      <c r="K19" s="244" t="s">
        <v>90</v>
      </c>
      <c r="L19" s="245"/>
      <c r="M19" s="246"/>
      <c r="N19" s="245"/>
      <c r="O19" s="245"/>
      <c r="P19" s="245"/>
      <c r="R19" s="243">
        <v>4</v>
      </c>
      <c r="S19" s="244" t="s">
        <v>90</v>
      </c>
      <c r="T19" s="245"/>
      <c r="U19" s="246"/>
      <c r="V19" s="245"/>
      <c r="W19" s="245"/>
      <c r="X19" s="245"/>
      <c r="Z19" s="243">
        <v>4</v>
      </c>
      <c r="AA19" s="244" t="s">
        <v>90</v>
      </c>
      <c r="AB19" s="245"/>
      <c r="AC19" s="246"/>
      <c r="AD19" s="245"/>
      <c r="AE19" s="245"/>
      <c r="AF19" s="245"/>
      <c r="AH19" s="243">
        <v>4</v>
      </c>
      <c r="AI19" s="244" t="s">
        <v>90</v>
      </c>
      <c r="AJ19" s="245"/>
      <c r="AK19" s="246"/>
      <c r="AL19" s="245"/>
      <c r="AM19" s="245"/>
      <c r="AN19" s="245"/>
      <c r="AP19" s="243">
        <v>4</v>
      </c>
      <c r="AQ19" s="244" t="s">
        <v>90</v>
      </c>
      <c r="AR19" s="245"/>
      <c r="AS19" s="246"/>
      <c r="AT19" s="245"/>
      <c r="AU19" s="245"/>
      <c r="AV19" s="245"/>
      <c r="AX19" s="243">
        <v>4</v>
      </c>
      <c r="AY19" s="244" t="s">
        <v>90</v>
      </c>
      <c r="AZ19" s="245"/>
      <c r="BA19" s="246"/>
      <c r="BB19" s="245"/>
      <c r="BC19" s="245"/>
      <c r="BD19" s="245"/>
      <c r="BF19" s="243">
        <v>4</v>
      </c>
      <c r="BG19" s="244" t="s">
        <v>90</v>
      </c>
      <c r="BH19" s="245"/>
      <c r="BI19" s="246"/>
      <c r="BJ19" s="245"/>
      <c r="BK19" s="245"/>
      <c r="BL19" s="245"/>
      <c r="BN19" s="243">
        <v>4</v>
      </c>
      <c r="BO19" s="244" t="s">
        <v>90</v>
      </c>
      <c r="BP19" s="245"/>
      <c r="BQ19" s="246"/>
      <c r="BR19" s="245"/>
      <c r="BS19" s="245"/>
      <c r="BT19" s="245"/>
    </row>
    <row r="20" spans="2:72">
      <c r="B20" s="247"/>
      <c r="C20" s="248" t="s">
        <v>124</v>
      </c>
      <c r="D20" s="135">
        <f>L20+T20+AB20+AJ20+AR20+AZ20+BH20+BP20</f>
        <v>1049</v>
      </c>
      <c r="E20" s="135">
        <f t="shared" ref="E20:E21" si="60">M20+U20+AC20+AK20+AS20+BA20+BI20+BQ20</f>
        <v>1300</v>
      </c>
      <c r="F20" s="135">
        <f t="shared" ref="F20:F21" si="61">N20+V20+AD20+AL20+AT20+BB20+BJ20+BR20</f>
        <v>1217</v>
      </c>
      <c r="G20" s="135">
        <f>F20-D20</f>
        <v>168</v>
      </c>
      <c r="H20" s="135">
        <f>F20-E20</f>
        <v>-83</v>
      </c>
      <c r="J20" s="247"/>
      <c r="K20" s="248" t="s">
        <v>124</v>
      </c>
      <c r="L20" s="135">
        <v>0</v>
      </c>
      <c r="M20" s="135">
        <v>6</v>
      </c>
      <c r="N20" s="135">
        <v>6</v>
      </c>
      <c r="O20" s="135">
        <f>N20-L20</f>
        <v>6</v>
      </c>
      <c r="P20" s="135">
        <f>N20-M20</f>
        <v>0</v>
      </c>
      <c r="R20" s="247"/>
      <c r="S20" s="248" t="s">
        <v>124</v>
      </c>
      <c r="T20" s="135">
        <v>10</v>
      </c>
      <c r="U20" s="135">
        <v>8</v>
      </c>
      <c r="V20" s="135">
        <v>8</v>
      </c>
      <c r="W20" s="135">
        <f>V20-T20</f>
        <v>-2</v>
      </c>
      <c r="X20" s="135">
        <f>V20-U20</f>
        <v>0</v>
      </c>
      <c r="Z20" s="247"/>
      <c r="AA20" s="248" t="s">
        <v>124</v>
      </c>
      <c r="AB20" s="135">
        <f>62+2</f>
        <v>64</v>
      </c>
      <c r="AC20" s="135">
        <f>62+7</f>
        <v>69</v>
      </c>
      <c r="AD20" s="135">
        <v>62</v>
      </c>
      <c r="AE20" s="135">
        <f>AD20-AB20</f>
        <v>-2</v>
      </c>
      <c r="AF20" s="135">
        <f>AD20-AC20</f>
        <v>-7</v>
      </c>
      <c r="AH20" s="247"/>
      <c r="AI20" s="248" t="s">
        <v>124</v>
      </c>
      <c r="AJ20" s="135">
        <v>0</v>
      </c>
      <c r="AK20" s="135">
        <v>0</v>
      </c>
      <c r="AL20" s="135">
        <v>0</v>
      </c>
      <c r="AM20" s="135">
        <f>AL20-AJ20</f>
        <v>0</v>
      </c>
      <c r="AN20" s="135">
        <f>AL20-AK20</f>
        <v>0</v>
      </c>
      <c r="AP20" s="247"/>
      <c r="AQ20" s="248" t="s">
        <v>124</v>
      </c>
      <c r="AR20" s="135">
        <v>313</v>
      </c>
      <c r="AS20" s="135">
        <v>356</v>
      </c>
      <c r="AT20" s="135">
        <v>311</v>
      </c>
      <c r="AU20" s="135">
        <f>AT20-AR20</f>
        <v>-2</v>
      </c>
      <c r="AV20" s="135">
        <f>AT20-AS20</f>
        <v>-45</v>
      </c>
      <c r="AX20" s="247"/>
      <c r="AY20" s="248" t="s">
        <v>124</v>
      </c>
      <c r="AZ20" s="135">
        <v>206</v>
      </c>
      <c r="BA20" s="135">
        <v>222</v>
      </c>
      <c r="BB20" s="135">
        <f>186+1+18+3</f>
        <v>208</v>
      </c>
      <c r="BC20" s="135">
        <f>BB20-AZ20</f>
        <v>2</v>
      </c>
      <c r="BD20" s="135">
        <f>BB20-BA20</f>
        <v>-14</v>
      </c>
      <c r="BF20" s="247"/>
      <c r="BG20" s="248" t="s">
        <v>124</v>
      </c>
      <c r="BH20" s="135">
        <v>396</v>
      </c>
      <c r="BI20" s="135">
        <v>579</v>
      </c>
      <c r="BJ20" s="135">
        <v>563</v>
      </c>
      <c r="BK20" s="135">
        <f>BJ20-BH20</f>
        <v>167</v>
      </c>
      <c r="BL20" s="135">
        <f>BJ20-BI20</f>
        <v>-16</v>
      </c>
      <c r="BN20" s="247"/>
      <c r="BO20" s="248" t="s">
        <v>124</v>
      </c>
      <c r="BP20" s="135">
        <v>60</v>
      </c>
      <c r="BQ20" s="135">
        <v>60</v>
      </c>
      <c r="BR20" s="135">
        <v>59</v>
      </c>
      <c r="BS20" s="135">
        <f>BR20-BP20</f>
        <v>-1</v>
      </c>
      <c r="BT20" s="135">
        <f>BR20-BQ20</f>
        <v>-1</v>
      </c>
    </row>
    <row r="21" spans="2:72">
      <c r="B21" s="247"/>
      <c r="C21" s="248" t="s">
        <v>125</v>
      </c>
      <c r="D21" s="135">
        <f t="shared" ref="D21" si="62">L21+T21+AB21+AJ21+AR21+AZ21+BH21+BP21</f>
        <v>130</v>
      </c>
      <c r="E21" s="135">
        <f t="shared" si="60"/>
        <v>165</v>
      </c>
      <c r="F21" s="135">
        <f t="shared" si="61"/>
        <v>161</v>
      </c>
      <c r="G21" s="135">
        <f>F21-D21</f>
        <v>31</v>
      </c>
      <c r="H21" s="135">
        <f>F21-E21</f>
        <v>-4</v>
      </c>
      <c r="J21" s="247"/>
      <c r="K21" s="248" t="s">
        <v>125</v>
      </c>
      <c r="L21" s="135">
        <v>0</v>
      </c>
      <c r="M21" s="135">
        <v>2</v>
      </c>
      <c r="N21" s="135">
        <v>2</v>
      </c>
      <c r="O21" s="135">
        <f>N21-L21</f>
        <v>2</v>
      </c>
      <c r="P21" s="135">
        <f>N21-M21</f>
        <v>0</v>
      </c>
      <c r="R21" s="247"/>
      <c r="S21" s="248" t="s">
        <v>125</v>
      </c>
      <c r="T21" s="135">
        <v>3</v>
      </c>
      <c r="U21" s="135">
        <v>3</v>
      </c>
      <c r="V21" s="135">
        <v>3</v>
      </c>
      <c r="W21" s="135">
        <f>V21-T21</f>
        <v>0</v>
      </c>
      <c r="X21" s="135">
        <f>V21-U21</f>
        <v>0</v>
      </c>
      <c r="Z21" s="247"/>
      <c r="AA21" s="248" t="s">
        <v>125</v>
      </c>
      <c r="AB21" s="135">
        <v>17</v>
      </c>
      <c r="AC21" s="135">
        <v>16</v>
      </c>
      <c r="AD21" s="135">
        <v>16</v>
      </c>
      <c r="AE21" s="135">
        <f>AD21-AB21</f>
        <v>-1</v>
      </c>
      <c r="AF21" s="135">
        <f>AD21-AC21</f>
        <v>0</v>
      </c>
      <c r="AH21" s="247"/>
      <c r="AI21" s="248" t="s">
        <v>125</v>
      </c>
      <c r="AJ21" s="135">
        <v>0</v>
      </c>
      <c r="AK21" s="135">
        <v>0</v>
      </c>
      <c r="AL21" s="135">
        <v>0</v>
      </c>
      <c r="AM21" s="135">
        <f>AL21-AJ21</f>
        <v>0</v>
      </c>
      <c r="AN21" s="135">
        <f>AL21-AK21</f>
        <v>0</v>
      </c>
      <c r="AP21" s="247"/>
      <c r="AQ21" s="248" t="s">
        <v>125</v>
      </c>
      <c r="AR21" s="135">
        <v>15</v>
      </c>
      <c r="AS21" s="135">
        <v>15</v>
      </c>
      <c r="AT21" s="135">
        <v>15</v>
      </c>
      <c r="AU21" s="135">
        <f>AT21-AR21</f>
        <v>0</v>
      </c>
      <c r="AV21" s="135">
        <f>AT21-AS21</f>
        <v>0</v>
      </c>
      <c r="AX21" s="247"/>
      <c r="AY21" s="248" t="s">
        <v>125</v>
      </c>
      <c r="AZ21" s="135">
        <v>46</v>
      </c>
      <c r="BA21" s="135">
        <v>49</v>
      </c>
      <c r="BB21" s="135">
        <f>1+41+6</f>
        <v>48</v>
      </c>
      <c r="BC21" s="135">
        <f>BB21-AZ21</f>
        <v>2</v>
      </c>
      <c r="BD21" s="135">
        <f>BB21-BA21</f>
        <v>-1</v>
      </c>
      <c r="BF21" s="247"/>
      <c r="BG21" s="248" t="s">
        <v>125</v>
      </c>
      <c r="BH21" s="135">
        <v>34</v>
      </c>
      <c r="BI21" s="135">
        <v>65</v>
      </c>
      <c r="BJ21" s="135">
        <v>62</v>
      </c>
      <c r="BK21" s="135">
        <f>BJ21-BH21</f>
        <v>28</v>
      </c>
      <c r="BL21" s="135">
        <f>BJ21-BI21</f>
        <v>-3</v>
      </c>
      <c r="BN21" s="247"/>
      <c r="BO21" s="248" t="s">
        <v>125</v>
      </c>
      <c r="BP21" s="135">
        <v>15</v>
      </c>
      <c r="BQ21" s="135">
        <v>15</v>
      </c>
      <c r="BR21" s="135">
        <v>15</v>
      </c>
      <c r="BS21" s="135">
        <f>BR21-BP21</f>
        <v>0</v>
      </c>
      <c r="BT21" s="135">
        <f>BR21-BQ21</f>
        <v>0</v>
      </c>
    </row>
    <row r="22" spans="2:72">
      <c r="B22" s="249"/>
      <c r="C22" s="250" t="s">
        <v>129</v>
      </c>
      <c r="D22" s="251">
        <f t="shared" ref="D22:H22" si="63">D20+D21</f>
        <v>1179</v>
      </c>
      <c r="E22" s="252">
        <f t="shared" si="63"/>
        <v>1465</v>
      </c>
      <c r="F22" s="251">
        <f t="shared" si="63"/>
        <v>1378</v>
      </c>
      <c r="G22" s="251">
        <f t="shared" si="63"/>
        <v>199</v>
      </c>
      <c r="H22" s="251">
        <f t="shared" si="63"/>
        <v>-87</v>
      </c>
      <c r="J22" s="249"/>
      <c r="K22" s="250" t="s">
        <v>129</v>
      </c>
      <c r="L22" s="251">
        <f t="shared" ref="L22" si="64">L20+L21</f>
        <v>0</v>
      </c>
      <c r="M22" s="252">
        <f t="shared" ref="M22:P22" si="65">M20+M21</f>
        <v>8</v>
      </c>
      <c r="N22" s="251">
        <f t="shared" si="65"/>
        <v>8</v>
      </c>
      <c r="O22" s="251">
        <f t="shared" si="65"/>
        <v>8</v>
      </c>
      <c r="P22" s="251">
        <f t="shared" si="65"/>
        <v>0</v>
      </c>
      <c r="R22" s="249"/>
      <c r="S22" s="250" t="s">
        <v>129</v>
      </c>
      <c r="T22" s="251">
        <f t="shared" ref="T22:V22" si="66">T20+T21</f>
        <v>13</v>
      </c>
      <c r="U22" s="252">
        <f t="shared" si="66"/>
        <v>11</v>
      </c>
      <c r="V22" s="251">
        <f t="shared" si="66"/>
        <v>11</v>
      </c>
      <c r="W22" s="251">
        <f t="shared" ref="W22:X22" si="67">W20+W21</f>
        <v>-2</v>
      </c>
      <c r="X22" s="251">
        <f t="shared" si="67"/>
        <v>0</v>
      </c>
      <c r="Z22" s="249"/>
      <c r="AA22" s="250" t="s">
        <v>129</v>
      </c>
      <c r="AB22" s="251">
        <f t="shared" ref="AB22:AD22" si="68">AB20+AB21</f>
        <v>81</v>
      </c>
      <c r="AC22" s="252">
        <f t="shared" si="68"/>
        <v>85</v>
      </c>
      <c r="AD22" s="251">
        <f t="shared" si="68"/>
        <v>78</v>
      </c>
      <c r="AE22" s="251">
        <f t="shared" ref="AE22:AF22" si="69">AE20+AE21</f>
        <v>-3</v>
      </c>
      <c r="AF22" s="251">
        <f t="shared" si="69"/>
        <v>-7</v>
      </c>
      <c r="AH22" s="249"/>
      <c r="AI22" s="250" t="s">
        <v>129</v>
      </c>
      <c r="AJ22" s="251">
        <f t="shared" ref="AJ22:AL22" si="70">AJ20+AJ21</f>
        <v>0</v>
      </c>
      <c r="AK22" s="252">
        <f t="shared" si="70"/>
        <v>0</v>
      </c>
      <c r="AL22" s="251">
        <f t="shared" si="70"/>
        <v>0</v>
      </c>
      <c r="AM22" s="251">
        <f t="shared" ref="AM22:AN22" si="71">AM20+AM21</f>
        <v>0</v>
      </c>
      <c r="AN22" s="251">
        <f t="shared" si="71"/>
        <v>0</v>
      </c>
      <c r="AP22" s="249"/>
      <c r="AQ22" s="250" t="s">
        <v>129</v>
      </c>
      <c r="AR22" s="251">
        <f t="shared" ref="AR22:AT22" si="72">AR20+AR21</f>
        <v>328</v>
      </c>
      <c r="AS22" s="252">
        <f t="shared" si="72"/>
        <v>371</v>
      </c>
      <c r="AT22" s="251">
        <f t="shared" si="72"/>
        <v>326</v>
      </c>
      <c r="AU22" s="251">
        <f t="shared" ref="AU22:AV22" si="73">AU20+AU21</f>
        <v>-2</v>
      </c>
      <c r="AV22" s="251">
        <f t="shared" si="73"/>
        <v>-45</v>
      </c>
      <c r="AX22" s="249"/>
      <c r="AY22" s="250" t="s">
        <v>129</v>
      </c>
      <c r="AZ22" s="251">
        <f t="shared" ref="AZ22" si="74">AZ20+AZ21</f>
        <v>252</v>
      </c>
      <c r="BA22" s="252">
        <f t="shared" ref="BA22:BD22" si="75">BA20+BA21</f>
        <v>271</v>
      </c>
      <c r="BB22" s="251">
        <f t="shared" si="75"/>
        <v>256</v>
      </c>
      <c r="BC22" s="251">
        <f t="shared" si="75"/>
        <v>4</v>
      </c>
      <c r="BD22" s="251">
        <f t="shared" si="75"/>
        <v>-15</v>
      </c>
      <c r="BF22" s="249"/>
      <c r="BG22" s="250" t="s">
        <v>129</v>
      </c>
      <c r="BH22" s="251">
        <f t="shared" ref="BH22:BJ22" si="76">BH20+BH21</f>
        <v>430</v>
      </c>
      <c r="BI22" s="252">
        <f t="shared" si="76"/>
        <v>644</v>
      </c>
      <c r="BJ22" s="251">
        <f t="shared" si="76"/>
        <v>625</v>
      </c>
      <c r="BK22" s="251">
        <f t="shared" ref="BK22:BL22" si="77">BK20+BK21</f>
        <v>195</v>
      </c>
      <c r="BL22" s="251">
        <f t="shared" si="77"/>
        <v>-19</v>
      </c>
      <c r="BN22" s="249"/>
      <c r="BO22" s="250" t="s">
        <v>129</v>
      </c>
      <c r="BP22" s="251">
        <f t="shared" ref="BP22:BR22" si="78">BP20+BP21</f>
        <v>75</v>
      </c>
      <c r="BQ22" s="252">
        <f t="shared" si="78"/>
        <v>75</v>
      </c>
      <c r="BR22" s="251">
        <f t="shared" si="78"/>
        <v>74</v>
      </c>
      <c r="BS22" s="251">
        <f t="shared" ref="BS22:BT22" si="79">BS20+BS21</f>
        <v>-1</v>
      </c>
      <c r="BT22" s="251">
        <f t="shared" si="79"/>
        <v>-1</v>
      </c>
    </row>
    <row r="23" spans="2:72">
      <c r="B23" s="243">
        <v>5</v>
      </c>
      <c r="C23" s="244" t="s">
        <v>91</v>
      </c>
      <c r="D23" s="245"/>
      <c r="E23" s="246"/>
      <c r="F23" s="245"/>
      <c r="G23" s="245"/>
      <c r="H23" s="245"/>
      <c r="J23" s="243">
        <v>5</v>
      </c>
      <c r="K23" s="244" t="s">
        <v>91</v>
      </c>
      <c r="L23" s="245"/>
      <c r="M23" s="246"/>
      <c r="N23" s="245"/>
      <c r="O23" s="245"/>
      <c r="P23" s="245"/>
      <c r="R23" s="243">
        <v>5</v>
      </c>
      <c r="S23" s="244" t="s">
        <v>91</v>
      </c>
      <c r="T23" s="245"/>
      <c r="U23" s="246"/>
      <c r="V23" s="245"/>
      <c r="W23" s="245"/>
      <c r="X23" s="245"/>
      <c r="Z23" s="243">
        <v>5</v>
      </c>
      <c r="AA23" s="244" t="s">
        <v>91</v>
      </c>
      <c r="AB23" s="245"/>
      <c r="AC23" s="246"/>
      <c r="AD23" s="245"/>
      <c r="AE23" s="245"/>
      <c r="AF23" s="245"/>
      <c r="AH23" s="243">
        <v>5</v>
      </c>
      <c r="AI23" s="244" t="s">
        <v>91</v>
      </c>
      <c r="AJ23" s="245"/>
      <c r="AK23" s="246"/>
      <c r="AL23" s="245"/>
      <c r="AM23" s="245"/>
      <c r="AN23" s="245"/>
      <c r="AP23" s="243">
        <v>5</v>
      </c>
      <c r="AQ23" s="244" t="s">
        <v>91</v>
      </c>
      <c r="AR23" s="245"/>
      <c r="AS23" s="246"/>
      <c r="AT23" s="245"/>
      <c r="AU23" s="245"/>
      <c r="AV23" s="245"/>
      <c r="AX23" s="243">
        <v>5</v>
      </c>
      <c r="AY23" s="244" t="s">
        <v>91</v>
      </c>
      <c r="AZ23" s="245"/>
      <c r="BA23" s="246"/>
      <c r="BB23" s="245"/>
      <c r="BC23" s="245"/>
      <c r="BD23" s="245"/>
      <c r="BF23" s="243">
        <v>5</v>
      </c>
      <c r="BG23" s="244" t="s">
        <v>91</v>
      </c>
      <c r="BH23" s="245"/>
      <c r="BI23" s="246"/>
      <c r="BJ23" s="245"/>
      <c r="BK23" s="245"/>
      <c r="BL23" s="245"/>
      <c r="BN23" s="243">
        <v>5</v>
      </c>
      <c r="BO23" s="244" t="s">
        <v>91</v>
      </c>
      <c r="BP23" s="245"/>
      <c r="BQ23" s="246"/>
      <c r="BR23" s="245"/>
      <c r="BS23" s="245"/>
      <c r="BT23" s="245"/>
    </row>
    <row r="24" spans="2:72">
      <c r="B24" s="247"/>
      <c r="C24" s="248" t="s">
        <v>124</v>
      </c>
      <c r="D24" s="135">
        <f>L24+T24+AB24+AJ24+AR24+AZ24+BH24+BP24</f>
        <v>32</v>
      </c>
      <c r="E24" s="135">
        <f t="shared" ref="E24:E25" si="80">M24+U24+AC24+AK24+AS24+BA24+BI24+BQ24</f>
        <v>37</v>
      </c>
      <c r="F24" s="135">
        <f t="shared" ref="F24:F25" si="81">N24+V24+AD24+AL24+AT24+BB24+BJ24+BR24</f>
        <v>40</v>
      </c>
      <c r="G24" s="135">
        <f>F24-D24</f>
        <v>8</v>
      </c>
      <c r="H24" s="135">
        <f>F24-E24</f>
        <v>3</v>
      </c>
      <c r="J24" s="247"/>
      <c r="K24" s="248" t="s">
        <v>124</v>
      </c>
      <c r="L24" s="135">
        <v>0</v>
      </c>
      <c r="M24" s="135">
        <v>4</v>
      </c>
      <c r="N24" s="135">
        <v>4</v>
      </c>
      <c r="O24" s="135">
        <f>N24-L24</f>
        <v>4</v>
      </c>
      <c r="P24" s="135">
        <f>N24-M24</f>
        <v>0</v>
      </c>
      <c r="R24" s="247"/>
      <c r="S24" s="248" t="s">
        <v>124</v>
      </c>
      <c r="T24" s="135">
        <v>24</v>
      </c>
      <c r="U24" s="135">
        <v>18</v>
      </c>
      <c r="V24" s="135">
        <v>17</v>
      </c>
      <c r="W24" s="135">
        <f>V24-T24</f>
        <v>-7</v>
      </c>
      <c r="X24" s="135">
        <f>V24-U24</f>
        <v>-1</v>
      </c>
      <c r="Z24" s="247"/>
      <c r="AA24" s="248" t="s">
        <v>124</v>
      </c>
      <c r="AB24" s="135">
        <v>2</v>
      </c>
      <c r="AC24" s="135">
        <v>13</v>
      </c>
      <c r="AD24" s="135">
        <v>1</v>
      </c>
      <c r="AE24" s="135">
        <f>AD24-AB24</f>
        <v>-1</v>
      </c>
      <c r="AF24" s="135">
        <f>AD24-AC24</f>
        <v>-12</v>
      </c>
      <c r="AH24" s="247"/>
      <c r="AI24" s="248" t="s">
        <v>124</v>
      </c>
      <c r="AJ24" s="135">
        <v>0</v>
      </c>
      <c r="AK24" s="135">
        <v>0</v>
      </c>
      <c r="AL24" s="135">
        <v>0</v>
      </c>
      <c r="AM24" s="135">
        <f>AL24-AJ24</f>
        <v>0</v>
      </c>
      <c r="AN24" s="135">
        <f>AL24-AK24</f>
        <v>0</v>
      </c>
      <c r="AP24" s="247"/>
      <c r="AQ24" s="248" t="s">
        <v>124</v>
      </c>
      <c r="AR24" s="135">
        <v>0</v>
      </c>
      <c r="AS24" s="135">
        <v>0</v>
      </c>
      <c r="AT24" s="135">
        <v>10</v>
      </c>
      <c r="AU24" s="135">
        <f>AT24-AR24</f>
        <v>10</v>
      </c>
      <c r="AV24" s="135">
        <f>AT24-AS24</f>
        <v>10</v>
      </c>
      <c r="AX24" s="247"/>
      <c r="AY24" s="248" t="s">
        <v>124</v>
      </c>
      <c r="AZ24" s="135">
        <v>5</v>
      </c>
      <c r="BA24" s="135">
        <v>0</v>
      </c>
      <c r="BB24" s="135">
        <v>2</v>
      </c>
      <c r="BC24" s="135">
        <f>BB24-AZ24</f>
        <v>-3</v>
      </c>
      <c r="BD24" s="135">
        <f>BB24-BA24</f>
        <v>2</v>
      </c>
      <c r="BF24" s="247"/>
      <c r="BG24" s="248" t="s">
        <v>124</v>
      </c>
      <c r="BH24" s="135">
        <v>1</v>
      </c>
      <c r="BI24" s="135">
        <v>2</v>
      </c>
      <c r="BJ24" s="135">
        <v>6</v>
      </c>
      <c r="BK24" s="135">
        <f>BJ24-BH24</f>
        <v>5</v>
      </c>
      <c r="BL24" s="135">
        <f>BJ24-BI24</f>
        <v>4</v>
      </c>
      <c r="BN24" s="247"/>
      <c r="BO24" s="248" t="s">
        <v>124</v>
      </c>
      <c r="BP24" s="135">
        <v>0</v>
      </c>
      <c r="BQ24" s="135">
        <v>0</v>
      </c>
      <c r="BR24" s="135">
        <v>0</v>
      </c>
      <c r="BS24" s="135">
        <f>BR24-BP24</f>
        <v>0</v>
      </c>
      <c r="BT24" s="135">
        <f>BR24-BQ24</f>
        <v>0</v>
      </c>
    </row>
    <row r="25" spans="2:72">
      <c r="B25" s="247"/>
      <c r="C25" s="248" t="s">
        <v>125</v>
      </c>
      <c r="D25" s="135">
        <f t="shared" ref="D25" si="82">L25+T25+AB25+AJ25+AR25+AZ25+BH25+BP25</f>
        <v>0</v>
      </c>
      <c r="E25" s="135">
        <f t="shared" si="80"/>
        <v>2</v>
      </c>
      <c r="F25" s="135">
        <f t="shared" si="81"/>
        <v>5</v>
      </c>
      <c r="G25" s="135">
        <f>F25-D25</f>
        <v>5</v>
      </c>
      <c r="H25" s="135">
        <f>F25-E25</f>
        <v>3</v>
      </c>
      <c r="J25" s="247"/>
      <c r="K25" s="248" t="s">
        <v>125</v>
      </c>
      <c r="L25" s="135">
        <v>0</v>
      </c>
      <c r="M25" s="135">
        <v>2</v>
      </c>
      <c r="N25" s="135">
        <v>2</v>
      </c>
      <c r="O25" s="135">
        <f>N25-L25</f>
        <v>2</v>
      </c>
      <c r="P25" s="135">
        <f>N25-M25</f>
        <v>0</v>
      </c>
      <c r="R25" s="247"/>
      <c r="S25" s="248" t="s">
        <v>125</v>
      </c>
      <c r="T25" s="135">
        <v>0</v>
      </c>
      <c r="U25" s="135">
        <v>0</v>
      </c>
      <c r="V25" s="135">
        <v>1</v>
      </c>
      <c r="W25" s="135">
        <f>V25-T25</f>
        <v>1</v>
      </c>
      <c r="X25" s="135">
        <f>V25-U25</f>
        <v>1</v>
      </c>
      <c r="Z25" s="247"/>
      <c r="AA25" s="248" t="s">
        <v>125</v>
      </c>
      <c r="AB25" s="135">
        <v>0</v>
      </c>
      <c r="AC25" s="135">
        <v>0</v>
      </c>
      <c r="AD25" s="135">
        <v>0</v>
      </c>
      <c r="AE25" s="135">
        <f>AD25-AB25</f>
        <v>0</v>
      </c>
      <c r="AF25" s="135">
        <f>AD25-AC25</f>
        <v>0</v>
      </c>
      <c r="AH25" s="247"/>
      <c r="AI25" s="248" t="s">
        <v>125</v>
      </c>
      <c r="AJ25" s="135">
        <v>0</v>
      </c>
      <c r="AK25" s="135">
        <v>0</v>
      </c>
      <c r="AL25" s="135">
        <v>0</v>
      </c>
      <c r="AM25" s="135">
        <f>AL25-AJ25</f>
        <v>0</v>
      </c>
      <c r="AN25" s="135">
        <f>AL25-AK25</f>
        <v>0</v>
      </c>
      <c r="AP25" s="247"/>
      <c r="AQ25" s="248" t="s">
        <v>125</v>
      </c>
      <c r="AR25" s="135">
        <v>0</v>
      </c>
      <c r="AS25" s="135">
        <v>0</v>
      </c>
      <c r="AT25" s="135">
        <v>0</v>
      </c>
      <c r="AU25" s="135">
        <f>AT25-AR25</f>
        <v>0</v>
      </c>
      <c r="AV25" s="135">
        <f>AT25-AS25</f>
        <v>0</v>
      </c>
      <c r="AX25" s="247"/>
      <c r="AY25" s="248" t="s">
        <v>125</v>
      </c>
      <c r="AZ25" s="135">
        <v>0</v>
      </c>
      <c r="BA25" s="135">
        <v>0</v>
      </c>
      <c r="BB25" s="135">
        <v>0</v>
      </c>
      <c r="BC25" s="135">
        <f>BB25-AZ25</f>
        <v>0</v>
      </c>
      <c r="BD25" s="135">
        <f>BB25-BA25</f>
        <v>0</v>
      </c>
      <c r="BF25" s="247"/>
      <c r="BG25" s="248" t="s">
        <v>125</v>
      </c>
      <c r="BH25" s="135">
        <v>0</v>
      </c>
      <c r="BI25" s="135">
        <v>0</v>
      </c>
      <c r="BJ25" s="135">
        <v>2</v>
      </c>
      <c r="BK25" s="135">
        <f>BJ25-BH25</f>
        <v>2</v>
      </c>
      <c r="BL25" s="135">
        <f>BJ25-BI25</f>
        <v>2</v>
      </c>
      <c r="BN25" s="247"/>
      <c r="BO25" s="248" t="s">
        <v>125</v>
      </c>
      <c r="BP25" s="135">
        <v>0</v>
      </c>
      <c r="BQ25" s="135">
        <v>0</v>
      </c>
      <c r="BR25" s="135">
        <v>0</v>
      </c>
      <c r="BS25" s="135">
        <f>BR25-BP25</f>
        <v>0</v>
      </c>
      <c r="BT25" s="135">
        <f>BR25-BQ25</f>
        <v>0</v>
      </c>
    </row>
    <row r="26" spans="2:72">
      <c r="B26" s="249"/>
      <c r="C26" s="250" t="s">
        <v>130</v>
      </c>
      <c r="D26" s="251">
        <f t="shared" ref="D26:H26" si="83">D24+D25</f>
        <v>32</v>
      </c>
      <c r="E26" s="252">
        <f t="shared" si="83"/>
        <v>39</v>
      </c>
      <c r="F26" s="251">
        <f t="shared" si="83"/>
        <v>45</v>
      </c>
      <c r="G26" s="251">
        <f t="shared" si="83"/>
        <v>13</v>
      </c>
      <c r="H26" s="251">
        <f t="shared" si="83"/>
        <v>6</v>
      </c>
      <c r="J26" s="249"/>
      <c r="K26" s="250" t="s">
        <v>130</v>
      </c>
      <c r="L26" s="251">
        <f t="shared" ref="L26" si="84">L24+L25</f>
        <v>0</v>
      </c>
      <c r="M26" s="252">
        <f t="shared" ref="M26:P26" si="85">M24+M25</f>
        <v>6</v>
      </c>
      <c r="N26" s="251">
        <f t="shared" si="85"/>
        <v>6</v>
      </c>
      <c r="O26" s="251">
        <f t="shared" si="85"/>
        <v>6</v>
      </c>
      <c r="P26" s="251">
        <f t="shared" si="85"/>
        <v>0</v>
      </c>
      <c r="R26" s="249"/>
      <c r="S26" s="250" t="s">
        <v>130</v>
      </c>
      <c r="T26" s="251">
        <f t="shared" ref="T26:V26" si="86">T24+T25</f>
        <v>24</v>
      </c>
      <c r="U26" s="252">
        <f t="shared" si="86"/>
        <v>18</v>
      </c>
      <c r="V26" s="251">
        <f t="shared" si="86"/>
        <v>18</v>
      </c>
      <c r="W26" s="251">
        <f t="shared" ref="W26:X26" si="87">W24+W25</f>
        <v>-6</v>
      </c>
      <c r="X26" s="251">
        <f t="shared" si="87"/>
        <v>0</v>
      </c>
      <c r="Z26" s="249"/>
      <c r="AA26" s="250" t="s">
        <v>130</v>
      </c>
      <c r="AB26" s="251">
        <f t="shared" ref="AB26:AD26" si="88">AB24+AB25</f>
        <v>2</v>
      </c>
      <c r="AC26" s="252">
        <f t="shared" si="88"/>
        <v>13</v>
      </c>
      <c r="AD26" s="251">
        <f t="shared" si="88"/>
        <v>1</v>
      </c>
      <c r="AE26" s="251">
        <f t="shared" ref="AE26:AF26" si="89">AE24+AE25</f>
        <v>-1</v>
      </c>
      <c r="AF26" s="251">
        <f t="shared" si="89"/>
        <v>-12</v>
      </c>
      <c r="AH26" s="249"/>
      <c r="AI26" s="250" t="s">
        <v>130</v>
      </c>
      <c r="AJ26" s="251">
        <f t="shared" ref="AJ26:AL26" si="90">AJ24+AJ25</f>
        <v>0</v>
      </c>
      <c r="AK26" s="252">
        <f t="shared" si="90"/>
        <v>0</v>
      </c>
      <c r="AL26" s="251">
        <f t="shared" si="90"/>
        <v>0</v>
      </c>
      <c r="AM26" s="251">
        <f t="shared" ref="AM26:AN26" si="91">AM24+AM25</f>
        <v>0</v>
      </c>
      <c r="AN26" s="251">
        <f t="shared" si="91"/>
        <v>0</v>
      </c>
      <c r="AP26" s="249"/>
      <c r="AQ26" s="250" t="s">
        <v>130</v>
      </c>
      <c r="AR26" s="251">
        <f t="shared" ref="AR26:AT26" si="92">AR24+AR25</f>
        <v>0</v>
      </c>
      <c r="AS26" s="252">
        <f t="shared" si="92"/>
        <v>0</v>
      </c>
      <c r="AT26" s="251">
        <f t="shared" si="92"/>
        <v>10</v>
      </c>
      <c r="AU26" s="251">
        <f t="shared" ref="AU26:AV26" si="93">AU24+AU25</f>
        <v>10</v>
      </c>
      <c r="AV26" s="251">
        <f t="shared" si="93"/>
        <v>10</v>
      </c>
      <c r="AX26" s="249"/>
      <c r="AY26" s="250" t="s">
        <v>130</v>
      </c>
      <c r="AZ26" s="251">
        <f t="shared" ref="AZ26" si="94">AZ24+AZ25</f>
        <v>5</v>
      </c>
      <c r="BA26" s="252">
        <f t="shared" ref="BA26:BD26" si="95">BA24+BA25</f>
        <v>0</v>
      </c>
      <c r="BB26" s="251">
        <f t="shared" si="95"/>
        <v>2</v>
      </c>
      <c r="BC26" s="251">
        <f t="shared" si="95"/>
        <v>-3</v>
      </c>
      <c r="BD26" s="251">
        <f t="shared" si="95"/>
        <v>2</v>
      </c>
      <c r="BF26" s="249"/>
      <c r="BG26" s="250" t="s">
        <v>130</v>
      </c>
      <c r="BH26" s="251">
        <f t="shared" ref="BH26:BJ26" si="96">BH24+BH25</f>
        <v>1</v>
      </c>
      <c r="BI26" s="252">
        <f t="shared" si="96"/>
        <v>2</v>
      </c>
      <c r="BJ26" s="251">
        <f t="shared" si="96"/>
        <v>8</v>
      </c>
      <c r="BK26" s="251">
        <f t="shared" ref="BK26:BL26" si="97">BK24+BK25</f>
        <v>7</v>
      </c>
      <c r="BL26" s="251">
        <f t="shared" si="97"/>
        <v>6</v>
      </c>
      <c r="BN26" s="249"/>
      <c r="BO26" s="250" t="s">
        <v>130</v>
      </c>
      <c r="BP26" s="251">
        <f t="shared" ref="BP26:BR26" si="98">BP24+BP25</f>
        <v>0</v>
      </c>
      <c r="BQ26" s="252">
        <f t="shared" si="98"/>
        <v>0</v>
      </c>
      <c r="BR26" s="251">
        <f t="shared" si="98"/>
        <v>0</v>
      </c>
      <c r="BS26" s="251">
        <f t="shared" ref="BS26:BT26" si="99">BS24+BS25</f>
        <v>0</v>
      </c>
      <c r="BT26" s="251">
        <f t="shared" si="99"/>
        <v>0</v>
      </c>
    </row>
    <row r="27" spans="2:72">
      <c r="B27" s="243">
        <v>6</v>
      </c>
      <c r="C27" s="244" t="s">
        <v>92</v>
      </c>
      <c r="D27" s="245"/>
      <c r="E27" s="246"/>
      <c r="F27" s="245"/>
      <c r="G27" s="245"/>
      <c r="H27" s="245"/>
      <c r="J27" s="243">
        <v>6</v>
      </c>
      <c r="K27" s="244" t="s">
        <v>92</v>
      </c>
      <c r="L27" s="245"/>
      <c r="M27" s="246"/>
      <c r="N27" s="245"/>
      <c r="O27" s="245"/>
      <c r="P27" s="245"/>
      <c r="R27" s="243">
        <v>6</v>
      </c>
      <c r="S27" s="244" t="s">
        <v>92</v>
      </c>
      <c r="T27" s="245"/>
      <c r="U27" s="246"/>
      <c r="V27" s="245"/>
      <c r="W27" s="245"/>
      <c r="X27" s="245"/>
      <c r="Z27" s="243">
        <v>6</v>
      </c>
      <c r="AA27" s="244" t="s">
        <v>92</v>
      </c>
      <c r="AB27" s="245"/>
      <c r="AC27" s="246"/>
      <c r="AD27" s="245"/>
      <c r="AE27" s="245"/>
      <c r="AF27" s="245"/>
      <c r="AH27" s="243">
        <v>6</v>
      </c>
      <c r="AI27" s="244" t="s">
        <v>92</v>
      </c>
      <c r="AJ27" s="245"/>
      <c r="AK27" s="246"/>
      <c r="AL27" s="245"/>
      <c r="AM27" s="245"/>
      <c r="AN27" s="245"/>
      <c r="AP27" s="243">
        <v>6</v>
      </c>
      <c r="AQ27" s="244" t="s">
        <v>92</v>
      </c>
      <c r="AR27" s="245"/>
      <c r="AS27" s="246"/>
      <c r="AT27" s="245"/>
      <c r="AU27" s="245"/>
      <c r="AV27" s="245"/>
      <c r="AX27" s="243">
        <v>6</v>
      </c>
      <c r="AY27" s="244" t="s">
        <v>92</v>
      </c>
      <c r="AZ27" s="245"/>
      <c r="BA27" s="246"/>
      <c r="BB27" s="245"/>
      <c r="BC27" s="245"/>
      <c r="BD27" s="245"/>
      <c r="BF27" s="243">
        <v>6</v>
      </c>
      <c r="BG27" s="244" t="s">
        <v>92</v>
      </c>
      <c r="BH27" s="245"/>
      <c r="BI27" s="246"/>
      <c r="BJ27" s="245"/>
      <c r="BK27" s="245"/>
      <c r="BL27" s="245"/>
      <c r="BN27" s="243">
        <v>6</v>
      </c>
      <c r="BO27" s="244" t="s">
        <v>92</v>
      </c>
      <c r="BP27" s="245"/>
      <c r="BQ27" s="246"/>
      <c r="BR27" s="245"/>
      <c r="BS27" s="245"/>
      <c r="BT27" s="245"/>
    </row>
    <row r="28" spans="2:72">
      <c r="B28" s="247"/>
      <c r="C28" s="248" t="s">
        <v>124</v>
      </c>
      <c r="D28" s="135">
        <f>L28+T28+AB28+AJ28+AR28+AZ28+BH28+BP28</f>
        <v>3362</v>
      </c>
      <c r="E28" s="135">
        <f t="shared" ref="E28:E29" si="100">M28+U28+AC28+AK28+AS28+BA28+BI28+BQ28</f>
        <v>3852</v>
      </c>
      <c r="F28" s="135">
        <f t="shared" ref="F28:F29" si="101">N28+V28+AD28+AL28+AT28+BB28+BJ28+BR28</f>
        <v>3387</v>
      </c>
      <c r="G28" s="135">
        <f>F28-D28</f>
        <v>25</v>
      </c>
      <c r="H28" s="135">
        <f>F28-E28</f>
        <v>-465</v>
      </c>
      <c r="J28" s="247"/>
      <c r="K28" s="248" t="s">
        <v>124</v>
      </c>
      <c r="L28" s="135">
        <v>0</v>
      </c>
      <c r="M28" s="135">
        <v>39</v>
      </c>
      <c r="N28" s="135">
        <f>39+29-46</f>
        <v>22</v>
      </c>
      <c r="O28" s="135">
        <f>N28-L28</f>
        <v>22</v>
      </c>
      <c r="P28" s="135">
        <f>N28-M28</f>
        <v>-17</v>
      </c>
      <c r="R28" s="247"/>
      <c r="S28" s="248" t="s">
        <v>124</v>
      </c>
      <c r="T28" s="135">
        <v>0</v>
      </c>
      <c r="U28" s="135">
        <v>96</v>
      </c>
      <c r="V28" s="135">
        <v>81</v>
      </c>
      <c r="W28" s="135">
        <f>V28-T28</f>
        <v>81</v>
      </c>
      <c r="X28" s="135">
        <f>V28-U28</f>
        <v>-15</v>
      </c>
      <c r="Z28" s="247"/>
      <c r="AA28" s="248" t="s">
        <v>124</v>
      </c>
      <c r="AB28" s="135">
        <v>8</v>
      </c>
      <c r="AC28" s="135">
        <v>7</v>
      </c>
      <c r="AD28" s="135">
        <v>6</v>
      </c>
      <c r="AE28" s="135">
        <f>AD28-AB28</f>
        <v>-2</v>
      </c>
      <c r="AF28" s="135">
        <f>AD28-AC28</f>
        <v>-1</v>
      </c>
      <c r="AH28" s="247"/>
      <c r="AI28" s="248" t="s">
        <v>124</v>
      </c>
      <c r="AJ28" s="135">
        <v>1355</v>
      </c>
      <c r="AK28" s="135">
        <v>1359</v>
      </c>
      <c r="AL28" s="135">
        <v>1353</v>
      </c>
      <c r="AM28" s="135">
        <f>AL28-AJ28</f>
        <v>-2</v>
      </c>
      <c r="AN28" s="135">
        <f>AL28-AK28</f>
        <v>-6</v>
      </c>
      <c r="AP28" s="247"/>
      <c r="AQ28" s="248" t="s">
        <v>124</v>
      </c>
      <c r="AR28" s="135">
        <v>670</v>
      </c>
      <c r="AS28" s="135">
        <f>669-114</f>
        <v>555</v>
      </c>
      <c r="AT28" s="135">
        <v>553</v>
      </c>
      <c r="AU28" s="135">
        <f>AT28-AR28</f>
        <v>-117</v>
      </c>
      <c r="AV28" s="135">
        <f>AT28-AS28</f>
        <v>-2</v>
      </c>
      <c r="AX28" s="247"/>
      <c r="AY28" s="248" t="s">
        <v>124</v>
      </c>
      <c r="AZ28" s="135">
        <v>341</v>
      </c>
      <c r="BA28" s="135">
        <v>439</v>
      </c>
      <c r="BB28" s="135">
        <f>235+60+58</f>
        <v>353</v>
      </c>
      <c r="BC28" s="135">
        <f>BB28-AZ28</f>
        <v>12</v>
      </c>
      <c r="BD28" s="135">
        <f>BB28-BA28</f>
        <v>-86</v>
      </c>
      <c r="BF28" s="247"/>
      <c r="BG28" s="248" t="s">
        <v>124</v>
      </c>
      <c r="BH28" s="135">
        <v>830</v>
      </c>
      <c r="BI28" s="135">
        <v>1183</v>
      </c>
      <c r="BJ28" s="135">
        <v>860</v>
      </c>
      <c r="BK28" s="135">
        <f>BJ28-BH28</f>
        <v>30</v>
      </c>
      <c r="BL28" s="135">
        <f>BJ28-BI28</f>
        <v>-323</v>
      </c>
      <c r="BN28" s="247"/>
      <c r="BO28" s="248" t="s">
        <v>124</v>
      </c>
      <c r="BP28" s="135">
        <v>158</v>
      </c>
      <c r="BQ28" s="135">
        <v>174</v>
      </c>
      <c r="BR28" s="135">
        <v>159</v>
      </c>
      <c r="BS28" s="135">
        <f>BR28-BP28</f>
        <v>1</v>
      </c>
      <c r="BT28" s="135">
        <f>BR28-BQ28</f>
        <v>-15</v>
      </c>
    </row>
    <row r="29" spans="2:72">
      <c r="B29" s="247"/>
      <c r="C29" s="248" t="s">
        <v>125</v>
      </c>
      <c r="D29" s="135">
        <f t="shared" ref="D29" si="102">L29+T29+AB29+AJ29+AR29+AZ29+BH29+BP29</f>
        <v>154</v>
      </c>
      <c r="E29" s="135">
        <f t="shared" si="100"/>
        <v>178</v>
      </c>
      <c r="F29" s="135">
        <f t="shared" si="101"/>
        <v>157</v>
      </c>
      <c r="G29" s="135">
        <f>F29-D29</f>
        <v>3</v>
      </c>
      <c r="H29" s="135">
        <f>F29-E29</f>
        <v>-21</v>
      </c>
      <c r="J29" s="247"/>
      <c r="K29" s="248" t="s">
        <v>125</v>
      </c>
      <c r="L29" s="135">
        <v>0</v>
      </c>
      <c r="M29" s="135">
        <v>11</v>
      </c>
      <c r="N29" s="135">
        <v>11</v>
      </c>
      <c r="O29" s="135">
        <f>N29-L29</f>
        <v>11</v>
      </c>
      <c r="P29" s="135">
        <f>N29-M29</f>
        <v>0</v>
      </c>
      <c r="R29" s="247"/>
      <c r="S29" s="248" t="s">
        <v>125</v>
      </c>
      <c r="T29" s="135">
        <v>0</v>
      </c>
      <c r="U29" s="135">
        <v>2</v>
      </c>
      <c r="V29" s="135">
        <v>2</v>
      </c>
      <c r="W29" s="135">
        <f>V29-T29</f>
        <v>2</v>
      </c>
      <c r="X29" s="135">
        <f>V29-U29</f>
        <v>0</v>
      </c>
      <c r="Z29" s="247"/>
      <c r="AA29" s="248" t="s">
        <v>125</v>
      </c>
      <c r="AB29" s="135">
        <v>0</v>
      </c>
      <c r="AC29" s="135">
        <v>0</v>
      </c>
      <c r="AD29" s="135">
        <v>0</v>
      </c>
      <c r="AE29" s="135">
        <f>AD29-AB29</f>
        <v>0</v>
      </c>
      <c r="AF29" s="135">
        <f>AD29-AC29</f>
        <v>0</v>
      </c>
      <c r="AH29" s="247"/>
      <c r="AI29" s="248" t="s">
        <v>125</v>
      </c>
      <c r="AJ29" s="135">
        <v>72</v>
      </c>
      <c r="AK29" s="135">
        <v>73</v>
      </c>
      <c r="AL29" s="135">
        <v>68</v>
      </c>
      <c r="AM29" s="135">
        <f>AL29-AJ29</f>
        <v>-4</v>
      </c>
      <c r="AN29" s="135">
        <f>AL29-AK29</f>
        <v>-5</v>
      </c>
      <c r="AP29" s="247"/>
      <c r="AQ29" s="248" t="s">
        <v>125</v>
      </c>
      <c r="AR29" s="135">
        <v>38</v>
      </c>
      <c r="AS29" s="135">
        <v>38</v>
      </c>
      <c r="AT29" s="135">
        <v>38</v>
      </c>
      <c r="AU29" s="135">
        <f>AT29-AR29</f>
        <v>0</v>
      </c>
      <c r="AV29" s="135">
        <f>AT29-AS29</f>
        <v>0</v>
      </c>
      <c r="AX29" s="247"/>
      <c r="AY29" s="248" t="s">
        <v>125</v>
      </c>
      <c r="AZ29" s="135">
        <v>7</v>
      </c>
      <c r="BA29" s="135">
        <v>6</v>
      </c>
      <c r="BB29" s="135">
        <f>5+3</f>
        <v>8</v>
      </c>
      <c r="BC29" s="135">
        <f>BB29-AZ29</f>
        <v>1</v>
      </c>
      <c r="BD29" s="135">
        <f>BB29-BA29</f>
        <v>2</v>
      </c>
      <c r="BF29" s="247"/>
      <c r="BG29" s="248" t="s">
        <v>125</v>
      </c>
      <c r="BH29" s="135">
        <v>31</v>
      </c>
      <c r="BI29" s="135">
        <v>42</v>
      </c>
      <c r="BJ29" s="135">
        <v>24</v>
      </c>
      <c r="BK29" s="135">
        <f>BJ29-BH29</f>
        <v>-7</v>
      </c>
      <c r="BL29" s="135">
        <f>BJ29-BI29</f>
        <v>-18</v>
      </c>
      <c r="BN29" s="247"/>
      <c r="BO29" s="248" t="s">
        <v>125</v>
      </c>
      <c r="BP29" s="135">
        <v>6</v>
      </c>
      <c r="BQ29" s="135">
        <v>6</v>
      </c>
      <c r="BR29" s="135">
        <v>6</v>
      </c>
      <c r="BS29" s="135">
        <f>BR29-BP29</f>
        <v>0</v>
      </c>
      <c r="BT29" s="135">
        <f>BR29-BQ29</f>
        <v>0</v>
      </c>
    </row>
    <row r="30" spans="2:72">
      <c r="B30" s="249"/>
      <c r="C30" s="250" t="s">
        <v>131</v>
      </c>
      <c r="D30" s="251">
        <f t="shared" ref="D30:H30" si="103">D28+D29</f>
        <v>3516</v>
      </c>
      <c r="E30" s="252">
        <f t="shared" si="103"/>
        <v>4030</v>
      </c>
      <c r="F30" s="251">
        <f t="shared" si="103"/>
        <v>3544</v>
      </c>
      <c r="G30" s="251">
        <f t="shared" si="103"/>
        <v>28</v>
      </c>
      <c r="H30" s="251">
        <f t="shared" si="103"/>
        <v>-486</v>
      </c>
      <c r="J30" s="249"/>
      <c r="K30" s="250" t="s">
        <v>131</v>
      </c>
      <c r="L30" s="251">
        <f t="shared" ref="L30" si="104">L28+L29</f>
        <v>0</v>
      </c>
      <c r="M30" s="252">
        <f t="shared" ref="M30:P30" si="105">M28+M29</f>
        <v>50</v>
      </c>
      <c r="N30" s="251">
        <f t="shared" si="105"/>
        <v>33</v>
      </c>
      <c r="O30" s="251">
        <f t="shared" si="105"/>
        <v>33</v>
      </c>
      <c r="P30" s="251">
        <f t="shared" si="105"/>
        <v>-17</v>
      </c>
      <c r="R30" s="249"/>
      <c r="S30" s="250" t="s">
        <v>131</v>
      </c>
      <c r="T30" s="251">
        <f t="shared" ref="T30:V30" si="106">T28+T29</f>
        <v>0</v>
      </c>
      <c r="U30" s="252">
        <f t="shared" si="106"/>
        <v>98</v>
      </c>
      <c r="V30" s="251">
        <f t="shared" si="106"/>
        <v>83</v>
      </c>
      <c r="W30" s="251">
        <f t="shared" ref="W30:X30" si="107">W28+W29</f>
        <v>83</v>
      </c>
      <c r="X30" s="251">
        <f t="shared" si="107"/>
        <v>-15</v>
      </c>
      <c r="Z30" s="249"/>
      <c r="AA30" s="250" t="s">
        <v>131</v>
      </c>
      <c r="AB30" s="251">
        <f t="shared" ref="AB30:AD30" si="108">AB28+AB29</f>
        <v>8</v>
      </c>
      <c r="AC30" s="252">
        <f t="shared" si="108"/>
        <v>7</v>
      </c>
      <c r="AD30" s="251">
        <f t="shared" si="108"/>
        <v>6</v>
      </c>
      <c r="AE30" s="251">
        <f t="shared" ref="AE30:AF30" si="109">AE28+AE29</f>
        <v>-2</v>
      </c>
      <c r="AF30" s="251">
        <f t="shared" si="109"/>
        <v>-1</v>
      </c>
      <c r="AH30" s="249"/>
      <c r="AI30" s="250" t="s">
        <v>131</v>
      </c>
      <c r="AJ30" s="251">
        <f t="shared" ref="AJ30:AL30" si="110">AJ28+AJ29</f>
        <v>1427</v>
      </c>
      <c r="AK30" s="252">
        <f t="shared" si="110"/>
        <v>1432</v>
      </c>
      <c r="AL30" s="251">
        <f t="shared" si="110"/>
        <v>1421</v>
      </c>
      <c r="AM30" s="251">
        <f t="shared" ref="AM30:AN30" si="111">AM28+AM29</f>
        <v>-6</v>
      </c>
      <c r="AN30" s="251">
        <f t="shared" si="111"/>
        <v>-11</v>
      </c>
      <c r="AP30" s="249"/>
      <c r="AQ30" s="250" t="s">
        <v>131</v>
      </c>
      <c r="AR30" s="251">
        <f t="shared" ref="AR30:AT30" si="112">AR28+AR29</f>
        <v>708</v>
      </c>
      <c r="AS30" s="252">
        <f t="shared" si="112"/>
        <v>593</v>
      </c>
      <c r="AT30" s="251">
        <f t="shared" si="112"/>
        <v>591</v>
      </c>
      <c r="AU30" s="251">
        <f t="shared" ref="AU30:AV30" si="113">AU28+AU29</f>
        <v>-117</v>
      </c>
      <c r="AV30" s="251">
        <f t="shared" si="113"/>
        <v>-2</v>
      </c>
      <c r="AX30" s="249"/>
      <c r="AY30" s="250" t="s">
        <v>131</v>
      </c>
      <c r="AZ30" s="251">
        <f t="shared" ref="AZ30" si="114">AZ28+AZ29</f>
        <v>348</v>
      </c>
      <c r="BA30" s="252">
        <f t="shared" ref="BA30:BD30" si="115">BA28+BA29</f>
        <v>445</v>
      </c>
      <c r="BB30" s="251">
        <f t="shared" si="115"/>
        <v>361</v>
      </c>
      <c r="BC30" s="251">
        <f t="shared" si="115"/>
        <v>13</v>
      </c>
      <c r="BD30" s="251">
        <f t="shared" si="115"/>
        <v>-84</v>
      </c>
      <c r="BF30" s="249"/>
      <c r="BG30" s="250" t="s">
        <v>131</v>
      </c>
      <c r="BH30" s="251">
        <f t="shared" ref="BH30:BJ30" si="116">BH28+BH29</f>
        <v>861</v>
      </c>
      <c r="BI30" s="252">
        <f t="shared" si="116"/>
        <v>1225</v>
      </c>
      <c r="BJ30" s="251">
        <f t="shared" si="116"/>
        <v>884</v>
      </c>
      <c r="BK30" s="251">
        <f t="shared" ref="BK30:BL30" si="117">BK28+BK29</f>
        <v>23</v>
      </c>
      <c r="BL30" s="251">
        <f t="shared" si="117"/>
        <v>-341</v>
      </c>
      <c r="BN30" s="249"/>
      <c r="BO30" s="250" t="s">
        <v>131</v>
      </c>
      <c r="BP30" s="251">
        <f t="shared" ref="BP30:BQ30" si="118">BP28+BP29</f>
        <v>164</v>
      </c>
      <c r="BQ30" s="252">
        <f t="shared" si="118"/>
        <v>180</v>
      </c>
      <c r="BR30" s="251">
        <v>165</v>
      </c>
      <c r="BS30" s="251">
        <f t="shared" ref="BS30:BT30" si="119">BS28+BS29</f>
        <v>1</v>
      </c>
      <c r="BT30" s="251">
        <f t="shared" si="119"/>
        <v>-15</v>
      </c>
    </row>
    <row r="31" spans="2:72" ht="25.5">
      <c r="B31" s="243">
        <v>7</v>
      </c>
      <c r="C31" s="244" t="s">
        <v>80</v>
      </c>
      <c r="D31" s="245"/>
      <c r="E31" s="246"/>
      <c r="F31" s="245"/>
      <c r="G31" s="245"/>
      <c r="H31" s="245"/>
      <c r="J31" s="243">
        <v>7</v>
      </c>
      <c r="K31" s="244" t="s">
        <v>80</v>
      </c>
      <c r="L31" s="245"/>
      <c r="M31" s="246"/>
      <c r="N31" s="245"/>
      <c r="O31" s="245"/>
      <c r="P31" s="245"/>
      <c r="R31" s="243">
        <v>7</v>
      </c>
      <c r="S31" s="244" t="s">
        <v>80</v>
      </c>
      <c r="T31" s="245"/>
      <c r="U31" s="246"/>
      <c r="V31" s="245"/>
      <c r="W31" s="245"/>
      <c r="X31" s="245"/>
      <c r="Z31" s="243">
        <v>7</v>
      </c>
      <c r="AA31" s="244" t="s">
        <v>80</v>
      </c>
      <c r="AB31" s="245"/>
      <c r="AC31" s="246"/>
      <c r="AD31" s="245"/>
      <c r="AE31" s="245"/>
      <c r="AF31" s="245"/>
      <c r="AH31" s="243">
        <v>7</v>
      </c>
      <c r="AI31" s="244" t="s">
        <v>80</v>
      </c>
      <c r="AJ31" s="245"/>
      <c r="AK31" s="246"/>
      <c r="AL31" s="245"/>
      <c r="AM31" s="245"/>
      <c r="AN31" s="245"/>
      <c r="AP31" s="243">
        <v>7</v>
      </c>
      <c r="AQ31" s="244" t="s">
        <v>80</v>
      </c>
      <c r="AR31" s="245"/>
      <c r="AS31" s="246"/>
      <c r="AT31" s="245"/>
      <c r="AU31" s="245"/>
      <c r="AV31" s="245"/>
      <c r="AX31" s="243">
        <v>7</v>
      </c>
      <c r="AY31" s="244" t="s">
        <v>80</v>
      </c>
      <c r="AZ31" s="245"/>
      <c r="BA31" s="246"/>
      <c r="BB31" s="245"/>
      <c r="BC31" s="245"/>
      <c r="BD31" s="245"/>
      <c r="BF31" s="243">
        <v>7</v>
      </c>
      <c r="BG31" s="244" t="s">
        <v>80</v>
      </c>
      <c r="BH31" s="245"/>
      <c r="BI31" s="246"/>
      <c r="BJ31" s="245"/>
      <c r="BK31" s="245"/>
      <c r="BL31" s="245"/>
      <c r="BN31" s="243">
        <v>7</v>
      </c>
      <c r="BO31" s="244" t="s">
        <v>80</v>
      </c>
      <c r="BP31" s="245"/>
      <c r="BQ31" s="246"/>
      <c r="BR31" s="245"/>
      <c r="BS31" s="245"/>
      <c r="BT31" s="245"/>
    </row>
    <row r="32" spans="2:72">
      <c r="B32" s="247"/>
      <c r="C32" s="248" t="s">
        <v>124</v>
      </c>
      <c r="D32" s="135">
        <f>L32+T32+AB32+AJ32+AR32+AZ32+BH32+BP32</f>
        <v>150</v>
      </c>
      <c r="E32" s="135">
        <f t="shared" ref="E32:E33" si="120">M32+U32+AC32+AK32+AS32+BA32+BI32+BQ32</f>
        <v>8</v>
      </c>
      <c r="F32" s="135">
        <f t="shared" ref="F32:F33" si="121">N32+V32+AD32+AL32+AT32+BB32+BJ32+BR32</f>
        <v>5</v>
      </c>
      <c r="G32" s="135">
        <f>F32-D32</f>
        <v>-145</v>
      </c>
      <c r="H32" s="135">
        <f>F32-E32</f>
        <v>-3</v>
      </c>
      <c r="J32" s="247"/>
      <c r="K32" s="248" t="s">
        <v>124</v>
      </c>
      <c r="L32" s="135">
        <v>0</v>
      </c>
      <c r="M32" s="135">
        <v>0</v>
      </c>
      <c r="N32" s="135">
        <v>0</v>
      </c>
      <c r="O32" s="135">
        <f>N32-L32</f>
        <v>0</v>
      </c>
      <c r="P32" s="135">
        <f>N32-M32</f>
        <v>0</v>
      </c>
      <c r="R32" s="247"/>
      <c r="S32" s="248" t="s">
        <v>124</v>
      </c>
      <c r="T32" s="135">
        <v>0</v>
      </c>
      <c r="U32" s="135">
        <v>0</v>
      </c>
      <c r="V32" s="135">
        <v>0</v>
      </c>
      <c r="W32" s="135">
        <f>V32-T32</f>
        <v>0</v>
      </c>
      <c r="X32" s="135">
        <f>V32-U32</f>
        <v>0</v>
      </c>
      <c r="Z32" s="247"/>
      <c r="AA32" s="248" t="s">
        <v>124</v>
      </c>
      <c r="AB32" s="135">
        <v>0</v>
      </c>
      <c r="AC32" s="135">
        <v>0</v>
      </c>
      <c r="AD32" s="135">
        <v>0</v>
      </c>
      <c r="AE32" s="135">
        <f>AD32-AB32</f>
        <v>0</v>
      </c>
      <c r="AF32" s="135">
        <f>AD32-AC32</f>
        <v>0</v>
      </c>
      <c r="AH32" s="247"/>
      <c r="AI32" s="248" t="s">
        <v>124</v>
      </c>
      <c r="AJ32" s="135">
        <v>0</v>
      </c>
      <c r="AK32" s="135">
        <v>0</v>
      </c>
      <c r="AL32" s="135">
        <v>0</v>
      </c>
      <c r="AM32" s="135">
        <f>AL32-AJ32</f>
        <v>0</v>
      </c>
      <c r="AN32" s="135">
        <f>AL32-AK32</f>
        <v>0</v>
      </c>
      <c r="AP32" s="247"/>
      <c r="AQ32" s="248" t="s">
        <v>124</v>
      </c>
      <c r="AR32" s="135">
        <v>0</v>
      </c>
      <c r="AS32" s="135">
        <v>0</v>
      </c>
      <c r="AT32" s="135">
        <v>0</v>
      </c>
      <c r="AU32" s="135">
        <f>AT32-AR32</f>
        <v>0</v>
      </c>
      <c r="AV32" s="135">
        <f>AT32-AS32</f>
        <v>0</v>
      </c>
      <c r="AX32" s="247"/>
      <c r="AY32" s="248" t="s">
        <v>124</v>
      </c>
      <c r="AZ32" s="135">
        <v>0</v>
      </c>
      <c r="BA32" s="135">
        <v>0</v>
      </c>
      <c r="BB32" s="135">
        <v>3</v>
      </c>
      <c r="BC32" s="135">
        <f>BB32-AZ32</f>
        <v>3</v>
      </c>
      <c r="BD32" s="135">
        <f>BB32-BA32</f>
        <v>3</v>
      </c>
      <c r="BF32" s="247"/>
      <c r="BG32" s="248" t="s">
        <v>124</v>
      </c>
      <c r="BH32" s="135">
        <v>150</v>
      </c>
      <c r="BI32" s="135">
        <v>8</v>
      </c>
      <c r="BJ32" s="135">
        <v>2</v>
      </c>
      <c r="BK32" s="135">
        <f>BJ32-BH32</f>
        <v>-148</v>
      </c>
      <c r="BL32" s="135">
        <f>BJ32-BI32</f>
        <v>-6</v>
      </c>
      <c r="BN32" s="247"/>
      <c r="BO32" s="248" t="s">
        <v>124</v>
      </c>
      <c r="BP32" s="135">
        <v>0</v>
      </c>
      <c r="BQ32" s="135">
        <v>0</v>
      </c>
      <c r="BR32" s="135">
        <v>0</v>
      </c>
      <c r="BS32" s="135">
        <f>BR32-BP32</f>
        <v>0</v>
      </c>
      <c r="BT32" s="135">
        <f>BR32-BQ32</f>
        <v>0</v>
      </c>
    </row>
    <row r="33" spans="2:72">
      <c r="B33" s="247"/>
      <c r="C33" s="248" t="s">
        <v>125</v>
      </c>
      <c r="D33" s="135">
        <f t="shared" ref="D33" si="122">L33+T33+AB33+AJ33+AR33+AZ33+BH33+BP33</f>
        <v>0</v>
      </c>
      <c r="E33" s="135">
        <f t="shared" si="120"/>
        <v>0</v>
      </c>
      <c r="F33" s="135">
        <f t="shared" si="121"/>
        <v>1</v>
      </c>
      <c r="G33" s="135">
        <f>F33-D33</f>
        <v>1</v>
      </c>
      <c r="H33" s="135">
        <f>F33-E33</f>
        <v>1</v>
      </c>
      <c r="J33" s="247"/>
      <c r="K33" s="248" t="s">
        <v>125</v>
      </c>
      <c r="L33" s="135">
        <v>0</v>
      </c>
      <c r="M33" s="135">
        <v>0</v>
      </c>
      <c r="N33" s="135">
        <v>0</v>
      </c>
      <c r="O33" s="135">
        <f>N33-L33</f>
        <v>0</v>
      </c>
      <c r="P33" s="135">
        <f>N33-M33</f>
        <v>0</v>
      </c>
      <c r="R33" s="247"/>
      <c r="S33" s="248" t="s">
        <v>125</v>
      </c>
      <c r="T33" s="135">
        <v>0</v>
      </c>
      <c r="U33" s="135">
        <v>0</v>
      </c>
      <c r="V33" s="135">
        <v>0</v>
      </c>
      <c r="W33" s="135">
        <f>V33-T33</f>
        <v>0</v>
      </c>
      <c r="X33" s="135">
        <f>V33-U33</f>
        <v>0</v>
      </c>
      <c r="Z33" s="247"/>
      <c r="AA33" s="248" t="s">
        <v>125</v>
      </c>
      <c r="AB33" s="135">
        <v>0</v>
      </c>
      <c r="AC33" s="135">
        <v>0</v>
      </c>
      <c r="AD33" s="135">
        <v>0</v>
      </c>
      <c r="AE33" s="135">
        <f>AD33-AB33</f>
        <v>0</v>
      </c>
      <c r="AF33" s="135">
        <f>AD33-AC33</f>
        <v>0</v>
      </c>
      <c r="AH33" s="247"/>
      <c r="AI33" s="248" t="s">
        <v>125</v>
      </c>
      <c r="AJ33" s="135">
        <v>0</v>
      </c>
      <c r="AK33" s="135">
        <v>0</v>
      </c>
      <c r="AL33" s="135">
        <v>0</v>
      </c>
      <c r="AM33" s="135">
        <f>AL33-AJ33</f>
        <v>0</v>
      </c>
      <c r="AN33" s="135">
        <f>AL33-AK33</f>
        <v>0</v>
      </c>
      <c r="AP33" s="247"/>
      <c r="AQ33" s="248" t="s">
        <v>125</v>
      </c>
      <c r="AR33" s="135">
        <v>0</v>
      </c>
      <c r="AS33" s="135">
        <v>0</v>
      </c>
      <c r="AT33" s="135">
        <v>0</v>
      </c>
      <c r="AU33" s="135">
        <f>AT33-AR33</f>
        <v>0</v>
      </c>
      <c r="AV33" s="135">
        <f>AT33-AS33</f>
        <v>0</v>
      </c>
      <c r="AX33" s="247"/>
      <c r="AY33" s="248" t="s">
        <v>125</v>
      </c>
      <c r="AZ33" s="135">
        <v>0</v>
      </c>
      <c r="BA33" s="135">
        <v>0</v>
      </c>
      <c r="BB33" s="135">
        <v>0</v>
      </c>
      <c r="BC33" s="135">
        <f>BB33-AZ33</f>
        <v>0</v>
      </c>
      <c r="BD33" s="135">
        <f>BB33-BA33</f>
        <v>0</v>
      </c>
      <c r="BF33" s="247"/>
      <c r="BG33" s="248" t="s">
        <v>125</v>
      </c>
      <c r="BH33" s="135">
        <v>0</v>
      </c>
      <c r="BI33" s="135">
        <v>0</v>
      </c>
      <c r="BJ33" s="135">
        <v>1</v>
      </c>
      <c r="BK33" s="135">
        <f>BJ33-BH33</f>
        <v>1</v>
      </c>
      <c r="BL33" s="135">
        <f>BJ33-BI33</f>
        <v>1</v>
      </c>
      <c r="BN33" s="247"/>
      <c r="BO33" s="248" t="s">
        <v>125</v>
      </c>
      <c r="BP33" s="135">
        <v>0</v>
      </c>
      <c r="BQ33" s="135">
        <v>0</v>
      </c>
      <c r="BR33" s="135">
        <v>0</v>
      </c>
      <c r="BS33" s="135">
        <f>BR33-BP33</f>
        <v>0</v>
      </c>
      <c r="BT33" s="135">
        <f>BR33-BQ33</f>
        <v>0</v>
      </c>
    </row>
    <row r="34" spans="2:72">
      <c r="B34" s="249"/>
      <c r="C34" s="250" t="s">
        <v>132</v>
      </c>
      <c r="D34" s="251">
        <f t="shared" ref="D34:H34" si="123">D32+D33</f>
        <v>150</v>
      </c>
      <c r="E34" s="252">
        <f t="shared" si="123"/>
        <v>8</v>
      </c>
      <c r="F34" s="251">
        <f t="shared" si="123"/>
        <v>6</v>
      </c>
      <c r="G34" s="251">
        <f t="shared" si="123"/>
        <v>-144</v>
      </c>
      <c r="H34" s="251">
        <f t="shared" si="123"/>
        <v>-2</v>
      </c>
      <c r="J34" s="249"/>
      <c r="K34" s="250" t="s">
        <v>132</v>
      </c>
      <c r="L34" s="251">
        <f t="shared" ref="L34" si="124">L32+L33</f>
        <v>0</v>
      </c>
      <c r="M34" s="252">
        <f t="shared" ref="M34:P34" si="125">M32+M33</f>
        <v>0</v>
      </c>
      <c r="N34" s="251">
        <f t="shared" si="125"/>
        <v>0</v>
      </c>
      <c r="O34" s="251">
        <f t="shared" si="125"/>
        <v>0</v>
      </c>
      <c r="P34" s="251">
        <f t="shared" si="125"/>
        <v>0</v>
      </c>
      <c r="R34" s="249"/>
      <c r="S34" s="250" t="s">
        <v>132</v>
      </c>
      <c r="T34" s="251">
        <f t="shared" ref="T34:V34" si="126">T32+T33</f>
        <v>0</v>
      </c>
      <c r="U34" s="252">
        <f t="shared" si="126"/>
        <v>0</v>
      </c>
      <c r="V34" s="251">
        <f t="shared" si="126"/>
        <v>0</v>
      </c>
      <c r="W34" s="251">
        <f t="shared" ref="W34:X34" si="127">W32+W33</f>
        <v>0</v>
      </c>
      <c r="X34" s="251">
        <f t="shared" si="127"/>
        <v>0</v>
      </c>
      <c r="Z34" s="249"/>
      <c r="AA34" s="250" t="s">
        <v>132</v>
      </c>
      <c r="AB34" s="251">
        <f t="shared" ref="AB34:AD34" si="128">AB32+AB33</f>
        <v>0</v>
      </c>
      <c r="AC34" s="252">
        <f t="shared" si="128"/>
        <v>0</v>
      </c>
      <c r="AD34" s="251">
        <f t="shared" si="128"/>
        <v>0</v>
      </c>
      <c r="AE34" s="251">
        <f t="shared" ref="AE34:AF34" si="129">AE32+AE33</f>
        <v>0</v>
      </c>
      <c r="AF34" s="251">
        <f t="shared" si="129"/>
        <v>0</v>
      </c>
      <c r="AH34" s="249"/>
      <c r="AI34" s="250" t="s">
        <v>132</v>
      </c>
      <c r="AJ34" s="251">
        <f t="shared" ref="AJ34:AL34" si="130">AJ32+AJ33</f>
        <v>0</v>
      </c>
      <c r="AK34" s="252">
        <f t="shared" si="130"/>
        <v>0</v>
      </c>
      <c r="AL34" s="251">
        <f t="shared" si="130"/>
        <v>0</v>
      </c>
      <c r="AM34" s="251">
        <f t="shared" ref="AM34:AN34" si="131">AM32+AM33</f>
        <v>0</v>
      </c>
      <c r="AN34" s="251">
        <f t="shared" si="131"/>
        <v>0</v>
      </c>
      <c r="AP34" s="249"/>
      <c r="AQ34" s="250" t="s">
        <v>132</v>
      </c>
      <c r="AR34" s="251">
        <f t="shared" ref="AR34:AT34" si="132">AR32+AR33</f>
        <v>0</v>
      </c>
      <c r="AS34" s="252">
        <f t="shared" si="132"/>
        <v>0</v>
      </c>
      <c r="AT34" s="251">
        <f t="shared" si="132"/>
        <v>0</v>
      </c>
      <c r="AU34" s="251">
        <f t="shared" ref="AU34:AV34" si="133">AU32+AU33</f>
        <v>0</v>
      </c>
      <c r="AV34" s="251">
        <f t="shared" si="133"/>
        <v>0</v>
      </c>
      <c r="AX34" s="249"/>
      <c r="AY34" s="250" t="s">
        <v>132</v>
      </c>
      <c r="AZ34" s="251">
        <f t="shared" ref="AZ34" si="134">AZ32+AZ33</f>
        <v>0</v>
      </c>
      <c r="BA34" s="252">
        <f t="shared" ref="BA34:BD34" si="135">BA32+BA33</f>
        <v>0</v>
      </c>
      <c r="BB34" s="251">
        <f t="shared" si="135"/>
        <v>3</v>
      </c>
      <c r="BC34" s="251">
        <f t="shared" si="135"/>
        <v>3</v>
      </c>
      <c r="BD34" s="251">
        <f t="shared" si="135"/>
        <v>3</v>
      </c>
      <c r="BF34" s="249"/>
      <c r="BG34" s="250" t="s">
        <v>132</v>
      </c>
      <c r="BH34" s="251">
        <f t="shared" ref="BH34:BJ34" si="136">BH32+BH33</f>
        <v>150</v>
      </c>
      <c r="BI34" s="252">
        <f t="shared" si="136"/>
        <v>8</v>
      </c>
      <c r="BJ34" s="251">
        <f t="shared" si="136"/>
        <v>3</v>
      </c>
      <c r="BK34" s="251">
        <f t="shared" ref="BK34:BL34" si="137">BK32+BK33</f>
        <v>-147</v>
      </c>
      <c r="BL34" s="251">
        <f t="shared" si="137"/>
        <v>-5</v>
      </c>
      <c r="BN34" s="249"/>
      <c r="BO34" s="250" t="s">
        <v>132</v>
      </c>
      <c r="BP34" s="251">
        <f t="shared" ref="BP34:BR34" si="138">BP32+BP33</f>
        <v>0</v>
      </c>
      <c r="BQ34" s="252">
        <f t="shared" si="138"/>
        <v>0</v>
      </c>
      <c r="BR34" s="251">
        <f t="shared" si="138"/>
        <v>0</v>
      </c>
      <c r="BS34" s="251">
        <f t="shared" ref="BS34:BT34" si="139">BS32+BS33</f>
        <v>0</v>
      </c>
      <c r="BT34" s="251">
        <f t="shared" si="139"/>
        <v>0</v>
      </c>
    </row>
    <row r="35" spans="2:72">
      <c r="B35" s="243">
        <v>8</v>
      </c>
      <c r="C35" s="244" t="s">
        <v>93</v>
      </c>
      <c r="D35" s="245"/>
      <c r="E35" s="246"/>
      <c r="F35" s="245"/>
      <c r="G35" s="245"/>
      <c r="H35" s="245"/>
      <c r="J35" s="243">
        <v>8</v>
      </c>
      <c r="K35" s="244" t="s">
        <v>93</v>
      </c>
      <c r="L35" s="245"/>
      <c r="M35" s="246"/>
      <c r="N35" s="245"/>
      <c r="O35" s="245"/>
      <c r="P35" s="245"/>
      <c r="R35" s="243">
        <v>8</v>
      </c>
      <c r="S35" s="244" t="s">
        <v>93</v>
      </c>
      <c r="T35" s="245"/>
      <c r="U35" s="246"/>
      <c r="V35" s="245"/>
      <c r="W35" s="245"/>
      <c r="X35" s="245"/>
      <c r="Z35" s="243">
        <v>8</v>
      </c>
      <c r="AA35" s="244" t="s">
        <v>93</v>
      </c>
      <c r="AB35" s="245"/>
      <c r="AC35" s="246"/>
      <c r="AD35" s="245"/>
      <c r="AE35" s="245"/>
      <c r="AF35" s="245"/>
      <c r="AH35" s="243">
        <v>8</v>
      </c>
      <c r="AI35" s="244" t="s">
        <v>93</v>
      </c>
      <c r="AJ35" s="245"/>
      <c r="AK35" s="246"/>
      <c r="AL35" s="245"/>
      <c r="AM35" s="245"/>
      <c r="AN35" s="245"/>
      <c r="AP35" s="243">
        <v>8</v>
      </c>
      <c r="AQ35" s="244" t="s">
        <v>93</v>
      </c>
      <c r="AR35" s="245"/>
      <c r="AS35" s="246"/>
      <c r="AT35" s="245"/>
      <c r="AU35" s="245"/>
      <c r="AV35" s="245"/>
      <c r="AX35" s="243">
        <v>8</v>
      </c>
      <c r="AY35" s="244" t="s">
        <v>93</v>
      </c>
      <c r="AZ35" s="245"/>
      <c r="BA35" s="246"/>
      <c r="BB35" s="245"/>
      <c r="BC35" s="245"/>
      <c r="BD35" s="245"/>
      <c r="BF35" s="243">
        <v>8</v>
      </c>
      <c r="BG35" s="244" t="s">
        <v>93</v>
      </c>
      <c r="BH35" s="245"/>
      <c r="BI35" s="246"/>
      <c r="BJ35" s="245"/>
      <c r="BK35" s="245"/>
      <c r="BL35" s="245"/>
      <c r="BN35" s="243">
        <v>8</v>
      </c>
      <c r="BO35" s="244" t="s">
        <v>93</v>
      </c>
      <c r="BP35" s="245"/>
      <c r="BQ35" s="246"/>
      <c r="BR35" s="245"/>
      <c r="BS35" s="245"/>
      <c r="BT35" s="245"/>
    </row>
    <row r="36" spans="2:72">
      <c r="B36" s="247"/>
      <c r="C36" s="248" t="s">
        <v>124</v>
      </c>
      <c r="D36" s="135">
        <f>L36+T36+AB36+AJ36+AR36+AZ36+BH36+BP36</f>
        <v>0</v>
      </c>
      <c r="E36" s="135">
        <f t="shared" ref="E36:E37" si="140">M36+U36+AC36+AK36+AS36+BA36+BI36+BQ36</f>
        <v>0</v>
      </c>
      <c r="F36" s="135">
        <f t="shared" ref="F36:F37" si="141">N36+V36+AD36+AL36+AT36+BB36+BJ36+BR36</f>
        <v>0</v>
      </c>
      <c r="G36" s="135">
        <f>F36-D36</f>
        <v>0</v>
      </c>
      <c r="H36" s="135">
        <f>F36-E36</f>
        <v>0</v>
      </c>
      <c r="J36" s="247"/>
      <c r="K36" s="248" t="s">
        <v>124</v>
      </c>
      <c r="L36" s="135">
        <v>0</v>
      </c>
      <c r="M36" s="135">
        <v>0</v>
      </c>
      <c r="N36" s="135">
        <v>0</v>
      </c>
      <c r="O36" s="135">
        <f>N36-L36</f>
        <v>0</v>
      </c>
      <c r="P36" s="135">
        <f>N36-M36</f>
        <v>0</v>
      </c>
      <c r="R36" s="247"/>
      <c r="S36" s="248" t="s">
        <v>124</v>
      </c>
      <c r="T36" s="135">
        <v>0</v>
      </c>
      <c r="U36" s="135">
        <v>0</v>
      </c>
      <c r="V36" s="135">
        <v>0</v>
      </c>
      <c r="W36" s="135">
        <f>V36-T36</f>
        <v>0</v>
      </c>
      <c r="X36" s="135">
        <f>V36-U36</f>
        <v>0</v>
      </c>
      <c r="Z36" s="247"/>
      <c r="AA36" s="248" t="s">
        <v>124</v>
      </c>
      <c r="AB36" s="135">
        <v>0</v>
      </c>
      <c r="AC36" s="135">
        <v>0</v>
      </c>
      <c r="AD36" s="135">
        <v>0</v>
      </c>
      <c r="AE36" s="135">
        <f>AD36-AB36</f>
        <v>0</v>
      </c>
      <c r="AF36" s="135">
        <f>AD36-AC36</f>
        <v>0</v>
      </c>
      <c r="AH36" s="247"/>
      <c r="AI36" s="248" t="s">
        <v>124</v>
      </c>
      <c r="AJ36" s="135">
        <v>0</v>
      </c>
      <c r="AK36" s="135">
        <v>0</v>
      </c>
      <c r="AL36" s="135">
        <v>0</v>
      </c>
      <c r="AM36" s="135">
        <f>AL36-AJ36</f>
        <v>0</v>
      </c>
      <c r="AN36" s="135">
        <f>AL36-AK36</f>
        <v>0</v>
      </c>
      <c r="AP36" s="247"/>
      <c r="AQ36" s="248" t="s">
        <v>124</v>
      </c>
      <c r="AR36" s="135">
        <v>0</v>
      </c>
      <c r="AS36" s="135">
        <v>0</v>
      </c>
      <c r="AT36" s="135">
        <v>0</v>
      </c>
      <c r="AU36" s="135">
        <f>AT36-AR36</f>
        <v>0</v>
      </c>
      <c r="AV36" s="135">
        <f>AT36-AS36</f>
        <v>0</v>
      </c>
      <c r="AX36" s="247"/>
      <c r="AY36" s="248" t="s">
        <v>124</v>
      </c>
      <c r="AZ36" s="135">
        <v>0</v>
      </c>
      <c r="BA36" s="135">
        <v>0</v>
      </c>
      <c r="BB36" s="135">
        <v>0</v>
      </c>
      <c r="BC36" s="135">
        <f>BB36-AZ36</f>
        <v>0</v>
      </c>
      <c r="BD36" s="135">
        <f>BB36-BA36</f>
        <v>0</v>
      </c>
      <c r="BF36" s="247"/>
      <c r="BG36" s="248" t="s">
        <v>124</v>
      </c>
      <c r="BH36" s="135">
        <v>0</v>
      </c>
      <c r="BI36" s="135">
        <v>0</v>
      </c>
      <c r="BJ36" s="135">
        <v>0</v>
      </c>
      <c r="BK36" s="135">
        <f>BJ36-BH36</f>
        <v>0</v>
      </c>
      <c r="BL36" s="135">
        <f>BJ36-BI36</f>
        <v>0</v>
      </c>
      <c r="BN36" s="247"/>
      <c r="BO36" s="248" t="s">
        <v>124</v>
      </c>
      <c r="BP36" s="135">
        <v>0</v>
      </c>
      <c r="BQ36" s="135">
        <v>0</v>
      </c>
      <c r="BR36" s="135">
        <v>0</v>
      </c>
      <c r="BS36" s="135">
        <f>BR36-BP36</f>
        <v>0</v>
      </c>
      <c r="BT36" s="135">
        <f>BR36-BQ36</f>
        <v>0</v>
      </c>
    </row>
    <row r="37" spans="2:72">
      <c r="B37" s="247"/>
      <c r="C37" s="248" t="s">
        <v>125</v>
      </c>
      <c r="D37" s="135">
        <f t="shared" ref="D37" si="142">L37+T37+AB37+AJ37+AR37+AZ37+BH37+BP37</f>
        <v>0</v>
      </c>
      <c r="E37" s="135">
        <f t="shared" si="140"/>
        <v>0</v>
      </c>
      <c r="F37" s="135">
        <f t="shared" si="141"/>
        <v>0</v>
      </c>
      <c r="G37" s="135">
        <f>F37-D37</f>
        <v>0</v>
      </c>
      <c r="H37" s="135">
        <f>F37-E37</f>
        <v>0</v>
      </c>
      <c r="J37" s="247"/>
      <c r="K37" s="248" t="s">
        <v>125</v>
      </c>
      <c r="L37" s="135">
        <v>0</v>
      </c>
      <c r="M37" s="135">
        <v>0</v>
      </c>
      <c r="N37" s="135">
        <v>0</v>
      </c>
      <c r="O37" s="135">
        <f>N37-L37</f>
        <v>0</v>
      </c>
      <c r="P37" s="135">
        <f>N37-M37</f>
        <v>0</v>
      </c>
      <c r="R37" s="247"/>
      <c r="S37" s="248" t="s">
        <v>125</v>
      </c>
      <c r="T37" s="135">
        <v>0</v>
      </c>
      <c r="U37" s="135">
        <v>0</v>
      </c>
      <c r="V37" s="135">
        <v>0</v>
      </c>
      <c r="W37" s="135">
        <f>V37-T37</f>
        <v>0</v>
      </c>
      <c r="X37" s="135">
        <f>V37-U37</f>
        <v>0</v>
      </c>
      <c r="Z37" s="247"/>
      <c r="AA37" s="248" t="s">
        <v>125</v>
      </c>
      <c r="AB37" s="135">
        <v>0</v>
      </c>
      <c r="AC37" s="135">
        <v>0</v>
      </c>
      <c r="AD37" s="135">
        <v>0</v>
      </c>
      <c r="AE37" s="135">
        <f>AD37-AB37</f>
        <v>0</v>
      </c>
      <c r="AF37" s="135">
        <f>AD37-AC37</f>
        <v>0</v>
      </c>
      <c r="AH37" s="247"/>
      <c r="AI37" s="248" t="s">
        <v>125</v>
      </c>
      <c r="AJ37" s="135">
        <v>0</v>
      </c>
      <c r="AK37" s="135">
        <v>0</v>
      </c>
      <c r="AL37" s="135">
        <v>0</v>
      </c>
      <c r="AM37" s="135">
        <f>AL37-AJ37</f>
        <v>0</v>
      </c>
      <c r="AN37" s="135">
        <f>AL37-AK37</f>
        <v>0</v>
      </c>
      <c r="AP37" s="247"/>
      <c r="AQ37" s="248" t="s">
        <v>125</v>
      </c>
      <c r="AR37" s="135">
        <v>0</v>
      </c>
      <c r="AS37" s="135">
        <v>0</v>
      </c>
      <c r="AT37" s="135">
        <v>0</v>
      </c>
      <c r="AU37" s="135">
        <f>AT37-AR37</f>
        <v>0</v>
      </c>
      <c r="AV37" s="135">
        <f>AT37-AS37</f>
        <v>0</v>
      </c>
      <c r="AX37" s="247"/>
      <c r="AY37" s="248" t="s">
        <v>125</v>
      </c>
      <c r="AZ37" s="135">
        <v>0</v>
      </c>
      <c r="BA37" s="135">
        <v>0</v>
      </c>
      <c r="BB37" s="135">
        <v>0</v>
      </c>
      <c r="BC37" s="135">
        <f>BB37-AZ37</f>
        <v>0</v>
      </c>
      <c r="BD37" s="135">
        <f>BB37-BA37</f>
        <v>0</v>
      </c>
      <c r="BF37" s="247"/>
      <c r="BG37" s="248" t="s">
        <v>125</v>
      </c>
      <c r="BH37" s="135">
        <v>0</v>
      </c>
      <c r="BI37" s="135">
        <v>0</v>
      </c>
      <c r="BJ37" s="135">
        <v>0</v>
      </c>
      <c r="BK37" s="135">
        <f>BJ37-BH37</f>
        <v>0</v>
      </c>
      <c r="BL37" s="135">
        <f>BJ37-BI37</f>
        <v>0</v>
      </c>
      <c r="BN37" s="247"/>
      <c r="BO37" s="248" t="s">
        <v>125</v>
      </c>
      <c r="BP37" s="135">
        <v>0</v>
      </c>
      <c r="BQ37" s="135">
        <v>0</v>
      </c>
      <c r="BR37" s="135">
        <v>0</v>
      </c>
      <c r="BS37" s="135">
        <f>BR37-BP37</f>
        <v>0</v>
      </c>
      <c r="BT37" s="135">
        <f>BR37-BQ37</f>
        <v>0</v>
      </c>
    </row>
    <row r="38" spans="2:72">
      <c r="B38" s="249"/>
      <c r="C38" s="250" t="s">
        <v>133</v>
      </c>
      <c r="D38" s="251">
        <f t="shared" ref="D38:H38" si="143">D36+D37</f>
        <v>0</v>
      </c>
      <c r="E38" s="252">
        <f t="shared" si="143"/>
        <v>0</v>
      </c>
      <c r="F38" s="251">
        <f t="shared" si="143"/>
        <v>0</v>
      </c>
      <c r="G38" s="251">
        <f t="shared" si="143"/>
        <v>0</v>
      </c>
      <c r="H38" s="251">
        <f t="shared" si="143"/>
        <v>0</v>
      </c>
      <c r="J38" s="249"/>
      <c r="K38" s="250" t="s">
        <v>133</v>
      </c>
      <c r="L38" s="251">
        <f t="shared" ref="L38" si="144">L36+L37</f>
        <v>0</v>
      </c>
      <c r="M38" s="252">
        <f t="shared" ref="M38:P38" si="145">M36+M37</f>
        <v>0</v>
      </c>
      <c r="N38" s="251">
        <f t="shared" si="145"/>
        <v>0</v>
      </c>
      <c r="O38" s="251">
        <f t="shared" si="145"/>
        <v>0</v>
      </c>
      <c r="P38" s="251">
        <f t="shared" si="145"/>
        <v>0</v>
      </c>
      <c r="R38" s="249"/>
      <c r="S38" s="250" t="s">
        <v>133</v>
      </c>
      <c r="T38" s="251">
        <f t="shared" ref="T38:V38" si="146">T36+T37</f>
        <v>0</v>
      </c>
      <c r="U38" s="252">
        <f t="shared" si="146"/>
        <v>0</v>
      </c>
      <c r="V38" s="251">
        <f t="shared" si="146"/>
        <v>0</v>
      </c>
      <c r="W38" s="251">
        <f t="shared" ref="W38:X38" si="147">W36+W37</f>
        <v>0</v>
      </c>
      <c r="X38" s="251">
        <f t="shared" si="147"/>
        <v>0</v>
      </c>
      <c r="Z38" s="249"/>
      <c r="AA38" s="250" t="s">
        <v>133</v>
      </c>
      <c r="AB38" s="251">
        <f t="shared" ref="AB38:AD38" si="148">AB36+AB37</f>
        <v>0</v>
      </c>
      <c r="AC38" s="252">
        <f t="shared" si="148"/>
        <v>0</v>
      </c>
      <c r="AD38" s="251">
        <f t="shared" si="148"/>
        <v>0</v>
      </c>
      <c r="AE38" s="251">
        <f t="shared" ref="AE38:AF38" si="149">AE36+AE37</f>
        <v>0</v>
      </c>
      <c r="AF38" s="251">
        <f t="shared" si="149"/>
        <v>0</v>
      </c>
      <c r="AH38" s="249"/>
      <c r="AI38" s="250" t="s">
        <v>133</v>
      </c>
      <c r="AJ38" s="251">
        <f t="shared" ref="AJ38:AL38" si="150">AJ36+AJ37</f>
        <v>0</v>
      </c>
      <c r="AK38" s="252">
        <f t="shared" si="150"/>
        <v>0</v>
      </c>
      <c r="AL38" s="251">
        <f t="shared" si="150"/>
        <v>0</v>
      </c>
      <c r="AM38" s="251">
        <f t="shared" ref="AM38:AN38" si="151">AM36+AM37</f>
        <v>0</v>
      </c>
      <c r="AN38" s="251">
        <f t="shared" si="151"/>
        <v>0</v>
      </c>
      <c r="AP38" s="249"/>
      <c r="AQ38" s="250" t="s">
        <v>133</v>
      </c>
      <c r="AR38" s="251">
        <f t="shared" ref="AR38:AT38" si="152">AR36+AR37</f>
        <v>0</v>
      </c>
      <c r="AS38" s="252">
        <f t="shared" si="152"/>
        <v>0</v>
      </c>
      <c r="AT38" s="251">
        <f t="shared" si="152"/>
        <v>0</v>
      </c>
      <c r="AU38" s="251">
        <f t="shared" ref="AU38:AV38" si="153">AU36+AU37</f>
        <v>0</v>
      </c>
      <c r="AV38" s="251">
        <f t="shared" si="153"/>
        <v>0</v>
      </c>
      <c r="AX38" s="249"/>
      <c r="AY38" s="250" t="s">
        <v>133</v>
      </c>
      <c r="AZ38" s="251">
        <f t="shared" ref="AZ38" si="154">AZ36+AZ37</f>
        <v>0</v>
      </c>
      <c r="BA38" s="252">
        <f t="shared" ref="BA38:BD38" si="155">BA36+BA37</f>
        <v>0</v>
      </c>
      <c r="BB38" s="251">
        <f t="shared" si="155"/>
        <v>0</v>
      </c>
      <c r="BC38" s="251">
        <f t="shared" si="155"/>
        <v>0</v>
      </c>
      <c r="BD38" s="251">
        <f t="shared" si="155"/>
        <v>0</v>
      </c>
      <c r="BF38" s="249"/>
      <c r="BG38" s="250" t="s">
        <v>133</v>
      </c>
      <c r="BH38" s="251">
        <f t="shared" ref="BH38:BJ38" si="156">BH36+BH37</f>
        <v>0</v>
      </c>
      <c r="BI38" s="252">
        <f t="shared" si="156"/>
        <v>0</v>
      </c>
      <c r="BJ38" s="251">
        <f t="shared" si="156"/>
        <v>0</v>
      </c>
      <c r="BK38" s="251">
        <f t="shared" ref="BK38:BL38" si="157">BK36+BK37</f>
        <v>0</v>
      </c>
      <c r="BL38" s="251">
        <f t="shared" si="157"/>
        <v>0</v>
      </c>
      <c r="BN38" s="249"/>
      <c r="BO38" s="250" t="s">
        <v>133</v>
      </c>
      <c r="BP38" s="251">
        <f t="shared" ref="BP38:BR38" si="158">BP36+BP37</f>
        <v>0</v>
      </c>
      <c r="BQ38" s="252">
        <f t="shared" si="158"/>
        <v>0</v>
      </c>
      <c r="BR38" s="251">
        <f t="shared" si="158"/>
        <v>0</v>
      </c>
      <c r="BS38" s="251">
        <f t="shared" ref="BS38:BT38" si="159">BS36+BS37</f>
        <v>0</v>
      </c>
      <c r="BT38" s="251">
        <f t="shared" si="159"/>
        <v>0</v>
      </c>
    </row>
    <row r="39" spans="2:72">
      <c r="B39" s="243"/>
      <c r="C39" s="243" t="s">
        <v>78</v>
      </c>
      <c r="D39" s="245"/>
      <c r="E39" s="246"/>
      <c r="F39" s="245"/>
      <c r="G39" s="245"/>
      <c r="H39" s="245"/>
      <c r="J39" s="243"/>
      <c r="K39" s="243" t="s">
        <v>78</v>
      </c>
      <c r="L39" s="245"/>
      <c r="M39" s="246"/>
      <c r="N39" s="245"/>
      <c r="O39" s="245"/>
      <c r="P39" s="245"/>
      <c r="R39" s="243"/>
      <c r="S39" s="243" t="s">
        <v>78</v>
      </c>
      <c r="T39" s="245"/>
      <c r="U39" s="246"/>
      <c r="V39" s="245"/>
      <c r="W39" s="245"/>
      <c r="X39" s="245"/>
      <c r="Z39" s="243"/>
      <c r="AA39" s="243" t="s">
        <v>78</v>
      </c>
      <c r="AB39" s="245"/>
      <c r="AC39" s="246"/>
      <c r="AD39" s="245"/>
      <c r="AE39" s="245"/>
      <c r="AF39" s="245"/>
      <c r="AH39" s="243"/>
      <c r="AI39" s="243" t="s">
        <v>78</v>
      </c>
      <c r="AJ39" s="245"/>
      <c r="AK39" s="246"/>
      <c r="AL39" s="245"/>
      <c r="AM39" s="245"/>
      <c r="AN39" s="245"/>
      <c r="AP39" s="243"/>
      <c r="AQ39" s="243" t="s">
        <v>78</v>
      </c>
      <c r="AR39" s="245"/>
      <c r="AS39" s="246"/>
      <c r="AT39" s="245"/>
      <c r="AU39" s="245"/>
      <c r="AV39" s="245"/>
      <c r="AX39" s="243"/>
      <c r="AY39" s="243" t="s">
        <v>78</v>
      </c>
      <c r="AZ39" s="245"/>
      <c r="BA39" s="246"/>
      <c r="BB39" s="245"/>
      <c r="BC39" s="245"/>
      <c r="BD39" s="245"/>
      <c r="BF39" s="243"/>
      <c r="BG39" s="243" t="s">
        <v>78</v>
      </c>
      <c r="BH39" s="245"/>
      <c r="BI39" s="246"/>
      <c r="BJ39" s="245"/>
      <c r="BK39" s="245"/>
      <c r="BL39" s="245"/>
      <c r="BN39" s="243"/>
      <c r="BO39" s="243" t="s">
        <v>78</v>
      </c>
      <c r="BP39" s="245"/>
      <c r="BQ39" s="246"/>
      <c r="BR39" s="245"/>
      <c r="BS39" s="245"/>
      <c r="BT39" s="245"/>
    </row>
    <row r="40" spans="2:72">
      <c r="B40" s="247"/>
      <c r="C40" s="248" t="s">
        <v>124</v>
      </c>
      <c r="D40" s="135">
        <f t="shared" ref="D40:E41" si="160">D8+D12+D16+D20+D24+D28+D32+D36</f>
        <v>5204</v>
      </c>
      <c r="E40" s="135">
        <f t="shared" si="160"/>
        <v>5964</v>
      </c>
      <c r="F40" s="135">
        <f t="shared" ref="F40" si="161">F8+F12+F16+F20+F24+F28+F32+F36</f>
        <v>5378</v>
      </c>
      <c r="G40" s="135">
        <f>F40-D40</f>
        <v>174</v>
      </c>
      <c r="H40" s="135">
        <f>F40-E40</f>
        <v>-586</v>
      </c>
      <c r="J40" s="247"/>
      <c r="K40" s="248" t="s">
        <v>124</v>
      </c>
      <c r="L40" s="135">
        <f t="shared" ref="L40:N41" si="162">L8+L12+L16+L20+L24+L28+L32+L36</f>
        <v>0</v>
      </c>
      <c r="M40" s="135">
        <f t="shared" si="162"/>
        <v>194</v>
      </c>
      <c r="N40" s="135">
        <f t="shared" si="162"/>
        <v>176</v>
      </c>
      <c r="O40" s="135">
        <f>N40-L40</f>
        <v>176</v>
      </c>
      <c r="P40" s="135">
        <f>N40-M40</f>
        <v>-18</v>
      </c>
      <c r="R40" s="247"/>
      <c r="S40" s="248" t="s">
        <v>124</v>
      </c>
      <c r="T40" s="135">
        <f t="shared" ref="T40:V40" si="163">T8+T12+T16+T20+T24+T28+T32+T36</f>
        <v>48</v>
      </c>
      <c r="U40" s="135">
        <f t="shared" si="163"/>
        <v>136</v>
      </c>
      <c r="V40" s="135">
        <f t="shared" si="163"/>
        <v>121</v>
      </c>
      <c r="W40" s="135">
        <f>V40-T40</f>
        <v>73</v>
      </c>
      <c r="X40" s="135">
        <f>V40-U40</f>
        <v>-15</v>
      </c>
      <c r="Z40" s="247"/>
      <c r="AA40" s="248" t="s">
        <v>124</v>
      </c>
      <c r="AB40" s="135">
        <f t="shared" ref="AB40:AD40" si="164">AB8+AB12+AB16+AB20+AB24+AB28+AB32+AB36</f>
        <v>84</v>
      </c>
      <c r="AC40" s="135">
        <f t="shared" si="164"/>
        <v>99</v>
      </c>
      <c r="AD40" s="135">
        <f t="shared" si="164"/>
        <v>78</v>
      </c>
      <c r="AE40" s="135">
        <f>AD40-AB40</f>
        <v>-6</v>
      </c>
      <c r="AF40" s="135">
        <f>AD40-AC40</f>
        <v>-21</v>
      </c>
      <c r="AH40" s="247"/>
      <c r="AI40" s="248" t="s">
        <v>124</v>
      </c>
      <c r="AJ40" s="135">
        <f t="shared" ref="AJ40:AL41" si="165">AJ8+AJ12+AJ16+AJ20+AJ24+AJ28+AJ32+AJ36</f>
        <v>1778</v>
      </c>
      <c r="AK40" s="135">
        <f t="shared" si="165"/>
        <v>1793</v>
      </c>
      <c r="AL40" s="135">
        <f t="shared" si="165"/>
        <v>1765</v>
      </c>
      <c r="AM40" s="135">
        <f>AL40-AJ40</f>
        <v>-13</v>
      </c>
      <c r="AN40" s="135">
        <f>AL40-AK40</f>
        <v>-28</v>
      </c>
      <c r="AP40" s="247"/>
      <c r="AQ40" s="248" t="s">
        <v>124</v>
      </c>
      <c r="AR40" s="135">
        <f t="shared" ref="AR40:AT41" si="166">AR8+AR12+AR16+AR20+AR24+AR28+AR32+AR36</f>
        <v>1074</v>
      </c>
      <c r="AS40" s="135">
        <f t="shared" si="166"/>
        <v>996</v>
      </c>
      <c r="AT40" s="135">
        <f t="shared" si="166"/>
        <v>952</v>
      </c>
      <c r="AU40" s="135">
        <f>AT40-AR40</f>
        <v>-122</v>
      </c>
      <c r="AV40" s="135">
        <f>AT40-AS40</f>
        <v>-44</v>
      </c>
      <c r="AX40" s="247"/>
      <c r="AY40" s="248" t="s">
        <v>124</v>
      </c>
      <c r="AZ40" s="135">
        <f t="shared" ref="AZ40:BB40" si="167">AZ8+AZ12+AZ16+AZ20+AZ24+AZ28+AZ32+AZ36</f>
        <v>590</v>
      </c>
      <c r="BA40" s="135">
        <f t="shared" si="167"/>
        <v>698</v>
      </c>
      <c r="BB40" s="135">
        <f t="shared" si="167"/>
        <v>601</v>
      </c>
      <c r="BC40" s="135">
        <f>BB40-AZ40</f>
        <v>11</v>
      </c>
      <c r="BD40" s="135">
        <f>BB40-BA40</f>
        <v>-97</v>
      </c>
      <c r="BF40" s="247"/>
      <c r="BG40" s="248" t="s">
        <v>124</v>
      </c>
      <c r="BH40" s="135">
        <f t="shared" ref="BH40:BJ41" si="168">BH8+BH12+BH16+BH20+BH24+BH28+BH32+BH36</f>
        <v>1399</v>
      </c>
      <c r="BI40" s="135">
        <f t="shared" si="168"/>
        <v>1795</v>
      </c>
      <c r="BJ40" s="135">
        <f t="shared" si="168"/>
        <v>1454</v>
      </c>
      <c r="BK40" s="135">
        <f>BJ40-BH40</f>
        <v>55</v>
      </c>
      <c r="BL40" s="135">
        <f>BJ40-BI40</f>
        <v>-341</v>
      </c>
      <c r="BN40" s="247"/>
      <c r="BO40" s="248" t="s">
        <v>124</v>
      </c>
      <c r="BP40" s="135">
        <f t="shared" ref="BP40:BR40" si="169">BP8+BP12+BP16+BP20+BP24+BP28+BP32+BP36</f>
        <v>231</v>
      </c>
      <c r="BQ40" s="135">
        <f t="shared" si="169"/>
        <v>253</v>
      </c>
      <c r="BR40" s="135">
        <f t="shared" si="169"/>
        <v>231</v>
      </c>
      <c r="BS40" s="135">
        <f>BR40-BP40</f>
        <v>0</v>
      </c>
      <c r="BT40" s="135">
        <f>BR40-BQ40</f>
        <v>-22</v>
      </c>
    </row>
    <row r="41" spans="2:72">
      <c r="B41" s="247"/>
      <c r="C41" s="248" t="s">
        <v>125</v>
      </c>
      <c r="D41" s="135">
        <f t="shared" si="160"/>
        <v>361</v>
      </c>
      <c r="E41" s="135">
        <f t="shared" si="160"/>
        <v>509</v>
      </c>
      <c r="F41" s="135">
        <f t="shared" ref="F41" si="170">F9+F13+F17+F21+F25+F29+F33+F37</f>
        <v>485</v>
      </c>
      <c r="G41" s="135">
        <f>F41-D41</f>
        <v>124</v>
      </c>
      <c r="H41" s="135">
        <f>F41-E41</f>
        <v>-24</v>
      </c>
      <c r="J41" s="247"/>
      <c r="K41" s="248" t="s">
        <v>125</v>
      </c>
      <c r="L41" s="135">
        <f t="shared" ref="L41:M41" si="171">L9+L13+L17+L21+L25+L29+L33+L37</f>
        <v>0</v>
      </c>
      <c r="M41" s="135">
        <f t="shared" si="171"/>
        <v>102</v>
      </c>
      <c r="N41" s="135">
        <f t="shared" si="162"/>
        <v>102</v>
      </c>
      <c r="O41" s="135">
        <f>N41-L41</f>
        <v>102</v>
      </c>
      <c r="P41" s="135">
        <f>N41-M41</f>
        <v>0</v>
      </c>
      <c r="R41" s="247"/>
      <c r="S41" s="248" t="s">
        <v>125</v>
      </c>
      <c r="T41" s="135">
        <f t="shared" ref="T41:V41" si="172">T9+T13+T17+T21+T25+T29+T33+T37</f>
        <v>4</v>
      </c>
      <c r="U41" s="135">
        <f t="shared" si="172"/>
        <v>7</v>
      </c>
      <c r="V41" s="135">
        <f t="shared" si="172"/>
        <v>7</v>
      </c>
      <c r="W41" s="135">
        <f>V41-T41</f>
        <v>3</v>
      </c>
      <c r="X41" s="135">
        <f>V41-U41</f>
        <v>0</v>
      </c>
      <c r="Z41" s="247"/>
      <c r="AA41" s="248" t="s">
        <v>125</v>
      </c>
      <c r="AB41" s="135">
        <f t="shared" ref="AB41:AD41" si="173">AB9+AB13+AB17+AB21+AB25+AB29+AB33+AB37</f>
        <v>17</v>
      </c>
      <c r="AC41" s="135">
        <f t="shared" si="173"/>
        <v>16</v>
      </c>
      <c r="AD41" s="135">
        <f t="shared" si="173"/>
        <v>16</v>
      </c>
      <c r="AE41" s="135">
        <f>AD41-AB41</f>
        <v>-1</v>
      </c>
      <c r="AF41" s="135">
        <f>AD41-AC41</f>
        <v>0</v>
      </c>
      <c r="AH41" s="247"/>
      <c r="AI41" s="248" t="s">
        <v>125</v>
      </c>
      <c r="AJ41" s="135">
        <f t="shared" ref="AJ41:AK41" si="174">AJ9+AJ13+AJ17+AJ21+AJ25+AJ29+AJ33+AJ37</f>
        <v>124</v>
      </c>
      <c r="AK41" s="135">
        <f t="shared" si="174"/>
        <v>125</v>
      </c>
      <c r="AL41" s="135">
        <f t="shared" si="165"/>
        <v>117</v>
      </c>
      <c r="AM41" s="135">
        <f>AL41-AJ41</f>
        <v>-7</v>
      </c>
      <c r="AN41" s="135">
        <f>AL41-AK41</f>
        <v>-8</v>
      </c>
      <c r="AP41" s="247"/>
      <c r="AQ41" s="248" t="s">
        <v>125</v>
      </c>
      <c r="AR41" s="135">
        <f t="shared" si="166"/>
        <v>66</v>
      </c>
      <c r="AS41" s="135">
        <f t="shared" si="166"/>
        <v>66</v>
      </c>
      <c r="AT41" s="135">
        <f t="shared" si="166"/>
        <v>65</v>
      </c>
      <c r="AU41" s="135">
        <f>AT41-AR41</f>
        <v>-1</v>
      </c>
      <c r="AV41" s="135">
        <f>AT41-AS41</f>
        <v>-1</v>
      </c>
      <c r="AX41" s="247"/>
      <c r="AY41" s="248" t="s">
        <v>125</v>
      </c>
      <c r="AZ41" s="135">
        <f t="shared" ref="AZ41:BB41" si="175">AZ9+AZ13+AZ17+AZ21+AZ25+AZ29+AZ33+AZ37</f>
        <v>62</v>
      </c>
      <c r="BA41" s="135">
        <f t="shared" si="175"/>
        <v>63</v>
      </c>
      <c r="BB41" s="135">
        <f t="shared" si="175"/>
        <v>64</v>
      </c>
      <c r="BC41" s="135">
        <f>BB41-AZ41</f>
        <v>2</v>
      </c>
      <c r="BD41" s="135">
        <f>BB41-BA41</f>
        <v>1</v>
      </c>
      <c r="BF41" s="247"/>
      <c r="BG41" s="248" t="s">
        <v>125</v>
      </c>
      <c r="BH41" s="135">
        <f t="shared" si="168"/>
        <v>66</v>
      </c>
      <c r="BI41" s="135">
        <f t="shared" si="168"/>
        <v>108</v>
      </c>
      <c r="BJ41" s="135">
        <f t="shared" si="168"/>
        <v>93</v>
      </c>
      <c r="BK41" s="135">
        <f>BJ41-BH41</f>
        <v>27</v>
      </c>
      <c r="BL41" s="135">
        <f>BJ41-BI41</f>
        <v>-15</v>
      </c>
      <c r="BN41" s="247"/>
      <c r="BO41" s="248" t="s">
        <v>125</v>
      </c>
      <c r="BP41" s="135">
        <f t="shared" ref="BP41:BR41" si="176">BP9+BP13+BP17+BP21+BP25+BP29+BP33+BP37</f>
        <v>22</v>
      </c>
      <c r="BQ41" s="135">
        <f t="shared" si="176"/>
        <v>22</v>
      </c>
      <c r="BR41" s="135">
        <f t="shared" si="176"/>
        <v>21</v>
      </c>
      <c r="BS41" s="135">
        <f>BR41-BP41</f>
        <v>-1</v>
      </c>
      <c r="BT41" s="135">
        <f>BR41-BQ41</f>
        <v>-1</v>
      </c>
    </row>
    <row r="42" spans="2:72">
      <c r="B42" s="253"/>
      <c r="C42" s="254" t="s">
        <v>78</v>
      </c>
      <c r="D42" s="255">
        <f t="shared" ref="D42:E42" si="177">D40+D41</f>
        <v>5565</v>
      </c>
      <c r="E42" s="255">
        <f t="shared" si="177"/>
        <v>6473</v>
      </c>
      <c r="F42" s="255">
        <f t="shared" ref="F42:H42" si="178">F40+F41</f>
        <v>5863</v>
      </c>
      <c r="G42" s="255">
        <f t="shared" si="178"/>
        <v>298</v>
      </c>
      <c r="H42" s="255">
        <f t="shared" si="178"/>
        <v>-610</v>
      </c>
      <c r="J42" s="253"/>
      <c r="K42" s="254" t="s">
        <v>78</v>
      </c>
      <c r="L42" s="255">
        <f t="shared" ref="L42:P42" si="179">L40+L41</f>
        <v>0</v>
      </c>
      <c r="M42" s="255">
        <f t="shared" si="179"/>
        <v>296</v>
      </c>
      <c r="N42" s="255">
        <f t="shared" si="179"/>
        <v>278</v>
      </c>
      <c r="O42" s="255">
        <f t="shared" si="179"/>
        <v>278</v>
      </c>
      <c r="P42" s="255">
        <f t="shared" si="179"/>
        <v>-18</v>
      </c>
      <c r="R42" s="253"/>
      <c r="S42" s="254" t="s">
        <v>78</v>
      </c>
      <c r="T42" s="255">
        <f t="shared" ref="T42:X42" si="180">T40+T41</f>
        <v>52</v>
      </c>
      <c r="U42" s="255">
        <f t="shared" si="180"/>
        <v>143</v>
      </c>
      <c r="V42" s="255">
        <f t="shared" si="180"/>
        <v>128</v>
      </c>
      <c r="W42" s="255">
        <f t="shared" si="180"/>
        <v>76</v>
      </c>
      <c r="X42" s="255">
        <f t="shared" si="180"/>
        <v>-15</v>
      </c>
      <c r="Z42" s="253"/>
      <c r="AA42" s="254" t="s">
        <v>78</v>
      </c>
      <c r="AB42" s="255">
        <f t="shared" ref="AB42:AF42" si="181">AB40+AB41</f>
        <v>101</v>
      </c>
      <c r="AC42" s="255">
        <f t="shared" si="181"/>
        <v>115</v>
      </c>
      <c r="AD42" s="255">
        <f t="shared" si="181"/>
        <v>94</v>
      </c>
      <c r="AE42" s="255">
        <f t="shared" si="181"/>
        <v>-7</v>
      </c>
      <c r="AF42" s="255">
        <f t="shared" si="181"/>
        <v>-21</v>
      </c>
      <c r="AH42" s="253"/>
      <c r="AI42" s="254" t="s">
        <v>78</v>
      </c>
      <c r="AJ42" s="255">
        <f t="shared" ref="AJ42:AN42" si="182">AJ40+AJ41</f>
        <v>1902</v>
      </c>
      <c r="AK42" s="255">
        <f t="shared" si="182"/>
        <v>1918</v>
      </c>
      <c r="AL42" s="255">
        <f t="shared" si="182"/>
        <v>1882</v>
      </c>
      <c r="AM42" s="255">
        <f t="shared" si="182"/>
        <v>-20</v>
      </c>
      <c r="AN42" s="255">
        <f t="shared" si="182"/>
        <v>-36</v>
      </c>
      <c r="AP42" s="253"/>
      <c r="AQ42" s="254" t="s">
        <v>78</v>
      </c>
      <c r="AR42" s="255">
        <f t="shared" ref="AR42:AT42" si="183">AR40+AR41</f>
        <v>1140</v>
      </c>
      <c r="AS42" s="255">
        <f t="shared" si="183"/>
        <v>1062</v>
      </c>
      <c r="AT42" s="255">
        <f t="shared" si="183"/>
        <v>1017</v>
      </c>
      <c r="AU42" s="255">
        <f t="shared" ref="AU42:AV42" si="184">AU40+AU41</f>
        <v>-123</v>
      </c>
      <c r="AV42" s="255">
        <f t="shared" si="184"/>
        <v>-45</v>
      </c>
      <c r="AX42" s="253"/>
      <c r="AY42" s="254" t="s">
        <v>78</v>
      </c>
      <c r="AZ42" s="255">
        <f t="shared" ref="AZ42:BD42" si="185">AZ40+AZ41</f>
        <v>652</v>
      </c>
      <c r="BA42" s="255">
        <f t="shared" si="185"/>
        <v>761</v>
      </c>
      <c r="BB42" s="255">
        <f t="shared" si="185"/>
        <v>665</v>
      </c>
      <c r="BC42" s="255">
        <f t="shared" si="185"/>
        <v>13</v>
      </c>
      <c r="BD42" s="255">
        <f t="shared" si="185"/>
        <v>-96</v>
      </c>
      <c r="BF42" s="253"/>
      <c r="BG42" s="254" t="s">
        <v>78</v>
      </c>
      <c r="BH42" s="255">
        <f t="shared" ref="BH42:BJ42" si="186">BH40+BH41</f>
        <v>1465</v>
      </c>
      <c r="BI42" s="255">
        <f t="shared" si="186"/>
        <v>1903</v>
      </c>
      <c r="BJ42" s="255">
        <f t="shared" si="186"/>
        <v>1547</v>
      </c>
      <c r="BK42" s="255">
        <f t="shared" ref="BK42:BL42" si="187">BK40+BK41</f>
        <v>82</v>
      </c>
      <c r="BL42" s="255">
        <f t="shared" si="187"/>
        <v>-356</v>
      </c>
      <c r="BN42" s="253"/>
      <c r="BO42" s="254" t="s">
        <v>78</v>
      </c>
      <c r="BP42" s="255">
        <f t="shared" ref="BP42:BT42" si="188">BP40+BP41</f>
        <v>253</v>
      </c>
      <c r="BQ42" s="255">
        <f t="shared" si="188"/>
        <v>275</v>
      </c>
      <c r="BR42" s="255">
        <f t="shared" si="188"/>
        <v>252</v>
      </c>
      <c r="BS42" s="255">
        <f t="shared" si="188"/>
        <v>-1</v>
      </c>
      <c r="BT42" s="255">
        <f t="shared" si="188"/>
        <v>-23</v>
      </c>
    </row>
    <row r="44" spans="2:72" s="36" customFormat="1">
      <c r="B44" s="226"/>
      <c r="C44" s="228" t="str">
        <f>'5'!C224</f>
        <v>BOD Pelindo (Penugasan)</v>
      </c>
      <c r="D44" s="228">
        <f>'5'!D224</f>
        <v>25</v>
      </c>
      <c r="E44" s="228">
        <f>'5'!E224</f>
        <v>28</v>
      </c>
      <c r="F44" s="228">
        <f>'5'!F224</f>
        <v>26</v>
      </c>
      <c r="G44" s="229"/>
      <c r="H44" s="229"/>
      <c r="J44" s="226"/>
      <c r="K44" s="228" t="str">
        <f>'5'!K224</f>
        <v>BOD Pelindo (Penugasan)</v>
      </c>
      <c r="L44" s="228">
        <f>'5'!L224</f>
        <v>0</v>
      </c>
      <c r="M44" s="228">
        <f>'5'!M224</f>
        <v>1</v>
      </c>
      <c r="N44" s="228">
        <f>'5'!N224</f>
        <v>1</v>
      </c>
      <c r="O44" s="229"/>
      <c r="P44" s="229"/>
      <c r="R44" s="226"/>
      <c r="S44" s="228" t="str">
        <f>'5'!S224</f>
        <v>BOD Pelindo (Penugasan)</v>
      </c>
      <c r="T44" s="228">
        <f>'5'!T224</f>
        <v>1</v>
      </c>
      <c r="U44" s="228">
        <f>'5'!U224</f>
        <v>1</v>
      </c>
      <c r="V44" s="228">
        <f>'5'!V224</f>
        <v>1</v>
      </c>
      <c r="W44" s="229"/>
      <c r="X44" s="229"/>
      <c r="Z44" s="226"/>
      <c r="AA44" s="228" t="str">
        <f>'5'!AA224</f>
        <v>BOD Pelindo (Penugasan)</v>
      </c>
      <c r="AB44" s="228">
        <f>'5'!AB224</f>
        <v>1</v>
      </c>
      <c r="AC44" s="228">
        <f>'5'!AC224</f>
        <v>1</v>
      </c>
      <c r="AD44" s="228">
        <f>'5'!AD224</f>
        <v>1</v>
      </c>
      <c r="AE44" s="229"/>
      <c r="AF44" s="229"/>
      <c r="AH44" s="226"/>
      <c r="AI44" s="228" t="str">
        <f>'5'!AI224</f>
        <v>BOD Pelindo (Penugasan)</v>
      </c>
      <c r="AJ44" s="228">
        <f>'5'!AJ224</f>
        <v>2</v>
      </c>
      <c r="AK44" s="228">
        <f>'5'!AK224</f>
        <v>4</v>
      </c>
      <c r="AL44" s="228">
        <f>'5'!AL224</f>
        <v>3</v>
      </c>
      <c r="AM44" s="229"/>
      <c r="AN44" s="229"/>
      <c r="AP44" s="226"/>
      <c r="AQ44" s="228" t="str">
        <f>'5'!AQ224</f>
        <v>BOD Pelindo (Penugasan)</v>
      </c>
      <c r="AR44" s="228">
        <f>'5'!AR224</f>
        <v>4</v>
      </c>
      <c r="AS44" s="228">
        <f>'5'!AS224</f>
        <v>4</v>
      </c>
      <c r="AT44" s="228">
        <f>'5'!AT224</f>
        <v>3</v>
      </c>
      <c r="AU44" s="229"/>
      <c r="AV44" s="229"/>
      <c r="AX44" s="226"/>
      <c r="AY44" s="228" t="str">
        <f>'5'!AY224</f>
        <v>BOD Pelindo (Penugasan)</v>
      </c>
      <c r="AZ44" s="228">
        <f>'5'!AZ224</f>
        <v>5</v>
      </c>
      <c r="BA44" s="228">
        <f>'5'!BA224</f>
        <v>5</v>
      </c>
      <c r="BB44" s="228">
        <f>'5'!BB224</f>
        <v>5</v>
      </c>
      <c r="BC44" s="229"/>
      <c r="BD44" s="229"/>
      <c r="BF44" s="226"/>
      <c r="BG44" s="228" t="str">
        <f>'5'!BG224</f>
        <v>BOD Pelindo (Penugasan)</v>
      </c>
      <c r="BH44" s="228">
        <f>'5'!BH224</f>
        <v>9</v>
      </c>
      <c r="BI44" s="228">
        <f>'5'!BI224</f>
        <v>10</v>
      </c>
      <c r="BJ44" s="228">
        <f>'5'!BJ224</f>
        <v>10</v>
      </c>
      <c r="BK44" s="229"/>
      <c r="BL44" s="229"/>
      <c r="BN44" s="226"/>
      <c r="BO44" s="228" t="str">
        <f>'5'!BO224</f>
        <v>BOD Pelindo (Penugasan)</v>
      </c>
      <c r="BP44" s="228">
        <f>'5'!BP224</f>
        <v>3</v>
      </c>
      <c r="BQ44" s="228">
        <f>'5'!BQ224</f>
        <v>2</v>
      </c>
      <c r="BR44" s="228">
        <f>'5'!BR224</f>
        <v>2</v>
      </c>
      <c r="BS44" s="229"/>
      <c r="BT44" s="229"/>
    </row>
    <row r="45" spans="2:72" s="36" customFormat="1">
      <c r="B45" s="226"/>
      <c r="C45" s="228" t="str">
        <f>'5'!C225</f>
        <v>BOD Non Pelindo</v>
      </c>
      <c r="D45" s="228">
        <f>'5'!D225</f>
        <v>7</v>
      </c>
      <c r="E45" s="228">
        <f>'5'!E225</f>
        <v>13</v>
      </c>
      <c r="F45" s="228">
        <f>'5'!F225</f>
        <v>13</v>
      </c>
      <c r="G45" s="229"/>
      <c r="H45" s="229"/>
      <c r="J45" s="226"/>
      <c r="K45" s="228" t="str">
        <f>'5'!K225</f>
        <v>BOD Non Pelindo</v>
      </c>
      <c r="L45" s="228">
        <f>'5'!L225</f>
        <v>0</v>
      </c>
      <c r="M45" s="228">
        <f>'5'!M225</f>
        <v>5</v>
      </c>
      <c r="N45" s="228">
        <f>'5'!N225</f>
        <v>5</v>
      </c>
      <c r="O45" s="229"/>
      <c r="P45" s="229"/>
      <c r="R45" s="226"/>
      <c r="S45" s="228" t="str">
        <f>'5'!S225</f>
        <v>BOD Non Pelindo</v>
      </c>
      <c r="T45" s="228">
        <f>'5'!T225</f>
        <v>2</v>
      </c>
      <c r="U45" s="228">
        <f>'5'!U225</f>
        <v>2</v>
      </c>
      <c r="V45" s="228">
        <f>'5'!V225</f>
        <v>2</v>
      </c>
      <c r="W45" s="229"/>
      <c r="X45" s="229"/>
      <c r="Z45" s="226"/>
      <c r="AA45" s="228" t="str">
        <f>'5'!AA225</f>
        <v>BOD Non Pelindo</v>
      </c>
      <c r="AB45" s="228">
        <f>'5'!AB225</f>
        <v>2</v>
      </c>
      <c r="AC45" s="228">
        <f>'5'!AC225</f>
        <v>2</v>
      </c>
      <c r="AD45" s="228">
        <f>'5'!AD225</f>
        <v>2</v>
      </c>
      <c r="AE45" s="229"/>
      <c r="AF45" s="229"/>
      <c r="AH45" s="226"/>
      <c r="AI45" s="228" t="str">
        <f>'5'!AI225</f>
        <v>BOD Non Pelindo</v>
      </c>
      <c r="AJ45" s="228">
        <f>'5'!AJ225</f>
        <v>0</v>
      </c>
      <c r="AK45" s="228">
        <f>'5'!AK225</f>
        <v>0</v>
      </c>
      <c r="AL45" s="228">
        <f>'5'!AL225</f>
        <v>0</v>
      </c>
      <c r="AM45" s="229"/>
      <c r="AN45" s="229"/>
      <c r="AP45" s="226"/>
      <c r="AQ45" s="228" t="str">
        <f>'5'!AQ225</f>
        <v>BOD Non Pelindo</v>
      </c>
      <c r="AR45" s="228">
        <f>'5'!AR225</f>
        <v>0</v>
      </c>
      <c r="AS45" s="228">
        <f>'5'!AS225</f>
        <v>0</v>
      </c>
      <c r="AT45" s="228">
        <f>'5'!AT225</f>
        <v>0</v>
      </c>
      <c r="AU45" s="229"/>
      <c r="AV45" s="229"/>
      <c r="AX45" s="226"/>
      <c r="AY45" s="228" t="str">
        <f>'5'!AY225</f>
        <v>BOD Non Pelindo</v>
      </c>
      <c r="AZ45" s="228">
        <f>'5'!AZ225</f>
        <v>0</v>
      </c>
      <c r="BA45" s="228">
        <f>'5'!BA225</f>
        <v>0</v>
      </c>
      <c r="BB45" s="228">
        <f>'5'!BB225</f>
        <v>0</v>
      </c>
      <c r="BC45" s="229"/>
      <c r="BD45" s="229"/>
      <c r="BF45" s="226"/>
      <c r="BG45" s="228" t="str">
        <f>'5'!BG225</f>
        <v>BOD Non Pelindo</v>
      </c>
      <c r="BH45" s="228">
        <f>'5'!BH225</f>
        <v>3</v>
      </c>
      <c r="BI45" s="228">
        <f>'5'!BI225</f>
        <v>3</v>
      </c>
      <c r="BJ45" s="228">
        <f>'5'!BJ225</f>
        <v>3</v>
      </c>
      <c r="BK45" s="229"/>
      <c r="BL45" s="229"/>
      <c r="BN45" s="226"/>
      <c r="BO45" s="228" t="str">
        <f>'5'!BO225</f>
        <v>BOD Non Pelindo</v>
      </c>
      <c r="BP45" s="228">
        <f>'5'!BP225</f>
        <v>0</v>
      </c>
      <c r="BQ45" s="228">
        <f>'5'!BQ225</f>
        <v>1</v>
      </c>
      <c r="BR45" s="228">
        <f>'5'!BR225</f>
        <v>1</v>
      </c>
      <c r="BS45" s="229"/>
      <c r="BT45" s="229"/>
    </row>
    <row r="46" spans="2:72" s="36" customFormat="1">
      <c r="B46" s="226"/>
      <c r="C46" s="228" t="str">
        <f>'5'!C226</f>
        <v>Organik Pelindo (Penugasan)</v>
      </c>
      <c r="D46" s="228">
        <f>'5'!D226</f>
        <v>656</v>
      </c>
      <c r="E46" s="228">
        <f>'5'!E226</f>
        <v>890</v>
      </c>
      <c r="F46" s="228">
        <f>'5'!F226</f>
        <v>851</v>
      </c>
      <c r="G46" s="229"/>
      <c r="H46" s="229"/>
      <c r="J46" s="226"/>
      <c r="K46" s="228" t="str">
        <f>'5'!K226</f>
        <v>Organik Pelindo (Penugasan)</v>
      </c>
      <c r="L46" s="228">
        <f>'5'!L226</f>
        <v>0</v>
      </c>
      <c r="M46" s="228">
        <f>'5'!M226</f>
        <v>226</v>
      </c>
      <c r="N46" s="228">
        <f>'5'!N226</f>
        <v>225</v>
      </c>
      <c r="O46" s="229"/>
      <c r="P46" s="229"/>
      <c r="R46" s="226"/>
      <c r="S46" s="228" t="str">
        <f>'5'!S226</f>
        <v>Organik Pelindo (Penugasan)</v>
      </c>
      <c r="T46" s="228">
        <f>'5'!T226</f>
        <v>12</v>
      </c>
      <c r="U46" s="228">
        <f>'5'!U226</f>
        <v>13</v>
      </c>
      <c r="V46" s="228">
        <f>'5'!V226</f>
        <v>13</v>
      </c>
      <c r="W46" s="229"/>
      <c r="X46" s="229"/>
      <c r="Z46" s="226"/>
      <c r="AA46" s="228" t="str">
        <f>'5'!AA226</f>
        <v>Organik Pelindo (Penugasan)</v>
      </c>
      <c r="AB46" s="228">
        <f>'5'!AB226</f>
        <v>7</v>
      </c>
      <c r="AC46" s="228">
        <f>'5'!AC226</f>
        <v>7</v>
      </c>
      <c r="AD46" s="228">
        <f>'5'!AD226</f>
        <v>6</v>
      </c>
      <c r="AE46" s="229"/>
      <c r="AF46" s="229"/>
      <c r="AH46" s="226"/>
      <c r="AI46" s="228" t="str">
        <f>'5'!AI226</f>
        <v>Organik Pelindo (Penugasan)</v>
      </c>
      <c r="AJ46" s="228">
        <f>'5'!AJ226</f>
        <v>473</v>
      </c>
      <c r="AK46" s="228">
        <f>'5'!AK226</f>
        <v>482</v>
      </c>
      <c r="AL46" s="228">
        <f>'5'!AL226</f>
        <v>458</v>
      </c>
      <c r="AM46" s="229"/>
      <c r="AN46" s="229"/>
      <c r="AP46" s="226"/>
      <c r="AQ46" s="228" t="str">
        <f>'5'!AQ226</f>
        <v>Organik Pelindo (Penugasan)</v>
      </c>
      <c r="AR46" s="228">
        <f>'5'!AR226</f>
        <v>100</v>
      </c>
      <c r="AS46" s="228">
        <f>'5'!AS226</f>
        <v>94</v>
      </c>
      <c r="AT46" s="228">
        <f>'5'!AT226</f>
        <v>87</v>
      </c>
      <c r="AU46" s="229"/>
      <c r="AV46" s="229"/>
      <c r="AX46" s="226"/>
      <c r="AY46" s="228" t="str">
        <f>'5'!AY226</f>
        <v>Organik Pelindo (Penugasan)</v>
      </c>
      <c r="AZ46" s="228">
        <f>'5'!AZ226</f>
        <v>42</v>
      </c>
      <c r="BA46" s="228">
        <f>'5'!BA226</f>
        <v>40</v>
      </c>
      <c r="BB46" s="228">
        <f>'5'!BB226</f>
        <v>38</v>
      </c>
      <c r="BC46" s="229"/>
      <c r="BD46" s="229"/>
      <c r="BF46" s="226"/>
      <c r="BG46" s="228" t="str">
        <f>'5'!BG226</f>
        <v>Organik Pelindo (Penugasan)</v>
      </c>
      <c r="BH46" s="228">
        <f>'5'!BH226</f>
        <v>11</v>
      </c>
      <c r="BI46" s="228">
        <f>'5'!BI226</f>
        <v>11</v>
      </c>
      <c r="BJ46" s="228">
        <f>'5'!BJ226</f>
        <v>14</v>
      </c>
      <c r="BK46" s="229"/>
      <c r="BL46" s="229"/>
      <c r="BN46" s="226"/>
      <c r="BO46" s="228" t="str">
        <f>'5'!BO226</f>
        <v>Organik Pelindo (Penugasan)</v>
      </c>
      <c r="BP46" s="228">
        <f>'5'!BP226</f>
        <v>11</v>
      </c>
      <c r="BQ46" s="228">
        <f>'5'!BQ226</f>
        <v>17</v>
      </c>
      <c r="BR46" s="228">
        <f>'5'!BR226</f>
        <v>10</v>
      </c>
      <c r="BS46" s="229"/>
      <c r="BT46" s="229"/>
    </row>
    <row r="47" spans="2:72" s="36" customFormat="1">
      <c r="B47" s="226"/>
      <c r="C47" s="228" t="str">
        <f>'5'!C227</f>
        <v>Organik Anak Perusahaan</v>
      </c>
      <c r="D47" s="228">
        <f>'5'!D227</f>
        <v>1179</v>
      </c>
      <c r="E47" s="228">
        <f>'5'!E227</f>
        <v>1465</v>
      </c>
      <c r="F47" s="228">
        <f>'5'!F227</f>
        <v>1378</v>
      </c>
      <c r="G47" s="229"/>
      <c r="H47" s="229"/>
      <c r="J47" s="226"/>
      <c r="K47" s="228" t="str">
        <f>'5'!K227</f>
        <v>Organik Anak Perusahaan</v>
      </c>
      <c r="L47" s="228">
        <f>'5'!L227</f>
        <v>0</v>
      </c>
      <c r="M47" s="228">
        <f>'5'!M227</f>
        <v>8</v>
      </c>
      <c r="N47" s="228">
        <f>'5'!N227</f>
        <v>8</v>
      </c>
      <c r="O47" s="229"/>
      <c r="P47" s="229"/>
      <c r="R47" s="226"/>
      <c r="S47" s="228" t="str">
        <f>'5'!S227</f>
        <v>Organik Anak Perusahaan</v>
      </c>
      <c r="T47" s="228">
        <f>'5'!T227</f>
        <v>13</v>
      </c>
      <c r="U47" s="228">
        <f>'5'!U227</f>
        <v>11</v>
      </c>
      <c r="V47" s="228">
        <f>'5'!V227</f>
        <v>11</v>
      </c>
      <c r="W47" s="229"/>
      <c r="X47" s="229"/>
      <c r="Z47" s="226"/>
      <c r="AA47" s="228" t="str">
        <f>'5'!AA227</f>
        <v>Organik Anak Perusahaan</v>
      </c>
      <c r="AB47" s="228">
        <f>'5'!AB227</f>
        <v>81</v>
      </c>
      <c r="AC47" s="228">
        <f>'5'!AC227</f>
        <v>85</v>
      </c>
      <c r="AD47" s="228">
        <f>'5'!AD227</f>
        <v>78</v>
      </c>
      <c r="AE47" s="229"/>
      <c r="AF47" s="229"/>
      <c r="AH47" s="226"/>
      <c r="AI47" s="228" t="str">
        <f>'5'!AI227</f>
        <v>Organik Anak Perusahaan</v>
      </c>
      <c r="AJ47" s="228">
        <f>'5'!AJ227</f>
        <v>0</v>
      </c>
      <c r="AK47" s="228">
        <f>'5'!AK227</f>
        <v>0</v>
      </c>
      <c r="AL47" s="228">
        <f>'5'!AL227</f>
        <v>0</v>
      </c>
      <c r="AM47" s="229"/>
      <c r="AN47" s="229"/>
      <c r="AP47" s="226"/>
      <c r="AQ47" s="228" t="str">
        <f>'5'!AQ227</f>
        <v>Organik Anak Perusahaan</v>
      </c>
      <c r="AR47" s="228">
        <f>'5'!AR227</f>
        <v>328</v>
      </c>
      <c r="AS47" s="228">
        <f>'5'!AS227</f>
        <v>371</v>
      </c>
      <c r="AT47" s="228">
        <f>'5'!AT227</f>
        <v>326</v>
      </c>
      <c r="AU47" s="229"/>
      <c r="AV47" s="229"/>
      <c r="AX47" s="226"/>
      <c r="AY47" s="228" t="str">
        <f>'5'!AY227</f>
        <v>Organik Anak Perusahaan</v>
      </c>
      <c r="AZ47" s="228">
        <f>'5'!AZ227</f>
        <v>252</v>
      </c>
      <c r="BA47" s="228">
        <f>'5'!BA227</f>
        <v>271</v>
      </c>
      <c r="BB47" s="228">
        <f>'5'!BB227</f>
        <v>256</v>
      </c>
      <c r="BC47" s="229"/>
      <c r="BD47" s="229"/>
      <c r="BF47" s="226"/>
      <c r="BG47" s="228" t="str">
        <f>'5'!BG227</f>
        <v>Organik Anak Perusahaan</v>
      </c>
      <c r="BH47" s="228">
        <f>'5'!BH227</f>
        <v>430</v>
      </c>
      <c r="BI47" s="228">
        <f>'5'!BI227</f>
        <v>644</v>
      </c>
      <c r="BJ47" s="228">
        <f>'5'!BJ227</f>
        <v>625</v>
      </c>
      <c r="BK47" s="229"/>
      <c r="BL47" s="229"/>
      <c r="BN47" s="226"/>
      <c r="BO47" s="228" t="str">
        <f>'5'!BO227</f>
        <v>Organik Anak Perusahaan</v>
      </c>
      <c r="BP47" s="228">
        <f>'5'!BP227</f>
        <v>75</v>
      </c>
      <c r="BQ47" s="228">
        <f>'5'!BQ227</f>
        <v>75</v>
      </c>
      <c r="BR47" s="228">
        <f>'5'!BR227</f>
        <v>74</v>
      </c>
      <c r="BS47" s="229"/>
      <c r="BT47" s="229"/>
    </row>
    <row r="48" spans="2:72" s="36" customFormat="1">
      <c r="B48" s="226"/>
      <c r="C48" s="228" t="str">
        <f>'5'!C228</f>
        <v>PKWT Anak Perusahaan</v>
      </c>
      <c r="D48" s="228">
        <f>'5'!D228</f>
        <v>32</v>
      </c>
      <c r="E48" s="228">
        <f>'5'!E228</f>
        <v>39</v>
      </c>
      <c r="F48" s="228">
        <f>'5'!F228</f>
        <v>45</v>
      </c>
      <c r="G48" s="229"/>
      <c r="H48" s="229"/>
      <c r="J48" s="226"/>
      <c r="K48" s="228" t="str">
        <f>'5'!K228</f>
        <v>PKWT Anak Perusahaan</v>
      </c>
      <c r="L48" s="228">
        <f>'5'!L228</f>
        <v>0</v>
      </c>
      <c r="M48" s="228">
        <f>'5'!M228</f>
        <v>6</v>
      </c>
      <c r="N48" s="228">
        <f>'5'!N228</f>
        <v>6</v>
      </c>
      <c r="O48" s="229"/>
      <c r="P48" s="229"/>
      <c r="R48" s="226"/>
      <c r="S48" s="228" t="str">
        <f>'5'!S228</f>
        <v>PKWT Anak Perusahaan</v>
      </c>
      <c r="T48" s="228">
        <f>'5'!T228</f>
        <v>24</v>
      </c>
      <c r="U48" s="228">
        <f>'5'!U228</f>
        <v>18</v>
      </c>
      <c r="V48" s="228">
        <f>'5'!V228</f>
        <v>18</v>
      </c>
      <c r="W48" s="229"/>
      <c r="X48" s="229"/>
      <c r="Z48" s="226"/>
      <c r="AA48" s="228" t="str">
        <f>'5'!AA228</f>
        <v>PKWT Anak Perusahaan</v>
      </c>
      <c r="AB48" s="228">
        <f>'5'!AB228</f>
        <v>2</v>
      </c>
      <c r="AC48" s="228">
        <f>'5'!AC228</f>
        <v>13</v>
      </c>
      <c r="AD48" s="228">
        <f>'5'!AD228</f>
        <v>1</v>
      </c>
      <c r="AE48" s="229"/>
      <c r="AF48" s="229"/>
      <c r="AH48" s="226"/>
      <c r="AI48" s="228" t="str">
        <f>'5'!AI228</f>
        <v>PKWT Anak Perusahaan</v>
      </c>
      <c r="AJ48" s="228">
        <f>'5'!AJ228</f>
        <v>0</v>
      </c>
      <c r="AK48" s="228">
        <f>'5'!AK228</f>
        <v>0</v>
      </c>
      <c r="AL48" s="228">
        <f>'5'!AL228</f>
        <v>0</v>
      </c>
      <c r="AM48" s="229"/>
      <c r="AN48" s="229"/>
      <c r="AP48" s="226"/>
      <c r="AQ48" s="228" t="str">
        <f>'5'!AQ228</f>
        <v>PKWT Anak Perusahaan</v>
      </c>
      <c r="AR48" s="228">
        <f>'5'!AR228</f>
        <v>0</v>
      </c>
      <c r="AS48" s="228">
        <f>'5'!AS228</f>
        <v>0</v>
      </c>
      <c r="AT48" s="228">
        <f>'5'!AT228</f>
        <v>10</v>
      </c>
      <c r="AU48" s="229"/>
      <c r="AV48" s="229"/>
      <c r="AX48" s="226"/>
      <c r="AY48" s="228" t="str">
        <f>'5'!AY228</f>
        <v>PKWT Anak Perusahaan</v>
      </c>
      <c r="AZ48" s="228">
        <f>'5'!AZ228</f>
        <v>5</v>
      </c>
      <c r="BA48" s="228">
        <f>'5'!BA228</f>
        <v>0</v>
      </c>
      <c r="BB48" s="228">
        <f>'5'!BB228</f>
        <v>2</v>
      </c>
      <c r="BC48" s="229"/>
      <c r="BD48" s="229"/>
      <c r="BF48" s="226"/>
      <c r="BG48" s="228" t="str">
        <f>'5'!BG228</f>
        <v>PKWT Anak Perusahaan</v>
      </c>
      <c r="BH48" s="228">
        <f>'5'!BH228</f>
        <v>1</v>
      </c>
      <c r="BI48" s="228">
        <f>'5'!BI228</f>
        <v>2</v>
      </c>
      <c r="BJ48" s="228">
        <f>'5'!BJ228</f>
        <v>8</v>
      </c>
      <c r="BK48" s="229"/>
      <c r="BL48" s="229"/>
      <c r="BN48" s="226"/>
      <c r="BO48" s="228" t="str">
        <f>'5'!BO228</f>
        <v>PKWT Anak Perusahaan</v>
      </c>
      <c r="BP48" s="228">
        <f>'5'!BP228</f>
        <v>0</v>
      </c>
      <c r="BQ48" s="228">
        <f>'5'!BQ228</f>
        <v>0</v>
      </c>
      <c r="BR48" s="228">
        <f>'5'!BR228</f>
        <v>0</v>
      </c>
      <c r="BS48" s="229"/>
      <c r="BT48" s="229"/>
    </row>
    <row r="49" spans="2:72" s="36" customFormat="1">
      <c r="B49" s="226"/>
      <c r="C49" s="228" t="str">
        <f>'5'!C229</f>
        <v>Alih Daya Anak Perusahaan</v>
      </c>
      <c r="D49" s="228">
        <f>'5'!D229</f>
        <v>3516</v>
      </c>
      <c r="E49" s="228">
        <f>'5'!E229</f>
        <v>4030</v>
      </c>
      <c r="F49" s="228">
        <f>'5'!F229</f>
        <v>3544</v>
      </c>
      <c r="G49" s="229"/>
      <c r="H49" s="229"/>
      <c r="J49" s="226"/>
      <c r="K49" s="228" t="str">
        <f>'5'!K229</f>
        <v>Alih Daya Anak Perusahaan</v>
      </c>
      <c r="L49" s="228">
        <f>'5'!L229</f>
        <v>0</v>
      </c>
      <c r="M49" s="228">
        <f>'5'!M229</f>
        <v>50</v>
      </c>
      <c r="N49" s="228">
        <f>'5'!N229</f>
        <v>33</v>
      </c>
      <c r="O49" s="229"/>
      <c r="P49" s="229"/>
      <c r="R49" s="226"/>
      <c r="S49" s="228" t="str">
        <f>'5'!S229</f>
        <v>Alih Daya Anak Perusahaan</v>
      </c>
      <c r="T49" s="228">
        <f>'5'!T229</f>
        <v>0</v>
      </c>
      <c r="U49" s="228">
        <f>'5'!U229</f>
        <v>98</v>
      </c>
      <c r="V49" s="228">
        <f>'5'!V229</f>
        <v>83</v>
      </c>
      <c r="W49" s="229"/>
      <c r="X49" s="229"/>
      <c r="Z49" s="226"/>
      <c r="AA49" s="228" t="str">
        <f>'5'!AA229</f>
        <v>Alih Daya Anak Perusahaan</v>
      </c>
      <c r="AB49" s="228">
        <f>'5'!AB229</f>
        <v>8</v>
      </c>
      <c r="AC49" s="228">
        <f>'5'!AC229</f>
        <v>7</v>
      </c>
      <c r="AD49" s="228">
        <f>'5'!AD229</f>
        <v>6</v>
      </c>
      <c r="AE49" s="229"/>
      <c r="AF49" s="229"/>
      <c r="AH49" s="226"/>
      <c r="AI49" s="228" t="str">
        <f>'5'!AI229</f>
        <v>Alih Daya Anak Perusahaan</v>
      </c>
      <c r="AJ49" s="228">
        <f>'5'!AJ229</f>
        <v>1427</v>
      </c>
      <c r="AK49" s="228">
        <f>'5'!AK229</f>
        <v>1432</v>
      </c>
      <c r="AL49" s="228">
        <f>'5'!AL229</f>
        <v>1421</v>
      </c>
      <c r="AM49" s="229"/>
      <c r="AN49" s="229"/>
      <c r="AP49" s="226"/>
      <c r="AQ49" s="228" t="str">
        <f>'5'!AQ229</f>
        <v>Alih Daya Anak Perusahaan</v>
      </c>
      <c r="AR49" s="228">
        <f>'5'!AR229</f>
        <v>708</v>
      </c>
      <c r="AS49" s="228">
        <f>'5'!AS229</f>
        <v>593</v>
      </c>
      <c r="AT49" s="228">
        <f>'5'!AT229</f>
        <v>591</v>
      </c>
      <c r="AU49" s="229"/>
      <c r="AV49" s="229"/>
      <c r="AX49" s="226"/>
      <c r="AY49" s="228" t="str">
        <f>'5'!AY229</f>
        <v>Alih Daya Anak Perusahaan</v>
      </c>
      <c r="AZ49" s="228">
        <f>'5'!AZ229</f>
        <v>348</v>
      </c>
      <c r="BA49" s="228">
        <f>'5'!BA229</f>
        <v>445</v>
      </c>
      <c r="BB49" s="228">
        <f>'5'!BB229</f>
        <v>361</v>
      </c>
      <c r="BC49" s="229"/>
      <c r="BD49" s="229"/>
      <c r="BF49" s="226"/>
      <c r="BG49" s="228" t="str">
        <f>'5'!BG229</f>
        <v>Alih Daya Anak Perusahaan</v>
      </c>
      <c r="BH49" s="228">
        <f>'5'!BH229</f>
        <v>861</v>
      </c>
      <c r="BI49" s="228">
        <f>'5'!BI229</f>
        <v>1225</v>
      </c>
      <c r="BJ49" s="228">
        <f>'5'!BJ229</f>
        <v>884</v>
      </c>
      <c r="BK49" s="229"/>
      <c r="BL49" s="229"/>
      <c r="BN49" s="226"/>
      <c r="BO49" s="228" t="str">
        <f>'5'!BO229</f>
        <v>Alih Daya Anak Perusahaan</v>
      </c>
      <c r="BP49" s="228">
        <f>'5'!BP229</f>
        <v>164</v>
      </c>
      <c r="BQ49" s="228">
        <f>'5'!BQ229</f>
        <v>180</v>
      </c>
      <c r="BR49" s="228">
        <f>'5'!BR229</f>
        <v>165</v>
      </c>
      <c r="BS49" s="229"/>
      <c r="BT49" s="229"/>
    </row>
    <row r="50" spans="2:72" s="36" customFormat="1">
      <c r="B50" s="226"/>
      <c r="C50" s="228" t="str">
        <f>'5'!C230</f>
        <v>Pemagang / Pelamar Lulus Seleksi / Calon Pegawai</v>
      </c>
      <c r="D50" s="228">
        <f>'5'!D230</f>
        <v>150</v>
      </c>
      <c r="E50" s="228">
        <f>'5'!E230</f>
        <v>8</v>
      </c>
      <c r="F50" s="228">
        <f>'5'!F230</f>
        <v>6</v>
      </c>
      <c r="G50" s="229"/>
      <c r="H50" s="229"/>
      <c r="J50" s="226"/>
      <c r="K50" s="228" t="str">
        <f>'5'!K230</f>
        <v>Pemagang / Pelamar Lulus Seleksi / Calon Pegawai</v>
      </c>
      <c r="L50" s="228">
        <f>'5'!L230</f>
        <v>0</v>
      </c>
      <c r="M50" s="228">
        <f>'5'!M230</f>
        <v>0</v>
      </c>
      <c r="N50" s="228">
        <f>'5'!N230</f>
        <v>0</v>
      </c>
      <c r="O50" s="229"/>
      <c r="P50" s="229"/>
      <c r="R50" s="226"/>
      <c r="S50" s="228" t="str">
        <f>'5'!S230</f>
        <v>Pemagang / Pelamar Lulus Seleksi / Calon Pegawai</v>
      </c>
      <c r="T50" s="228">
        <f>'5'!T230</f>
        <v>0</v>
      </c>
      <c r="U50" s="228">
        <f>'5'!U230</f>
        <v>0</v>
      </c>
      <c r="V50" s="228">
        <f>'5'!V230</f>
        <v>0</v>
      </c>
      <c r="W50" s="229"/>
      <c r="X50" s="229"/>
      <c r="Z50" s="226"/>
      <c r="AA50" s="228" t="str">
        <f>'5'!AA230</f>
        <v>Pemagang / Pelamar Lulus Seleksi / Calon Pegawai</v>
      </c>
      <c r="AB50" s="228">
        <f>'5'!AB230</f>
        <v>0</v>
      </c>
      <c r="AC50" s="228">
        <f>'5'!AC230</f>
        <v>0</v>
      </c>
      <c r="AD50" s="228">
        <f>'5'!AD230</f>
        <v>0</v>
      </c>
      <c r="AE50" s="229"/>
      <c r="AF50" s="229"/>
      <c r="AH50" s="226"/>
      <c r="AI50" s="228" t="str">
        <f>'5'!AI230</f>
        <v>Pemagang / Pelamar Lulus Seleksi / Calon Pegawai</v>
      </c>
      <c r="AJ50" s="228">
        <f>'5'!AJ230</f>
        <v>0</v>
      </c>
      <c r="AK50" s="228">
        <f>'5'!AK230</f>
        <v>0</v>
      </c>
      <c r="AL50" s="228">
        <f>'5'!AL230</f>
        <v>0</v>
      </c>
      <c r="AM50" s="229"/>
      <c r="AN50" s="229"/>
      <c r="AP50" s="226"/>
      <c r="AQ50" s="228" t="str">
        <f>'5'!AQ230</f>
        <v>Pemagang / Pelamar Lulus Seleksi / Calon Pegawai</v>
      </c>
      <c r="AR50" s="228">
        <f>'5'!AR230</f>
        <v>0</v>
      </c>
      <c r="AS50" s="228">
        <f>'5'!AS230</f>
        <v>0</v>
      </c>
      <c r="AT50" s="228">
        <f>'5'!AT230</f>
        <v>0</v>
      </c>
      <c r="AU50" s="229"/>
      <c r="AV50" s="229"/>
      <c r="AX50" s="226"/>
      <c r="AY50" s="228" t="str">
        <f>'5'!AY230</f>
        <v>Pemagang / Pelamar Lulus Seleksi / Calon Pegawai</v>
      </c>
      <c r="AZ50" s="228">
        <f>'5'!AZ230</f>
        <v>0</v>
      </c>
      <c r="BA50" s="228">
        <f>'5'!BA230</f>
        <v>0</v>
      </c>
      <c r="BB50" s="228">
        <f>'5'!BB230</f>
        <v>3</v>
      </c>
      <c r="BC50" s="229"/>
      <c r="BD50" s="229"/>
      <c r="BF50" s="226"/>
      <c r="BG50" s="228" t="str">
        <f>'5'!BG230</f>
        <v>Pemagang / Pelamar Lulus Seleksi / Calon Pegawai</v>
      </c>
      <c r="BH50" s="228">
        <f>'5'!BH230</f>
        <v>150</v>
      </c>
      <c r="BI50" s="228">
        <f>'5'!BI230</f>
        <v>8</v>
      </c>
      <c r="BJ50" s="228">
        <f>'5'!BJ230</f>
        <v>3</v>
      </c>
      <c r="BK50" s="229"/>
      <c r="BL50" s="229"/>
      <c r="BN50" s="226"/>
      <c r="BO50" s="228" t="str">
        <f>'5'!BO230</f>
        <v>Pemagang / Pelamar Lulus Seleksi / Calon Pegawai</v>
      </c>
      <c r="BP50" s="228">
        <f>'5'!BP230</f>
        <v>0</v>
      </c>
      <c r="BQ50" s="228">
        <f>'5'!BQ230</f>
        <v>0</v>
      </c>
      <c r="BR50" s="228">
        <f>'5'!BR230</f>
        <v>0</v>
      </c>
      <c r="BS50" s="229"/>
      <c r="BT50" s="229"/>
    </row>
    <row r="51" spans="2:72" s="36" customFormat="1">
      <c r="B51" s="226"/>
      <c r="C51" s="228" t="str">
        <f>'5'!C231</f>
        <v>Pekerja Pemegang Saham Lainnya</v>
      </c>
      <c r="D51" s="228">
        <f>'5'!D231</f>
        <v>0</v>
      </c>
      <c r="E51" s="228">
        <f>'5'!E231</f>
        <v>0</v>
      </c>
      <c r="F51" s="228">
        <f>'5'!F231</f>
        <v>0</v>
      </c>
      <c r="G51" s="229"/>
      <c r="H51" s="229"/>
      <c r="J51" s="226"/>
      <c r="K51" s="228" t="str">
        <f>'5'!K231</f>
        <v>Pekerja Pemegang Saham Lainnya</v>
      </c>
      <c r="L51" s="228">
        <f>'5'!L231</f>
        <v>0</v>
      </c>
      <c r="M51" s="228">
        <f>'5'!M231</f>
        <v>0</v>
      </c>
      <c r="N51" s="228">
        <f>'5'!N231</f>
        <v>0</v>
      </c>
      <c r="O51" s="229"/>
      <c r="P51" s="229"/>
      <c r="R51" s="226"/>
      <c r="S51" s="228" t="str">
        <f>'5'!S231</f>
        <v>Pekerja Pemegang Saham Lainnya</v>
      </c>
      <c r="T51" s="228">
        <f>'5'!T231</f>
        <v>0</v>
      </c>
      <c r="U51" s="228">
        <f>'5'!U231</f>
        <v>0</v>
      </c>
      <c r="V51" s="228">
        <f>'5'!V231</f>
        <v>0</v>
      </c>
      <c r="W51" s="229"/>
      <c r="X51" s="229"/>
      <c r="Z51" s="226"/>
      <c r="AA51" s="228" t="str">
        <f>'5'!AA231</f>
        <v>Pekerja Pemegang Saham Lainnya</v>
      </c>
      <c r="AB51" s="228">
        <f>'5'!AB231</f>
        <v>0</v>
      </c>
      <c r="AC51" s="228">
        <f>'5'!AC231</f>
        <v>0</v>
      </c>
      <c r="AD51" s="228">
        <f>'5'!AD231</f>
        <v>0</v>
      </c>
      <c r="AE51" s="229"/>
      <c r="AF51" s="229"/>
      <c r="AH51" s="226"/>
      <c r="AI51" s="228" t="str">
        <f>'5'!AI231</f>
        <v>Pekerja Pemegang Saham Lainnya</v>
      </c>
      <c r="AJ51" s="228">
        <f>'5'!AJ231</f>
        <v>0</v>
      </c>
      <c r="AK51" s="228">
        <f>'5'!AK231</f>
        <v>0</v>
      </c>
      <c r="AL51" s="228">
        <f>'5'!AL231</f>
        <v>0</v>
      </c>
      <c r="AM51" s="229"/>
      <c r="AN51" s="229"/>
      <c r="AP51" s="226"/>
      <c r="AQ51" s="228" t="str">
        <f>'5'!AQ231</f>
        <v>Pekerja Pemegang Saham Lainnya</v>
      </c>
      <c r="AR51" s="228">
        <f>'5'!AR231</f>
        <v>0</v>
      </c>
      <c r="AS51" s="228">
        <f>'5'!AS231</f>
        <v>0</v>
      </c>
      <c r="AT51" s="228">
        <f>'5'!AT231</f>
        <v>0</v>
      </c>
      <c r="AU51" s="229"/>
      <c r="AV51" s="229"/>
      <c r="AX51" s="226"/>
      <c r="AY51" s="228" t="str">
        <f>'5'!AY231</f>
        <v>Pekerja Pemegang Saham Lainnya</v>
      </c>
      <c r="AZ51" s="228">
        <f>'5'!AZ231</f>
        <v>0</v>
      </c>
      <c r="BA51" s="228">
        <f>'5'!BA231</f>
        <v>0</v>
      </c>
      <c r="BB51" s="228">
        <f>'5'!BB231</f>
        <v>0</v>
      </c>
      <c r="BC51" s="229"/>
      <c r="BD51" s="229"/>
      <c r="BF51" s="226"/>
      <c r="BG51" s="228" t="str">
        <f>'5'!BG231</f>
        <v>Pekerja Pemegang Saham Lainnya</v>
      </c>
      <c r="BH51" s="228">
        <f>'5'!BH231</f>
        <v>0</v>
      </c>
      <c r="BI51" s="228">
        <f>'5'!BI231</f>
        <v>0</v>
      </c>
      <c r="BJ51" s="228">
        <f>'5'!BJ231</f>
        <v>0</v>
      </c>
      <c r="BK51" s="229"/>
      <c r="BL51" s="229"/>
      <c r="BN51" s="226"/>
      <c r="BO51" s="228" t="str">
        <f>'5'!BO231</f>
        <v>Pekerja Pemegang Saham Lainnya</v>
      </c>
      <c r="BP51" s="228">
        <f>'5'!BP231</f>
        <v>0</v>
      </c>
      <c r="BQ51" s="228">
        <f>'5'!BQ231</f>
        <v>0</v>
      </c>
      <c r="BR51" s="228">
        <f>'5'!BR231</f>
        <v>0</v>
      </c>
      <c r="BS51" s="229"/>
      <c r="BT51" s="229"/>
    </row>
    <row r="52" spans="2:72" s="36" customFormat="1">
      <c r="B52" s="226"/>
      <c r="C52" s="230" t="s">
        <v>75</v>
      </c>
      <c r="D52" s="231"/>
      <c r="E52" s="231"/>
      <c r="F52" s="231"/>
      <c r="G52" s="229"/>
      <c r="H52" s="229"/>
      <c r="J52" s="226"/>
      <c r="K52" s="230" t="s">
        <v>75</v>
      </c>
      <c r="L52" s="231"/>
      <c r="M52" s="231"/>
      <c r="N52" s="231"/>
      <c r="O52" s="229"/>
      <c r="P52" s="229"/>
      <c r="R52" s="226"/>
      <c r="S52" s="230" t="s">
        <v>75</v>
      </c>
      <c r="T52" s="231"/>
      <c r="U52" s="231"/>
      <c r="V52" s="231"/>
      <c r="W52" s="229"/>
      <c r="X52" s="229"/>
      <c r="Z52" s="226"/>
      <c r="AA52" s="230" t="s">
        <v>75</v>
      </c>
      <c r="AB52" s="231"/>
      <c r="AC52" s="231"/>
      <c r="AD52" s="231"/>
      <c r="AE52" s="229"/>
      <c r="AF52" s="229"/>
      <c r="AH52" s="226"/>
      <c r="AI52" s="230" t="s">
        <v>75</v>
      </c>
      <c r="AJ52" s="231"/>
      <c r="AK52" s="231"/>
      <c r="AL52" s="231"/>
      <c r="AM52" s="229"/>
      <c r="AN52" s="229"/>
      <c r="AP52" s="226"/>
      <c r="AQ52" s="230" t="s">
        <v>75</v>
      </c>
      <c r="AR52" s="231"/>
      <c r="AS52" s="231"/>
      <c r="AT52" s="231"/>
      <c r="AU52" s="229"/>
      <c r="AV52" s="229"/>
      <c r="AX52" s="226"/>
      <c r="AY52" s="230" t="s">
        <v>75</v>
      </c>
      <c r="AZ52" s="231"/>
      <c r="BA52" s="231"/>
      <c r="BB52" s="231"/>
      <c r="BC52" s="229"/>
      <c r="BD52" s="229"/>
      <c r="BF52" s="226"/>
      <c r="BG52" s="230" t="s">
        <v>75</v>
      </c>
      <c r="BH52" s="231"/>
      <c r="BI52" s="231"/>
      <c r="BJ52" s="231"/>
      <c r="BK52" s="229"/>
      <c r="BL52" s="229"/>
      <c r="BN52" s="226"/>
      <c r="BO52" s="230" t="s">
        <v>75</v>
      </c>
      <c r="BP52" s="231"/>
      <c r="BQ52" s="231"/>
      <c r="BR52" s="231"/>
      <c r="BS52" s="229"/>
      <c r="BT52" s="229"/>
    </row>
    <row r="53" spans="2:72" s="36" customFormat="1">
      <c r="B53" s="226"/>
      <c r="C53" s="231" t="str">
        <f>C44</f>
        <v>BOD Pelindo (Penugasan)</v>
      </c>
      <c r="D53" s="232">
        <f>D44-D10</f>
        <v>0</v>
      </c>
      <c r="E53" s="232">
        <f t="shared" ref="E53:F53" si="189">E44-E10</f>
        <v>0</v>
      </c>
      <c r="F53" s="232">
        <f t="shared" si="189"/>
        <v>0</v>
      </c>
      <c r="G53" s="229"/>
      <c r="H53" s="229"/>
      <c r="J53" s="226"/>
      <c r="K53" s="231" t="str">
        <f>K44</f>
        <v>BOD Pelindo (Penugasan)</v>
      </c>
      <c r="L53" s="232">
        <f>L44-L10</f>
        <v>0</v>
      </c>
      <c r="M53" s="232">
        <f t="shared" ref="M53:N53" si="190">M44-M10</f>
        <v>0</v>
      </c>
      <c r="N53" s="232">
        <f t="shared" si="190"/>
        <v>0</v>
      </c>
      <c r="O53" s="229"/>
      <c r="P53" s="229"/>
      <c r="R53" s="226"/>
      <c r="S53" s="231" t="str">
        <f>S44</f>
        <v>BOD Pelindo (Penugasan)</v>
      </c>
      <c r="T53" s="232">
        <f>T44-T10</f>
        <v>0</v>
      </c>
      <c r="U53" s="232">
        <f t="shared" ref="U53:V53" si="191">U44-U10</f>
        <v>0</v>
      </c>
      <c r="V53" s="232">
        <f t="shared" si="191"/>
        <v>0</v>
      </c>
      <c r="W53" s="229"/>
      <c r="X53" s="229"/>
      <c r="Z53" s="226"/>
      <c r="AA53" s="231" t="str">
        <f>AA44</f>
        <v>BOD Pelindo (Penugasan)</v>
      </c>
      <c r="AB53" s="232">
        <f>AB44-AB10</f>
        <v>0</v>
      </c>
      <c r="AC53" s="232">
        <f t="shared" ref="AC53:AD53" si="192">AC44-AC10</f>
        <v>0</v>
      </c>
      <c r="AD53" s="232">
        <f t="shared" si="192"/>
        <v>0</v>
      </c>
      <c r="AE53" s="229"/>
      <c r="AF53" s="229"/>
      <c r="AH53" s="226"/>
      <c r="AI53" s="231" t="str">
        <f>AI44</f>
        <v>BOD Pelindo (Penugasan)</v>
      </c>
      <c r="AJ53" s="232">
        <f>AJ44-AJ10</f>
        <v>0</v>
      </c>
      <c r="AK53" s="232">
        <f t="shared" ref="AK53:AL53" si="193">AK44-AK10</f>
        <v>0</v>
      </c>
      <c r="AL53" s="232">
        <f t="shared" si="193"/>
        <v>0</v>
      </c>
      <c r="AM53" s="229"/>
      <c r="AN53" s="229"/>
      <c r="AP53" s="226"/>
      <c r="AQ53" s="231" t="str">
        <f>AQ44</f>
        <v>BOD Pelindo (Penugasan)</v>
      </c>
      <c r="AR53" s="232">
        <f>AR44-AR10</f>
        <v>0</v>
      </c>
      <c r="AS53" s="232">
        <f t="shared" ref="AS53:AT53" si="194">AS44-AS10</f>
        <v>0</v>
      </c>
      <c r="AT53" s="232">
        <f t="shared" si="194"/>
        <v>0</v>
      </c>
      <c r="AU53" s="229"/>
      <c r="AV53" s="229"/>
      <c r="AX53" s="226"/>
      <c r="AY53" s="231" t="str">
        <f>AY44</f>
        <v>BOD Pelindo (Penugasan)</v>
      </c>
      <c r="AZ53" s="232">
        <f>AZ44-AZ10</f>
        <v>0</v>
      </c>
      <c r="BA53" s="232">
        <f t="shared" ref="BA53:BB53" si="195">BA44-BA10</f>
        <v>0</v>
      </c>
      <c r="BB53" s="232">
        <f t="shared" si="195"/>
        <v>0</v>
      </c>
      <c r="BC53" s="229"/>
      <c r="BD53" s="229"/>
      <c r="BF53" s="226"/>
      <c r="BG53" s="231" t="str">
        <f>BG44</f>
        <v>BOD Pelindo (Penugasan)</v>
      </c>
      <c r="BH53" s="232">
        <f>BH44-BH10</f>
        <v>0</v>
      </c>
      <c r="BI53" s="232">
        <f t="shared" ref="BI53:BJ53" si="196">BI44-BI10</f>
        <v>0</v>
      </c>
      <c r="BJ53" s="232">
        <f t="shared" si="196"/>
        <v>0</v>
      </c>
      <c r="BK53" s="229"/>
      <c r="BL53" s="229"/>
      <c r="BN53" s="226"/>
      <c r="BO53" s="231" t="str">
        <f>BO44</f>
        <v>BOD Pelindo (Penugasan)</v>
      </c>
      <c r="BP53" s="232">
        <f>BP44-BP10</f>
        <v>0</v>
      </c>
      <c r="BQ53" s="232">
        <f t="shared" ref="BQ53:BR53" si="197">BQ44-BQ10</f>
        <v>0</v>
      </c>
      <c r="BR53" s="232">
        <f t="shared" si="197"/>
        <v>0</v>
      </c>
      <c r="BS53" s="229"/>
      <c r="BT53" s="229"/>
    </row>
    <row r="54" spans="2:72" s="36" customFormat="1">
      <c r="B54" s="226"/>
      <c r="C54" s="231" t="str">
        <f t="shared" ref="C54:C60" si="198">C45</f>
        <v>BOD Non Pelindo</v>
      </c>
      <c r="D54" s="232">
        <f>D45-D14</f>
        <v>0</v>
      </c>
      <c r="E54" s="232">
        <f t="shared" ref="E54:F54" si="199">E45-E14</f>
        <v>0</v>
      </c>
      <c r="F54" s="232">
        <f t="shared" si="199"/>
        <v>0</v>
      </c>
      <c r="G54" s="229"/>
      <c r="H54" s="229"/>
      <c r="J54" s="226"/>
      <c r="K54" s="231" t="str">
        <f t="shared" ref="K54:K60" si="200">K45</f>
        <v>BOD Non Pelindo</v>
      </c>
      <c r="L54" s="232">
        <f>L45-L14</f>
        <v>0</v>
      </c>
      <c r="M54" s="232">
        <f t="shared" ref="M54:N54" si="201">M45-M14</f>
        <v>0</v>
      </c>
      <c r="N54" s="232">
        <f t="shared" si="201"/>
        <v>0</v>
      </c>
      <c r="O54" s="229"/>
      <c r="P54" s="229"/>
      <c r="R54" s="226"/>
      <c r="S54" s="231" t="str">
        <f t="shared" ref="S54:S60" si="202">S45</f>
        <v>BOD Non Pelindo</v>
      </c>
      <c r="T54" s="232">
        <f>T45-T14</f>
        <v>0</v>
      </c>
      <c r="U54" s="232">
        <f t="shared" ref="U54:V54" si="203">U45-U14</f>
        <v>0</v>
      </c>
      <c r="V54" s="232">
        <f t="shared" si="203"/>
        <v>0</v>
      </c>
      <c r="W54" s="229"/>
      <c r="X54" s="229"/>
      <c r="Z54" s="226"/>
      <c r="AA54" s="231" t="str">
        <f t="shared" ref="AA54:AA60" si="204">AA45</f>
        <v>BOD Non Pelindo</v>
      </c>
      <c r="AB54" s="232">
        <f>AB45-AB14</f>
        <v>0</v>
      </c>
      <c r="AC54" s="232">
        <f t="shared" ref="AC54:AD54" si="205">AC45-AC14</f>
        <v>0</v>
      </c>
      <c r="AD54" s="232">
        <f t="shared" si="205"/>
        <v>0</v>
      </c>
      <c r="AE54" s="229"/>
      <c r="AF54" s="229"/>
      <c r="AH54" s="226"/>
      <c r="AI54" s="231" t="str">
        <f t="shared" ref="AI54:AI60" si="206">AI45</f>
        <v>BOD Non Pelindo</v>
      </c>
      <c r="AJ54" s="232">
        <f>AJ45-AJ14</f>
        <v>0</v>
      </c>
      <c r="AK54" s="232">
        <f t="shared" ref="AK54:AL54" si="207">AK45-AK14</f>
        <v>0</v>
      </c>
      <c r="AL54" s="232">
        <f t="shared" si="207"/>
        <v>0</v>
      </c>
      <c r="AM54" s="229"/>
      <c r="AN54" s="229"/>
      <c r="AP54" s="226"/>
      <c r="AQ54" s="231" t="str">
        <f t="shared" ref="AQ54:AQ60" si="208">AQ45</f>
        <v>BOD Non Pelindo</v>
      </c>
      <c r="AR54" s="232">
        <f>AR45-AR14</f>
        <v>0</v>
      </c>
      <c r="AS54" s="232">
        <f t="shared" ref="AS54:AT54" si="209">AS45-AS14</f>
        <v>0</v>
      </c>
      <c r="AT54" s="232">
        <f t="shared" si="209"/>
        <v>0</v>
      </c>
      <c r="AU54" s="229"/>
      <c r="AV54" s="229"/>
      <c r="AX54" s="226"/>
      <c r="AY54" s="231" t="str">
        <f t="shared" ref="AY54:AY60" si="210">AY45</f>
        <v>BOD Non Pelindo</v>
      </c>
      <c r="AZ54" s="232">
        <f>AZ45-AZ14</f>
        <v>0</v>
      </c>
      <c r="BA54" s="232">
        <f t="shared" ref="BA54:BB54" si="211">BA45-BA14</f>
        <v>0</v>
      </c>
      <c r="BB54" s="232">
        <f t="shared" si="211"/>
        <v>0</v>
      </c>
      <c r="BC54" s="229"/>
      <c r="BD54" s="229"/>
      <c r="BF54" s="226"/>
      <c r="BG54" s="231" t="str">
        <f t="shared" ref="BG54:BG60" si="212">BG45</f>
        <v>BOD Non Pelindo</v>
      </c>
      <c r="BH54" s="232">
        <f>BH45-BH14</f>
        <v>0</v>
      </c>
      <c r="BI54" s="232">
        <f t="shared" ref="BI54:BJ54" si="213">BI45-BI14</f>
        <v>0</v>
      </c>
      <c r="BJ54" s="232">
        <f t="shared" si="213"/>
        <v>0</v>
      </c>
      <c r="BK54" s="229"/>
      <c r="BL54" s="229"/>
      <c r="BN54" s="226"/>
      <c r="BO54" s="231" t="str">
        <f t="shared" ref="BO54:BO60" si="214">BO45</f>
        <v>BOD Non Pelindo</v>
      </c>
      <c r="BP54" s="232">
        <f>BP45-BP14</f>
        <v>0</v>
      </c>
      <c r="BQ54" s="232">
        <f t="shared" ref="BQ54:BR54" si="215">BQ45-BQ14</f>
        <v>0</v>
      </c>
      <c r="BR54" s="232">
        <f t="shared" si="215"/>
        <v>0</v>
      </c>
      <c r="BS54" s="229"/>
      <c r="BT54" s="229"/>
    </row>
    <row r="55" spans="2:72" s="36" customFormat="1">
      <c r="B55" s="226"/>
      <c r="C55" s="231" t="str">
        <f t="shared" si="198"/>
        <v>Organik Pelindo (Penugasan)</v>
      </c>
      <c r="D55" s="232">
        <f>D46-D18</f>
        <v>0</v>
      </c>
      <c r="E55" s="232">
        <f t="shared" ref="E55:F55" si="216">E46-E18</f>
        <v>0</v>
      </c>
      <c r="F55" s="232">
        <f t="shared" si="216"/>
        <v>0</v>
      </c>
      <c r="G55" s="229"/>
      <c r="H55" s="229"/>
      <c r="J55" s="226"/>
      <c r="K55" s="231" t="str">
        <f t="shared" si="200"/>
        <v>Organik Pelindo (Penugasan)</v>
      </c>
      <c r="L55" s="232">
        <f>L46-L18</f>
        <v>0</v>
      </c>
      <c r="M55" s="232">
        <f t="shared" ref="M55:N55" si="217">M46-M18</f>
        <v>0</v>
      </c>
      <c r="N55" s="232">
        <f t="shared" si="217"/>
        <v>0</v>
      </c>
      <c r="O55" s="229"/>
      <c r="P55" s="229"/>
      <c r="R55" s="226"/>
      <c r="S55" s="231" t="str">
        <f t="shared" si="202"/>
        <v>Organik Pelindo (Penugasan)</v>
      </c>
      <c r="T55" s="232">
        <f>T46-T18</f>
        <v>0</v>
      </c>
      <c r="U55" s="232">
        <f t="shared" ref="U55:V55" si="218">U46-U18</f>
        <v>0</v>
      </c>
      <c r="V55" s="232">
        <f t="shared" si="218"/>
        <v>0</v>
      </c>
      <c r="W55" s="229"/>
      <c r="X55" s="229"/>
      <c r="Z55" s="226"/>
      <c r="AA55" s="231" t="str">
        <f t="shared" si="204"/>
        <v>Organik Pelindo (Penugasan)</v>
      </c>
      <c r="AB55" s="232">
        <f>AB46-AB18</f>
        <v>0</v>
      </c>
      <c r="AC55" s="232">
        <f t="shared" ref="AC55:AD55" si="219">AC46-AC18</f>
        <v>0</v>
      </c>
      <c r="AD55" s="232">
        <f t="shared" si="219"/>
        <v>0</v>
      </c>
      <c r="AE55" s="229"/>
      <c r="AF55" s="229"/>
      <c r="AH55" s="226"/>
      <c r="AI55" s="231" t="str">
        <f t="shared" si="206"/>
        <v>Organik Pelindo (Penugasan)</v>
      </c>
      <c r="AJ55" s="232">
        <f>AJ46-AJ18</f>
        <v>0</v>
      </c>
      <c r="AK55" s="232">
        <f t="shared" ref="AK55:AL55" si="220">AK46-AK18</f>
        <v>0</v>
      </c>
      <c r="AL55" s="232">
        <f t="shared" si="220"/>
        <v>0</v>
      </c>
      <c r="AM55" s="229"/>
      <c r="AN55" s="229"/>
      <c r="AP55" s="226"/>
      <c r="AQ55" s="231" t="str">
        <f t="shared" si="208"/>
        <v>Organik Pelindo (Penugasan)</v>
      </c>
      <c r="AR55" s="232">
        <f>AR46-AR18</f>
        <v>0</v>
      </c>
      <c r="AS55" s="232">
        <f t="shared" ref="AS55:AT55" si="221">AS46-AS18</f>
        <v>0</v>
      </c>
      <c r="AT55" s="232">
        <f t="shared" si="221"/>
        <v>0</v>
      </c>
      <c r="AU55" s="229"/>
      <c r="AV55" s="229"/>
      <c r="AX55" s="226"/>
      <c r="AY55" s="231" t="str">
        <f t="shared" si="210"/>
        <v>Organik Pelindo (Penugasan)</v>
      </c>
      <c r="AZ55" s="232">
        <f>AZ46-AZ18</f>
        <v>0</v>
      </c>
      <c r="BA55" s="232">
        <f t="shared" ref="BA55:BB55" si="222">BA46-BA18</f>
        <v>0</v>
      </c>
      <c r="BB55" s="232">
        <f t="shared" si="222"/>
        <v>0</v>
      </c>
      <c r="BC55" s="229"/>
      <c r="BD55" s="229"/>
      <c r="BF55" s="226"/>
      <c r="BG55" s="231" t="str">
        <f t="shared" si="212"/>
        <v>Organik Pelindo (Penugasan)</v>
      </c>
      <c r="BH55" s="232">
        <f>BH46-BH18</f>
        <v>0</v>
      </c>
      <c r="BI55" s="232">
        <f t="shared" ref="BI55:BJ55" si="223">BI46-BI18</f>
        <v>0</v>
      </c>
      <c r="BJ55" s="232">
        <f t="shared" si="223"/>
        <v>0</v>
      </c>
      <c r="BK55" s="229"/>
      <c r="BL55" s="229"/>
      <c r="BN55" s="226"/>
      <c r="BO55" s="231" t="str">
        <f t="shared" si="214"/>
        <v>Organik Pelindo (Penugasan)</v>
      </c>
      <c r="BP55" s="232">
        <f>BP46-BP18</f>
        <v>0</v>
      </c>
      <c r="BQ55" s="232">
        <f t="shared" ref="BQ55:BR55" si="224">BQ46-BQ18</f>
        <v>0</v>
      </c>
      <c r="BR55" s="232">
        <f t="shared" si="224"/>
        <v>0</v>
      </c>
      <c r="BS55" s="229"/>
      <c r="BT55" s="229"/>
    </row>
    <row r="56" spans="2:72" s="36" customFormat="1">
      <c r="B56" s="226"/>
      <c r="C56" s="231" t="str">
        <f t="shared" si="198"/>
        <v>Organik Anak Perusahaan</v>
      </c>
      <c r="D56" s="232">
        <f>D47-D22</f>
        <v>0</v>
      </c>
      <c r="E56" s="232">
        <f t="shared" ref="E56:F56" si="225">E47-E22</f>
        <v>0</v>
      </c>
      <c r="F56" s="232">
        <f t="shared" si="225"/>
        <v>0</v>
      </c>
      <c r="G56" s="229"/>
      <c r="H56" s="229"/>
      <c r="J56" s="226"/>
      <c r="K56" s="231" t="str">
        <f t="shared" si="200"/>
        <v>Organik Anak Perusahaan</v>
      </c>
      <c r="L56" s="232">
        <f>L47-L22</f>
        <v>0</v>
      </c>
      <c r="M56" s="232">
        <f t="shared" ref="M56:N56" si="226">M47-M22</f>
        <v>0</v>
      </c>
      <c r="N56" s="232">
        <f t="shared" si="226"/>
        <v>0</v>
      </c>
      <c r="O56" s="229"/>
      <c r="P56" s="229"/>
      <c r="R56" s="226"/>
      <c r="S56" s="231" t="str">
        <f t="shared" si="202"/>
        <v>Organik Anak Perusahaan</v>
      </c>
      <c r="T56" s="232">
        <f>T47-T22</f>
        <v>0</v>
      </c>
      <c r="U56" s="232">
        <f t="shared" ref="U56:V56" si="227">U47-U22</f>
        <v>0</v>
      </c>
      <c r="V56" s="232">
        <f t="shared" si="227"/>
        <v>0</v>
      </c>
      <c r="W56" s="229"/>
      <c r="X56" s="229"/>
      <c r="Z56" s="226"/>
      <c r="AA56" s="231" t="str">
        <f t="shared" si="204"/>
        <v>Organik Anak Perusahaan</v>
      </c>
      <c r="AB56" s="232">
        <f>AB47-AB22</f>
        <v>0</v>
      </c>
      <c r="AC56" s="232">
        <f t="shared" ref="AC56:AD56" si="228">AC47-AC22</f>
        <v>0</v>
      </c>
      <c r="AD56" s="232">
        <f t="shared" si="228"/>
        <v>0</v>
      </c>
      <c r="AE56" s="229"/>
      <c r="AF56" s="229"/>
      <c r="AH56" s="226"/>
      <c r="AI56" s="231" t="str">
        <f t="shared" si="206"/>
        <v>Organik Anak Perusahaan</v>
      </c>
      <c r="AJ56" s="232">
        <f>AJ47-AJ22</f>
        <v>0</v>
      </c>
      <c r="AK56" s="232">
        <f t="shared" ref="AK56:AL56" si="229">AK47-AK22</f>
        <v>0</v>
      </c>
      <c r="AL56" s="232">
        <f t="shared" si="229"/>
        <v>0</v>
      </c>
      <c r="AM56" s="229"/>
      <c r="AN56" s="229"/>
      <c r="AP56" s="226"/>
      <c r="AQ56" s="231" t="str">
        <f t="shared" si="208"/>
        <v>Organik Anak Perusahaan</v>
      </c>
      <c r="AR56" s="232">
        <f>AR47-AR22</f>
        <v>0</v>
      </c>
      <c r="AS56" s="232">
        <f t="shared" ref="AS56:AT56" si="230">AS47-AS22</f>
        <v>0</v>
      </c>
      <c r="AT56" s="232">
        <f t="shared" si="230"/>
        <v>0</v>
      </c>
      <c r="AU56" s="229"/>
      <c r="AV56" s="229"/>
      <c r="AX56" s="226"/>
      <c r="AY56" s="231" t="str">
        <f t="shared" si="210"/>
        <v>Organik Anak Perusahaan</v>
      </c>
      <c r="AZ56" s="232">
        <f>AZ47-AZ22</f>
        <v>0</v>
      </c>
      <c r="BA56" s="232">
        <f t="shared" ref="BA56:BB56" si="231">BA47-BA22</f>
        <v>0</v>
      </c>
      <c r="BB56" s="232">
        <f t="shared" si="231"/>
        <v>0</v>
      </c>
      <c r="BC56" s="229"/>
      <c r="BD56" s="229"/>
      <c r="BF56" s="226"/>
      <c r="BG56" s="231" t="str">
        <f t="shared" si="212"/>
        <v>Organik Anak Perusahaan</v>
      </c>
      <c r="BH56" s="232">
        <f>BH47-BH22</f>
        <v>0</v>
      </c>
      <c r="BI56" s="232">
        <f t="shared" ref="BI56:BJ56" si="232">BI47-BI22</f>
        <v>0</v>
      </c>
      <c r="BJ56" s="232">
        <f t="shared" si="232"/>
        <v>0</v>
      </c>
      <c r="BK56" s="229"/>
      <c r="BL56" s="229"/>
      <c r="BN56" s="226"/>
      <c r="BO56" s="231" t="str">
        <f t="shared" si="214"/>
        <v>Organik Anak Perusahaan</v>
      </c>
      <c r="BP56" s="232">
        <f>BP47-BP22</f>
        <v>0</v>
      </c>
      <c r="BQ56" s="232">
        <f t="shared" ref="BQ56:BR56" si="233">BQ47-BQ22</f>
        <v>0</v>
      </c>
      <c r="BR56" s="232">
        <f t="shared" si="233"/>
        <v>0</v>
      </c>
      <c r="BS56" s="229"/>
      <c r="BT56" s="229"/>
    </row>
    <row r="57" spans="2:72" s="36" customFormat="1">
      <c r="B57" s="226"/>
      <c r="C57" s="231" t="str">
        <f t="shared" si="198"/>
        <v>PKWT Anak Perusahaan</v>
      </c>
      <c r="D57" s="232">
        <f>D48-D26</f>
        <v>0</v>
      </c>
      <c r="E57" s="232">
        <f t="shared" ref="E57:F57" si="234">E48-E26</f>
        <v>0</v>
      </c>
      <c r="F57" s="232">
        <f t="shared" si="234"/>
        <v>0</v>
      </c>
      <c r="G57" s="229"/>
      <c r="H57" s="229"/>
      <c r="J57" s="226"/>
      <c r="K57" s="231" t="str">
        <f t="shared" si="200"/>
        <v>PKWT Anak Perusahaan</v>
      </c>
      <c r="L57" s="232">
        <f>L48-L26</f>
        <v>0</v>
      </c>
      <c r="M57" s="232">
        <f t="shared" ref="M57:N57" si="235">M48-M26</f>
        <v>0</v>
      </c>
      <c r="N57" s="232">
        <f t="shared" si="235"/>
        <v>0</v>
      </c>
      <c r="O57" s="229"/>
      <c r="P57" s="229"/>
      <c r="R57" s="226"/>
      <c r="S57" s="231" t="str">
        <f t="shared" si="202"/>
        <v>PKWT Anak Perusahaan</v>
      </c>
      <c r="T57" s="232">
        <f>T48-T26</f>
        <v>0</v>
      </c>
      <c r="U57" s="232">
        <f t="shared" ref="U57:V57" si="236">U48-U26</f>
        <v>0</v>
      </c>
      <c r="V57" s="232">
        <f t="shared" si="236"/>
        <v>0</v>
      </c>
      <c r="W57" s="229"/>
      <c r="X57" s="229"/>
      <c r="Z57" s="226"/>
      <c r="AA57" s="231" t="str">
        <f t="shared" si="204"/>
        <v>PKWT Anak Perusahaan</v>
      </c>
      <c r="AB57" s="232">
        <f>AB48-AB26</f>
        <v>0</v>
      </c>
      <c r="AC57" s="232">
        <f t="shared" ref="AC57:AD57" si="237">AC48-AC26</f>
        <v>0</v>
      </c>
      <c r="AD57" s="232">
        <f t="shared" si="237"/>
        <v>0</v>
      </c>
      <c r="AE57" s="229"/>
      <c r="AF57" s="229"/>
      <c r="AH57" s="226"/>
      <c r="AI57" s="231" t="str">
        <f t="shared" si="206"/>
        <v>PKWT Anak Perusahaan</v>
      </c>
      <c r="AJ57" s="232">
        <f>AJ48-AJ26</f>
        <v>0</v>
      </c>
      <c r="AK57" s="232">
        <f t="shared" ref="AK57:AL57" si="238">AK48-AK26</f>
        <v>0</v>
      </c>
      <c r="AL57" s="232">
        <f t="shared" si="238"/>
        <v>0</v>
      </c>
      <c r="AM57" s="229"/>
      <c r="AN57" s="229"/>
      <c r="AP57" s="226"/>
      <c r="AQ57" s="231" t="str">
        <f t="shared" si="208"/>
        <v>PKWT Anak Perusahaan</v>
      </c>
      <c r="AR57" s="232">
        <f>AR48-AR26</f>
        <v>0</v>
      </c>
      <c r="AS57" s="232">
        <f t="shared" ref="AS57:AT57" si="239">AS48-AS26</f>
        <v>0</v>
      </c>
      <c r="AT57" s="232">
        <f t="shared" si="239"/>
        <v>0</v>
      </c>
      <c r="AU57" s="229"/>
      <c r="AV57" s="229"/>
      <c r="AX57" s="226"/>
      <c r="AY57" s="231" t="str">
        <f t="shared" si="210"/>
        <v>PKWT Anak Perusahaan</v>
      </c>
      <c r="AZ57" s="232">
        <f>AZ48-AZ26</f>
        <v>0</v>
      </c>
      <c r="BA57" s="232">
        <f t="shared" ref="BA57:BB57" si="240">BA48-BA26</f>
        <v>0</v>
      </c>
      <c r="BB57" s="232">
        <f t="shared" si="240"/>
        <v>0</v>
      </c>
      <c r="BC57" s="229"/>
      <c r="BD57" s="229"/>
      <c r="BF57" s="226"/>
      <c r="BG57" s="231" t="str">
        <f t="shared" si="212"/>
        <v>PKWT Anak Perusahaan</v>
      </c>
      <c r="BH57" s="232">
        <f>BH48-BH26</f>
        <v>0</v>
      </c>
      <c r="BI57" s="232">
        <f t="shared" ref="BI57:BJ57" si="241">BI48-BI26</f>
        <v>0</v>
      </c>
      <c r="BJ57" s="232">
        <f t="shared" si="241"/>
        <v>0</v>
      </c>
      <c r="BK57" s="229"/>
      <c r="BL57" s="229"/>
      <c r="BN57" s="226"/>
      <c r="BO57" s="231" t="str">
        <f t="shared" si="214"/>
        <v>PKWT Anak Perusahaan</v>
      </c>
      <c r="BP57" s="232">
        <f>BP48-BP26</f>
        <v>0</v>
      </c>
      <c r="BQ57" s="232">
        <f t="shared" ref="BQ57:BR57" si="242">BQ48-BQ26</f>
        <v>0</v>
      </c>
      <c r="BR57" s="232">
        <f t="shared" si="242"/>
        <v>0</v>
      </c>
      <c r="BS57" s="229"/>
      <c r="BT57" s="229"/>
    </row>
    <row r="58" spans="2:72" s="36" customFormat="1">
      <c r="B58" s="226"/>
      <c r="C58" s="231" t="str">
        <f t="shared" si="198"/>
        <v>Alih Daya Anak Perusahaan</v>
      </c>
      <c r="D58" s="232">
        <f>D49-D30</f>
        <v>0</v>
      </c>
      <c r="E58" s="232">
        <f t="shared" ref="E58:F58" si="243">E49-E30</f>
        <v>0</v>
      </c>
      <c r="F58" s="232">
        <f t="shared" si="243"/>
        <v>0</v>
      </c>
      <c r="G58" s="229"/>
      <c r="H58" s="229"/>
      <c r="J58" s="226"/>
      <c r="K58" s="231" t="str">
        <f t="shared" si="200"/>
        <v>Alih Daya Anak Perusahaan</v>
      </c>
      <c r="L58" s="232">
        <f>L49-L30</f>
        <v>0</v>
      </c>
      <c r="M58" s="232">
        <f t="shared" ref="M58:N58" si="244">M49-M30</f>
        <v>0</v>
      </c>
      <c r="N58" s="232">
        <f t="shared" si="244"/>
        <v>0</v>
      </c>
      <c r="O58" s="229"/>
      <c r="P58" s="229"/>
      <c r="R58" s="226"/>
      <c r="S58" s="231" t="str">
        <f t="shared" si="202"/>
        <v>Alih Daya Anak Perusahaan</v>
      </c>
      <c r="T58" s="232">
        <f>T49-T30</f>
        <v>0</v>
      </c>
      <c r="U58" s="232">
        <f t="shared" ref="U58:V58" si="245">U49-U30</f>
        <v>0</v>
      </c>
      <c r="V58" s="232">
        <f t="shared" si="245"/>
        <v>0</v>
      </c>
      <c r="W58" s="229"/>
      <c r="X58" s="229"/>
      <c r="Z58" s="226"/>
      <c r="AA58" s="231" t="str">
        <f t="shared" si="204"/>
        <v>Alih Daya Anak Perusahaan</v>
      </c>
      <c r="AB58" s="232">
        <f>AB49-AB30</f>
        <v>0</v>
      </c>
      <c r="AC58" s="232">
        <f t="shared" ref="AC58:AD58" si="246">AC49-AC30</f>
        <v>0</v>
      </c>
      <c r="AD58" s="232">
        <f t="shared" si="246"/>
        <v>0</v>
      </c>
      <c r="AE58" s="229"/>
      <c r="AF58" s="229"/>
      <c r="AH58" s="226"/>
      <c r="AI58" s="231" t="str">
        <f t="shared" si="206"/>
        <v>Alih Daya Anak Perusahaan</v>
      </c>
      <c r="AJ58" s="232">
        <f>AJ49-AJ30</f>
        <v>0</v>
      </c>
      <c r="AK58" s="232">
        <f t="shared" ref="AK58:AL58" si="247">AK49-AK30</f>
        <v>0</v>
      </c>
      <c r="AL58" s="232">
        <f t="shared" si="247"/>
        <v>0</v>
      </c>
      <c r="AM58" s="229"/>
      <c r="AN58" s="229"/>
      <c r="AP58" s="226"/>
      <c r="AQ58" s="231" t="str">
        <f t="shared" si="208"/>
        <v>Alih Daya Anak Perusahaan</v>
      </c>
      <c r="AR58" s="232">
        <f>AR49-AR30</f>
        <v>0</v>
      </c>
      <c r="AS58" s="232">
        <f t="shared" ref="AS58:AT58" si="248">AS49-AS30</f>
        <v>0</v>
      </c>
      <c r="AT58" s="232">
        <f t="shared" si="248"/>
        <v>0</v>
      </c>
      <c r="AU58" s="229"/>
      <c r="AV58" s="229"/>
      <c r="AX58" s="226"/>
      <c r="AY58" s="231" t="str">
        <f t="shared" si="210"/>
        <v>Alih Daya Anak Perusahaan</v>
      </c>
      <c r="AZ58" s="232">
        <f>AZ49-AZ30</f>
        <v>0</v>
      </c>
      <c r="BA58" s="232">
        <f t="shared" ref="BA58:BB58" si="249">BA49-BA30</f>
        <v>0</v>
      </c>
      <c r="BB58" s="232">
        <f t="shared" si="249"/>
        <v>0</v>
      </c>
      <c r="BC58" s="229"/>
      <c r="BD58" s="229"/>
      <c r="BF58" s="226"/>
      <c r="BG58" s="231" t="str">
        <f t="shared" si="212"/>
        <v>Alih Daya Anak Perusahaan</v>
      </c>
      <c r="BH58" s="232">
        <f>BH49-BH30</f>
        <v>0</v>
      </c>
      <c r="BI58" s="232">
        <f t="shared" ref="BI58:BJ58" si="250">BI49-BI30</f>
        <v>0</v>
      </c>
      <c r="BJ58" s="232">
        <f t="shared" si="250"/>
        <v>0</v>
      </c>
      <c r="BK58" s="229"/>
      <c r="BL58" s="229"/>
      <c r="BN58" s="226"/>
      <c r="BO58" s="231" t="str">
        <f t="shared" si="214"/>
        <v>Alih Daya Anak Perusahaan</v>
      </c>
      <c r="BP58" s="232">
        <f>BP49-BP30</f>
        <v>0</v>
      </c>
      <c r="BQ58" s="232">
        <f t="shared" ref="BQ58:BR58" si="251">BQ49-BQ30</f>
        <v>0</v>
      </c>
      <c r="BR58" s="232">
        <f t="shared" si="251"/>
        <v>0</v>
      </c>
      <c r="BS58" s="229"/>
      <c r="BT58" s="229"/>
    </row>
    <row r="59" spans="2:72" s="36" customFormat="1">
      <c r="B59" s="226"/>
      <c r="C59" s="231" t="str">
        <f t="shared" si="198"/>
        <v>Pemagang / Pelamar Lulus Seleksi / Calon Pegawai</v>
      </c>
      <c r="D59" s="232">
        <f>D50-D34</f>
        <v>0</v>
      </c>
      <c r="E59" s="232">
        <f t="shared" ref="E59:F59" si="252">E50-E34</f>
        <v>0</v>
      </c>
      <c r="F59" s="232">
        <f t="shared" si="252"/>
        <v>0</v>
      </c>
      <c r="G59" s="229"/>
      <c r="H59" s="229"/>
      <c r="J59" s="226"/>
      <c r="K59" s="231" t="str">
        <f t="shared" si="200"/>
        <v>Pemagang / Pelamar Lulus Seleksi / Calon Pegawai</v>
      </c>
      <c r="L59" s="232">
        <f>L50-L34</f>
        <v>0</v>
      </c>
      <c r="M59" s="232">
        <f t="shared" ref="M59:N59" si="253">M50-M34</f>
        <v>0</v>
      </c>
      <c r="N59" s="232">
        <f t="shared" si="253"/>
        <v>0</v>
      </c>
      <c r="O59" s="229"/>
      <c r="P59" s="229"/>
      <c r="R59" s="226"/>
      <c r="S59" s="231" t="str">
        <f t="shared" si="202"/>
        <v>Pemagang / Pelamar Lulus Seleksi / Calon Pegawai</v>
      </c>
      <c r="T59" s="232">
        <f>T50-T34</f>
        <v>0</v>
      </c>
      <c r="U59" s="232">
        <f t="shared" ref="U59:V59" si="254">U50-U34</f>
        <v>0</v>
      </c>
      <c r="V59" s="232">
        <f t="shared" si="254"/>
        <v>0</v>
      </c>
      <c r="W59" s="229"/>
      <c r="X59" s="229"/>
      <c r="Z59" s="226"/>
      <c r="AA59" s="231" t="str">
        <f t="shared" si="204"/>
        <v>Pemagang / Pelamar Lulus Seleksi / Calon Pegawai</v>
      </c>
      <c r="AB59" s="232">
        <f>AB50-AB34</f>
        <v>0</v>
      </c>
      <c r="AC59" s="232">
        <f t="shared" ref="AC59:AD59" si="255">AC50-AC34</f>
        <v>0</v>
      </c>
      <c r="AD59" s="232">
        <f t="shared" si="255"/>
        <v>0</v>
      </c>
      <c r="AE59" s="229"/>
      <c r="AF59" s="229"/>
      <c r="AH59" s="226"/>
      <c r="AI59" s="231" t="str">
        <f t="shared" si="206"/>
        <v>Pemagang / Pelamar Lulus Seleksi / Calon Pegawai</v>
      </c>
      <c r="AJ59" s="232">
        <f>AJ50-AJ34</f>
        <v>0</v>
      </c>
      <c r="AK59" s="232">
        <f t="shared" ref="AK59:AL59" si="256">AK50-AK34</f>
        <v>0</v>
      </c>
      <c r="AL59" s="232">
        <f t="shared" si="256"/>
        <v>0</v>
      </c>
      <c r="AM59" s="229"/>
      <c r="AN59" s="229"/>
      <c r="AP59" s="226"/>
      <c r="AQ59" s="231" t="str">
        <f t="shared" si="208"/>
        <v>Pemagang / Pelamar Lulus Seleksi / Calon Pegawai</v>
      </c>
      <c r="AR59" s="232">
        <f>AR50-AR34</f>
        <v>0</v>
      </c>
      <c r="AS59" s="232">
        <f t="shared" ref="AS59:AT59" si="257">AS50-AS34</f>
        <v>0</v>
      </c>
      <c r="AT59" s="232">
        <f t="shared" si="257"/>
        <v>0</v>
      </c>
      <c r="AU59" s="229"/>
      <c r="AV59" s="229"/>
      <c r="AX59" s="226"/>
      <c r="AY59" s="231" t="str">
        <f t="shared" si="210"/>
        <v>Pemagang / Pelamar Lulus Seleksi / Calon Pegawai</v>
      </c>
      <c r="AZ59" s="232">
        <f>AZ50-AZ34</f>
        <v>0</v>
      </c>
      <c r="BA59" s="232">
        <f t="shared" ref="BA59:BB59" si="258">BA50-BA34</f>
        <v>0</v>
      </c>
      <c r="BB59" s="232">
        <f t="shared" si="258"/>
        <v>0</v>
      </c>
      <c r="BC59" s="229"/>
      <c r="BD59" s="229"/>
      <c r="BF59" s="226"/>
      <c r="BG59" s="231" t="str">
        <f t="shared" si="212"/>
        <v>Pemagang / Pelamar Lulus Seleksi / Calon Pegawai</v>
      </c>
      <c r="BH59" s="232">
        <f>BH50-BH34</f>
        <v>0</v>
      </c>
      <c r="BI59" s="232">
        <f t="shared" ref="BI59:BJ59" si="259">BI50-BI34</f>
        <v>0</v>
      </c>
      <c r="BJ59" s="232">
        <f t="shared" si="259"/>
        <v>0</v>
      </c>
      <c r="BK59" s="229"/>
      <c r="BL59" s="229"/>
      <c r="BN59" s="226"/>
      <c r="BO59" s="231" t="str">
        <f t="shared" si="214"/>
        <v>Pemagang / Pelamar Lulus Seleksi / Calon Pegawai</v>
      </c>
      <c r="BP59" s="232">
        <f>BP50-BP34</f>
        <v>0</v>
      </c>
      <c r="BQ59" s="232">
        <f t="shared" ref="BQ59:BR59" si="260">BQ50-BQ34</f>
        <v>0</v>
      </c>
      <c r="BR59" s="232">
        <f t="shared" si="260"/>
        <v>0</v>
      </c>
      <c r="BS59" s="229"/>
      <c r="BT59" s="229"/>
    </row>
    <row r="60" spans="2:72" s="36" customFormat="1">
      <c r="B60" s="226"/>
      <c r="C60" s="231" t="str">
        <f t="shared" si="198"/>
        <v>Pekerja Pemegang Saham Lainnya</v>
      </c>
      <c r="D60" s="232">
        <f>D51-D38</f>
        <v>0</v>
      </c>
      <c r="E60" s="232">
        <f t="shared" ref="E60:F60" si="261">E51-E38</f>
        <v>0</v>
      </c>
      <c r="F60" s="232">
        <f t="shared" si="261"/>
        <v>0</v>
      </c>
      <c r="G60" s="229"/>
      <c r="H60" s="229"/>
      <c r="J60" s="226"/>
      <c r="K60" s="231" t="str">
        <f t="shared" si="200"/>
        <v>Pekerja Pemegang Saham Lainnya</v>
      </c>
      <c r="L60" s="232">
        <f>L51-L38</f>
        <v>0</v>
      </c>
      <c r="M60" s="232">
        <f t="shared" ref="M60:N60" si="262">M51-M38</f>
        <v>0</v>
      </c>
      <c r="N60" s="232">
        <f t="shared" si="262"/>
        <v>0</v>
      </c>
      <c r="O60" s="229"/>
      <c r="P60" s="229"/>
      <c r="R60" s="226"/>
      <c r="S60" s="231" t="str">
        <f t="shared" si="202"/>
        <v>Pekerja Pemegang Saham Lainnya</v>
      </c>
      <c r="T60" s="232">
        <f>T51-T38</f>
        <v>0</v>
      </c>
      <c r="U60" s="232">
        <f t="shared" ref="U60:V60" si="263">U51-U38</f>
        <v>0</v>
      </c>
      <c r="V60" s="232">
        <f t="shared" si="263"/>
        <v>0</v>
      </c>
      <c r="W60" s="229"/>
      <c r="X60" s="229"/>
      <c r="Z60" s="226"/>
      <c r="AA60" s="231" t="str">
        <f t="shared" si="204"/>
        <v>Pekerja Pemegang Saham Lainnya</v>
      </c>
      <c r="AB60" s="232">
        <f>AB51-AB38</f>
        <v>0</v>
      </c>
      <c r="AC60" s="232">
        <f t="shared" ref="AC60:AD60" si="264">AC51-AC38</f>
        <v>0</v>
      </c>
      <c r="AD60" s="232">
        <f t="shared" si="264"/>
        <v>0</v>
      </c>
      <c r="AE60" s="229"/>
      <c r="AF60" s="229"/>
      <c r="AH60" s="226"/>
      <c r="AI60" s="231" t="str">
        <f t="shared" si="206"/>
        <v>Pekerja Pemegang Saham Lainnya</v>
      </c>
      <c r="AJ60" s="232">
        <f>AJ51-AJ38</f>
        <v>0</v>
      </c>
      <c r="AK60" s="232">
        <f t="shared" ref="AK60:AL60" si="265">AK51-AK38</f>
        <v>0</v>
      </c>
      <c r="AL60" s="232">
        <f t="shared" si="265"/>
        <v>0</v>
      </c>
      <c r="AM60" s="229"/>
      <c r="AN60" s="229"/>
      <c r="AP60" s="226"/>
      <c r="AQ60" s="231" t="str">
        <f t="shared" si="208"/>
        <v>Pekerja Pemegang Saham Lainnya</v>
      </c>
      <c r="AR60" s="232">
        <f>AR51-AR38</f>
        <v>0</v>
      </c>
      <c r="AS60" s="232">
        <f t="shared" ref="AS60:AT60" si="266">AS51-AS38</f>
        <v>0</v>
      </c>
      <c r="AT60" s="232">
        <f t="shared" si="266"/>
        <v>0</v>
      </c>
      <c r="AU60" s="229"/>
      <c r="AV60" s="229"/>
      <c r="AX60" s="226"/>
      <c r="AY60" s="231" t="str">
        <f t="shared" si="210"/>
        <v>Pekerja Pemegang Saham Lainnya</v>
      </c>
      <c r="AZ60" s="232">
        <f>AZ51-AZ38</f>
        <v>0</v>
      </c>
      <c r="BA60" s="232">
        <f t="shared" ref="BA60:BB60" si="267">BA51-BA38</f>
        <v>0</v>
      </c>
      <c r="BB60" s="232">
        <f t="shared" si="267"/>
        <v>0</v>
      </c>
      <c r="BC60" s="229"/>
      <c r="BD60" s="229"/>
      <c r="BF60" s="226"/>
      <c r="BG60" s="231" t="str">
        <f t="shared" si="212"/>
        <v>Pekerja Pemegang Saham Lainnya</v>
      </c>
      <c r="BH60" s="232">
        <f>BH51-BH38</f>
        <v>0</v>
      </c>
      <c r="BI60" s="232">
        <f t="shared" ref="BI60:BJ60" si="268">BI51-BI38</f>
        <v>0</v>
      </c>
      <c r="BJ60" s="232">
        <f t="shared" si="268"/>
        <v>0</v>
      </c>
      <c r="BK60" s="229"/>
      <c r="BL60" s="229"/>
      <c r="BN60" s="226"/>
      <c r="BO60" s="231" t="str">
        <f t="shared" si="214"/>
        <v>Pekerja Pemegang Saham Lainnya</v>
      </c>
      <c r="BP60" s="232">
        <f>BP51-BP38</f>
        <v>0</v>
      </c>
      <c r="BQ60" s="232">
        <f t="shared" ref="BQ60:BR60" si="269">BQ51-BQ38</f>
        <v>0</v>
      </c>
      <c r="BR60" s="232">
        <f t="shared" si="269"/>
        <v>0</v>
      </c>
      <c r="BS60" s="229"/>
      <c r="BT60" s="229"/>
    </row>
    <row r="61" spans="2:72" s="36" customFormat="1">
      <c r="B61" s="226"/>
      <c r="C61" s="235"/>
      <c r="D61" s="236"/>
      <c r="E61" s="236"/>
      <c r="F61" s="236"/>
      <c r="G61" s="229"/>
      <c r="H61" s="229"/>
      <c r="J61" s="226"/>
      <c r="K61" s="235"/>
      <c r="L61" s="236"/>
      <c r="M61" s="236"/>
      <c r="N61" s="236"/>
      <c r="O61" s="229"/>
      <c r="P61" s="229"/>
      <c r="R61" s="226"/>
      <c r="S61" s="235"/>
      <c r="T61" s="236"/>
      <c r="U61" s="236"/>
      <c r="V61" s="236"/>
      <c r="W61" s="229"/>
      <c r="X61" s="229"/>
      <c r="Z61" s="226"/>
      <c r="AA61" s="235"/>
      <c r="AB61" s="236"/>
      <c r="AC61" s="236"/>
      <c r="AD61" s="236"/>
      <c r="AE61" s="229"/>
      <c r="AF61" s="229"/>
      <c r="AH61" s="226"/>
      <c r="AI61" s="235"/>
      <c r="AJ61" s="236"/>
      <c r="AK61" s="236"/>
      <c r="AL61" s="236"/>
      <c r="AM61" s="229"/>
      <c r="AN61" s="229"/>
      <c r="AP61" s="226"/>
      <c r="AQ61" s="235"/>
      <c r="AR61" s="236"/>
      <c r="AS61" s="236"/>
      <c r="AT61" s="236"/>
      <c r="AU61" s="229"/>
      <c r="AV61" s="229"/>
      <c r="AX61" s="226"/>
      <c r="AY61" s="235"/>
      <c r="AZ61" s="236"/>
      <c r="BA61" s="236"/>
      <c r="BB61" s="236"/>
      <c r="BC61" s="229"/>
      <c r="BD61" s="229"/>
      <c r="BF61" s="226"/>
      <c r="BG61" s="235"/>
      <c r="BH61" s="236"/>
      <c r="BI61" s="236"/>
      <c r="BJ61" s="236"/>
      <c r="BK61" s="229"/>
      <c r="BL61" s="229"/>
      <c r="BN61" s="226"/>
      <c r="BO61" s="235"/>
      <c r="BP61" s="236"/>
      <c r="BQ61" s="236"/>
      <c r="BR61" s="236"/>
      <c r="BS61" s="229"/>
      <c r="BT61" s="229"/>
    </row>
    <row r="62" spans="2:72" s="36" customFormat="1">
      <c r="B62" s="237" t="str">
        <f>B2</f>
        <v>PT Pelindo Terminal Petikemas</v>
      </c>
      <c r="C62" s="235"/>
      <c r="D62" s="236"/>
      <c r="E62" s="236"/>
      <c r="F62" s="236"/>
      <c r="G62" s="229"/>
      <c r="H62" s="229"/>
      <c r="J62" s="237" t="str">
        <f>J2</f>
        <v>Kantor Pusat Subholding Petikemas</v>
      </c>
      <c r="K62" s="235"/>
      <c r="L62" s="236"/>
      <c r="M62" s="236"/>
      <c r="N62" s="236"/>
      <c r="O62" s="229"/>
      <c r="P62" s="229"/>
      <c r="R62" s="237" t="str">
        <f>R2</f>
        <v>PT Prima Terminal Petikemas</v>
      </c>
      <c r="S62" s="235"/>
      <c r="T62" s="236"/>
      <c r="U62" s="236"/>
      <c r="V62" s="236"/>
      <c r="W62" s="229"/>
      <c r="X62" s="229"/>
      <c r="Z62" s="237" t="str">
        <f>Z2</f>
        <v>PT. Prima Multi Terminal</v>
      </c>
      <c r="AA62" s="235"/>
      <c r="AB62" s="236"/>
      <c r="AC62" s="236"/>
      <c r="AD62" s="236"/>
      <c r="AE62" s="229"/>
      <c r="AF62" s="229"/>
      <c r="AH62" s="237" t="str">
        <f>AH2</f>
        <v>PT. IPC Terminal Petikemas</v>
      </c>
      <c r="AI62" s="235"/>
      <c r="AJ62" s="236"/>
      <c r="AK62" s="236"/>
      <c r="AL62" s="236"/>
      <c r="AM62" s="229"/>
      <c r="AN62" s="229"/>
      <c r="AP62" s="237" t="str">
        <f>AP2</f>
        <v>PT. Terminal Petikemas Surabaya</v>
      </c>
      <c r="AQ62" s="235"/>
      <c r="AR62" s="236"/>
      <c r="AS62" s="236"/>
      <c r="AT62" s="236"/>
      <c r="AU62" s="229"/>
      <c r="AV62" s="229"/>
      <c r="AX62" s="237" t="str">
        <f>AX2</f>
        <v>PT. Terminal Teluk Lamong (Grup)</v>
      </c>
      <c r="AY62" s="235"/>
      <c r="AZ62" s="236"/>
      <c r="BA62" s="236"/>
      <c r="BB62" s="236"/>
      <c r="BC62" s="229"/>
      <c r="BD62" s="229"/>
      <c r="BF62" s="237" t="str">
        <f>BF2</f>
        <v>PT Berlian Jasa Terminal Indonesia (Grup)</v>
      </c>
      <c r="BG62" s="235"/>
      <c r="BH62" s="236"/>
      <c r="BI62" s="236"/>
      <c r="BJ62" s="236"/>
      <c r="BK62" s="229"/>
      <c r="BL62" s="229"/>
      <c r="BN62" s="237" t="str">
        <f>BN2</f>
        <v>PT. Kaltim Kariangau Terminal</v>
      </c>
      <c r="BO62" s="235"/>
      <c r="BP62" s="236"/>
      <c r="BQ62" s="236"/>
      <c r="BR62" s="236"/>
      <c r="BS62" s="229"/>
      <c r="BT62" s="229"/>
    </row>
    <row r="63" spans="2:72">
      <c r="B63" s="47" t="s">
        <v>20</v>
      </c>
      <c r="C63" s="221" t="s">
        <v>53</v>
      </c>
      <c r="D63" s="211"/>
      <c r="E63" s="211"/>
      <c r="F63" s="211"/>
      <c r="G63" s="211"/>
      <c r="H63" s="211"/>
      <c r="J63" s="47" t="s">
        <v>20</v>
      </c>
      <c r="K63" s="221" t="s">
        <v>53</v>
      </c>
      <c r="L63" s="211"/>
      <c r="M63" s="211"/>
      <c r="N63" s="211"/>
      <c r="O63" s="211"/>
      <c r="P63" s="211"/>
      <c r="R63" s="47" t="s">
        <v>20</v>
      </c>
      <c r="S63" s="221" t="s">
        <v>53</v>
      </c>
      <c r="T63" s="211"/>
      <c r="U63" s="211"/>
      <c r="V63" s="211"/>
      <c r="W63" s="211"/>
      <c r="X63" s="211"/>
      <c r="Z63" s="47" t="s">
        <v>20</v>
      </c>
      <c r="AA63" s="221" t="s">
        <v>53</v>
      </c>
      <c r="AB63" s="211"/>
      <c r="AC63" s="211"/>
      <c r="AD63" s="211"/>
      <c r="AE63" s="211"/>
      <c r="AF63" s="211"/>
      <c r="AH63" s="47" t="s">
        <v>20</v>
      </c>
      <c r="AI63" s="221" t="s">
        <v>53</v>
      </c>
      <c r="AJ63" s="211"/>
      <c r="AK63" s="211"/>
      <c r="AL63" s="211"/>
      <c r="AM63" s="211"/>
      <c r="AN63" s="211"/>
      <c r="AP63" s="47" t="s">
        <v>20</v>
      </c>
      <c r="AQ63" s="221" t="s">
        <v>53</v>
      </c>
      <c r="AR63" s="211"/>
      <c r="AS63" s="211"/>
      <c r="AT63" s="211"/>
      <c r="AU63" s="211"/>
      <c r="AV63" s="211"/>
      <c r="AX63" s="47" t="s">
        <v>20</v>
      </c>
      <c r="AY63" s="221" t="s">
        <v>53</v>
      </c>
      <c r="AZ63" s="211"/>
      <c r="BA63" s="211"/>
      <c r="BB63" s="211"/>
      <c r="BC63" s="211"/>
      <c r="BD63" s="211"/>
      <c r="BF63" s="47" t="s">
        <v>20</v>
      </c>
      <c r="BG63" s="221" t="s">
        <v>53</v>
      </c>
      <c r="BH63" s="211"/>
      <c r="BI63" s="211"/>
      <c r="BJ63" s="211"/>
      <c r="BK63" s="211"/>
      <c r="BL63" s="211"/>
      <c r="BN63" s="47" t="s">
        <v>20</v>
      </c>
      <c r="BO63" s="221" t="s">
        <v>53</v>
      </c>
      <c r="BP63" s="211"/>
      <c r="BQ63" s="211"/>
      <c r="BR63" s="211"/>
      <c r="BS63" s="211"/>
      <c r="BT63" s="211"/>
    </row>
    <row r="64" spans="2:72">
      <c r="B64" s="325" t="s">
        <v>1</v>
      </c>
      <c r="C64" s="367" t="s">
        <v>123</v>
      </c>
      <c r="D64" s="67" t="str">
        <f>D3</f>
        <v>REALISASI</v>
      </c>
      <c r="E64" s="87" t="str">
        <f t="shared" ref="E64:F64" si="270">E3</f>
        <v>RKAP</v>
      </c>
      <c r="F64" s="76" t="str">
        <f t="shared" si="270"/>
        <v>REALISASI</v>
      </c>
      <c r="G64" s="341" t="s">
        <v>38</v>
      </c>
      <c r="H64" s="342"/>
      <c r="J64" s="325" t="s">
        <v>1</v>
      </c>
      <c r="K64" s="367" t="s">
        <v>123</v>
      </c>
      <c r="L64" s="67" t="str">
        <f>L3</f>
        <v>REALISASI</v>
      </c>
      <c r="M64" s="87" t="str">
        <f t="shared" ref="M64:N64" si="271">M3</f>
        <v>RKAP</v>
      </c>
      <c r="N64" s="76" t="str">
        <f t="shared" si="271"/>
        <v>REALISASI</v>
      </c>
      <c r="O64" s="341" t="s">
        <v>38</v>
      </c>
      <c r="P64" s="342"/>
      <c r="R64" s="325" t="s">
        <v>1</v>
      </c>
      <c r="S64" s="367" t="s">
        <v>123</v>
      </c>
      <c r="T64" s="67" t="str">
        <f>T3</f>
        <v>REALISASI</v>
      </c>
      <c r="U64" s="87" t="str">
        <f t="shared" ref="U64:V64" si="272">U3</f>
        <v>RKAP</v>
      </c>
      <c r="V64" s="76" t="str">
        <f t="shared" si="272"/>
        <v>REALISASI</v>
      </c>
      <c r="W64" s="341" t="s">
        <v>38</v>
      </c>
      <c r="X64" s="342"/>
      <c r="Z64" s="325" t="s">
        <v>1</v>
      </c>
      <c r="AA64" s="367" t="s">
        <v>123</v>
      </c>
      <c r="AB64" s="67" t="str">
        <f>AB3</f>
        <v>REALISASI</v>
      </c>
      <c r="AC64" s="87" t="str">
        <f t="shared" ref="AC64:AD64" si="273">AC3</f>
        <v>RKAP</v>
      </c>
      <c r="AD64" s="76" t="str">
        <f t="shared" si="273"/>
        <v>REALISASI</v>
      </c>
      <c r="AE64" s="341" t="s">
        <v>38</v>
      </c>
      <c r="AF64" s="342"/>
      <c r="AH64" s="325" t="s">
        <v>1</v>
      </c>
      <c r="AI64" s="367" t="s">
        <v>123</v>
      </c>
      <c r="AJ64" s="67" t="str">
        <f>AJ3</f>
        <v>REALISASI</v>
      </c>
      <c r="AK64" s="87" t="str">
        <f t="shared" ref="AK64:AL64" si="274">AK3</f>
        <v>RKAP</v>
      </c>
      <c r="AL64" s="76" t="str">
        <f t="shared" si="274"/>
        <v>REALISASI</v>
      </c>
      <c r="AM64" s="341" t="s">
        <v>38</v>
      </c>
      <c r="AN64" s="342"/>
      <c r="AP64" s="325" t="s">
        <v>1</v>
      </c>
      <c r="AQ64" s="367" t="s">
        <v>123</v>
      </c>
      <c r="AR64" s="67" t="str">
        <f>AR3</f>
        <v>REALISASI</v>
      </c>
      <c r="AS64" s="87" t="str">
        <f t="shared" ref="AS64:AT64" si="275">AS3</f>
        <v>RKAP</v>
      </c>
      <c r="AT64" s="76" t="str">
        <f t="shared" si="275"/>
        <v>REALISASI</v>
      </c>
      <c r="AU64" s="341" t="s">
        <v>38</v>
      </c>
      <c r="AV64" s="342"/>
      <c r="AX64" s="325" t="s">
        <v>1</v>
      </c>
      <c r="AY64" s="367" t="s">
        <v>123</v>
      </c>
      <c r="AZ64" s="67" t="str">
        <f>AZ3</f>
        <v>REALISASI</v>
      </c>
      <c r="BA64" s="87" t="str">
        <f t="shared" ref="BA64:BB64" si="276">BA3</f>
        <v>RKAP</v>
      </c>
      <c r="BB64" s="76" t="str">
        <f t="shared" si="276"/>
        <v>REALISASI</v>
      </c>
      <c r="BC64" s="341" t="s">
        <v>38</v>
      </c>
      <c r="BD64" s="342"/>
      <c r="BF64" s="325" t="s">
        <v>1</v>
      </c>
      <c r="BG64" s="367" t="s">
        <v>123</v>
      </c>
      <c r="BH64" s="67" t="str">
        <f>BH3</f>
        <v>REALISASI</v>
      </c>
      <c r="BI64" s="87" t="str">
        <f t="shared" ref="BI64:BJ64" si="277">BI3</f>
        <v>RKAP</v>
      </c>
      <c r="BJ64" s="76" t="str">
        <f t="shared" si="277"/>
        <v>REALISASI</v>
      </c>
      <c r="BK64" s="341" t="s">
        <v>38</v>
      </c>
      <c r="BL64" s="342"/>
      <c r="BN64" s="325" t="s">
        <v>1</v>
      </c>
      <c r="BO64" s="367" t="s">
        <v>123</v>
      </c>
      <c r="BP64" s="67" t="str">
        <f>BP3</f>
        <v>REALISASI</v>
      </c>
      <c r="BQ64" s="87" t="str">
        <f t="shared" ref="BQ64:BR64" si="278">BQ3</f>
        <v>RKAP</v>
      </c>
      <c r="BR64" s="76" t="str">
        <f t="shared" si="278"/>
        <v>REALISASI</v>
      </c>
      <c r="BS64" s="341" t="s">
        <v>38</v>
      </c>
      <c r="BT64" s="342"/>
    </row>
    <row r="65" spans="2:72">
      <c r="B65" s="323"/>
      <c r="C65" s="323"/>
      <c r="D65" s="81" t="str">
        <f t="shared" ref="D65:F65" si="279">D4</f>
        <v>TAHUN</v>
      </c>
      <c r="E65" s="81" t="str">
        <f t="shared" si="279"/>
        <v>TAHUN</v>
      </c>
      <c r="F65" s="81" t="str">
        <f t="shared" si="279"/>
        <v>TAHUN</v>
      </c>
      <c r="G65" s="343" t="s">
        <v>5</v>
      </c>
      <c r="H65" s="344"/>
      <c r="J65" s="323"/>
      <c r="K65" s="323"/>
      <c r="L65" s="81" t="str">
        <f t="shared" ref="L65:N65" si="280">L4</f>
        <v>TAHUN</v>
      </c>
      <c r="M65" s="81" t="str">
        <f t="shared" si="280"/>
        <v>TAHUN</v>
      </c>
      <c r="N65" s="81" t="str">
        <f t="shared" si="280"/>
        <v>TAHUN</v>
      </c>
      <c r="O65" s="343" t="s">
        <v>5</v>
      </c>
      <c r="P65" s="344"/>
      <c r="R65" s="323"/>
      <c r="S65" s="323"/>
      <c r="T65" s="81" t="str">
        <f t="shared" ref="T65:V65" si="281">T4</f>
        <v>TAHUN</v>
      </c>
      <c r="U65" s="81" t="str">
        <f t="shared" si="281"/>
        <v>TAHUN</v>
      </c>
      <c r="V65" s="81" t="str">
        <f t="shared" si="281"/>
        <v>TAHUN</v>
      </c>
      <c r="W65" s="343" t="s">
        <v>5</v>
      </c>
      <c r="X65" s="344"/>
      <c r="Z65" s="323"/>
      <c r="AA65" s="323"/>
      <c r="AB65" s="81" t="str">
        <f t="shared" ref="AB65:AD65" si="282">AB4</f>
        <v>TAHUN</v>
      </c>
      <c r="AC65" s="81" t="str">
        <f t="shared" si="282"/>
        <v>TAHUN</v>
      </c>
      <c r="AD65" s="81" t="str">
        <f t="shared" si="282"/>
        <v>TAHUN</v>
      </c>
      <c r="AE65" s="343" t="s">
        <v>5</v>
      </c>
      <c r="AF65" s="344"/>
      <c r="AH65" s="323"/>
      <c r="AI65" s="323"/>
      <c r="AJ65" s="81" t="str">
        <f t="shared" ref="AJ65:AL65" si="283">AJ4</f>
        <v>TAHUN</v>
      </c>
      <c r="AK65" s="81" t="str">
        <f t="shared" si="283"/>
        <v>TAHUN</v>
      </c>
      <c r="AL65" s="81" t="str">
        <f t="shared" si="283"/>
        <v>TAHUN</v>
      </c>
      <c r="AM65" s="343" t="s">
        <v>5</v>
      </c>
      <c r="AN65" s="344"/>
      <c r="AP65" s="323"/>
      <c r="AQ65" s="323"/>
      <c r="AR65" s="81" t="str">
        <f t="shared" ref="AR65:AT65" si="284">AR4</f>
        <v>TAHUN</v>
      </c>
      <c r="AS65" s="81" t="str">
        <f t="shared" si="284"/>
        <v>TAHUN</v>
      </c>
      <c r="AT65" s="81" t="str">
        <f t="shared" si="284"/>
        <v>TAHUN</v>
      </c>
      <c r="AU65" s="343" t="s">
        <v>5</v>
      </c>
      <c r="AV65" s="344"/>
      <c r="AX65" s="323"/>
      <c r="AY65" s="323"/>
      <c r="AZ65" s="81" t="str">
        <f t="shared" ref="AZ65:BB65" si="285">AZ4</f>
        <v>TAHUN</v>
      </c>
      <c r="BA65" s="81" t="str">
        <f t="shared" si="285"/>
        <v>TAHUN</v>
      </c>
      <c r="BB65" s="81" t="str">
        <f t="shared" si="285"/>
        <v>TAHUN</v>
      </c>
      <c r="BC65" s="343" t="s">
        <v>5</v>
      </c>
      <c r="BD65" s="344"/>
      <c r="BF65" s="323"/>
      <c r="BG65" s="323"/>
      <c r="BH65" s="81" t="str">
        <f t="shared" ref="BH65:BJ65" si="286">BH4</f>
        <v>TAHUN</v>
      </c>
      <c r="BI65" s="81" t="str">
        <f t="shared" si="286"/>
        <v>TAHUN</v>
      </c>
      <c r="BJ65" s="81" t="str">
        <f t="shared" si="286"/>
        <v>TAHUN</v>
      </c>
      <c r="BK65" s="343" t="s">
        <v>5</v>
      </c>
      <c r="BL65" s="344"/>
      <c r="BN65" s="323"/>
      <c r="BO65" s="323"/>
      <c r="BP65" s="81" t="str">
        <f t="shared" ref="BP65:BR65" si="287">BP4</f>
        <v>TAHUN</v>
      </c>
      <c r="BQ65" s="81" t="str">
        <f t="shared" si="287"/>
        <v>TAHUN</v>
      </c>
      <c r="BR65" s="81" t="str">
        <f t="shared" si="287"/>
        <v>TAHUN</v>
      </c>
      <c r="BS65" s="343" t="s">
        <v>5</v>
      </c>
      <c r="BT65" s="344"/>
    </row>
    <row r="66" spans="2:72">
      <c r="B66" s="324"/>
      <c r="C66" s="324"/>
      <c r="D66" s="69">
        <f t="shared" ref="D66:F66" si="288">D5</f>
        <v>2020</v>
      </c>
      <c r="E66" s="69">
        <f t="shared" si="288"/>
        <v>2021</v>
      </c>
      <c r="F66" s="79">
        <f t="shared" si="288"/>
        <v>2021</v>
      </c>
      <c r="G66" s="91" t="s">
        <v>58</v>
      </c>
      <c r="H66" s="91" t="s">
        <v>6</v>
      </c>
      <c r="J66" s="324"/>
      <c r="K66" s="324"/>
      <c r="L66" s="69">
        <f t="shared" ref="L66:N66" si="289">L5</f>
        <v>2020</v>
      </c>
      <c r="M66" s="69">
        <f t="shared" si="289"/>
        <v>2021</v>
      </c>
      <c r="N66" s="79">
        <f t="shared" si="289"/>
        <v>2021</v>
      </c>
      <c r="O66" s="91" t="s">
        <v>58</v>
      </c>
      <c r="P66" s="91" t="s">
        <v>6</v>
      </c>
      <c r="R66" s="324"/>
      <c r="S66" s="324"/>
      <c r="T66" s="69">
        <f t="shared" ref="T66:V66" si="290">T5</f>
        <v>2020</v>
      </c>
      <c r="U66" s="69">
        <f t="shared" si="290"/>
        <v>2021</v>
      </c>
      <c r="V66" s="79">
        <f t="shared" si="290"/>
        <v>2021</v>
      </c>
      <c r="W66" s="91" t="s">
        <v>58</v>
      </c>
      <c r="X66" s="91" t="s">
        <v>6</v>
      </c>
      <c r="Z66" s="324"/>
      <c r="AA66" s="324"/>
      <c r="AB66" s="69">
        <f t="shared" ref="AB66:AD66" si="291">AB5</f>
        <v>2020</v>
      </c>
      <c r="AC66" s="69">
        <f t="shared" si="291"/>
        <v>2021</v>
      </c>
      <c r="AD66" s="79">
        <f t="shared" si="291"/>
        <v>2021</v>
      </c>
      <c r="AE66" s="91" t="s">
        <v>58</v>
      </c>
      <c r="AF66" s="91" t="s">
        <v>6</v>
      </c>
      <c r="AH66" s="324"/>
      <c r="AI66" s="324"/>
      <c r="AJ66" s="69">
        <f t="shared" ref="AJ66:AL66" si="292">AJ5</f>
        <v>2020</v>
      </c>
      <c r="AK66" s="69">
        <f t="shared" si="292"/>
        <v>2021</v>
      </c>
      <c r="AL66" s="79">
        <f t="shared" si="292"/>
        <v>2021</v>
      </c>
      <c r="AM66" s="91" t="s">
        <v>58</v>
      </c>
      <c r="AN66" s="91" t="s">
        <v>6</v>
      </c>
      <c r="AP66" s="324"/>
      <c r="AQ66" s="324"/>
      <c r="AR66" s="69">
        <f t="shared" ref="AR66:AT66" si="293">AR5</f>
        <v>2020</v>
      </c>
      <c r="AS66" s="69">
        <f t="shared" si="293"/>
        <v>2021</v>
      </c>
      <c r="AT66" s="79">
        <f t="shared" si="293"/>
        <v>2021</v>
      </c>
      <c r="AU66" s="91" t="s">
        <v>58</v>
      </c>
      <c r="AV66" s="91" t="s">
        <v>6</v>
      </c>
      <c r="AX66" s="324"/>
      <c r="AY66" s="324"/>
      <c r="AZ66" s="69">
        <f t="shared" ref="AZ66:BB66" si="294">AZ5</f>
        <v>2020</v>
      </c>
      <c r="BA66" s="69">
        <f t="shared" si="294"/>
        <v>2021</v>
      </c>
      <c r="BB66" s="79">
        <f t="shared" si="294"/>
        <v>2021</v>
      </c>
      <c r="BC66" s="91" t="s">
        <v>58</v>
      </c>
      <c r="BD66" s="91" t="s">
        <v>6</v>
      </c>
      <c r="BF66" s="324"/>
      <c r="BG66" s="324"/>
      <c r="BH66" s="69">
        <f t="shared" ref="BH66:BJ66" si="295">BH5</f>
        <v>2020</v>
      </c>
      <c r="BI66" s="69">
        <f t="shared" si="295"/>
        <v>2021</v>
      </c>
      <c r="BJ66" s="79">
        <f t="shared" si="295"/>
        <v>2021</v>
      </c>
      <c r="BK66" s="91" t="s">
        <v>58</v>
      </c>
      <c r="BL66" s="91" t="s">
        <v>6</v>
      </c>
      <c r="BN66" s="324"/>
      <c r="BO66" s="324"/>
      <c r="BP66" s="69">
        <f t="shared" ref="BP66:BR66" si="296">BP5</f>
        <v>2020</v>
      </c>
      <c r="BQ66" s="69">
        <f t="shared" si="296"/>
        <v>2021</v>
      </c>
      <c r="BR66" s="79">
        <f t="shared" si="296"/>
        <v>2021</v>
      </c>
      <c r="BS66" s="91" t="s">
        <v>58</v>
      </c>
      <c r="BT66" s="91" t="s">
        <v>6</v>
      </c>
    </row>
    <row r="67" spans="2:72">
      <c r="B67" s="78">
        <v>1</v>
      </c>
      <c r="C67" s="78">
        <v>2</v>
      </c>
      <c r="D67" s="77">
        <v>3</v>
      </c>
      <c r="E67" s="77">
        <v>4</v>
      </c>
      <c r="F67" s="77">
        <v>5</v>
      </c>
      <c r="G67" s="80">
        <v>6</v>
      </c>
      <c r="H67" s="78">
        <v>7</v>
      </c>
      <c r="J67" s="78">
        <v>1</v>
      </c>
      <c r="K67" s="78">
        <v>2</v>
      </c>
      <c r="L67" s="77">
        <v>3</v>
      </c>
      <c r="M67" s="77">
        <v>4</v>
      </c>
      <c r="N67" s="77">
        <v>5</v>
      </c>
      <c r="O67" s="80">
        <v>6</v>
      </c>
      <c r="P67" s="78">
        <v>7</v>
      </c>
      <c r="R67" s="78">
        <v>1</v>
      </c>
      <c r="S67" s="78">
        <v>2</v>
      </c>
      <c r="T67" s="77">
        <v>3</v>
      </c>
      <c r="U67" s="77">
        <v>4</v>
      </c>
      <c r="V67" s="77">
        <v>5</v>
      </c>
      <c r="W67" s="80">
        <v>6</v>
      </c>
      <c r="X67" s="78">
        <v>7</v>
      </c>
      <c r="Z67" s="78">
        <v>1</v>
      </c>
      <c r="AA67" s="78">
        <v>2</v>
      </c>
      <c r="AB67" s="77">
        <v>3</v>
      </c>
      <c r="AC67" s="77">
        <v>4</v>
      </c>
      <c r="AD67" s="77">
        <v>5</v>
      </c>
      <c r="AE67" s="80">
        <v>6</v>
      </c>
      <c r="AF67" s="78">
        <v>7</v>
      </c>
      <c r="AH67" s="78">
        <v>1</v>
      </c>
      <c r="AI67" s="78">
        <v>2</v>
      </c>
      <c r="AJ67" s="77">
        <v>3</v>
      </c>
      <c r="AK67" s="77">
        <v>4</v>
      </c>
      <c r="AL67" s="77">
        <v>5</v>
      </c>
      <c r="AM67" s="80">
        <v>6</v>
      </c>
      <c r="AN67" s="78">
        <v>7</v>
      </c>
      <c r="AP67" s="78">
        <v>1</v>
      </c>
      <c r="AQ67" s="78">
        <v>2</v>
      </c>
      <c r="AR67" s="77">
        <v>3</v>
      </c>
      <c r="AS67" s="77">
        <v>4</v>
      </c>
      <c r="AT67" s="77">
        <v>5</v>
      </c>
      <c r="AU67" s="80">
        <v>6</v>
      </c>
      <c r="AV67" s="78">
        <v>7</v>
      </c>
      <c r="AX67" s="78">
        <v>1</v>
      </c>
      <c r="AY67" s="78">
        <v>2</v>
      </c>
      <c r="AZ67" s="77">
        <v>3</v>
      </c>
      <c r="BA67" s="77">
        <v>4</v>
      </c>
      <c r="BB67" s="77">
        <v>5</v>
      </c>
      <c r="BC67" s="80">
        <v>6</v>
      </c>
      <c r="BD67" s="78">
        <v>7</v>
      </c>
      <c r="BF67" s="78">
        <v>1</v>
      </c>
      <c r="BG67" s="78">
        <v>2</v>
      </c>
      <c r="BH67" s="77">
        <v>3</v>
      </c>
      <c r="BI67" s="77">
        <v>4</v>
      </c>
      <c r="BJ67" s="77">
        <v>5</v>
      </c>
      <c r="BK67" s="80">
        <v>6</v>
      </c>
      <c r="BL67" s="78">
        <v>7</v>
      </c>
      <c r="BN67" s="78">
        <v>1</v>
      </c>
      <c r="BO67" s="78">
        <v>2</v>
      </c>
      <c r="BP67" s="77">
        <v>3</v>
      </c>
      <c r="BQ67" s="77">
        <v>4</v>
      </c>
      <c r="BR67" s="77">
        <v>5</v>
      </c>
      <c r="BS67" s="80">
        <v>6</v>
      </c>
      <c r="BT67" s="78">
        <v>7</v>
      </c>
    </row>
    <row r="68" spans="2:72">
      <c r="B68" s="41"/>
      <c r="C68" s="15"/>
      <c r="D68" s="41"/>
      <c r="E68" s="41"/>
      <c r="F68" s="41"/>
      <c r="G68" s="46"/>
      <c r="H68" s="41"/>
      <c r="J68" s="41"/>
      <c r="K68" s="15"/>
      <c r="L68" s="41"/>
      <c r="M68" s="41"/>
      <c r="N68" s="41"/>
      <c r="O68" s="46"/>
      <c r="P68" s="41"/>
      <c r="R68" s="41"/>
      <c r="S68" s="15"/>
      <c r="T68" s="41"/>
      <c r="U68" s="41"/>
      <c r="V68" s="41"/>
      <c r="W68" s="46"/>
      <c r="X68" s="41"/>
      <c r="Z68" s="41"/>
      <c r="AA68" s="15"/>
      <c r="AB68" s="41"/>
      <c r="AC68" s="41"/>
      <c r="AD68" s="41"/>
      <c r="AE68" s="46"/>
      <c r="AF68" s="41"/>
      <c r="AH68" s="41"/>
      <c r="AI68" s="15"/>
      <c r="AJ68" s="41"/>
      <c r="AK68" s="41"/>
      <c r="AL68" s="41"/>
      <c r="AM68" s="46"/>
      <c r="AN68" s="41"/>
      <c r="AP68" s="41"/>
      <c r="AQ68" s="15"/>
      <c r="AR68" s="41"/>
      <c r="AS68" s="41"/>
      <c r="AT68" s="41"/>
      <c r="AU68" s="46"/>
      <c r="AV68" s="41"/>
      <c r="AX68" s="41"/>
      <c r="AY68" s="15"/>
      <c r="AZ68" s="41"/>
      <c r="BA68" s="41"/>
      <c r="BB68" s="41"/>
      <c r="BC68" s="46"/>
      <c r="BD68" s="41"/>
      <c r="BF68" s="41"/>
      <c r="BG68" s="15"/>
      <c r="BH68" s="41"/>
      <c r="BI68" s="41"/>
      <c r="BJ68" s="41"/>
      <c r="BK68" s="46"/>
      <c r="BL68" s="41"/>
      <c r="BN68" s="41"/>
      <c r="BO68" s="15"/>
      <c r="BP68" s="41"/>
      <c r="BQ68" s="41"/>
      <c r="BR68" s="41"/>
      <c r="BS68" s="46"/>
      <c r="BT68" s="41"/>
    </row>
    <row r="69" spans="2:72">
      <c r="B69" s="22">
        <v>1</v>
      </c>
      <c r="C69" s="221" t="s">
        <v>124</v>
      </c>
      <c r="D69" s="37">
        <f>D8+D16+D20+D32</f>
        <v>1804</v>
      </c>
      <c r="E69" s="37">
        <f t="shared" ref="E69:F69" si="297">E8+E16+E20+E32</f>
        <v>2063</v>
      </c>
      <c r="F69" s="37">
        <f t="shared" si="297"/>
        <v>1939</v>
      </c>
      <c r="G69" s="20">
        <f>F69-D69</f>
        <v>135</v>
      </c>
      <c r="H69" s="101">
        <f t="shared" ref="H69:H71" si="298">F69-E69</f>
        <v>-124</v>
      </c>
      <c r="J69" s="22">
        <v>1</v>
      </c>
      <c r="K69" s="221" t="s">
        <v>124</v>
      </c>
      <c r="L69" s="37">
        <f>L8+L16+L20+L32</f>
        <v>0</v>
      </c>
      <c r="M69" s="37">
        <f t="shared" ref="M69:N69" si="299">M8+M16+M20+M32</f>
        <v>146</v>
      </c>
      <c r="N69" s="37">
        <f t="shared" si="299"/>
        <v>145</v>
      </c>
      <c r="O69" s="20">
        <f>N69-L69</f>
        <v>145</v>
      </c>
      <c r="P69" s="101">
        <f t="shared" ref="P69:P71" si="300">N69-M69</f>
        <v>-1</v>
      </c>
      <c r="R69" s="22">
        <v>1</v>
      </c>
      <c r="S69" s="221" t="s">
        <v>124</v>
      </c>
      <c r="T69" s="37">
        <f>T8+T16+T20+T32</f>
        <v>22</v>
      </c>
      <c r="U69" s="37">
        <f t="shared" ref="U69:V69" si="301">U8+U16+U20+U32</f>
        <v>20</v>
      </c>
      <c r="V69" s="37">
        <f t="shared" si="301"/>
        <v>21</v>
      </c>
      <c r="W69" s="20">
        <f>V69-T69</f>
        <v>-1</v>
      </c>
      <c r="X69" s="101">
        <f t="shared" ref="X69:X71" si="302">V69-U69</f>
        <v>1</v>
      </c>
      <c r="Z69" s="22">
        <v>1</v>
      </c>
      <c r="AA69" s="221" t="s">
        <v>124</v>
      </c>
      <c r="AB69" s="37">
        <f>AB8+AB16+AB20+AB32</f>
        <v>72</v>
      </c>
      <c r="AC69" s="37">
        <f t="shared" ref="AC69:AD69" si="303">AC8+AC16+AC20+AC32</f>
        <v>77</v>
      </c>
      <c r="AD69" s="37">
        <f t="shared" si="303"/>
        <v>69</v>
      </c>
      <c r="AE69" s="20">
        <f>AD69-AB69</f>
        <v>-3</v>
      </c>
      <c r="AF69" s="101">
        <f t="shared" ref="AF69:AF71" si="304">AD69-AC69</f>
        <v>-8</v>
      </c>
      <c r="AH69" s="22">
        <v>1</v>
      </c>
      <c r="AI69" s="221" t="s">
        <v>124</v>
      </c>
      <c r="AJ69" s="37">
        <f>AJ8+AJ16+AJ20+AJ32</f>
        <v>423</v>
      </c>
      <c r="AK69" s="37">
        <f t="shared" ref="AK69:AL69" si="305">AK8+AK16+AK20+AK32</f>
        <v>434</v>
      </c>
      <c r="AL69" s="37">
        <f t="shared" si="305"/>
        <v>412</v>
      </c>
      <c r="AM69" s="20">
        <f>AL69-AJ69</f>
        <v>-11</v>
      </c>
      <c r="AN69" s="101">
        <f t="shared" ref="AN69:AN71" si="306">AL69-AK69</f>
        <v>-22</v>
      </c>
      <c r="AP69" s="22">
        <v>1</v>
      </c>
      <c r="AQ69" s="221" t="s">
        <v>124</v>
      </c>
      <c r="AR69" s="37">
        <f>AR8+AR16+AR20+AR32</f>
        <v>404</v>
      </c>
      <c r="AS69" s="37">
        <f t="shared" ref="AS69:AT69" si="307">AS8+AS16+AS20+AS32</f>
        <v>441</v>
      </c>
      <c r="AT69" s="37">
        <f t="shared" si="307"/>
        <v>389</v>
      </c>
      <c r="AU69" s="20">
        <f>AT69-AR69</f>
        <v>-15</v>
      </c>
      <c r="AV69" s="101">
        <f t="shared" ref="AV69:AV71" si="308">AT69-AS69</f>
        <v>-52</v>
      </c>
      <c r="AX69" s="22">
        <v>1</v>
      </c>
      <c r="AY69" s="221" t="s">
        <v>124</v>
      </c>
      <c r="AZ69" s="37">
        <f>AZ8+AZ16+AZ20+AZ32</f>
        <v>244</v>
      </c>
      <c r="BA69" s="37">
        <f t="shared" ref="BA69:BB69" si="309">BA8+BA16+BA20+BA32</f>
        <v>259</v>
      </c>
      <c r="BB69" s="37">
        <f t="shared" si="309"/>
        <v>246</v>
      </c>
      <c r="BC69" s="20">
        <f>BB69-AZ69</f>
        <v>2</v>
      </c>
      <c r="BD69" s="101">
        <f t="shared" ref="BD69:BD71" si="310">BB69-BA69</f>
        <v>-13</v>
      </c>
      <c r="BF69" s="22">
        <v>1</v>
      </c>
      <c r="BG69" s="221" t="s">
        <v>124</v>
      </c>
      <c r="BH69" s="37">
        <f>BH8+BH16+BH20+BH32</f>
        <v>566</v>
      </c>
      <c r="BI69" s="37">
        <f t="shared" ref="BI69:BJ69" si="311">BI8+BI16+BI20+BI32</f>
        <v>608</v>
      </c>
      <c r="BJ69" s="37">
        <f t="shared" si="311"/>
        <v>586</v>
      </c>
      <c r="BK69" s="20">
        <f>BJ69-BH69</f>
        <v>20</v>
      </c>
      <c r="BL69" s="101">
        <f t="shared" ref="BL69:BL71" si="312">BJ69-BI69</f>
        <v>-22</v>
      </c>
      <c r="BN69" s="22">
        <v>1</v>
      </c>
      <c r="BO69" s="221" t="s">
        <v>124</v>
      </c>
      <c r="BP69" s="37">
        <f>BP8+BP16+BP20+BP32</f>
        <v>73</v>
      </c>
      <c r="BQ69" s="37">
        <f t="shared" ref="BQ69:BR69" si="313">BQ8+BQ16+BQ20+BQ32</f>
        <v>78</v>
      </c>
      <c r="BR69" s="37">
        <f t="shared" si="313"/>
        <v>71</v>
      </c>
      <c r="BS69" s="20">
        <f>BR69-BP69</f>
        <v>-2</v>
      </c>
      <c r="BT69" s="101">
        <f t="shared" ref="BT69:BT71" si="314">BR69-BQ69</f>
        <v>-7</v>
      </c>
    </row>
    <row r="70" spans="2:72">
      <c r="B70" s="22">
        <v>2</v>
      </c>
      <c r="C70" s="221" t="s">
        <v>125</v>
      </c>
      <c r="D70" s="37">
        <f>D9+D17+D21+D33</f>
        <v>206</v>
      </c>
      <c r="E70" s="37">
        <f t="shared" ref="E70:F70" si="315">E9+E17+E21+E33</f>
        <v>328</v>
      </c>
      <c r="F70" s="37">
        <f t="shared" si="315"/>
        <v>322</v>
      </c>
      <c r="G70" s="20">
        <f t="shared" ref="G70:G71" si="316">F70-D70</f>
        <v>116</v>
      </c>
      <c r="H70" s="101">
        <f t="shared" si="298"/>
        <v>-6</v>
      </c>
      <c r="J70" s="22">
        <v>2</v>
      </c>
      <c r="K70" s="221" t="s">
        <v>125</v>
      </c>
      <c r="L70" s="37">
        <f>L9+L17+L21+L33</f>
        <v>0</v>
      </c>
      <c r="M70" s="37">
        <f t="shared" ref="M70:N70" si="317">M9+M17+M21+M33</f>
        <v>89</v>
      </c>
      <c r="N70" s="37">
        <f t="shared" si="317"/>
        <v>89</v>
      </c>
      <c r="O70" s="20">
        <f t="shared" ref="O70:O71" si="318">N70-L70</f>
        <v>89</v>
      </c>
      <c r="P70" s="101">
        <f t="shared" si="300"/>
        <v>0</v>
      </c>
      <c r="R70" s="22">
        <v>2</v>
      </c>
      <c r="S70" s="221" t="s">
        <v>125</v>
      </c>
      <c r="T70" s="37">
        <f>T9+T17+T21+T33</f>
        <v>4</v>
      </c>
      <c r="U70" s="37">
        <f t="shared" ref="U70:V70" si="319">U9+U17+U21+U33</f>
        <v>5</v>
      </c>
      <c r="V70" s="37">
        <f t="shared" si="319"/>
        <v>4</v>
      </c>
      <c r="W70" s="20">
        <f t="shared" ref="W70:W71" si="320">V70-T70</f>
        <v>0</v>
      </c>
      <c r="X70" s="101">
        <f t="shared" si="302"/>
        <v>-1</v>
      </c>
      <c r="Z70" s="22">
        <v>2</v>
      </c>
      <c r="AA70" s="221" t="s">
        <v>125</v>
      </c>
      <c r="AB70" s="37">
        <f>AB9+AB17+AB21+AB33</f>
        <v>17</v>
      </c>
      <c r="AC70" s="37">
        <f t="shared" ref="AC70:AD70" si="321">AC9+AC17+AC21+AC33</f>
        <v>16</v>
      </c>
      <c r="AD70" s="37">
        <f t="shared" si="321"/>
        <v>16</v>
      </c>
      <c r="AE70" s="20">
        <f t="shared" ref="AE70:AE71" si="322">AD70-AB70</f>
        <v>-1</v>
      </c>
      <c r="AF70" s="101">
        <f t="shared" si="304"/>
        <v>0</v>
      </c>
      <c r="AH70" s="22">
        <v>2</v>
      </c>
      <c r="AI70" s="221" t="s">
        <v>125</v>
      </c>
      <c r="AJ70" s="37">
        <f>AJ9+AJ17+AJ21+AJ33</f>
        <v>52</v>
      </c>
      <c r="AK70" s="37">
        <f t="shared" ref="AK70:AL70" si="323">AK9+AK17+AK21+AK33</f>
        <v>52</v>
      </c>
      <c r="AL70" s="37">
        <f t="shared" si="323"/>
        <v>49</v>
      </c>
      <c r="AM70" s="20">
        <f t="shared" ref="AM70:AM71" si="324">AL70-AJ70</f>
        <v>-3</v>
      </c>
      <c r="AN70" s="101">
        <f t="shared" si="306"/>
        <v>-3</v>
      </c>
      <c r="AP70" s="22">
        <v>2</v>
      </c>
      <c r="AQ70" s="221" t="s">
        <v>125</v>
      </c>
      <c r="AR70" s="37">
        <f>AR9+AR17+AR21+AR33</f>
        <v>28</v>
      </c>
      <c r="AS70" s="37">
        <f t="shared" ref="AS70:AT70" si="325">AS9+AS17+AS21+AS33</f>
        <v>28</v>
      </c>
      <c r="AT70" s="37">
        <f t="shared" si="325"/>
        <v>27</v>
      </c>
      <c r="AU70" s="20">
        <f t="shared" ref="AU70:AU71" si="326">AT70-AR70</f>
        <v>-1</v>
      </c>
      <c r="AV70" s="101">
        <f t="shared" si="308"/>
        <v>-1</v>
      </c>
      <c r="AX70" s="22">
        <v>2</v>
      </c>
      <c r="AY70" s="221" t="s">
        <v>125</v>
      </c>
      <c r="AZ70" s="37">
        <f>AZ9+AZ17+AZ21+AZ33</f>
        <v>55</v>
      </c>
      <c r="BA70" s="37">
        <f t="shared" ref="BA70:BB70" si="327">BA9+BA17+BA21+BA33</f>
        <v>57</v>
      </c>
      <c r="BB70" s="37">
        <f t="shared" si="327"/>
        <v>56</v>
      </c>
      <c r="BC70" s="20">
        <f t="shared" ref="BC70:BC71" si="328">BB70-AZ70</f>
        <v>1</v>
      </c>
      <c r="BD70" s="101">
        <f t="shared" si="310"/>
        <v>-1</v>
      </c>
      <c r="BF70" s="22">
        <v>2</v>
      </c>
      <c r="BG70" s="221" t="s">
        <v>125</v>
      </c>
      <c r="BH70" s="37">
        <f>BH9+BH17+BH21+BH33</f>
        <v>34</v>
      </c>
      <c r="BI70" s="37">
        <f t="shared" ref="BI70:BJ70" si="329">BI9+BI17+BI21+BI33</f>
        <v>65</v>
      </c>
      <c r="BJ70" s="37">
        <f t="shared" si="329"/>
        <v>66</v>
      </c>
      <c r="BK70" s="20">
        <f t="shared" ref="BK70:BK71" si="330">BJ70-BH70</f>
        <v>32</v>
      </c>
      <c r="BL70" s="101">
        <f t="shared" si="312"/>
        <v>1</v>
      </c>
      <c r="BN70" s="22">
        <v>2</v>
      </c>
      <c r="BO70" s="221" t="s">
        <v>125</v>
      </c>
      <c r="BP70" s="37">
        <f>BP9+BP17+BP21+BP33</f>
        <v>16</v>
      </c>
      <c r="BQ70" s="37">
        <f t="shared" ref="BQ70:BR70" si="331">BQ9+BQ17+BQ21+BQ33</f>
        <v>16</v>
      </c>
      <c r="BR70" s="37">
        <f t="shared" si="331"/>
        <v>15</v>
      </c>
      <c r="BS70" s="20">
        <f t="shared" ref="BS70:BS71" si="332">BR70-BP70</f>
        <v>-1</v>
      </c>
      <c r="BT70" s="101">
        <f t="shared" si="314"/>
        <v>-1</v>
      </c>
    </row>
    <row r="71" spans="2:72">
      <c r="B71" s="339" t="s">
        <v>7</v>
      </c>
      <c r="C71" s="340"/>
      <c r="D71" s="48">
        <f>+SUM(D69:D70)</f>
        <v>2010</v>
      </c>
      <c r="E71" s="48">
        <f>+SUM(E69:E70)</f>
        <v>2391</v>
      </c>
      <c r="F71" s="48">
        <f>+SUM(F69:F70)</f>
        <v>2261</v>
      </c>
      <c r="G71" s="100">
        <f t="shared" si="316"/>
        <v>251</v>
      </c>
      <c r="H71" s="102">
        <f t="shared" si="298"/>
        <v>-130</v>
      </c>
      <c r="J71" s="339" t="s">
        <v>7</v>
      </c>
      <c r="K71" s="340"/>
      <c r="L71" s="48">
        <f>+SUM(L69:L70)</f>
        <v>0</v>
      </c>
      <c r="M71" s="48">
        <f>+SUM(M69:M70)</f>
        <v>235</v>
      </c>
      <c r="N71" s="48">
        <f>+SUM(N69:N70)</f>
        <v>234</v>
      </c>
      <c r="O71" s="100">
        <f t="shared" si="318"/>
        <v>234</v>
      </c>
      <c r="P71" s="102">
        <f t="shared" si="300"/>
        <v>-1</v>
      </c>
      <c r="R71" s="339" t="s">
        <v>7</v>
      </c>
      <c r="S71" s="340"/>
      <c r="T71" s="48">
        <f>+SUM(T69:T70)</f>
        <v>26</v>
      </c>
      <c r="U71" s="48">
        <f>+SUM(U69:U70)</f>
        <v>25</v>
      </c>
      <c r="V71" s="48">
        <f>+SUM(V69:V70)</f>
        <v>25</v>
      </c>
      <c r="W71" s="100">
        <f t="shared" si="320"/>
        <v>-1</v>
      </c>
      <c r="X71" s="102">
        <f t="shared" si="302"/>
        <v>0</v>
      </c>
      <c r="Z71" s="339" t="s">
        <v>7</v>
      </c>
      <c r="AA71" s="340"/>
      <c r="AB71" s="48">
        <f>+SUM(AB69:AB70)</f>
        <v>89</v>
      </c>
      <c r="AC71" s="48">
        <f>+SUM(AC69:AC70)</f>
        <v>93</v>
      </c>
      <c r="AD71" s="48">
        <f>+SUM(AD69:AD70)</f>
        <v>85</v>
      </c>
      <c r="AE71" s="100">
        <f t="shared" si="322"/>
        <v>-4</v>
      </c>
      <c r="AF71" s="102">
        <f t="shared" si="304"/>
        <v>-8</v>
      </c>
      <c r="AH71" s="339" t="s">
        <v>7</v>
      </c>
      <c r="AI71" s="340"/>
      <c r="AJ71" s="48">
        <f>+SUM(AJ69:AJ70)</f>
        <v>475</v>
      </c>
      <c r="AK71" s="48">
        <f>+SUM(AK69:AK70)</f>
        <v>486</v>
      </c>
      <c r="AL71" s="48">
        <f>+SUM(AL69:AL70)</f>
        <v>461</v>
      </c>
      <c r="AM71" s="100">
        <f t="shared" si="324"/>
        <v>-14</v>
      </c>
      <c r="AN71" s="102">
        <f t="shared" si="306"/>
        <v>-25</v>
      </c>
      <c r="AP71" s="339" t="s">
        <v>7</v>
      </c>
      <c r="AQ71" s="340"/>
      <c r="AR71" s="48">
        <f>+SUM(AR69:AR70)</f>
        <v>432</v>
      </c>
      <c r="AS71" s="48">
        <f>+SUM(AS69:AS70)</f>
        <v>469</v>
      </c>
      <c r="AT71" s="48">
        <f>+SUM(AT69:AT70)</f>
        <v>416</v>
      </c>
      <c r="AU71" s="100">
        <f t="shared" si="326"/>
        <v>-16</v>
      </c>
      <c r="AV71" s="102">
        <f t="shared" si="308"/>
        <v>-53</v>
      </c>
      <c r="AX71" s="339" t="s">
        <v>7</v>
      </c>
      <c r="AY71" s="340"/>
      <c r="AZ71" s="48">
        <f>+SUM(AZ69:AZ70)</f>
        <v>299</v>
      </c>
      <c r="BA71" s="48">
        <f>+SUM(BA69:BA70)</f>
        <v>316</v>
      </c>
      <c r="BB71" s="48">
        <f>+SUM(BB69:BB70)</f>
        <v>302</v>
      </c>
      <c r="BC71" s="100">
        <f t="shared" si="328"/>
        <v>3</v>
      </c>
      <c r="BD71" s="102">
        <f t="shared" si="310"/>
        <v>-14</v>
      </c>
      <c r="BF71" s="339" t="s">
        <v>7</v>
      </c>
      <c r="BG71" s="340"/>
      <c r="BH71" s="48">
        <f>+SUM(BH69:BH70)</f>
        <v>600</v>
      </c>
      <c r="BI71" s="48">
        <f>+SUM(BI69:BI70)</f>
        <v>673</v>
      </c>
      <c r="BJ71" s="48">
        <f>+SUM(BJ69:BJ70)</f>
        <v>652</v>
      </c>
      <c r="BK71" s="100">
        <f t="shared" si="330"/>
        <v>52</v>
      </c>
      <c r="BL71" s="102">
        <f t="shared" si="312"/>
        <v>-21</v>
      </c>
      <c r="BN71" s="339" t="s">
        <v>7</v>
      </c>
      <c r="BO71" s="340"/>
      <c r="BP71" s="48">
        <f>+SUM(BP69:BP70)</f>
        <v>89</v>
      </c>
      <c r="BQ71" s="48">
        <f>+SUM(BQ69:BQ70)</f>
        <v>94</v>
      </c>
      <c r="BR71" s="48">
        <f>+SUM(BR69:BR70)</f>
        <v>86</v>
      </c>
      <c r="BS71" s="100">
        <f t="shared" si="332"/>
        <v>-3</v>
      </c>
      <c r="BT71" s="102">
        <f t="shared" si="314"/>
        <v>-8</v>
      </c>
    </row>
    <row r="73" spans="2:72">
      <c r="B73" s="223" t="s">
        <v>110</v>
      </c>
      <c r="C73" s="222" t="s">
        <v>54</v>
      </c>
      <c r="D73" s="211"/>
      <c r="E73" s="211"/>
      <c r="F73" s="211"/>
      <c r="G73" s="211"/>
      <c r="H73" s="211"/>
      <c r="J73" s="223" t="s">
        <v>110</v>
      </c>
      <c r="K73" s="222" t="s">
        <v>54</v>
      </c>
      <c r="L73" s="211"/>
      <c r="M73" s="211"/>
      <c r="N73" s="211"/>
      <c r="O73" s="211"/>
      <c r="P73" s="211"/>
      <c r="R73" s="223" t="s">
        <v>110</v>
      </c>
      <c r="S73" s="222" t="s">
        <v>54</v>
      </c>
      <c r="T73" s="211"/>
      <c r="U73" s="211"/>
      <c r="V73" s="211"/>
      <c r="W73" s="211"/>
      <c r="X73" s="211"/>
      <c r="Z73" s="223" t="s">
        <v>110</v>
      </c>
      <c r="AA73" s="222" t="s">
        <v>54</v>
      </c>
      <c r="AB73" s="211"/>
      <c r="AC73" s="211"/>
      <c r="AD73" s="211"/>
      <c r="AE73" s="211"/>
      <c r="AF73" s="211"/>
      <c r="AH73" s="223" t="s">
        <v>110</v>
      </c>
      <c r="AI73" s="222" t="s">
        <v>54</v>
      </c>
      <c r="AJ73" s="211"/>
      <c r="AK73" s="211"/>
      <c r="AL73" s="211"/>
      <c r="AM73" s="211"/>
      <c r="AN73" s="211"/>
      <c r="AP73" s="223" t="s">
        <v>110</v>
      </c>
      <c r="AQ73" s="222" t="s">
        <v>54</v>
      </c>
      <c r="AR73" s="211"/>
      <c r="AS73" s="211"/>
      <c r="AT73" s="211"/>
      <c r="AU73" s="211"/>
      <c r="AV73" s="211"/>
      <c r="AX73" s="223" t="s">
        <v>110</v>
      </c>
      <c r="AY73" s="222" t="s">
        <v>54</v>
      </c>
      <c r="AZ73" s="211"/>
      <c r="BA73" s="211"/>
      <c r="BB73" s="211"/>
      <c r="BC73" s="211"/>
      <c r="BD73" s="211"/>
      <c r="BF73" s="223" t="s">
        <v>110</v>
      </c>
      <c r="BG73" s="222" t="s">
        <v>54</v>
      </c>
      <c r="BH73" s="211"/>
      <c r="BI73" s="211"/>
      <c r="BJ73" s="211"/>
      <c r="BK73" s="211"/>
      <c r="BL73" s="211"/>
      <c r="BN73" s="223" t="s">
        <v>110</v>
      </c>
      <c r="BO73" s="222" t="s">
        <v>54</v>
      </c>
      <c r="BP73" s="211"/>
      <c r="BQ73" s="211"/>
      <c r="BR73" s="211"/>
      <c r="BS73" s="211"/>
      <c r="BT73" s="211"/>
    </row>
    <row r="74" spans="2:72">
      <c r="B74" s="325" t="s">
        <v>1</v>
      </c>
      <c r="C74" s="367" t="s">
        <v>123</v>
      </c>
      <c r="D74" s="67" t="str">
        <f>D64</f>
        <v>REALISASI</v>
      </c>
      <c r="E74" s="87" t="str">
        <f t="shared" ref="E74:F74" si="333">E64</f>
        <v>RKAP</v>
      </c>
      <c r="F74" s="76" t="str">
        <f t="shared" si="333"/>
        <v>REALISASI</v>
      </c>
      <c r="G74" s="341" t="s">
        <v>38</v>
      </c>
      <c r="H74" s="342"/>
      <c r="J74" s="325" t="s">
        <v>1</v>
      </c>
      <c r="K74" s="367" t="s">
        <v>123</v>
      </c>
      <c r="L74" s="67" t="str">
        <f>L64</f>
        <v>REALISASI</v>
      </c>
      <c r="M74" s="87" t="str">
        <f t="shared" ref="M74:N74" si="334">M64</f>
        <v>RKAP</v>
      </c>
      <c r="N74" s="76" t="str">
        <f t="shared" si="334"/>
        <v>REALISASI</v>
      </c>
      <c r="O74" s="341" t="s">
        <v>38</v>
      </c>
      <c r="P74" s="342"/>
      <c r="R74" s="325" t="s">
        <v>1</v>
      </c>
      <c r="S74" s="367" t="s">
        <v>123</v>
      </c>
      <c r="T74" s="67" t="str">
        <f>T64</f>
        <v>REALISASI</v>
      </c>
      <c r="U74" s="87" t="str">
        <f t="shared" ref="U74:V74" si="335">U64</f>
        <v>RKAP</v>
      </c>
      <c r="V74" s="76" t="str">
        <f t="shared" si="335"/>
        <v>REALISASI</v>
      </c>
      <c r="W74" s="341" t="s">
        <v>38</v>
      </c>
      <c r="X74" s="342"/>
      <c r="Z74" s="325" t="s">
        <v>1</v>
      </c>
      <c r="AA74" s="367" t="s">
        <v>123</v>
      </c>
      <c r="AB74" s="67" t="str">
        <f>AB64</f>
        <v>REALISASI</v>
      </c>
      <c r="AC74" s="87" t="str">
        <f t="shared" ref="AC74:AD74" si="336">AC64</f>
        <v>RKAP</v>
      </c>
      <c r="AD74" s="76" t="str">
        <f t="shared" si="336"/>
        <v>REALISASI</v>
      </c>
      <c r="AE74" s="341" t="s">
        <v>38</v>
      </c>
      <c r="AF74" s="342"/>
      <c r="AH74" s="325" t="s">
        <v>1</v>
      </c>
      <c r="AI74" s="367" t="s">
        <v>123</v>
      </c>
      <c r="AJ74" s="67" t="str">
        <f>AJ64</f>
        <v>REALISASI</v>
      </c>
      <c r="AK74" s="87" t="str">
        <f t="shared" ref="AK74:AL74" si="337">AK64</f>
        <v>RKAP</v>
      </c>
      <c r="AL74" s="76" t="str">
        <f t="shared" si="337"/>
        <v>REALISASI</v>
      </c>
      <c r="AM74" s="341" t="s">
        <v>38</v>
      </c>
      <c r="AN74" s="342"/>
      <c r="AP74" s="325" t="s">
        <v>1</v>
      </c>
      <c r="AQ74" s="367" t="s">
        <v>123</v>
      </c>
      <c r="AR74" s="67" t="str">
        <f>AR64</f>
        <v>REALISASI</v>
      </c>
      <c r="AS74" s="87" t="str">
        <f t="shared" ref="AS74:AT74" si="338">AS64</f>
        <v>RKAP</v>
      </c>
      <c r="AT74" s="76" t="str">
        <f t="shared" si="338"/>
        <v>REALISASI</v>
      </c>
      <c r="AU74" s="341" t="s">
        <v>38</v>
      </c>
      <c r="AV74" s="342"/>
      <c r="AX74" s="325" t="s">
        <v>1</v>
      </c>
      <c r="AY74" s="367" t="s">
        <v>123</v>
      </c>
      <c r="AZ74" s="67" t="str">
        <f>AZ64</f>
        <v>REALISASI</v>
      </c>
      <c r="BA74" s="87" t="str">
        <f t="shared" ref="BA74:BB74" si="339">BA64</f>
        <v>RKAP</v>
      </c>
      <c r="BB74" s="76" t="str">
        <f t="shared" si="339"/>
        <v>REALISASI</v>
      </c>
      <c r="BC74" s="341" t="s">
        <v>38</v>
      </c>
      <c r="BD74" s="342"/>
      <c r="BF74" s="325" t="s">
        <v>1</v>
      </c>
      <c r="BG74" s="367" t="s">
        <v>123</v>
      </c>
      <c r="BH74" s="67" t="str">
        <f>BH64</f>
        <v>REALISASI</v>
      </c>
      <c r="BI74" s="87" t="str">
        <f t="shared" ref="BI74:BJ74" si="340">BI64</f>
        <v>RKAP</v>
      </c>
      <c r="BJ74" s="76" t="str">
        <f t="shared" si="340"/>
        <v>REALISASI</v>
      </c>
      <c r="BK74" s="341" t="s">
        <v>38</v>
      </c>
      <c r="BL74" s="342"/>
      <c r="BN74" s="325" t="s">
        <v>1</v>
      </c>
      <c r="BO74" s="367" t="s">
        <v>123</v>
      </c>
      <c r="BP74" s="67" t="str">
        <f>BP64</f>
        <v>REALISASI</v>
      </c>
      <c r="BQ74" s="87" t="str">
        <f t="shared" ref="BQ74:BR74" si="341">BQ64</f>
        <v>RKAP</v>
      </c>
      <c r="BR74" s="76" t="str">
        <f t="shared" si="341"/>
        <v>REALISASI</v>
      </c>
      <c r="BS74" s="341" t="s">
        <v>38</v>
      </c>
      <c r="BT74" s="342"/>
    </row>
    <row r="75" spans="2:72">
      <c r="B75" s="323"/>
      <c r="C75" s="323"/>
      <c r="D75" s="81" t="str">
        <f t="shared" ref="D75:F75" si="342">D65</f>
        <v>TAHUN</v>
      </c>
      <c r="E75" s="81" t="str">
        <f t="shared" si="342"/>
        <v>TAHUN</v>
      </c>
      <c r="F75" s="81" t="str">
        <f t="shared" si="342"/>
        <v>TAHUN</v>
      </c>
      <c r="G75" s="343" t="s">
        <v>5</v>
      </c>
      <c r="H75" s="344"/>
      <c r="J75" s="323"/>
      <c r="K75" s="323"/>
      <c r="L75" s="81" t="str">
        <f t="shared" ref="L75:N75" si="343">L65</f>
        <v>TAHUN</v>
      </c>
      <c r="M75" s="81" t="str">
        <f t="shared" si="343"/>
        <v>TAHUN</v>
      </c>
      <c r="N75" s="81" t="str">
        <f t="shared" si="343"/>
        <v>TAHUN</v>
      </c>
      <c r="O75" s="343" t="s">
        <v>5</v>
      </c>
      <c r="P75" s="344"/>
      <c r="R75" s="323"/>
      <c r="S75" s="323"/>
      <c r="T75" s="81" t="str">
        <f t="shared" ref="T75:V75" si="344">T65</f>
        <v>TAHUN</v>
      </c>
      <c r="U75" s="81" t="str">
        <f t="shared" si="344"/>
        <v>TAHUN</v>
      </c>
      <c r="V75" s="81" t="str">
        <f t="shared" si="344"/>
        <v>TAHUN</v>
      </c>
      <c r="W75" s="343" t="s">
        <v>5</v>
      </c>
      <c r="X75" s="344"/>
      <c r="Z75" s="323"/>
      <c r="AA75" s="323"/>
      <c r="AB75" s="81" t="str">
        <f t="shared" ref="AB75:AD75" si="345">AB65</f>
        <v>TAHUN</v>
      </c>
      <c r="AC75" s="81" t="str">
        <f t="shared" si="345"/>
        <v>TAHUN</v>
      </c>
      <c r="AD75" s="81" t="str">
        <f t="shared" si="345"/>
        <v>TAHUN</v>
      </c>
      <c r="AE75" s="343" t="s">
        <v>5</v>
      </c>
      <c r="AF75" s="344"/>
      <c r="AH75" s="323"/>
      <c r="AI75" s="323"/>
      <c r="AJ75" s="81" t="str">
        <f t="shared" ref="AJ75:AL75" si="346">AJ65</f>
        <v>TAHUN</v>
      </c>
      <c r="AK75" s="81" t="str">
        <f t="shared" si="346"/>
        <v>TAHUN</v>
      </c>
      <c r="AL75" s="81" t="str">
        <f t="shared" si="346"/>
        <v>TAHUN</v>
      </c>
      <c r="AM75" s="343" t="s">
        <v>5</v>
      </c>
      <c r="AN75" s="344"/>
      <c r="AP75" s="323"/>
      <c r="AQ75" s="323"/>
      <c r="AR75" s="81" t="str">
        <f t="shared" ref="AR75:AT75" si="347">AR65</f>
        <v>TAHUN</v>
      </c>
      <c r="AS75" s="81" t="str">
        <f t="shared" si="347"/>
        <v>TAHUN</v>
      </c>
      <c r="AT75" s="81" t="str">
        <f t="shared" si="347"/>
        <v>TAHUN</v>
      </c>
      <c r="AU75" s="343" t="s">
        <v>5</v>
      </c>
      <c r="AV75" s="344"/>
      <c r="AX75" s="323"/>
      <c r="AY75" s="323"/>
      <c r="AZ75" s="81" t="str">
        <f t="shared" ref="AZ75:BB75" si="348">AZ65</f>
        <v>TAHUN</v>
      </c>
      <c r="BA75" s="81" t="str">
        <f t="shared" si="348"/>
        <v>TAHUN</v>
      </c>
      <c r="BB75" s="81" t="str">
        <f t="shared" si="348"/>
        <v>TAHUN</v>
      </c>
      <c r="BC75" s="343" t="s">
        <v>5</v>
      </c>
      <c r="BD75" s="344"/>
      <c r="BF75" s="323"/>
      <c r="BG75" s="323"/>
      <c r="BH75" s="81" t="str">
        <f t="shared" ref="BH75:BJ75" si="349">BH65</f>
        <v>TAHUN</v>
      </c>
      <c r="BI75" s="81" t="str">
        <f t="shared" si="349"/>
        <v>TAHUN</v>
      </c>
      <c r="BJ75" s="81" t="str">
        <f t="shared" si="349"/>
        <v>TAHUN</v>
      </c>
      <c r="BK75" s="343" t="s">
        <v>5</v>
      </c>
      <c r="BL75" s="344"/>
      <c r="BN75" s="323"/>
      <c r="BO75" s="323"/>
      <c r="BP75" s="81" t="str">
        <f t="shared" ref="BP75:BR75" si="350">BP65</f>
        <v>TAHUN</v>
      </c>
      <c r="BQ75" s="81" t="str">
        <f t="shared" si="350"/>
        <v>TAHUN</v>
      </c>
      <c r="BR75" s="81" t="str">
        <f t="shared" si="350"/>
        <v>TAHUN</v>
      </c>
      <c r="BS75" s="343" t="s">
        <v>5</v>
      </c>
      <c r="BT75" s="344"/>
    </row>
    <row r="76" spans="2:72">
      <c r="B76" s="324"/>
      <c r="C76" s="324"/>
      <c r="D76" s="69">
        <f t="shared" ref="D76:F76" si="351">D66</f>
        <v>2020</v>
      </c>
      <c r="E76" s="69">
        <f t="shared" si="351"/>
        <v>2021</v>
      </c>
      <c r="F76" s="79">
        <f t="shared" si="351"/>
        <v>2021</v>
      </c>
      <c r="G76" s="91" t="s">
        <v>58</v>
      </c>
      <c r="H76" s="91" t="s">
        <v>6</v>
      </c>
      <c r="J76" s="324"/>
      <c r="K76" s="324"/>
      <c r="L76" s="69">
        <f t="shared" ref="L76:N76" si="352">L66</f>
        <v>2020</v>
      </c>
      <c r="M76" s="69">
        <f t="shared" si="352"/>
        <v>2021</v>
      </c>
      <c r="N76" s="79">
        <f t="shared" si="352"/>
        <v>2021</v>
      </c>
      <c r="O76" s="91" t="s">
        <v>58</v>
      </c>
      <c r="P76" s="91" t="s">
        <v>6</v>
      </c>
      <c r="R76" s="324"/>
      <c r="S76" s="324"/>
      <c r="T76" s="69">
        <f t="shared" ref="T76:V76" si="353">T66</f>
        <v>2020</v>
      </c>
      <c r="U76" s="69">
        <f t="shared" si="353"/>
        <v>2021</v>
      </c>
      <c r="V76" s="79">
        <f t="shared" si="353"/>
        <v>2021</v>
      </c>
      <c r="W76" s="91" t="s">
        <v>58</v>
      </c>
      <c r="X76" s="91" t="s">
        <v>6</v>
      </c>
      <c r="Z76" s="324"/>
      <c r="AA76" s="324"/>
      <c r="AB76" s="69">
        <f t="shared" ref="AB76:AD76" si="354">AB66</f>
        <v>2020</v>
      </c>
      <c r="AC76" s="69">
        <f t="shared" si="354"/>
        <v>2021</v>
      </c>
      <c r="AD76" s="79">
        <f t="shared" si="354"/>
        <v>2021</v>
      </c>
      <c r="AE76" s="91" t="s">
        <v>58</v>
      </c>
      <c r="AF76" s="91" t="s">
        <v>6</v>
      </c>
      <c r="AH76" s="324"/>
      <c r="AI76" s="324"/>
      <c r="AJ76" s="69">
        <f t="shared" ref="AJ76:AL76" si="355">AJ66</f>
        <v>2020</v>
      </c>
      <c r="AK76" s="69">
        <f t="shared" si="355"/>
        <v>2021</v>
      </c>
      <c r="AL76" s="79">
        <f t="shared" si="355"/>
        <v>2021</v>
      </c>
      <c r="AM76" s="91" t="s">
        <v>58</v>
      </c>
      <c r="AN76" s="91" t="s">
        <v>6</v>
      </c>
      <c r="AP76" s="324"/>
      <c r="AQ76" s="324"/>
      <c r="AR76" s="69">
        <f t="shared" ref="AR76:AT76" si="356">AR66</f>
        <v>2020</v>
      </c>
      <c r="AS76" s="69">
        <f t="shared" si="356"/>
        <v>2021</v>
      </c>
      <c r="AT76" s="79">
        <f t="shared" si="356"/>
        <v>2021</v>
      </c>
      <c r="AU76" s="91" t="s">
        <v>58</v>
      </c>
      <c r="AV76" s="91" t="s">
        <v>6</v>
      </c>
      <c r="AX76" s="324"/>
      <c r="AY76" s="324"/>
      <c r="AZ76" s="69">
        <f t="shared" ref="AZ76:BB76" si="357">AZ66</f>
        <v>2020</v>
      </c>
      <c r="BA76" s="69">
        <f t="shared" si="357"/>
        <v>2021</v>
      </c>
      <c r="BB76" s="79">
        <f t="shared" si="357"/>
        <v>2021</v>
      </c>
      <c r="BC76" s="91" t="s">
        <v>58</v>
      </c>
      <c r="BD76" s="91" t="s">
        <v>6</v>
      </c>
      <c r="BF76" s="324"/>
      <c r="BG76" s="324"/>
      <c r="BH76" s="69">
        <f t="shared" ref="BH76:BJ76" si="358">BH66</f>
        <v>2020</v>
      </c>
      <c r="BI76" s="69">
        <f t="shared" si="358"/>
        <v>2021</v>
      </c>
      <c r="BJ76" s="79">
        <f t="shared" si="358"/>
        <v>2021</v>
      </c>
      <c r="BK76" s="91" t="s">
        <v>58</v>
      </c>
      <c r="BL76" s="91" t="s">
        <v>6</v>
      </c>
      <c r="BN76" s="324"/>
      <c r="BO76" s="324"/>
      <c r="BP76" s="69">
        <f t="shared" ref="BP76:BR76" si="359">BP66</f>
        <v>2020</v>
      </c>
      <c r="BQ76" s="69">
        <f t="shared" si="359"/>
        <v>2021</v>
      </c>
      <c r="BR76" s="79">
        <f t="shared" si="359"/>
        <v>2021</v>
      </c>
      <c r="BS76" s="91" t="s">
        <v>58</v>
      </c>
      <c r="BT76" s="91" t="s">
        <v>6</v>
      </c>
    </row>
    <row r="77" spans="2:72">
      <c r="B77" s="78">
        <v>1</v>
      </c>
      <c r="C77" s="78">
        <v>2</v>
      </c>
      <c r="D77" s="77">
        <v>3</v>
      </c>
      <c r="E77" s="77">
        <v>4</v>
      </c>
      <c r="F77" s="77">
        <v>5</v>
      </c>
      <c r="G77" s="80">
        <v>6</v>
      </c>
      <c r="H77" s="78">
        <v>7</v>
      </c>
      <c r="J77" s="78">
        <v>1</v>
      </c>
      <c r="K77" s="78">
        <v>2</v>
      </c>
      <c r="L77" s="77">
        <v>3</v>
      </c>
      <c r="M77" s="77">
        <v>4</v>
      </c>
      <c r="N77" s="77">
        <v>5</v>
      </c>
      <c r="O77" s="80">
        <v>6</v>
      </c>
      <c r="P77" s="78">
        <v>7</v>
      </c>
      <c r="R77" s="78">
        <v>1</v>
      </c>
      <c r="S77" s="78">
        <v>2</v>
      </c>
      <c r="T77" s="77">
        <v>3</v>
      </c>
      <c r="U77" s="77">
        <v>4</v>
      </c>
      <c r="V77" s="77">
        <v>5</v>
      </c>
      <c r="W77" s="80">
        <v>6</v>
      </c>
      <c r="X77" s="78">
        <v>7</v>
      </c>
      <c r="Z77" s="78">
        <v>1</v>
      </c>
      <c r="AA77" s="78">
        <v>2</v>
      </c>
      <c r="AB77" s="77">
        <v>3</v>
      </c>
      <c r="AC77" s="77">
        <v>4</v>
      </c>
      <c r="AD77" s="77">
        <v>5</v>
      </c>
      <c r="AE77" s="80">
        <v>6</v>
      </c>
      <c r="AF77" s="78">
        <v>7</v>
      </c>
      <c r="AH77" s="78">
        <v>1</v>
      </c>
      <c r="AI77" s="78">
        <v>2</v>
      </c>
      <c r="AJ77" s="77">
        <v>3</v>
      </c>
      <c r="AK77" s="77">
        <v>4</v>
      </c>
      <c r="AL77" s="77">
        <v>5</v>
      </c>
      <c r="AM77" s="80">
        <v>6</v>
      </c>
      <c r="AN77" s="78">
        <v>7</v>
      </c>
      <c r="AP77" s="78">
        <v>1</v>
      </c>
      <c r="AQ77" s="78">
        <v>2</v>
      </c>
      <c r="AR77" s="77">
        <v>3</v>
      </c>
      <c r="AS77" s="77">
        <v>4</v>
      </c>
      <c r="AT77" s="77">
        <v>5</v>
      </c>
      <c r="AU77" s="80">
        <v>6</v>
      </c>
      <c r="AV77" s="78">
        <v>7</v>
      </c>
      <c r="AX77" s="78">
        <v>1</v>
      </c>
      <c r="AY77" s="78">
        <v>2</v>
      </c>
      <c r="AZ77" s="77">
        <v>3</v>
      </c>
      <c r="BA77" s="77">
        <v>4</v>
      </c>
      <c r="BB77" s="77">
        <v>5</v>
      </c>
      <c r="BC77" s="80">
        <v>6</v>
      </c>
      <c r="BD77" s="78">
        <v>7</v>
      </c>
      <c r="BF77" s="78">
        <v>1</v>
      </c>
      <c r="BG77" s="78">
        <v>2</v>
      </c>
      <c r="BH77" s="77">
        <v>3</v>
      </c>
      <c r="BI77" s="77">
        <v>4</v>
      </c>
      <c r="BJ77" s="77">
        <v>5</v>
      </c>
      <c r="BK77" s="80">
        <v>6</v>
      </c>
      <c r="BL77" s="78">
        <v>7</v>
      </c>
      <c r="BN77" s="78">
        <v>1</v>
      </c>
      <c r="BO77" s="78">
        <v>2</v>
      </c>
      <c r="BP77" s="77">
        <v>3</v>
      </c>
      <c r="BQ77" s="77">
        <v>4</v>
      </c>
      <c r="BR77" s="77">
        <v>5</v>
      </c>
      <c r="BS77" s="80">
        <v>6</v>
      </c>
      <c r="BT77" s="78">
        <v>7</v>
      </c>
    </row>
    <row r="78" spans="2:72">
      <c r="B78" s="41"/>
      <c r="C78" s="15"/>
      <c r="D78" s="41"/>
      <c r="E78" s="41"/>
      <c r="F78" s="41"/>
      <c r="G78" s="46"/>
      <c r="H78" s="41"/>
      <c r="J78" s="41"/>
      <c r="K78" s="15"/>
      <c r="L78" s="41"/>
      <c r="M78" s="41"/>
      <c r="N78" s="41"/>
      <c r="O78" s="46"/>
      <c r="P78" s="41"/>
      <c r="R78" s="41"/>
      <c r="S78" s="15"/>
      <c r="T78" s="41"/>
      <c r="U78" s="41"/>
      <c r="V78" s="41"/>
      <c r="W78" s="46"/>
      <c r="X78" s="41"/>
      <c r="Z78" s="41"/>
      <c r="AA78" s="15"/>
      <c r="AB78" s="41"/>
      <c r="AC78" s="41"/>
      <c r="AD78" s="41"/>
      <c r="AE78" s="46"/>
      <c r="AF78" s="41"/>
      <c r="AH78" s="41"/>
      <c r="AI78" s="15"/>
      <c r="AJ78" s="41"/>
      <c r="AK78" s="41"/>
      <c r="AL78" s="41"/>
      <c r="AM78" s="46"/>
      <c r="AN78" s="41"/>
      <c r="AP78" s="41"/>
      <c r="AQ78" s="15"/>
      <c r="AR78" s="41"/>
      <c r="AS78" s="41"/>
      <c r="AT78" s="41"/>
      <c r="AU78" s="46"/>
      <c r="AV78" s="41"/>
      <c r="AX78" s="41"/>
      <c r="AY78" s="15"/>
      <c r="AZ78" s="41"/>
      <c r="BA78" s="41"/>
      <c r="BB78" s="41"/>
      <c r="BC78" s="46"/>
      <c r="BD78" s="41"/>
      <c r="BF78" s="41"/>
      <c r="BG78" s="15"/>
      <c r="BH78" s="41"/>
      <c r="BI78" s="41"/>
      <c r="BJ78" s="41"/>
      <c r="BK78" s="46"/>
      <c r="BL78" s="41"/>
      <c r="BN78" s="41"/>
      <c r="BO78" s="15"/>
      <c r="BP78" s="41"/>
      <c r="BQ78" s="41"/>
      <c r="BR78" s="41"/>
      <c r="BS78" s="46"/>
      <c r="BT78" s="41"/>
    </row>
    <row r="79" spans="2:72">
      <c r="B79" s="22">
        <v>1</v>
      </c>
      <c r="C79" s="221" t="s">
        <v>124</v>
      </c>
      <c r="D79" s="37">
        <f>+D12+D24+D28+D36</f>
        <v>3400</v>
      </c>
      <c r="E79" s="37">
        <f t="shared" ref="E79:F79" si="360">+E12+E24+E28+E36</f>
        <v>3901</v>
      </c>
      <c r="F79" s="37">
        <f t="shared" si="360"/>
        <v>3439</v>
      </c>
      <c r="G79" s="20">
        <f>F79-D79</f>
        <v>39</v>
      </c>
      <c r="H79" s="101">
        <f t="shared" ref="H79:H81" si="361">F79-E79</f>
        <v>-462</v>
      </c>
      <c r="J79" s="22">
        <v>1</v>
      </c>
      <c r="K79" s="221" t="s">
        <v>124</v>
      </c>
      <c r="L79" s="37">
        <f>+L12+L24+L28+L36</f>
        <v>0</v>
      </c>
      <c r="M79" s="37">
        <f t="shared" ref="M79:N79" si="362">+M12+M24+M28+M36</f>
        <v>48</v>
      </c>
      <c r="N79" s="37">
        <f t="shared" si="362"/>
        <v>31</v>
      </c>
      <c r="O79" s="20">
        <f>N79-L79</f>
        <v>31</v>
      </c>
      <c r="P79" s="101">
        <f t="shared" ref="P79:P81" si="363">N79-M79</f>
        <v>-17</v>
      </c>
      <c r="R79" s="22">
        <v>1</v>
      </c>
      <c r="S79" s="221" t="s">
        <v>124</v>
      </c>
      <c r="T79" s="37">
        <f>+T12+T24+T28+T36</f>
        <v>26</v>
      </c>
      <c r="U79" s="37">
        <f t="shared" ref="U79:V79" si="364">+U12+U24+U28+U36</f>
        <v>116</v>
      </c>
      <c r="V79" s="37">
        <f t="shared" si="364"/>
        <v>100</v>
      </c>
      <c r="W79" s="20">
        <f>V79-T79</f>
        <v>74</v>
      </c>
      <c r="X79" s="101">
        <f t="shared" ref="X79:X81" si="365">V79-U79</f>
        <v>-16</v>
      </c>
      <c r="Z79" s="22">
        <v>1</v>
      </c>
      <c r="AA79" s="221" t="s">
        <v>124</v>
      </c>
      <c r="AB79" s="37">
        <f>+AB12+AB24+AB28+AB36</f>
        <v>12</v>
      </c>
      <c r="AC79" s="37">
        <f t="shared" ref="AC79:AD79" si="366">+AC12+AC24+AC28+AC36</f>
        <v>22</v>
      </c>
      <c r="AD79" s="37">
        <f t="shared" si="366"/>
        <v>9</v>
      </c>
      <c r="AE79" s="20">
        <f>AD79-AB79</f>
        <v>-3</v>
      </c>
      <c r="AF79" s="101">
        <f t="shared" ref="AF79:AF81" si="367">AD79-AC79</f>
        <v>-13</v>
      </c>
      <c r="AH79" s="22">
        <v>1</v>
      </c>
      <c r="AI79" s="221" t="s">
        <v>124</v>
      </c>
      <c r="AJ79" s="37">
        <f>+AJ12+AJ24+AJ28+AJ36</f>
        <v>1355</v>
      </c>
      <c r="AK79" s="37">
        <f t="shared" ref="AK79:AL79" si="368">+AK12+AK24+AK28+AK36</f>
        <v>1359</v>
      </c>
      <c r="AL79" s="37">
        <f t="shared" si="368"/>
        <v>1353</v>
      </c>
      <c r="AM79" s="20">
        <f>AL79-AJ79</f>
        <v>-2</v>
      </c>
      <c r="AN79" s="101">
        <f t="shared" ref="AN79:AN81" si="369">AL79-AK79</f>
        <v>-6</v>
      </c>
      <c r="AP79" s="22">
        <v>1</v>
      </c>
      <c r="AQ79" s="221" t="s">
        <v>124</v>
      </c>
      <c r="AR79" s="37">
        <f>+AR12+AR24+AR28+AR36</f>
        <v>670</v>
      </c>
      <c r="AS79" s="37">
        <f t="shared" ref="AS79:AT79" si="370">+AS12+AS24+AS28+AS36</f>
        <v>555</v>
      </c>
      <c r="AT79" s="37">
        <f t="shared" si="370"/>
        <v>563</v>
      </c>
      <c r="AU79" s="20">
        <f>AT79-AR79</f>
        <v>-107</v>
      </c>
      <c r="AV79" s="101">
        <f t="shared" ref="AV79:AV81" si="371">AT79-AS79</f>
        <v>8</v>
      </c>
      <c r="AX79" s="22">
        <v>1</v>
      </c>
      <c r="AY79" s="221" t="s">
        <v>124</v>
      </c>
      <c r="AZ79" s="37">
        <f>+AZ12+AZ24+AZ28+AZ36</f>
        <v>346</v>
      </c>
      <c r="BA79" s="37">
        <f t="shared" ref="BA79:BB79" si="372">+BA12+BA24+BA28+BA36</f>
        <v>439</v>
      </c>
      <c r="BB79" s="37">
        <f t="shared" si="372"/>
        <v>355</v>
      </c>
      <c r="BC79" s="20">
        <f>BB79-AZ79</f>
        <v>9</v>
      </c>
      <c r="BD79" s="101">
        <f t="shared" ref="BD79:BD81" si="373">BB79-BA79</f>
        <v>-84</v>
      </c>
      <c r="BF79" s="22">
        <v>1</v>
      </c>
      <c r="BG79" s="221" t="s">
        <v>124</v>
      </c>
      <c r="BH79" s="37">
        <f>+BH12+BH24+BH28+BH36</f>
        <v>833</v>
      </c>
      <c r="BI79" s="37">
        <f t="shared" ref="BI79:BJ79" si="374">+BI12+BI24+BI28+BI36</f>
        <v>1187</v>
      </c>
      <c r="BJ79" s="37">
        <f t="shared" si="374"/>
        <v>868</v>
      </c>
      <c r="BK79" s="20">
        <f>BJ79-BH79</f>
        <v>35</v>
      </c>
      <c r="BL79" s="101">
        <f t="shared" ref="BL79:BL81" si="375">BJ79-BI79</f>
        <v>-319</v>
      </c>
      <c r="BN79" s="22">
        <v>1</v>
      </c>
      <c r="BO79" s="221" t="s">
        <v>124</v>
      </c>
      <c r="BP79" s="37">
        <f>+BP12+BP24+BP28+BP36</f>
        <v>158</v>
      </c>
      <c r="BQ79" s="37">
        <f t="shared" ref="BQ79:BR79" si="376">+BQ12+BQ24+BQ28+BQ36</f>
        <v>175</v>
      </c>
      <c r="BR79" s="37">
        <f t="shared" si="376"/>
        <v>160</v>
      </c>
      <c r="BS79" s="20">
        <f>BR79-BP79</f>
        <v>2</v>
      </c>
      <c r="BT79" s="101">
        <f t="shared" ref="BT79:BT81" si="377">BR79-BQ79</f>
        <v>-15</v>
      </c>
    </row>
    <row r="80" spans="2:72">
      <c r="B80" s="22">
        <v>2</v>
      </c>
      <c r="C80" s="221" t="s">
        <v>125</v>
      </c>
      <c r="D80" s="37">
        <f>+D13+D25+D29+D37</f>
        <v>155</v>
      </c>
      <c r="E80" s="37">
        <f t="shared" ref="E80:F80" si="378">+E13+E25+E29+E37</f>
        <v>181</v>
      </c>
      <c r="F80" s="37">
        <f t="shared" si="378"/>
        <v>163</v>
      </c>
      <c r="G80" s="20">
        <f t="shared" ref="G80:G81" si="379">F80-D80</f>
        <v>8</v>
      </c>
      <c r="H80" s="101">
        <f t="shared" si="361"/>
        <v>-18</v>
      </c>
      <c r="J80" s="22">
        <v>2</v>
      </c>
      <c r="K80" s="221" t="s">
        <v>125</v>
      </c>
      <c r="L80" s="37">
        <f>+L13+L25+L29+L37</f>
        <v>0</v>
      </c>
      <c r="M80" s="37">
        <f t="shared" ref="M80:N80" si="380">+M13+M25+M29+M37</f>
        <v>13</v>
      </c>
      <c r="N80" s="37">
        <f t="shared" si="380"/>
        <v>13</v>
      </c>
      <c r="O80" s="20">
        <f t="shared" ref="O80:O81" si="381">N80-L80</f>
        <v>13</v>
      </c>
      <c r="P80" s="101">
        <f t="shared" si="363"/>
        <v>0</v>
      </c>
      <c r="R80" s="22">
        <v>2</v>
      </c>
      <c r="S80" s="221" t="s">
        <v>125</v>
      </c>
      <c r="T80" s="37">
        <f>+T13+T25+T29+T37</f>
        <v>0</v>
      </c>
      <c r="U80" s="37">
        <f t="shared" ref="U80:V80" si="382">+U13+U25+U29+U37</f>
        <v>2</v>
      </c>
      <c r="V80" s="37">
        <f t="shared" si="382"/>
        <v>3</v>
      </c>
      <c r="W80" s="20">
        <f t="shared" ref="W80:W81" si="383">V80-T80</f>
        <v>3</v>
      </c>
      <c r="X80" s="101">
        <f t="shared" si="365"/>
        <v>1</v>
      </c>
      <c r="Z80" s="22">
        <v>2</v>
      </c>
      <c r="AA80" s="221" t="s">
        <v>125</v>
      </c>
      <c r="AB80" s="37">
        <f>+AB13+AB25+AB29+AB37</f>
        <v>0</v>
      </c>
      <c r="AC80" s="37">
        <f t="shared" ref="AC80:AD80" si="384">+AC13+AC25+AC29+AC37</f>
        <v>0</v>
      </c>
      <c r="AD80" s="37">
        <f t="shared" si="384"/>
        <v>0</v>
      </c>
      <c r="AE80" s="20">
        <f t="shared" ref="AE80:AE81" si="385">AD80-AB80</f>
        <v>0</v>
      </c>
      <c r="AF80" s="101">
        <f t="shared" si="367"/>
        <v>0</v>
      </c>
      <c r="AH80" s="22">
        <v>2</v>
      </c>
      <c r="AI80" s="221" t="s">
        <v>125</v>
      </c>
      <c r="AJ80" s="37">
        <f>+AJ13+AJ25+AJ29+AJ37</f>
        <v>72</v>
      </c>
      <c r="AK80" s="37">
        <f t="shared" ref="AK80:AL80" si="386">+AK13+AK25+AK29+AK37</f>
        <v>73</v>
      </c>
      <c r="AL80" s="37">
        <f t="shared" si="386"/>
        <v>68</v>
      </c>
      <c r="AM80" s="20">
        <f t="shared" ref="AM80:AM81" si="387">AL80-AJ80</f>
        <v>-4</v>
      </c>
      <c r="AN80" s="101">
        <f t="shared" si="369"/>
        <v>-5</v>
      </c>
      <c r="AP80" s="22">
        <v>2</v>
      </c>
      <c r="AQ80" s="221" t="s">
        <v>125</v>
      </c>
      <c r="AR80" s="37">
        <f>+AR13+AR25+AR29+AR37</f>
        <v>38</v>
      </c>
      <c r="AS80" s="37">
        <f t="shared" ref="AS80:AT80" si="388">+AS13+AS25+AS29+AS37</f>
        <v>38</v>
      </c>
      <c r="AT80" s="37">
        <f t="shared" si="388"/>
        <v>38</v>
      </c>
      <c r="AU80" s="20">
        <f t="shared" ref="AU80:AU81" si="389">AT80-AR80</f>
        <v>0</v>
      </c>
      <c r="AV80" s="101">
        <f t="shared" si="371"/>
        <v>0</v>
      </c>
      <c r="AX80" s="22">
        <v>2</v>
      </c>
      <c r="AY80" s="221" t="s">
        <v>125</v>
      </c>
      <c r="AZ80" s="37">
        <f>+AZ13+AZ25+AZ29+AZ37</f>
        <v>7</v>
      </c>
      <c r="BA80" s="37">
        <f t="shared" ref="BA80:BB80" si="390">+BA13+BA25+BA29+BA37</f>
        <v>6</v>
      </c>
      <c r="BB80" s="37">
        <f t="shared" si="390"/>
        <v>8</v>
      </c>
      <c r="BC80" s="20">
        <f t="shared" ref="BC80:BC81" si="391">BB80-AZ80</f>
        <v>1</v>
      </c>
      <c r="BD80" s="101">
        <f t="shared" si="373"/>
        <v>2</v>
      </c>
      <c r="BF80" s="22">
        <v>2</v>
      </c>
      <c r="BG80" s="221" t="s">
        <v>125</v>
      </c>
      <c r="BH80" s="37">
        <f>+BH13+BH25+BH29+BH37</f>
        <v>32</v>
      </c>
      <c r="BI80" s="37">
        <f t="shared" ref="BI80:BJ80" si="392">+BI13+BI25+BI29+BI37</f>
        <v>43</v>
      </c>
      <c r="BJ80" s="37">
        <f t="shared" si="392"/>
        <v>27</v>
      </c>
      <c r="BK80" s="20">
        <f t="shared" ref="BK80:BK81" si="393">BJ80-BH80</f>
        <v>-5</v>
      </c>
      <c r="BL80" s="101">
        <f t="shared" si="375"/>
        <v>-16</v>
      </c>
      <c r="BN80" s="22">
        <v>2</v>
      </c>
      <c r="BO80" s="221" t="s">
        <v>125</v>
      </c>
      <c r="BP80" s="37">
        <f>+BP13+BP25+BP29+BP37</f>
        <v>6</v>
      </c>
      <c r="BQ80" s="37">
        <f t="shared" ref="BQ80:BR80" si="394">+BQ13+BQ25+BQ29+BQ37</f>
        <v>6</v>
      </c>
      <c r="BR80" s="37">
        <f t="shared" si="394"/>
        <v>6</v>
      </c>
      <c r="BS80" s="20">
        <f t="shared" ref="BS80:BS81" si="395">BR80-BP80</f>
        <v>0</v>
      </c>
      <c r="BT80" s="101">
        <f t="shared" si="377"/>
        <v>0</v>
      </c>
    </row>
    <row r="81" spans="2:72">
      <c r="B81" s="339" t="s">
        <v>7</v>
      </c>
      <c r="C81" s="340"/>
      <c r="D81" s="48">
        <f>+SUM(D79:D80)</f>
        <v>3555</v>
      </c>
      <c r="E81" s="48">
        <f>+SUM(E79:E80)</f>
        <v>4082</v>
      </c>
      <c r="F81" s="48">
        <f>+SUM(F79:F80)</f>
        <v>3602</v>
      </c>
      <c r="G81" s="100">
        <f t="shared" si="379"/>
        <v>47</v>
      </c>
      <c r="H81" s="102">
        <f t="shared" si="361"/>
        <v>-480</v>
      </c>
      <c r="J81" s="339" t="s">
        <v>7</v>
      </c>
      <c r="K81" s="340"/>
      <c r="L81" s="48">
        <f>+SUM(L79:L80)</f>
        <v>0</v>
      </c>
      <c r="M81" s="48">
        <f>+SUM(M79:M80)</f>
        <v>61</v>
      </c>
      <c r="N81" s="48">
        <f>+SUM(N79:N80)</f>
        <v>44</v>
      </c>
      <c r="O81" s="100">
        <f t="shared" si="381"/>
        <v>44</v>
      </c>
      <c r="P81" s="102">
        <f t="shared" si="363"/>
        <v>-17</v>
      </c>
      <c r="R81" s="339" t="s">
        <v>7</v>
      </c>
      <c r="S81" s="340"/>
      <c r="T81" s="48">
        <f>+SUM(T79:T80)</f>
        <v>26</v>
      </c>
      <c r="U81" s="48">
        <f>+SUM(U79:U80)</f>
        <v>118</v>
      </c>
      <c r="V81" s="48">
        <f>+SUM(V79:V80)</f>
        <v>103</v>
      </c>
      <c r="W81" s="100">
        <f t="shared" si="383"/>
        <v>77</v>
      </c>
      <c r="X81" s="102">
        <f t="shared" si="365"/>
        <v>-15</v>
      </c>
      <c r="Z81" s="339" t="s">
        <v>7</v>
      </c>
      <c r="AA81" s="340"/>
      <c r="AB81" s="48">
        <f>+SUM(AB79:AB80)</f>
        <v>12</v>
      </c>
      <c r="AC81" s="48">
        <f>+SUM(AC79:AC80)</f>
        <v>22</v>
      </c>
      <c r="AD81" s="48">
        <f>+SUM(AD79:AD80)</f>
        <v>9</v>
      </c>
      <c r="AE81" s="100">
        <f t="shared" si="385"/>
        <v>-3</v>
      </c>
      <c r="AF81" s="102">
        <f t="shared" si="367"/>
        <v>-13</v>
      </c>
      <c r="AH81" s="339" t="s">
        <v>7</v>
      </c>
      <c r="AI81" s="340"/>
      <c r="AJ81" s="48">
        <f>+SUM(AJ79:AJ80)</f>
        <v>1427</v>
      </c>
      <c r="AK81" s="48">
        <f>+SUM(AK79:AK80)</f>
        <v>1432</v>
      </c>
      <c r="AL81" s="48">
        <f>+SUM(AL79:AL80)</f>
        <v>1421</v>
      </c>
      <c r="AM81" s="100">
        <f t="shared" si="387"/>
        <v>-6</v>
      </c>
      <c r="AN81" s="102">
        <f t="shared" si="369"/>
        <v>-11</v>
      </c>
      <c r="AP81" s="339" t="s">
        <v>7</v>
      </c>
      <c r="AQ81" s="340"/>
      <c r="AR81" s="48">
        <f>+SUM(AR79:AR80)</f>
        <v>708</v>
      </c>
      <c r="AS81" s="48">
        <f>+SUM(AS79:AS80)</f>
        <v>593</v>
      </c>
      <c r="AT81" s="48">
        <f>+SUM(AT79:AT80)</f>
        <v>601</v>
      </c>
      <c r="AU81" s="100">
        <f t="shared" si="389"/>
        <v>-107</v>
      </c>
      <c r="AV81" s="102">
        <f t="shared" si="371"/>
        <v>8</v>
      </c>
      <c r="AX81" s="339" t="s">
        <v>7</v>
      </c>
      <c r="AY81" s="340"/>
      <c r="AZ81" s="48">
        <f>+SUM(AZ79:AZ80)</f>
        <v>353</v>
      </c>
      <c r="BA81" s="48">
        <f>+SUM(BA79:BA80)</f>
        <v>445</v>
      </c>
      <c r="BB81" s="48">
        <f>+SUM(BB79:BB80)</f>
        <v>363</v>
      </c>
      <c r="BC81" s="100">
        <f t="shared" si="391"/>
        <v>10</v>
      </c>
      <c r="BD81" s="102">
        <f t="shared" si="373"/>
        <v>-82</v>
      </c>
      <c r="BF81" s="339" t="s">
        <v>7</v>
      </c>
      <c r="BG81" s="340"/>
      <c r="BH81" s="48">
        <f>+SUM(BH79:BH80)</f>
        <v>865</v>
      </c>
      <c r="BI81" s="48">
        <f>+SUM(BI79:BI80)</f>
        <v>1230</v>
      </c>
      <c r="BJ81" s="48">
        <f>+SUM(BJ79:BJ80)</f>
        <v>895</v>
      </c>
      <c r="BK81" s="100">
        <f t="shared" si="393"/>
        <v>30</v>
      </c>
      <c r="BL81" s="102">
        <f t="shared" si="375"/>
        <v>-335</v>
      </c>
      <c r="BN81" s="339" t="s">
        <v>7</v>
      </c>
      <c r="BO81" s="340"/>
      <c r="BP81" s="48">
        <f>+SUM(BP79:BP80)</f>
        <v>164</v>
      </c>
      <c r="BQ81" s="48">
        <f>+SUM(BQ79:BQ80)</f>
        <v>181</v>
      </c>
      <c r="BR81" s="48">
        <f>+SUM(BR79:BR80)</f>
        <v>166</v>
      </c>
      <c r="BS81" s="100">
        <f t="shared" si="395"/>
        <v>2</v>
      </c>
      <c r="BT81" s="102">
        <f t="shared" si="377"/>
        <v>-15</v>
      </c>
    </row>
    <row r="83" spans="2:72">
      <c r="B83" s="223"/>
      <c r="C83" s="222" t="s">
        <v>78</v>
      </c>
      <c r="D83" s="211"/>
      <c r="E83" s="211"/>
      <c r="F83" s="211"/>
      <c r="G83" s="211"/>
      <c r="H83" s="211"/>
      <c r="J83" s="223"/>
      <c r="K83" s="222" t="s">
        <v>78</v>
      </c>
      <c r="L83" s="211"/>
      <c r="M83" s="211"/>
      <c r="N83" s="211"/>
      <c r="O83" s="211"/>
      <c r="P83" s="211"/>
      <c r="R83" s="223"/>
      <c r="S83" s="222" t="s">
        <v>78</v>
      </c>
      <c r="T83" s="211"/>
      <c r="U83" s="211"/>
      <c r="V83" s="211"/>
      <c r="W83" s="211"/>
      <c r="X83" s="211"/>
      <c r="Z83" s="223"/>
      <c r="AA83" s="222" t="s">
        <v>78</v>
      </c>
      <c r="AB83" s="211"/>
      <c r="AC83" s="211"/>
      <c r="AD83" s="211"/>
      <c r="AE83" s="211"/>
      <c r="AF83" s="211"/>
      <c r="AH83" s="223"/>
      <c r="AI83" s="222" t="s">
        <v>78</v>
      </c>
      <c r="AJ83" s="211"/>
      <c r="AK83" s="211"/>
      <c r="AL83" s="211"/>
      <c r="AM83" s="211"/>
      <c r="AN83" s="211"/>
      <c r="AP83" s="223"/>
      <c r="AQ83" s="222" t="s">
        <v>78</v>
      </c>
      <c r="AR83" s="211"/>
      <c r="AS83" s="211"/>
      <c r="AT83" s="211"/>
      <c r="AU83" s="211"/>
      <c r="AV83" s="211"/>
      <c r="AX83" s="223"/>
      <c r="AY83" s="222" t="s">
        <v>78</v>
      </c>
      <c r="AZ83" s="211"/>
      <c r="BA83" s="211"/>
      <c r="BB83" s="211"/>
      <c r="BC83" s="211"/>
      <c r="BD83" s="211"/>
      <c r="BF83" s="223"/>
      <c r="BG83" s="222" t="s">
        <v>78</v>
      </c>
      <c r="BH83" s="211"/>
      <c r="BI83" s="211"/>
      <c r="BJ83" s="211"/>
      <c r="BK83" s="211"/>
      <c r="BL83" s="211"/>
      <c r="BN83" s="223"/>
      <c r="BO83" s="222" t="s">
        <v>78</v>
      </c>
      <c r="BP83" s="211"/>
      <c r="BQ83" s="211"/>
      <c r="BR83" s="211"/>
      <c r="BS83" s="211"/>
      <c r="BT83" s="211"/>
    </row>
    <row r="84" spans="2:72">
      <c r="B84" s="325" t="s">
        <v>1</v>
      </c>
      <c r="C84" s="367" t="s">
        <v>123</v>
      </c>
      <c r="D84" s="67" t="str">
        <f>D74</f>
        <v>REALISASI</v>
      </c>
      <c r="E84" s="87" t="str">
        <f t="shared" ref="E84:F84" si="396">E74</f>
        <v>RKAP</v>
      </c>
      <c r="F84" s="76" t="str">
        <f t="shared" si="396"/>
        <v>REALISASI</v>
      </c>
      <c r="G84" s="341" t="s">
        <v>38</v>
      </c>
      <c r="H84" s="342"/>
      <c r="J84" s="325" t="s">
        <v>1</v>
      </c>
      <c r="K84" s="367" t="s">
        <v>123</v>
      </c>
      <c r="L84" s="67" t="str">
        <f>L74</f>
        <v>REALISASI</v>
      </c>
      <c r="M84" s="87" t="str">
        <f t="shared" ref="M84:N84" si="397">M74</f>
        <v>RKAP</v>
      </c>
      <c r="N84" s="76" t="str">
        <f t="shared" si="397"/>
        <v>REALISASI</v>
      </c>
      <c r="O84" s="341" t="s">
        <v>38</v>
      </c>
      <c r="P84" s="342"/>
      <c r="R84" s="325" t="s">
        <v>1</v>
      </c>
      <c r="S84" s="367" t="s">
        <v>123</v>
      </c>
      <c r="T84" s="67" t="str">
        <f>T74</f>
        <v>REALISASI</v>
      </c>
      <c r="U84" s="87" t="str">
        <f t="shared" ref="U84:V84" si="398">U74</f>
        <v>RKAP</v>
      </c>
      <c r="V84" s="76" t="str">
        <f t="shared" si="398"/>
        <v>REALISASI</v>
      </c>
      <c r="W84" s="341" t="s">
        <v>38</v>
      </c>
      <c r="X84" s="342"/>
      <c r="Z84" s="325" t="s">
        <v>1</v>
      </c>
      <c r="AA84" s="367" t="s">
        <v>123</v>
      </c>
      <c r="AB84" s="67" t="str">
        <f>AB74</f>
        <v>REALISASI</v>
      </c>
      <c r="AC84" s="87" t="str">
        <f t="shared" ref="AC84:AD84" si="399">AC74</f>
        <v>RKAP</v>
      </c>
      <c r="AD84" s="76" t="str">
        <f t="shared" si="399"/>
        <v>REALISASI</v>
      </c>
      <c r="AE84" s="341" t="s">
        <v>38</v>
      </c>
      <c r="AF84" s="342"/>
      <c r="AH84" s="325" t="s">
        <v>1</v>
      </c>
      <c r="AI84" s="367" t="s">
        <v>123</v>
      </c>
      <c r="AJ84" s="67" t="str">
        <f>AJ74</f>
        <v>REALISASI</v>
      </c>
      <c r="AK84" s="87" t="str">
        <f t="shared" ref="AK84:AL84" si="400">AK74</f>
        <v>RKAP</v>
      </c>
      <c r="AL84" s="76" t="str">
        <f t="shared" si="400"/>
        <v>REALISASI</v>
      </c>
      <c r="AM84" s="341" t="s">
        <v>38</v>
      </c>
      <c r="AN84" s="342"/>
      <c r="AP84" s="325" t="s">
        <v>1</v>
      </c>
      <c r="AQ84" s="367" t="s">
        <v>123</v>
      </c>
      <c r="AR84" s="67" t="str">
        <f>AR74</f>
        <v>REALISASI</v>
      </c>
      <c r="AS84" s="87" t="str">
        <f t="shared" ref="AS84:AT84" si="401">AS74</f>
        <v>RKAP</v>
      </c>
      <c r="AT84" s="76" t="str">
        <f t="shared" si="401"/>
        <v>REALISASI</v>
      </c>
      <c r="AU84" s="341" t="s">
        <v>38</v>
      </c>
      <c r="AV84" s="342"/>
      <c r="AX84" s="325" t="s">
        <v>1</v>
      </c>
      <c r="AY84" s="367" t="s">
        <v>123</v>
      </c>
      <c r="AZ84" s="67" t="str">
        <f>AZ74</f>
        <v>REALISASI</v>
      </c>
      <c r="BA84" s="87" t="str">
        <f t="shared" ref="BA84:BB84" si="402">BA74</f>
        <v>RKAP</v>
      </c>
      <c r="BB84" s="76" t="str">
        <f t="shared" si="402"/>
        <v>REALISASI</v>
      </c>
      <c r="BC84" s="341" t="s">
        <v>38</v>
      </c>
      <c r="BD84" s="342"/>
      <c r="BF84" s="325" t="s">
        <v>1</v>
      </c>
      <c r="BG84" s="367" t="s">
        <v>123</v>
      </c>
      <c r="BH84" s="67" t="str">
        <f>BH74</f>
        <v>REALISASI</v>
      </c>
      <c r="BI84" s="87" t="str">
        <f t="shared" ref="BI84:BJ84" si="403">BI74</f>
        <v>RKAP</v>
      </c>
      <c r="BJ84" s="76" t="str">
        <f t="shared" si="403"/>
        <v>REALISASI</v>
      </c>
      <c r="BK84" s="341" t="s">
        <v>38</v>
      </c>
      <c r="BL84" s="342"/>
      <c r="BN84" s="325" t="s">
        <v>1</v>
      </c>
      <c r="BO84" s="367" t="s">
        <v>123</v>
      </c>
      <c r="BP84" s="67" t="str">
        <f>BP74</f>
        <v>REALISASI</v>
      </c>
      <c r="BQ84" s="87" t="str">
        <f t="shared" ref="BQ84:BR84" si="404">BQ74</f>
        <v>RKAP</v>
      </c>
      <c r="BR84" s="76" t="str">
        <f t="shared" si="404"/>
        <v>REALISASI</v>
      </c>
      <c r="BS84" s="341" t="s">
        <v>38</v>
      </c>
      <c r="BT84" s="342"/>
    </row>
    <row r="85" spans="2:72">
      <c r="B85" s="323"/>
      <c r="C85" s="323"/>
      <c r="D85" s="81" t="str">
        <f t="shared" ref="D85:F85" si="405">D75</f>
        <v>TAHUN</v>
      </c>
      <c r="E85" s="81" t="str">
        <f t="shared" si="405"/>
        <v>TAHUN</v>
      </c>
      <c r="F85" s="81" t="str">
        <f t="shared" si="405"/>
        <v>TAHUN</v>
      </c>
      <c r="G85" s="343" t="s">
        <v>5</v>
      </c>
      <c r="H85" s="344"/>
      <c r="J85" s="323"/>
      <c r="K85" s="323"/>
      <c r="L85" s="81" t="str">
        <f t="shared" ref="L85:N85" si="406">L75</f>
        <v>TAHUN</v>
      </c>
      <c r="M85" s="81" t="str">
        <f t="shared" si="406"/>
        <v>TAHUN</v>
      </c>
      <c r="N85" s="81" t="str">
        <f t="shared" si="406"/>
        <v>TAHUN</v>
      </c>
      <c r="O85" s="343" t="s">
        <v>5</v>
      </c>
      <c r="P85" s="344"/>
      <c r="R85" s="323"/>
      <c r="S85" s="323"/>
      <c r="T85" s="81" t="str">
        <f t="shared" ref="T85:V85" si="407">T75</f>
        <v>TAHUN</v>
      </c>
      <c r="U85" s="81" t="str">
        <f t="shared" si="407"/>
        <v>TAHUN</v>
      </c>
      <c r="V85" s="81" t="str">
        <f t="shared" si="407"/>
        <v>TAHUN</v>
      </c>
      <c r="W85" s="343" t="s">
        <v>5</v>
      </c>
      <c r="X85" s="344"/>
      <c r="Z85" s="323"/>
      <c r="AA85" s="323"/>
      <c r="AB85" s="81" t="str">
        <f t="shared" ref="AB85:AD85" si="408">AB75</f>
        <v>TAHUN</v>
      </c>
      <c r="AC85" s="81" t="str">
        <f t="shared" si="408"/>
        <v>TAHUN</v>
      </c>
      <c r="AD85" s="81" t="str">
        <f t="shared" si="408"/>
        <v>TAHUN</v>
      </c>
      <c r="AE85" s="343" t="s">
        <v>5</v>
      </c>
      <c r="AF85" s="344"/>
      <c r="AH85" s="323"/>
      <c r="AI85" s="323"/>
      <c r="AJ85" s="81" t="str">
        <f t="shared" ref="AJ85:AL85" si="409">AJ75</f>
        <v>TAHUN</v>
      </c>
      <c r="AK85" s="81" t="str">
        <f t="shared" si="409"/>
        <v>TAHUN</v>
      </c>
      <c r="AL85" s="81" t="str">
        <f t="shared" si="409"/>
        <v>TAHUN</v>
      </c>
      <c r="AM85" s="343" t="s">
        <v>5</v>
      </c>
      <c r="AN85" s="344"/>
      <c r="AP85" s="323"/>
      <c r="AQ85" s="323"/>
      <c r="AR85" s="81" t="str">
        <f t="shared" ref="AR85:AT85" si="410">AR75</f>
        <v>TAHUN</v>
      </c>
      <c r="AS85" s="81" t="str">
        <f t="shared" si="410"/>
        <v>TAHUN</v>
      </c>
      <c r="AT85" s="81" t="str">
        <f t="shared" si="410"/>
        <v>TAHUN</v>
      </c>
      <c r="AU85" s="343" t="s">
        <v>5</v>
      </c>
      <c r="AV85" s="344"/>
      <c r="AX85" s="323"/>
      <c r="AY85" s="323"/>
      <c r="AZ85" s="81" t="str">
        <f t="shared" ref="AZ85:BB85" si="411">AZ75</f>
        <v>TAHUN</v>
      </c>
      <c r="BA85" s="81" t="str">
        <f t="shared" si="411"/>
        <v>TAHUN</v>
      </c>
      <c r="BB85" s="81" t="str">
        <f t="shared" si="411"/>
        <v>TAHUN</v>
      </c>
      <c r="BC85" s="343" t="s">
        <v>5</v>
      </c>
      <c r="BD85" s="344"/>
      <c r="BF85" s="323"/>
      <c r="BG85" s="323"/>
      <c r="BH85" s="81" t="str">
        <f t="shared" ref="BH85:BJ85" si="412">BH75</f>
        <v>TAHUN</v>
      </c>
      <c r="BI85" s="81" t="str">
        <f t="shared" si="412"/>
        <v>TAHUN</v>
      </c>
      <c r="BJ85" s="81" t="str">
        <f t="shared" si="412"/>
        <v>TAHUN</v>
      </c>
      <c r="BK85" s="343" t="s">
        <v>5</v>
      </c>
      <c r="BL85" s="344"/>
      <c r="BN85" s="323"/>
      <c r="BO85" s="323"/>
      <c r="BP85" s="81" t="str">
        <f t="shared" ref="BP85:BR85" si="413">BP75</f>
        <v>TAHUN</v>
      </c>
      <c r="BQ85" s="81" t="str">
        <f t="shared" si="413"/>
        <v>TAHUN</v>
      </c>
      <c r="BR85" s="81" t="str">
        <f t="shared" si="413"/>
        <v>TAHUN</v>
      </c>
      <c r="BS85" s="343" t="s">
        <v>5</v>
      </c>
      <c r="BT85" s="344"/>
    </row>
    <row r="86" spans="2:72">
      <c r="B86" s="324"/>
      <c r="C86" s="324"/>
      <c r="D86" s="69">
        <f t="shared" ref="D86:F86" si="414">D76</f>
        <v>2020</v>
      </c>
      <c r="E86" s="69">
        <f t="shared" si="414"/>
        <v>2021</v>
      </c>
      <c r="F86" s="79">
        <f t="shared" si="414"/>
        <v>2021</v>
      </c>
      <c r="G86" s="91" t="s">
        <v>58</v>
      </c>
      <c r="H86" s="91" t="s">
        <v>6</v>
      </c>
      <c r="J86" s="324"/>
      <c r="K86" s="324"/>
      <c r="L86" s="69">
        <f t="shared" ref="L86:N86" si="415">L76</f>
        <v>2020</v>
      </c>
      <c r="M86" s="69">
        <f t="shared" si="415"/>
        <v>2021</v>
      </c>
      <c r="N86" s="79">
        <f t="shared" si="415"/>
        <v>2021</v>
      </c>
      <c r="O86" s="91" t="s">
        <v>58</v>
      </c>
      <c r="P86" s="91" t="s">
        <v>6</v>
      </c>
      <c r="R86" s="324"/>
      <c r="S86" s="324"/>
      <c r="T86" s="69">
        <f t="shared" ref="T86:V86" si="416">T76</f>
        <v>2020</v>
      </c>
      <c r="U86" s="69">
        <f t="shared" si="416"/>
        <v>2021</v>
      </c>
      <c r="V86" s="79">
        <f t="shared" si="416"/>
        <v>2021</v>
      </c>
      <c r="W86" s="91" t="s">
        <v>58</v>
      </c>
      <c r="X86" s="91" t="s">
        <v>6</v>
      </c>
      <c r="Z86" s="324"/>
      <c r="AA86" s="324"/>
      <c r="AB86" s="69">
        <f t="shared" ref="AB86:AD86" si="417">AB76</f>
        <v>2020</v>
      </c>
      <c r="AC86" s="69">
        <f t="shared" si="417"/>
        <v>2021</v>
      </c>
      <c r="AD86" s="79">
        <f t="shared" si="417"/>
        <v>2021</v>
      </c>
      <c r="AE86" s="91" t="s">
        <v>58</v>
      </c>
      <c r="AF86" s="91" t="s">
        <v>6</v>
      </c>
      <c r="AH86" s="324"/>
      <c r="AI86" s="324"/>
      <c r="AJ86" s="69">
        <f t="shared" ref="AJ86:AL86" si="418">AJ76</f>
        <v>2020</v>
      </c>
      <c r="AK86" s="69">
        <f t="shared" si="418"/>
        <v>2021</v>
      </c>
      <c r="AL86" s="79">
        <f t="shared" si="418"/>
        <v>2021</v>
      </c>
      <c r="AM86" s="91" t="s">
        <v>58</v>
      </c>
      <c r="AN86" s="91" t="s">
        <v>6</v>
      </c>
      <c r="AP86" s="324"/>
      <c r="AQ86" s="324"/>
      <c r="AR86" s="69">
        <f t="shared" ref="AR86:AT86" si="419">AR76</f>
        <v>2020</v>
      </c>
      <c r="AS86" s="69">
        <f t="shared" si="419"/>
        <v>2021</v>
      </c>
      <c r="AT86" s="79">
        <f t="shared" si="419"/>
        <v>2021</v>
      </c>
      <c r="AU86" s="91" t="s">
        <v>58</v>
      </c>
      <c r="AV86" s="91" t="s">
        <v>6</v>
      </c>
      <c r="AX86" s="324"/>
      <c r="AY86" s="324"/>
      <c r="AZ86" s="69">
        <f t="shared" ref="AZ86:BB86" si="420">AZ76</f>
        <v>2020</v>
      </c>
      <c r="BA86" s="69">
        <f t="shared" si="420"/>
        <v>2021</v>
      </c>
      <c r="BB86" s="79">
        <f t="shared" si="420"/>
        <v>2021</v>
      </c>
      <c r="BC86" s="91" t="s">
        <v>58</v>
      </c>
      <c r="BD86" s="91" t="s">
        <v>6</v>
      </c>
      <c r="BF86" s="324"/>
      <c r="BG86" s="324"/>
      <c r="BH86" s="69">
        <f t="shared" ref="BH86:BJ86" si="421">BH76</f>
        <v>2020</v>
      </c>
      <c r="BI86" s="69">
        <f t="shared" si="421"/>
        <v>2021</v>
      </c>
      <c r="BJ86" s="79">
        <f t="shared" si="421"/>
        <v>2021</v>
      </c>
      <c r="BK86" s="91" t="s">
        <v>58</v>
      </c>
      <c r="BL86" s="91" t="s">
        <v>6</v>
      </c>
      <c r="BN86" s="324"/>
      <c r="BO86" s="324"/>
      <c r="BP86" s="69">
        <f t="shared" ref="BP86:BR86" si="422">BP76</f>
        <v>2020</v>
      </c>
      <c r="BQ86" s="69">
        <f t="shared" si="422"/>
        <v>2021</v>
      </c>
      <c r="BR86" s="79">
        <f t="shared" si="422"/>
        <v>2021</v>
      </c>
      <c r="BS86" s="91" t="s">
        <v>58</v>
      </c>
      <c r="BT86" s="91" t="s">
        <v>6</v>
      </c>
    </row>
    <row r="87" spans="2:72">
      <c r="B87" s="78">
        <v>1</v>
      </c>
      <c r="C87" s="78">
        <v>2</v>
      </c>
      <c r="D87" s="77">
        <v>3</v>
      </c>
      <c r="E87" s="77">
        <v>4</v>
      </c>
      <c r="F87" s="77">
        <v>5</v>
      </c>
      <c r="G87" s="80">
        <v>6</v>
      </c>
      <c r="H87" s="78">
        <v>7</v>
      </c>
      <c r="J87" s="78">
        <v>1</v>
      </c>
      <c r="K87" s="78">
        <v>2</v>
      </c>
      <c r="L87" s="77">
        <v>3</v>
      </c>
      <c r="M87" s="77">
        <v>4</v>
      </c>
      <c r="N87" s="77">
        <v>5</v>
      </c>
      <c r="O87" s="80">
        <v>6</v>
      </c>
      <c r="P87" s="78">
        <v>7</v>
      </c>
      <c r="R87" s="78">
        <v>1</v>
      </c>
      <c r="S87" s="78">
        <v>2</v>
      </c>
      <c r="T87" s="77">
        <v>3</v>
      </c>
      <c r="U87" s="77">
        <v>4</v>
      </c>
      <c r="V87" s="77">
        <v>5</v>
      </c>
      <c r="W87" s="80">
        <v>6</v>
      </c>
      <c r="X87" s="78">
        <v>7</v>
      </c>
      <c r="Z87" s="78">
        <v>1</v>
      </c>
      <c r="AA87" s="78">
        <v>2</v>
      </c>
      <c r="AB87" s="77">
        <v>3</v>
      </c>
      <c r="AC87" s="77">
        <v>4</v>
      </c>
      <c r="AD87" s="77">
        <v>5</v>
      </c>
      <c r="AE87" s="80">
        <v>6</v>
      </c>
      <c r="AF87" s="78">
        <v>7</v>
      </c>
      <c r="AH87" s="78">
        <v>1</v>
      </c>
      <c r="AI87" s="78">
        <v>2</v>
      </c>
      <c r="AJ87" s="77">
        <v>3</v>
      </c>
      <c r="AK87" s="77">
        <v>4</v>
      </c>
      <c r="AL87" s="77">
        <v>5</v>
      </c>
      <c r="AM87" s="80">
        <v>6</v>
      </c>
      <c r="AN87" s="78">
        <v>7</v>
      </c>
      <c r="AP87" s="78">
        <v>1</v>
      </c>
      <c r="AQ87" s="78">
        <v>2</v>
      </c>
      <c r="AR87" s="77">
        <v>3</v>
      </c>
      <c r="AS87" s="77">
        <v>4</v>
      </c>
      <c r="AT87" s="77">
        <v>5</v>
      </c>
      <c r="AU87" s="80">
        <v>6</v>
      </c>
      <c r="AV87" s="78">
        <v>7</v>
      </c>
      <c r="AX87" s="78">
        <v>1</v>
      </c>
      <c r="AY87" s="78">
        <v>2</v>
      </c>
      <c r="AZ87" s="77">
        <v>3</v>
      </c>
      <c r="BA87" s="77">
        <v>4</v>
      </c>
      <c r="BB87" s="77">
        <v>5</v>
      </c>
      <c r="BC87" s="80">
        <v>6</v>
      </c>
      <c r="BD87" s="78">
        <v>7</v>
      </c>
      <c r="BF87" s="78">
        <v>1</v>
      </c>
      <c r="BG87" s="78">
        <v>2</v>
      </c>
      <c r="BH87" s="77">
        <v>3</v>
      </c>
      <c r="BI87" s="77">
        <v>4</v>
      </c>
      <c r="BJ87" s="77">
        <v>5</v>
      </c>
      <c r="BK87" s="80">
        <v>6</v>
      </c>
      <c r="BL87" s="78">
        <v>7</v>
      </c>
      <c r="BN87" s="78">
        <v>1</v>
      </c>
      <c r="BO87" s="78">
        <v>2</v>
      </c>
      <c r="BP87" s="77">
        <v>3</v>
      </c>
      <c r="BQ87" s="77">
        <v>4</v>
      </c>
      <c r="BR87" s="77">
        <v>5</v>
      </c>
      <c r="BS87" s="80">
        <v>6</v>
      </c>
      <c r="BT87" s="78">
        <v>7</v>
      </c>
    </row>
    <row r="88" spans="2:72">
      <c r="B88" s="41"/>
      <c r="C88" s="15"/>
      <c r="D88" s="41"/>
      <c r="E88" s="41"/>
      <c r="F88" s="41"/>
      <c r="G88" s="46"/>
      <c r="H88" s="41"/>
      <c r="J88" s="41"/>
      <c r="K88" s="15"/>
      <c r="L88" s="41"/>
      <c r="M88" s="41"/>
      <c r="N88" s="41"/>
      <c r="O88" s="46"/>
      <c r="P88" s="41"/>
      <c r="R88" s="41"/>
      <c r="S88" s="15"/>
      <c r="T88" s="41"/>
      <c r="U88" s="41"/>
      <c r="V88" s="41"/>
      <c r="W88" s="46"/>
      <c r="X88" s="41"/>
      <c r="Z88" s="41"/>
      <c r="AA88" s="15"/>
      <c r="AB88" s="41"/>
      <c r="AC88" s="41"/>
      <c r="AD88" s="41"/>
      <c r="AE88" s="46"/>
      <c r="AF88" s="41"/>
      <c r="AH88" s="41"/>
      <c r="AI88" s="15"/>
      <c r="AJ88" s="41"/>
      <c r="AK88" s="41"/>
      <c r="AL88" s="41"/>
      <c r="AM88" s="46"/>
      <c r="AN88" s="41"/>
      <c r="AP88" s="41"/>
      <c r="AQ88" s="15"/>
      <c r="AR88" s="41"/>
      <c r="AS88" s="41"/>
      <c r="AT88" s="41"/>
      <c r="AU88" s="46"/>
      <c r="AV88" s="41"/>
      <c r="AX88" s="41"/>
      <c r="AY88" s="15"/>
      <c r="AZ88" s="41"/>
      <c r="BA88" s="41"/>
      <c r="BB88" s="41"/>
      <c r="BC88" s="46"/>
      <c r="BD88" s="41"/>
      <c r="BF88" s="41"/>
      <c r="BG88" s="15"/>
      <c r="BH88" s="41"/>
      <c r="BI88" s="41"/>
      <c r="BJ88" s="41"/>
      <c r="BK88" s="46"/>
      <c r="BL88" s="41"/>
      <c r="BN88" s="41"/>
      <c r="BO88" s="15"/>
      <c r="BP88" s="41"/>
      <c r="BQ88" s="41"/>
      <c r="BR88" s="41"/>
      <c r="BS88" s="46"/>
      <c r="BT88" s="41"/>
    </row>
    <row r="89" spans="2:72">
      <c r="B89" s="22">
        <v>1</v>
      </c>
      <c r="C89" s="221" t="s">
        <v>124</v>
      </c>
      <c r="D89" s="37">
        <f>D69+D79</f>
        <v>5204</v>
      </c>
      <c r="E89" s="37">
        <f t="shared" ref="E89:F89" si="423">E69+E79</f>
        <v>5964</v>
      </c>
      <c r="F89" s="37">
        <f t="shared" si="423"/>
        <v>5378</v>
      </c>
      <c r="G89" s="20">
        <f>F89-D89</f>
        <v>174</v>
      </c>
      <c r="H89" s="101">
        <f t="shared" ref="H89:H91" si="424">F89-E89</f>
        <v>-586</v>
      </c>
      <c r="J89" s="22">
        <v>1</v>
      </c>
      <c r="K89" s="221" t="s">
        <v>124</v>
      </c>
      <c r="L89" s="37">
        <f>L69+L79</f>
        <v>0</v>
      </c>
      <c r="M89" s="37">
        <f t="shared" ref="M89:N89" si="425">M69+M79</f>
        <v>194</v>
      </c>
      <c r="N89" s="37">
        <f t="shared" si="425"/>
        <v>176</v>
      </c>
      <c r="O89" s="20">
        <f>N89-L89</f>
        <v>176</v>
      </c>
      <c r="P89" s="101">
        <f t="shared" ref="P89:P91" si="426">N89-M89</f>
        <v>-18</v>
      </c>
      <c r="R89" s="22">
        <v>1</v>
      </c>
      <c r="S89" s="221" t="s">
        <v>124</v>
      </c>
      <c r="T89" s="37">
        <f>T69+T79</f>
        <v>48</v>
      </c>
      <c r="U89" s="37">
        <f t="shared" ref="U89:V89" si="427">U69+U79</f>
        <v>136</v>
      </c>
      <c r="V89" s="37">
        <f t="shared" si="427"/>
        <v>121</v>
      </c>
      <c r="W89" s="20">
        <f>V89-T89</f>
        <v>73</v>
      </c>
      <c r="X89" s="101">
        <f t="shared" ref="X89:X91" si="428">V89-U89</f>
        <v>-15</v>
      </c>
      <c r="Z89" s="22">
        <v>1</v>
      </c>
      <c r="AA89" s="221" t="s">
        <v>124</v>
      </c>
      <c r="AB89" s="37">
        <f>AB69+AB79</f>
        <v>84</v>
      </c>
      <c r="AC89" s="37">
        <f t="shared" ref="AC89:AD89" si="429">AC69+AC79</f>
        <v>99</v>
      </c>
      <c r="AD89" s="37">
        <f t="shared" si="429"/>
        <v>78</v>
      </c>
      <c r="AE89" s="20">
        <f>AD89-AB89</f>
        <v>-6</v>
      </c>
      <c r="AF89" s="101">
        <f t="shared" ref="AF89:AF91" si="430">AD89-AC89</f>
        <v>-21</v>
      </c>
      <c r="AH89" s="22">
        <v>1</v>
      </c>
      <c r="AI89" s="221" t="s">
        <v>124</v>
      </c>
      <c r="AJ89" s="37">
        <f>AJ69+AJ79</f>
        <v>1778</v>
      </c>
      <c r="AK89" s="37">
        <f t="shared" ref="AK89:AL89" si="431">AK69+AK79</f>
        <v>1793</v>
      </c>
      <c r="AL89" s="37">
        <f t="shared" si="431"/>
        <v>1765</v>
      </c>
      <c r="AM89" s="20">
        <f>AL89-AJ89</f>
        <v>-13</v>
      </c>
      <c r="AN89" s="101">
        <f t="shared" ref="AN89:AN91" si="432">AL89-AK89</f>
        <v>-28</v>
      </c>
      <c r="AP89" s="22">
        <v>1</v>
      </c>
      <c r="AQ89" s="221" t="s">
        <v>124</v>
      </c>
      <c r="AR89" s="37">
        <f>AR69+AR79</f>
        <v>1074</v>
      </c>
      <c r="AS89" s="37">
        <f t="shared" ref="AS89:AT89" si="433">AS69+AS79</f>
        <v>996</v>
      </c>
      <c r="AT89" s="37">
        <f t="shared" si="433"/>
        <v>952</v>
      </c>
      <c r="AU89" s="20">
        <f>AT89-AR89</f>
        <v>-122</v>
      </c>
      <c r="AV89" s="101">
        <f t="shared" ref="AV89:AV91" si="434">AT89-AS89</f>
        <v>-44</v>
      </c>
      <c r="AX89" s="22">
        <v>1</v>
      </c>
      <c r="AY89" s="221" t="s">
        <v>124</v>
      </c>
      <c r="AZ89" s="37">
        <f>AZ69+AZ79</f>
        <v>590</v>
      </c>
      <c r="BA89" s="37">
        <f t="shared" ref="BA89:BB89" si="435">BA69+BA79</f>
        <v>698</v>
      </c>
      <c r="BB89" s="37">
        <f t="shared" si="435"/>
        <v>601</v>
      </c>
      <c r="BC89" s="20">
        <f>BB89-AZ89</f>
        <v>11</v>
      </c>
      <c r="BD89" s="101">
        <f t="shared" ref="BD89:BD91" si="436">BB89-BA89</f>
        <v>-97</v>
      </c>
      <c r="BF89" s="22">
        <v>1</v>
      </c>
      <c r="BG89" s="221" t="s">
        <v>124</v>
      </c>
      <c r="BH89" s="37">
        <f>BH69+BH79</f>
        <v>1399</v>
      </c>
      <c r="BI89" s="37">
        <f t="shared" ref="BI89:BJ89" si="437">BI69+BI79</f>
        <v>1795</v>
      </c>
      <c r="BJ89" s="37">
        <f t="shared" si="437"/>
        <v>1454</v>
      </c>
      <c r="BK89" s="20">
        <f>BJ89-BH89</f>
        <v>55</v>
      </c>
      <c r="BL89" s="101">
        <f t="shared" ref="BL89:BL91" si="438">BJ89-BI89</f>
        <v>-341</v>
      </c>
      <c r="BN89" s="22">
        <v>1</v>
      </c>
      <c r="BO89" s="221" t="s">
        <v>124</v>
      </c>
      <c r="BP89" s="37">
        <f>BP69+BP79</f>
        <v>231</v>
      </c>
      <c r="BQ89" s="37">
        <f t="shared" ref="BQ89:BR89" si="439">BQ69+BQ79</f>
        <v>253</v>
      </c>
      <c r="BR89" s="37">
        <f t="shared" si="439"/>
        <v>231</v>
      </c>
      <c r="BS89" s="20">
        <f>BR89-BP89</f>
        <v>0</v>
      </c>
      <c r="BT89" s="101">
        <f t="shared" ref="BT89:BT91" si="440">BR89-BQ89</f>
        <v>-22</v>
      </c>
    </row>
    <row r="90" spans="2:72">
      <c r="B90" s="22">
        <v>2</v>
      </c>
      <c r="C90" s="221" t="s">
        <v>125</v>
      </c>
      <c r="D90" s="37">
        <f>D70+D80</f>
        <v>361</v>
      </c>
      <c r="E90" s="37">
        <f t="shared" ref="E90:F90" si="441">E70+E80</f>
        <v>509</v>
      </c>
      <c r="F90" s="37">
        <f t="shared" si="441"/>
        <v>485</v>
      </c>
      <c r="G90" s="20">
        <f t="shared" ref="G90:G91" si="442">F90-D90</f>
        <v>124</v>
      </c>
      <c r="H90" s="101">
        <f t="shared" si="424"/>
        <v>-24</v>
      </c>
      <c r="J90" s="22">
        <v>2</v>
      </c>
      <c r="K90" s="221" t="s">
        <v>125</v>
      </c>
      <c r="L90" s="37">
        <f>L70+L80</f>
        <v>0</v>
      </c>
      <c r="M90" s="37">
        <f t="shared" ref="M90:N90" si="443">M70+M80</f>
        <v>102</v>
      </c>
      <c r="N90" s="37">
        <f t="shared" si="443"/>
        <v>102</v>
      </c>
      <c r="O90" s="20">
        <f t="shared" ref="O90:O91" si="444">N90-L90</f>
        <v>102</v>
      </c>
      <c r="P90" s="101">
        <f t="shared" si="426"/>
        <v>0</v>
      </c>
      <c r="R90" s="22">
        <v>2</v>
      </c>
      <c r="S90" s="221" t="s">
        <v>125</v>
      </c>
      <c r="T90" s="37">
        <f>T70+T80</f>
        <v>4</v>
      </c>
      <c r="U90" s="37">
        <f t="shared" ref="U90:V90" si="445">U70+U80</f>
        <v>7</v>
      </c>
      <c r="V90" s="37">
        <f t="shared" si="445"/>
        <v>7</v>
      </c>
      <c r="W90" s="20">
        <f t="shared" ref="W90:W91" si="446">V90-T90</f>
        <v>3</v>
      </c>
      <c r="X90" s="101">
        <f t="shared" si="428"/>
        <v>0</v>
      </c>
      <c r="Z90" s="22">
        <v>2</v>
      </c>
      <c r="AA90" s="221" t="s">
        <v>125</v>
      </c>
      <c r="AB90" s="37">
        <f>AB70+AB80</f>
        <v>17</v>
      </c>
      <c r="AC90" s="37">
        <f t="shared" ref="AC90:AD90" si="447">AC70+AC80</f>
        <v>16</v>
      </c>
      <c r="AD90" s="37">
        <f t="shared" si="447"/>
        <v>16</v>
      </c>
      <c r="AE90" s="20">
        <f t="shared" ref="AE90:AE91" si="448">AD90-AB90</f>
        <v>-1</v>
      </c>
      <c r="AF90" s="101">
        <f t="shared" si="430"/>
        <v>0</v>
      </c>
      <c r="AH90" s="22">
        <v>2</v>
      </c>
      <c r="AI90" s="221" t="s">
        <v>125</v>
      </c>
      <c r="AJ90" s="37">
        <f>AJ70+AJ80</f>
        <v>124</v>
      </c>
      <c r="AK90" s="37">
        <f t="shared" ref="AK90:AL90" si="449">AK70+AK80</f>
        <v>125</v>
      </c>
      <c r="AL90" s="37">
        <f t="shared" si="449"/>
        <v>117</v>
      </c>
      <c r="AM90" s="20">
        <f t="shared" ref="AM90:AM91" si="450">AL90-AJ90</f>
        <v>-7</v>
      </c>
      <c r="AN90" s="101">
        <f t="shared" si="432"/>
        <v>-8</v>
      </c>
      <c r="AP90" s="22">
        <v>2</v>
      </c>
      <c r="AQ90" s="221" t="s">
        <v>125</v>
      </c>
      <c r="AR90" s="37">
        <f>AR70+AR80</f>
        <v>66</v>
      </c>
      <c r="AS90" s="37">
        <f t="shared" ref="AS90:AT90" si="451">AS70+AS80</f>
        <v>66</v>
      </c>
      <c r="AT90" s="37">
        <f t="shared" si="451"/>
        <v>65</v>
      </c>
      <c r="AU90" s="20">
        <f t="shared" ref="AU90:AU91" si="452">AT90-AR90</f>
        <v>-1</v>
      </c>
      <c r="AV90" s="101">
        <f t="shared" si="434"/>
        <v>-1</v>
      </c>
      <c r="AX90" s="22">
        <v>2</v>
      </c>
      <c r="AY90" s="221" t="s">
        <v>125</v>
      </c>
      <c r="AZ90" s="37">
        <f>AZ70+AZ80</f>
        <v>62</v>
      </c>
      <c r="BA90" s="37">
        <f t="shared" ref="BA90:BB90" si="453">BA70+BA80</f>
        <v>63</v>
      </c>
      <c r="BB90" s="37">
        <f t="shared" si="453"/>
        <v>64</v>
      </c>
      <c r="BC90" s="20">
        <f t="shared" ref="BC90:BC91" si="454">BB90-AZ90</f>
        <v>2</v>
      </c>
      <c r="BD90" s="101">
        <f t="shared" si="436"/>
        <v>1</v>
      </c>
      <c r="BF90" s="22">
        <v>2</v>
      </c>
      <c r="BG90" s="221" t="s">
        <v>125</v>
      </c>
      <c r="BH90" s="37">
        <f>BH70+BH80</f>
        <v>66</v>
      </c>
      <c r="BI90" s="37">
        <f t="shared" ref="BI90:BJ90" si="455">BI70+BI80</f>
        <v>108</v>
      </c>
      <c r="BJ90" s="37">
        <f t="shared" si="455"/>
        <v>93</v>
      </c>
      <c r="BK90" s="20">
        <f t="shared" ref="BK90:BK91" si="456">BJ90-BH90</f>
        <v>27</v>
      </c>
      <c r="BL90" s="101">
        <f t="shared" si="438"/>
        <v>-15</v>
      </c>
      <c r="BN90" s="22">
        <v>2</v>
      </c>
      <c r="BO90" s="221" t="s">
        <v>125</v>
      </c>
      <c r="BP90" s="37">
        <f>BP70+BP80</f>
        <v>22</v>
      </c>
      <c r="BQ90" s="37">
        <f t="shared" ref="BQ90:BR90" si="457">BQ70+BQ80</f>
        <v>22</v>
      </c>
      <c r="BR90" s="37">
        <f t="shared" si="457"/>
        <v>21</v>
      </c>
      <c r="BS90" s="20">
        <f t="shared" ref="BS90:BS91" si="458">BR90-BP90</f>
        <v>-1</v>
      </c>
      <c r="BT90" s="101">
        <f t="shared" si="440"/>
        <v>-1</v>
      </c>
    </row>
    <row r="91" spans="2:72">
      <c r="B91" s="339" t="s">
        <v>7</v>
      </c>
      <c r="C91" s="340"/>
      <c r="D91" s="48">
        <f>+SUM(D89:D90)</f>
        <v>5565</v>
      </c>
      <c r="E91" s="48">
        <f>+SUM(E89:E90)</f>
        <v>6473</v>
      </c>
      <c r="F91" s="48">
        <f>+SUM(F89:F90)</f>
        <v>5863</v>
      </c>
      <c r="G91" s="100">
        <f t="shared" si="442"/>
        <v>298</v>
      </c>
      <c r="H91" s="102">
        <f t="shared" si="424"/>
        <v>-610</v>
      </c>
      <c r="J91" s="339" t="s">
        <v>7</v>
      </c>
      <c r="K91" s="340"/>
      <c r="L91" s="48">
        <f>+SUM(L89:L90)</f>
        <v>0</v>
      </c>
      <c r="M91" s="48">
        <f>+SUM(M89:M90)</f>
        <v>296</v>
      </c>
      <c r="N91" s="48">
        <f>+SUM(N89:N90)</f>
        <v>278</v>
      </c>
      <c r="O91" s="100">
        <f t="shared" si="444"/>
        <v>278</v>
      </c>
      <c r="P91" s="102">
        <f t="shared" si="426"/>
        <v>-18</v>
      </c>
      <c r="R91" s="339" t="s">
        <v>7</v>
      </c>
      <c r="S91" s="340"/>
      <c r="T91" s="48">
        <f>+SUM(T89:T90)</f>
        <v>52</v>
      </c>
      <c r="U91" s="48">
        <f>+SUM(U89:U90)</f>
        <v>143</v>
      </c>
      <c r="V91" s="48">
        <f>+SUM(V89:V90)</f>
        <v>128</v>
      </c>
      <c r="W91" s="100">
        <f t="shared" si="446"/>
        <v>76</v>
      </c>
      <c r="X91" s="102">
        <f t="shared" si="428"/>
        <v>-15</v>
      </c>
      <c r="Z91" s="339" t="s">
        <v>7</v>
      </c>
      <c r="AA91" s="340"/>
      <c r="AB91" s="48">
        <f>+SUM(AB89:AB90)</f>
        <v>101</v>
      </c>
      <c r="AC91" s="48">
        <f>+SUM(AC89:AC90)</f>
        <v>115</v>
      </c>
      <c r="AD91" s="48">
        <f>+SUM(AD89:AD90)</f>
        <v>94</v>
      </c>
      <c r="AE91" s="100">
        <f t="shared" si="448"/>
        <v>-7</v>
      </c>
      <c r="AF91" s="102">
        <f t="shared" si="430"/>
        <v>-21</v>
      </c>
      <c r="AH91" s="339" t="s">
        <v>7</v>
      </c>
      <c r="AI91" s="340"/>
      <c r="AJ91" s="48">
        <f>+SUM(AJ89:AJ90)</f>
        <v>1902</v>
      </c>
      <c r="AK91" s="48">
        <f>+SUM(AK89:AK90)</f>
        <v>1918</v>
      </c>
      <c r="AL91" s="48">
        <f>+SUM(AL89:AL90)</f>
        <v>1882</v>
      </c>
      <c r="AM91" s="100">
        <f t="shared" si="450"/>
        <v>-20</v>
      </c>
      <c r="AN91" s="102">
        <f t="shared" si="432"/>
        <v>-36</v>
      </c>
      <c r="AP91" s="339" t="s">
        <v>7</v>
      </c>
      <c r="AQ91" s="340"/>
      <c r="AR91" s="48">
        <f>+SUM(AR89:AR90)</f>
        <v>1140</v>
      </c>
      <c r="AS91" s="48">
        <f>+SUM(AS89:AS90)</f>
        <v>1062</v>
      </c>
      <c r="AT91" s="48">
        <f>+SUM(AT89:AT90)</f>
        <v>1017</v>
      </c>
      <c r="AU91" s="100">
        <f t="shared" si="452"/>
        <v>-123</v>
      </c>
      <c r="AV91" s="102">
        <f t="shared" si="434"/>
        <v>-45</v>
      </c>
      <c r="AX91" s="339" t="s">
        <v>7</v>
      </c>
      <c r="AY91" s="340"/>
      <c r="AZ91" s="48">
        <f>+SUM(AZ89:AZ90)</f>
        <v>652</v>
      </c>
      <c r="BA91" s="48">
        <f>+SUM(BA89:BA90)</f>
        <v>761</v>
      </c>
      <c r="BB91" s="48">
        <f>+SUM(BB89:BB90)</f>
        <v>665</v>
      </c>
      <c r="BC91" s="100">
        <f t="shared" si="454"/>
        <v>13</v>
      </c>
      <c r="BD91" s="102">
        <f t="shared" si="436"/>
        <v>-96</v>
      </c>
      <c r="BF91" s="339" t="s">
        <v>7</v>
      </c>
      <c r="BG91" s="340"/>
      <c r="BH91" s="48">
        <f>+SUM(BH89:BH90)</f>
        <v>1465</v>
      </c>
      <c r="BI91" s="48">
        <f>+SUM(BI89:BI90)</f>
        <v>1903</v>
      </c>
      <c r="BJ91" s="48">
        <f>+SUM(BJ89:BJ90)</f>
        <v>1547</v>
      </c>
      <c r="BK91" s="100">
        <f t="shared" si="456"/>
        <v>82</v>
      </c>
      <c r="BL91" s="102">
        <f t="shared" si="438"/>
        <v>-356</v>
      </c>
      <c r="BN91" s="339" t="s">
        <v>7</v>
      </c>
      <c r="BO91" s="340"/>
      <c r="BP91" s="48">
        <f>+SUM(BP89:BP90)</f>
        <v>253</v>
      </c>
      <c r="BQ91" s="48">
        <f>+SUM(BQ89:BQ90)</f>
        <v>275</v>
      </c>
      <c r="BR91" s="48">
        <f>+SUM(BR89:BR90)</f>
        <v>252</v>
      </c>
      <c r="BS91" s="100">
        <f t="shared" si="458"/>
        <v>-1</v>
      </c>
      <c r="BT91" s="102">
        <f t="shared" si="440"/>
        <v>-23</v>
      </c>
    </row>
    <row r="93" spans="2:72">
      <c r="D93" s="232">
        <f>D91-D42</f>
        <v>0</v>
      </c>
      <c r="E93" s="232">
        <f t="shared" ref="E93:H93" si="459">E91-E42</f>
        <v>0</v>
      </c>
      <c r="F93" s="232">
        <f t="shared" si="459"/>
        <v>0</v>
      </c>
      <c r="G93" s="232">
        <f t="shared" si="459"/>
        <v>0</v>
      </c>
      <c r="H93" s="232">
        <f t="shared" si="459"/>
        <v>0</v>
      </c>
      <c r="L93" s="232">
        <f>L91-L42</f>
        <v>0</v>
      </c>
      <c r="M93" s="232">
        <f t="shared" ref="M93:P93" si="460">M91-M42</f>
        <v>0</v>
      </c>
      <c r="N93" s="232">
        <f t="shared" si="460"/>
        <v>0</v>
      </c>
      <c r="O93" s="232">
        <f t="shared" si="460"/>
        <v>0</v>
      </c>
      <c r="P93" s="232">
        <f t="shared" si="460"/>
        <v>0</v>
      </c>
      <c r="T93" s="232">
        <f>T91-T42</f>
        <v>0</v>
      </c>
      <c r="U93" s="232">
        <f t="shared" ref="U93:X93" si="461">U91-U42</f>
        <v>0</v>
      </c>
      <c r="V93" s="232">
        <f t="shared" si="461"/>
        <v>0</v>
      </c>
      <c r="W93" s="232">
        <f t="shared" si="461"/>
        <v>0</v>
      </c>
      <c r="X93" s="232">
        <f t="shared" si="461"/>
        <v>0</v>
      </c>
      <c r="AB93" s="232">
        <f>AB91-AB42</f>
        <v>0</v>
      </c>
      <c r="AC93" s="232">
        <f t="shared" ref="AC93:AF93" si="462">AC91-AC42</f>
        <v>0</v>
      </c>
      <c r="AD93" s="232">
        <f t="shared" si="462"/>
        <v>0</v>
      </c>
      <c r="AE93" s="232">
        <f t="shared" si="462"/>
        <v>0</v>
      </c>
      <c r="AF93" s="232">
        <f t="shared" si="462"/>
        <v>0</v>
      </c>
      <c r="AJ93" s="232">
        <f>AJ91-AJ42</f>
        <v>0</v>
      </c>
      <c r="AK93" s="232">
        <f t="shared" ref="AK93:AN93" si="463">AK91-AK42</f>
        <v>0</v>
      </c>
      <c r="AL93" s="232">
        <f t="shared" si="463"/>
        <v>0</v>
      </c>
      <c r="AM93" s="232">
        <f t="shared" si="463"/>
        <v>0</v>
      </c>
      <c r="AN93" s="232">
        <f t="shared" si="463"/>
        <v>0</v>
      </c>
      <c r="AR93" s="232">
        <f>AR91-AR42</f>
        <v>0</v>
      </c>
      <c r="AS93" s="232">
        <f t="shared" ref="AS93:AV93" si="464">AS91-AS42</f>
        <v>0</v>
      </c>
      <c r="AT93" s="232">
        <f t="shared" si="464"/>
        <v>0</v>
      </c>
      <c r="AU93" s="232">
        <f t="shared" si="464"/>
        <v>0</v>
      </c>
      <c r="AV93" s="232">
        <f t="shared" si="464"/>
        <v>0</v>
      </c>
      <c r="AZ93" s="232">
        <f>AZ91-AZ42</f>
        <v>0</v>
      </c>
      <c r="BA93" s="232">
        <f t="shared" ref="BA93:BD93" si="465">BA91-BA42</f>
        <v>0</v>
      </c>
      <c r="BB93" s="232">
        <f t="shared" si="465"/>
        <v>0</v>
      </c>
      <c r="BC93" s="232">
        <f t="shared" si="465"/>
        <v>0</v>
      </c>
      <c r="BD93" s="232">
        <f t="shared" si="465"/>
        <v>0</v>
      </c>
      <c r="BH93" s="232">
        <f>BH91-BH42</f>
        <v>0</v>
      </c>
      <c r="BI93" s="232">
        <f t="shared" ref="BI93:BL93" si="466">BI91-BI42</f>
        <v>0</v>
      </c>
      <c r="BJ93" s="232">
        <f t="shared" si="466"/>
        <v>0</v>
      </c>
      <c r="BK93" s="232">
        <f t="shared" si="466"/>
        <v>0</v>
      </c>
      <c r="BL93" s="232">
        <f t="shared" si="466"/>
        <v>0</v>
      </c>
      <c r="BP93" s="232">
        <f>BP91-BP42</f>
        <v>0</v>
      </c>
      <c r="BQ93" s="232">
        <f t="shared" ref="BQ93:BT93" si="467">BQ91-BQ42</f>
        <v>0</v>
      </c>
      <c r="BR93" s="232">
        <f t="shared" si="467"/>
        <v>0</v>
      </c>
      <c r="BS93" s="232">
        <f t="shared" si="467"/>
        <v>0</v>
      </c>
      <c r="BT93" s="232">
        <f t="shared" si="467"/>
        <v>0</v>
      </c>
    </row>
  </sheetData>
  <mergeCells count="153">
    <mergeCell ref="J91:K91"/>
    <mergeCell ref="O65:P65"/>
    <mergeCell ref="J71:K71"/>
    <mergeCell ref="J74:J76"/>
    <mergeCell ref="K74:K76"/>
    <mergeCell ref="O74:P74"/>
    <mergeCell ref="O75:P75"/>
    <mergeCell ref="B84:B86"/>
    <mergeCell ref="C84:C86"/>
    <mergeCell ref="G84:H84"/>
    <mergeCell ref="G85:H85"/>
    <mergeCell ref="B91:C91"/>
    <mergeCell ref="J64:J66"/>
    <mergeCell ref="K64:K66"/>
    <mergeCell ref="O64:P64"/>
    <mergeCell ref="B71:C71"/>
    <mergeCell ref="B74:B76"/>
    <mergeCell ref="C74:C76"/>
    <mergeCell ref="G74:H74"/>
    <mergeCell ref="G75:H75"/>
    <mergeCell ref="B81:C81"/>
    <mergeCell ref="W3:X3"/>
    <mergeCell ref="W4:X4"/>
    <mergeCell ref="R64:R66"/>
    <mergeCell ref="S64:S66"/>
    <mergeCell ref="W64:X64"/>
    <mergeCell ref="W65:X65"/>
    <mergeCell ref="J81:K81"/>
    <mergeCell ref="W74:X74"/>
    <mergeCell ref="W75:X75"/>
    <mergeCell ref="R81:S81"/>
    <mergeCell ref="G3:H3"/>
    <mergeCell ref="G4:H4"/>
    <mergeCell ref="B64:B66"/>
    <mergeCell ref="C64:C66"/>
    <mergeCell ref="G64:H64"/>
    <mergeCell ref="G65:H65"/>
    <mergeCell ref="J84:J86"/>
    <mergeCell ref="K84:K86"/>
    <mergeCell ref="O84:P84"/>
    <mergeCell ref="O85:P85"/>
    <mergeCell ref="O3:P3"/>
    <mergeCell ref="O4:P4"/>
    <mergeCell ref="Z91:AA91"/>
    <mergeCell ref="AE65:AF65"/>
    <mergeCell ref="Z71:AA71"/>
    <mergeCell ref="Z74:Z76"/>
    <mergeCell ref="AA74:AA76"/>
    <mergeCell ref="AE74:AF74"/>
    <mergeCell ref="AE75:AF75"/>
    <mergeCell ref="R84:R86"/>
    <mergeCell ref="S84:S86"/>
    <mergeCell ref="W84:X84"/>
    <mergeCell ref="W85:X85"/>
    <mergeCell ref="R91:S91"/>
    <mergeCell ref="Z64:Z66"/>
    <mergeCell ref="AA64:AA66"/>
    <mergeCell ref="AE64:AF64"/>
    <mergeCell ref="R71:S71"/>
    <mergeCell ref="R74:R76"/>
    <mergeCell ref="S74:S76"/>
    <mergeCell ref="AM3:AN3"/>
    <mergeCell ref="AM4:AN4"/>
    <mergeCell ref="AH64:AH66"/>
    <mergeCell ref="AI64:AI66"/>
    <mergeCell ref="AM64:AN64"/>
    <mergeCell ref="AM65:AN65"/>
    <mergeCell ref="Z81:AA81"/>
    <mergeCell ref="Z84:Z86"/>
    <mergeCell ref="AA84:AA86"/>
    <mergeCell ref="AE84:AF84"/>
    <mergeCell ref="AE85:AF85"/>
    <mergeCell ref="AE3:AF3"/>
    <mergeCell ref="AE4:AF4"/>
    <mergeCell ref="AP91:AQ91"/>
    <mergeCell ref="AU65:AV65"/>
    <mergeCell ref="AP71:AQ71"/>
    <mergeCell ref="AP74:AP76"/>
    <mergeCell ref="AQ74:AQ76"/>
    <mergeCell ref="AU74:AV74"/>
    <mergeCell ref="AU75:AV75"/>
    <mergeCell ref="AH84:AH86"/>
    <mergeCell ref="AI84:AI86"/>
    <mergeCell ref="AM84:AN84"/>
    <mergeCell ref="AM85:AN85"/>
    <mergeCell ref="AH91:AI91"/>
    <mergeCell ref="AP64:AP66"/>
    <mergeCell ref="AQ64:AQ66"/>
    <mergeCell ref="AU64:AV64"/>
    <mergeCell ref="AH71:AI71"/>
    <mergeCell ref="AH74:AH76"/>
    <mergeCell ref="AI74:AI76"/>
    <mergeCell ref="AM74:AN74"/>
    <mergeCell ref="AM75:AN75"/>
    <mergeCell ref="AH81:AI81"/>
    <mergeCell ref="BC3:BD3"/>
    <mergeCell ref="BC4:BD4"/>
    <mergeCell ref="AX64:AX66"/>
    <mergeCell ref="AY64:AY66"/>
    <mergeCell ref="BC64:BD64"/>
    <mergeCell ref="BC65:BD65"/>
    <mergeCell ref="AP81:AQ81"/>
    <mergeCell ref="AP84:AP86"/>
    <mergeCell ref="AQ84:AQ86"/>
    <mergeCell ref="AU84:AV84"/>
    <mergeCell ref="AU85:AV85"/>
    <mergeCell ref="AU3:AV3"/>
    <mergeCell ref="AU4:AV4"/>
    <mergeCell ref="BF91:BG91"/>
    <mergeCell ref="BK65:BL65"/>
    <mergeCell ref="BF71:BG71"/>
    <mergeCell ref="BF74:BF76"/>
    <mergeCell ref="BG74:BG76"/>
    <mergeCell ref="BK74:BL74"/>
    <mergeCell ref="BK75:BL75"/>
    <mergeCell ref="AX84:AX86"/>
    <mergeCell ref="AY84:AY86"/>
    <mergeCell ref="BC84:BD84"/>
    <mergeCell ref="BC85:BD85"/>
    <mergeCell ref="AX91:AY91"/>
    <mergeCell ref="BF64:BF66"/>
    <mergeCell ref="BG64:BG66"/>
    <mergeCell ref="BK64:BL64"/>
    <mergeCell ref="AX71:AY71"/>
    <mergeCell ref="AX74:AX76"/>
    <mergeCell ref="AY74:AY76"/>
    <mergeCell ref="BC74:BD74"/>
    <mergeCell ref="BC75:BD75"/>
    <mergeCell ref="AX81:AY81"/>
    <mergeCell ref="BF81:BG81"/>
    <mergeCell ref="BF84:BF86"/>
    <mergeCell ref="BG84:BG86"/>
    <mergeCell ref="BK84:BL84"/>
    <mergeCell ref="BK85:BL85"/>
    <mergeCell ref="BK3:BL3"/>
    <mergeCell ref="BK4:BL4"/>
    <mergeCell ref="BN84:BN86"/>
    <mergeCell ref="BO84:BO86"/>
    <mergeCell ref="BN91:BO91"/>
    <mergeCell ref="BN71:BO71"/>
    <mergeCell ref="BN74:BN76"/>
    <mergeCell ref="BO74:BO76"/>
    <mergeCell ref="BS84:BT84"/>
    <mergeCell ref="BS85:BT85"/>
    <mergeCell ref="BS74:BT74"/>
    <mergeCell ref="BS75:BT75"/>
    <mergeCell ref="BN81:BO81"/>
    <mergeCell ref="BS3:BT3"/>
    <mergeCell ref="BS4:BT4"/>
    <mergeCell ref="BN64:BN66"/>
    <mergeCell ref="BO64:BO66"/>
    <mergeCell ref="BS64:BT64"/>
    <mergeCell ref="BS65:BT65"/>
  </mergeCells>
  <conditionalFormatting sqref="D53:F62">
    <cfRule type="cellIs" dxfId="35" priority="51" operator="lessThan">
      <formula>0</formula>
    </cfRule>
    <cfRule type="cellIs" dxfId="34" priority="52" operator="greaterThan">
      <formula>0</formula>
    </cfRule>
  </conditionalFormatting>
  <conditionalFormatting sqref="L53:N62">
    <cfRule type="cellIs" dxfId="33" priority="33" operator="lessThan">
      <formula>0</formula>
    </cfRule>
    <cfRule type="cellIs" dxfId="32" priority="34" operator="greaterThan">
      <formula>0</formula>
    </cfRule>
  </conditionalFormatting>
  <conditionalFormatting sqref="T53:V62">
    <cfRule type="cellIs" dxfId="31" priority="31" operator="lessThan">
      <formula>0</formula>
    </cfRule>
    <cfRule type="cellIs" dxfId="30" priority="32" operator="greaterThan">
      <formula>0</formula>
    </cfRule>
  </conditionalFormatting>
  <conditionalFormatting sqref="AB53:AD62">
    <cfRule type="cellIs" dxfId="29" priority="29" operator="lessThan">
      <formula>0</formula>
    </cfRule>
    <cfRule type="cellIs" dxfId="28" priority="30" operator="greaterThan">
      <formula>0</formula>
    </cfRule>
  </conditionalFormatting>
  <conditionalFormatting sqref="AJ53:AL62">
    <cfRule type="cellIs" dxfId="27" priority="27" operator="lessThan">
      <formula>0</formula>
    </cfRule>
    <cfRule type="cellIs" dxfId="26" priority="28" operator="greaterThan">
      <formula>0</formula>
    </cfRule>
  </conditionalFormatting>
  <conditionalFormatting sqref="AR53:AT62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AZ53:BB62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BH53:BJ62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BP53:BR62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D93:H93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L93:P93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T93:X93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AB93:AF93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AJ93:AN93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AR93:AV9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AZ93:BD93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BH93:BL9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BP93:BT9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H52"/>
  <sheetViews>
    <sheetView showGridLines="0" topLeftCell="A10" zoomScaleNormal="100" workbookViewId="0">
      <selection activeCell="B54" sqref="B54"/>
    </sheetView>
  </sheetViews>
  <sheetFormatPr defaultColWidth="8.7109375" defaultRowHeight="15"/>
  <cols>
    <col min="1" max="1" width="3.28515625" style="35" customWidth="1"/>
    <col min="2" max="2" width="4.7109375" style="35" customWidth="1"/>
    <col min="3" max="3" width="36.85546875" style="35" customWidth="1"/>
    <col min="4" max="4" width="10.5703125" style="35" bestFit="1" customWidth="1"/>
    <col min="5" max="5" width="10.5703125" style="35" customWidth="1"/>
    <col min="6" max="6" width="11.28515625" style="35" bestFit="1" customWidth="1"/>
    <col min="7" max="7" width="9.28515625" style="35" bestFit="1" customWidth="1"/>
    <col min="8" max="8" width="9.28515625" style="35" customWidth="1"/>
    <col min="9" max="16384" width="8.7109375" style="35"/>
  </cols>
  <sheetData>
    <row r="2" spans="2:8">
      <c r="B2" s="106" t="s">
        <v>94</v>
      </c>
    </row>
    <row r="3" spans="2:8">
      <c r="C3" s="35" t="s">
        <v>57</v>
      </c>
    </row>
    <row r="5" spans="2:8">
      <c r="B5" s="35" t="s">
        <v>20</v>
      </c>
      <c r="C5" s="35" t="s">
        <v>53</v>
      </c>
    </row>
    <row r="6" spans="2:8">
      <c r="B6" s="322" t="s">
        <v>1</v>
      </c>
      <c r="C6" s="325" t="s">
        <v>8</v>
      </c>
      <c r="D6" s="67" t="s">
        <v>0</v>
      </c>
      <c r="E6" s="87" t="s">
        <v>37</v>
      </c>
      <c r="F6" s="68" t="s">
        <v>0</v>
      </c>
      <c r="G6" s="326" t="s">
        <v>38</v>
      </c>
      <c r="H6" s="327"/>
    </row>
    <row r="7" spans="2:8">
      <c r="B7" s="323"/>
      <c r="C7" s="323"/>
      <c r="D7" s="81" t="s">
        <v>2</v>
      </c>
      <c r="E7" s="81" t="s">
        <v>2</v>
      </c>
      <c r="F7" s="81" t="s">
        <v>2</v>
      </c>
      <c r="G7" s="320" t="s">
        <v>5</v>
      </c>
      <c r="H7" s="321"/>
    </row>
    <row r="8" spans="2:8">
      <c r="B8" s="324"/>
      <c r="C8" s="324"/>
      <c r="D8" s="69">
        <v>2020</v>
      </c>
      <c r="E8" s="69">
        <v>2021</v>
      </c>
      <c r="F8" s="69">
        <v>2021</v>
      </c>
      <c r="G8" s="91" t="s">
        <v>49</v>
      </c>
      <c r="H8" s="91" t="s">
        <v>50</v>
      </c>
    </row>
    <row r="9" spans="2:8">
      <c r="B9" s="90">
        <v>1</v>
      </c>
      <c r="C9" s="90">
        <v>2</v>
      </c>
      <c r="D9" s="90">
        <v>3</v>
      </c>
      <c r="E9" s="90">
        <v>4</v>
      </c>
      <c r="F9" s="90">
        <v>5</v>
      </c>
      <c r="G9" s="90">
        <v>6</v>
      </c>
      <c r="H9" s="90">
        <v>7</v>
      </c>
    </row>
    <row r="10" spans="2:8">
      <c r="B10" s="14"/>
      <c r="C10" s="15"/>
      <c r="D10" s="16"/>
      <c r="E10" s="54"/>
      <c r="F10" s="16"/>
      <c r="G10" s="16"/>
      <c r="H10" s="54"/>
    </row>
    <row r="11" spans="2:8">
      <c r="B11" s="17">
        <v>1</v>
      </c>
      <c r="C11" s="18" t="s">
        <v>9</v>
      </c>
      <c r="D11" s="19"/>
      <c r="E11" s="19"/>
      <c r="F11" s="19"/>
      <c r="G11" s="20"/>
      <c r="H11" s="21"/>
    </row>
    <row r="12" spans="2:8">
      <c r="B12" s="22"/>
      <c r="C12" s="18" t="s">
        <v>10</v>
      </c>
      <c r="D12" s="23">
        <f>'1'!D196</f>
        <v>0</v>
      </c>
      <c r="E12" s="23">
        <f>'1'!E196</f>
        <v>0</v>
      </c>
      <c r="F12" s="23">
        <f>'1'!F196</f>
        <v>0</v>
      </c>
      <c r="G12" s="20">
        <f>F12-D12</f>
        <v>0</v>
      </c>
      <c r="H12" s="101">
        <f>F12-E12</f>
        <v>0</v>
      </c>
    </row>
    <row r="13" spans="2:8">
      <c r="B13" s="22"/>
      <c r="C13" s="18" t="s">
        <v>11</v>
      </c>
      <c r="D13" s="23">
        <f>'1'!D197</f>
        <v>0</v>
      </c>
      <c r="E13" s="23">
        <f>'1'!E197</f>
        <v>0</v>
      </c>
      <c r="F13" s="23">
        <f>'1'!F197</f>
        <v>0</v>
      </c>
      <c r="G13" s="20">
        <f t="shared" ref="G13:G18" si="0">F13-D13</f>
        <v>0</v>
      </c>
      <c r="H13" s="101">
        <f t="shared" ref="H13:H18" si="1">F13-E13</f>
        <v>0</v>
      </c>
    </row>
    <row r="14" spans="2:8">
      <c r="B14" s="22"/>
      <c r="C14" s="18" t="s">
        <v>12</v>
      </c>
      <c r="D14" s="23">
        <f>'1'!D198</f>
        <v>24</v>
      </c>
      <c r="E14" s="23">
        <f>'1'!E198</f>
        <v>26</v>
      </c>
      <c r="F14" s="23">
        <f>'1'!F198</f>
        <v>24</v>
      </c>
      <c r="G14" s="20">
        <f t="shared" si="0"/>
        <v>0</v>
      </c>
      <c r="H14" s="101">
        <f t="shared" si="1"/>
        <v>-2</v>
      </c>
    </row>
    <row r="15" spans="2:8">
      <c r="B15" s="22"/>
      <c r="C15" s="24" t="s">
        <v>13</v>
      </c>
      <c r="D15" s="23">
        <f>'1'!D199</f>
        <v>1020</v>
      </c>
      <c r="E15" s="23">
        <f>'1'!E199</f>
        <v>1184</v>
      </c>
      <c r="F15" s="23">
        <f>'1'!F199</f>
        <v>823</v>
      </c>
      <c r="G15" s="20">
        <f t="shared" si="0"/>
        <v>-197</v>
      </c>
      <c r="H15" s="101">
        <f t="shared" si="1"/>
        <v>-361</v>
      </c>
    </row>
    <row r="16" spans="2:8">
      <c r="B16" s="22"/>
      <c r="C16" s="18" t="s">
        <v>36</v>
      </c>
      <c r="D16" s="23">
        <f>'1'!D200</f>
        <v>0</v>
      </c>
      <c r="E16" s="23">
        <f>'1'!E200</f>
        <v>0</v>
      </c>
      <c r="F16" s="23">
        <f>'1'!F200</f>
        <v>0</v>
      </c>
      <c r="G16" s="20">
        <f t="shared" si="0"/>
        <v>0</v>
      </c>
      <c r="H16" s="101">
        <f t="shared" si="1"/>
        <v>0</v>
      </c>
    </row>
    <row r="17" spans="2:8">
      <c r="B17" s="22"/>
      <c r="C17" s="18" t="s">
        <v>14</v>
      </c>
      <c r="D17" s="23">
        <f>'1'!D201</f>
        <v>0</v>
      </c>
      <c r="E17" s="23">
        <f>'1'!E201</f>
        <v>0</v>
      </c>
      <c r="F17" s="23">
        <f>'1'!F201</f>
        <v>0</v>
      </c>
      <c r="G17" s="20">
        <f t="shared" si="0"/>
        <v>0</v>
      </c>
      <c r="H17" s="101">
        <f t="shared" si="1"/>
        <v>0</v>
      </c>
    </row>
    <row r="18" spans="2:8">
      <c r="B18" s="22"/>
      <c r="C18" s="18" t="s">
        <v>15</v>
      </c>
      <c r="D18" s="23">
        <f>'1'!D202</f>
        <v>40</v>
      </c>
      <c r="E18" s="23">
        <f>'1'!E202</f>
        <v>9</v>
      </c>
      <c r="F18" s="23">
        <f>'1'!F202</f>
        <v>221</v>
      </c>
      <c r="G18" s="20">
        <f t="shared" si="0"/>
        <v>181</v>
      </c>
      <c r="H18" s="101">
        <f t="shared" si="1"/>
        <v>212</v>
      </c>
    </row>
    <row r="19" spans="2:8">
      <c r="B19" s="22"/>
      <c r="C19" s="25"/>
      <c r="D19" s="26"/>
      <c r="E19" s="30"/>
      <c r="F19" s="62"/>
      <c r="G19" s="28"/>
      <c r="H19" s="64"/>
    </row>
    <row r="20" spans="2:8">
      <c r="B20" s="22"/>
      <c r="C20" s="29" t="s">
        <v>16</v>
      </c>
      <c r="D20" s="26">
        <f>SUM(D12:D18)</f>
        <v>1084</v>
      </c>
      <c r="E20" s="26">
        <f>SUM(E12:E18)</f>
        <v>1219</v>
      </c>
      <c r="F20" s="63">
        <f t="shared" ref="F20" si="2">SUM(F12:F18)</f>
        <v>1068</v>
      </c>
      <c r="G20" s="30">
        <f>F20-D20</f>
        <v>-16</v>
      </c>
      <c r="H20" s="26">
        <f>F20-E20</f>
        <v>-151</v>
      </c>
    </row>
    <row r="21" spans="2:8">
      <c r="B21" s="22"/>
      <c r="C21" s="18"/>
      <c r="D21" s="23"/>
      <c r="E21" s="31"/>
      <c r="F21" s="61"/>
      <c r="G21" s="20"/>
      <c r="H21" s="21"/>
    </row>
    <row r="22" spans="2:8">
      <c r="B22" s="22">
        <v>2</v>
      </c>
      <c r="C22" s="24" t="s">
        <v>17</v>
      </c>
      <c r="D22" s="23">
        <f>'1'!D206</f>
        <v>401</v>
      </c>
      <c r="E22" s="23">
        <f>'1'!E206</f>
        <v>396</v>
      </c>
      <c r="F22" s="23">
        <f>'1'!F206</f>
        <v>381</v>
      </c>
      <c r="G22" s="101">
        <f>F22-D22</f>
        <v>-20</v>
      </c>
      <c r="H22" s="101">
        <f t="shared" ref="H22:H24" si="3">F22-E22</f>
        <v>-15</v>
      </c>
    </row>
    <row r="23" spans="2:8">
      <c r="B23" s="22">
        <v>3</v>
      </c>
      <c r="C23" s="18" t="s">
        <v>18</v>
      </c>
      <c r="D23" s="23">
        <f>'1'!D207</f>
        <v>525</v>
      </c>
      <c r="E23" s="23">
        <f>'1'!E207</f>
        <v>776</v>
      </c>
      <c r="F23" s="23">
        <f>'1'!F207</f>
        <v>812</v>
      </c>
      <c r="G23" s="101">
        <f t="shared" ref="G23:G24" si="4">F23-D23</f>
        <v>287</v>
      </c>
      <c r="H23" s="101">
        <f t="shared" si="3"/>
        <v>36</v>
      </c>
    </row>
    <row r="24" spans="2:8">
      <c r="B24" s="22">
        <v>4</v>
      </c>
      <c r="C24" s="18" t="s">
        <v>19</v>
      </c>
      <c r="D24" s="23">
        <f>'1'!D208</f>
        <v>0</v>
      </c>
      <c r="E24" s="23">
        <f>'1'!E208</f>
        <v>0</v>
      </c>
      <c r="F24" s="23">
        <f>'1'!F208</f>
        <v>0</v>
      </c>
      <c r="G24" s="101">
        <f t="shared" si="4"/>
        <v>0</v>
      </c>
      <c r="H24" s="101">
        <f t="shared" si="3"/>
        <v>0</v>
      </c>
    </row>
    <row r="25" spans="2:8">
      <c r="B25" s="22"/>
      <c r="C25" s="5"/>
      <c r="D25" s="23"/>
      <c r="E25" s="31"/>
      <c r="F25" s="61"/>
      <c r="G25" s="20"/>
      <c r="H25" s="50"/>
    </row>
    <row r="26" spans="2:8">
      <c r="B26" s="32"/>
      <c r="C26" s="94" t="s">
        <v>39</v>
      </c>
      <c r="D26" s="33">
        <f>SUM(D20:D25)</f>
        <v>2010</v>
      </c>
      <c r="E26" s="33">
        <f t="shared" ref="E26:F26" si="5">SUM(E20:E25)</f>
        <v>2391</v>
      </c>
      <c r="F26" s="33">
        <f t="shared" si="5"/>
        <v>2261</v>
      </c>
      <c r="G26" s="34">
        <f t="shared" ref="G26:H26" si="6">SUM(G20:G24)</f>
        <v>251</v>
      </c>
      <c r="H26" s="33">
        <f t="shared" si="6"/>
        <v>-130</v>
      </c>
    </row>
    <row r="28" spans="2:8">
      <c r="B28" s="35" t="s">
        <v>20</v>
      </c>
      <c r="C28" s="35" t="s">
        <v>54</v>
      </c>
    </row>
    <row r="29" spans="2:8">
      <c r="B29" s="322" t="s">
        <v>1</v>
      </c>
      <c r="C29" s="325" t="s">
        <v>8</v>
      </c>
      <c r="D29" s="67" t="s">
        <v>0</v>
      </c>
      <c r="E29" s="87" t="s">
        <v>37</v>
      </c>
      <c r="F29" s="68" t="s">
        <v>0</v>
      </c>
      <c r="G29" s="326" t="s">
        <v>38</v>
      </c>
      <c r="H29" s="327"/>
    </row>
    <row r="30" spans="2:8">
      <c r="B30" s="323"/>
      <c r="C30" s="323"/>
      <c r="D30" s="81" t="s">
        <v>2</v>
      </c>
      <c r="E30" s="81" t="s">
        <v>2</v>
      </c>
      <c r="F30" s="81" t="s">
        <v>2</v>
      </c>
      <c r="G30" s="320" t="s">
        <v>5</v>
      </c>
      <c r="H30" s="321"/>
    </row>
    <row r="31" spans="2:8">
      <c r="B31" s="324"/>
      <c r="C31" s="324"/>
      <c r="D31" s="69">
        <v>2020</v>
      </c>
      <c r="E31" s="69">
        <v>2021</v>
      </c>
      <c r="F31" s="69">
        <v>2021</v>
      </c>
      <c r="G31" s="91" t="s">
        <v>49</v>
      </c>
      <c r="H31" s="91" t="s">
        <v>50</v>
      </c>
    </row>
    <row r="32" spans="2:8">
      <c r="B32" s="90">
        <v>1</v>
      </c>
      <c r="C32" s="90">
        <v>2</v>
      </c>
      <c r="D32" s="90">
        <v>3</v>
      </c>
      <c r="E32" s="90">
        <v>4</v>
      </c>
      <c r="F32" s="90">
        <v>5</v>
      </c>
      <c r="G32" s="90">
        <v>6</v>
      </c>
      <c r="H32" s="90">
        <v>7</v>
      </c>
    </row>
    <row r="33" spans="2:8">
      <c r="B33" s="14"/>
      <c r="C33" s="15"/>
      <c r="D33" s="16"/>
      <c r="E33" s="54"/>
      <c r="F33" s="16"/>
      <c r="G33" s="16"/>
      <c r="H33" s="54"/>
    </row>
    <row r="34" spans="2:8">
      <c r="B34" s="17">
        <v>1</v>
      </c>
      <c r="C34" s="18" t="s">
        <v>9</v>
      </c>
      <c r="D34" s="19"/>
      <c r="E34" s="19"/>
      <c r="F34" s="19"/>
      <c r="G34" s="20"/>
      <c r="H34" s="21"/>
    </row>
    <row r="35" spans="2:8">
      <c r="B35" s="22"/>
      <c r="C35" s="18" t="s">
        <v>10</v>
      </c>
      <c r="D35" s="23">
        <f>'1'!D219</f>
        <v>0</v>
      </c>
      <c r="E35" s="23">
        <f>'1'!E219</f>
        <v>0</v>
      </c>
      <c r="F35" s="23">
        <f>'1'!F219</f>
        <v>0</v>
      </c>
      <c r="G35" s="101">
        <f t="shared" ref="G35:G41" si="7">F35-D35</f>
        <v>0</v>
      </c>
      <c r="H35" s="101">
        <f t="shared" ref="H35:H41" si="8">F35-E35</f>
        <v>0</v>
      </c>
    </row>
    <row r="36" spans="2:8">
      <c r="B36" s="22"/>
      <c r="C36" s="18" t="s">
        <v>11</v>
      </c>
      <c r="D36" s="23">
        <f>'1'!D220</f>
        <v>0</v>
      </c>
      <c r="E36" s="23">
        <f>'1'!E220</f>
        <v>0</v>
      </c>
      <c r="F36" s="23">
        <f>'1'!F220</f>
        <v>0</v>
      </c>
      <c r="G36" s="101">
        <f t="shared" si="7"/>
        <v>0</v>
      </c>
      <c r="H36" s="101">
        <f t="shared" si="8"/>
        <v>0</v>
      </c>
    </row>
    <row r="37" spans="2:8">
      <c r="B37" s="22"/>
      <c r="C37" s="18" t="s">
        <v>12</v>
      </c>
      <c r="D37" s="23">
        <f>'1'!D221</f>
        <v>16</v>
      </c>
      <c r="E37" s="23">
        <f>'1'!E221</f>
        <v>24</v>
      </c>
      <c r="F37" s="23">
        <f>'1'!F221</f>
        <v>51</v>
      </c>
      <c r="G37" s="101">
        <f t="shared" si="7"/>
        <v>35</v>
      </c>
      <c r="H37" s="101">
        <f t="shared" si="8"/>
        <v>27</v>
      </c>
    </row>
    <row r="38" spans="2:8">
      <c r="B38" s="22"/>
      <c r="C38" s="24" t="s">
        <v>13</v>
      </c>
      <c r="D38" s="23">
        <f>'1'!D222</f>
        <v>2623</v>
      </c>
      <c r="E38" s="23">
        <f>'1'!E222</f>
        <v>3103</v>
      </c>
      <c r="F38" s="23">
        <f>'1'!F222</f>
        <v>2185</v>
      </c>
      <c r="G38" s="101">
        <f t="shared" si="7"/>
        <v>-438</v>
      </c>
      <c r="H38" s="101">
        <f t="shared" si="8"/>
        <v>-918</v>
      </c>
    </row>
    <row r="39" spans="2:8">
      <c r="B39" s="22"/>
      <c r="C39" s="18" t="s">
        <v>36</v>
      </c>
      <c r="D39" s="23">
        <f>'1'!D223</f>
        <v>44</v>
      </c>
      <c r="E39" s="23">
        <f>'1'!E223</f>
        <v>58</v>
      </c>
      <c r="F39" s="23">
        <f>'1'!F223</f>
        <v>0</v>
      </c>
      <c r="G39" s="101">
        <f t="shared" si="7"/>
        <v>-44</v>
      </c>
      <c r="H39" s="101">
        <f t="shared" si="8"/>
        <v>-58</v>
      </c>
    </row>
    <row r="40" spans="2:8">
      <c r="B40" s="22"/>
      <c r="C40" s="18" t="s">
        <v>14</v>
      </c>
      <c r="D40" s="23">
        <f>'1'!D224</f>
        <v>0</v>
      </c>
      <c r="E40" s="23">
        <f>'1'!E224</f>
        <v>0</v>
      </c>
      <c r="F40" s="23">
        <f>'1'!F224</f>
        <v>0</v>
      </c>
      <c r="G40" s="101">
        <f t="shared" si="7"/>
        <v>0</v>
      </c>
      <c r="H40" s="101">
        <f t="shared" si="8"/>
        <v>0</v>
      </c>
    </row>
    <row r="41" spans="2:8">
      <c r="B41" s="22"/>
      <c r="C41" s="18" t="s">
        <v>15</v>
      </c>
      <c r="D41" s="23">
        <f>'1'!D225</f>
        <v>11</v>
      </c>
      <c r="E41" s="23">
        <f>'1'!E225</f>
        <v>12</v>
      </c>
      <c r="F41" s="23">
        <f>'1'!F225</f>
        <v>564</v>
      </c>
      <c r="G41" s="101">
        <f t="shared" si="7"/>
        <v>553</v>
      </c>
      <c r="H41" s="101">
        <f t="shared" si="8"/>
        <v>552</v>
      </c>
    </row>
    <row r="42" spans="2:8">
      <c r="B42" s="22"/>
      <c r="C42" s="25"/>
      <c r="D42" s="26"/>
      <c r="E42" s="30"/>
      <c r="F42" s="62"/>
      <c r="G42" s="28"/>
      <c r="H42" s="64"/>
    </row>
    <row r="43" spans="2:8">
      <c r="B43" s="22"/>
      <c r="C43" s="29" t="s">
        <v>16</v>
      </c>
      <c r="D43" s="26">
        <f>SUM(D35:D41)</f>
        <v>2694</v>
      </c>
      <c r="E43" s="26">
        <f>SUM(E35:E41)</f>
        <v>3197</v>
      </c>
      <c r="F43" s="63">
        <f t="shared" ref="F43:H43" si="9">SUM(F35:F41)</f>
        <v>2800</v>
      </c>
      <c r="G43" s="30">
        <f t="shared" si="9"/>
        <v>106</v>
      </c>
      <c r="H43" s="26">
        <f t="shared" si="9"/>
        <v>-397</v>
      </c>
    </row>
    <row r="44" spans="2:8">
      <c r="B44" s="22"/>
      <c r="C44" s="18"/>
      <c r="D44" s="23"/>
      <c r="E44" s="31"/>
      <c r="F44" s="61"/>
      <c r="G44" s="20"/>
      <c r="H44" s="21"/>
    </row>
    <row r="45" spans="2:8">
      <c r="B45" s="22">
        <v>2</v>
      </c>
      <c r="C45" s="24" t="s">
        <v>17</v>
      </c>
      <c r="D45" s="23">
        <f>'1'!D229</f>
        <v>501</v>
      </c>
      <c r="E45" s="23">
        <f>'1'!E229</f>
        <v>490</v>
      </c>
      <c r="F45" s="23">
        <f>'1'!F229</f>
        <v>461</v>
      </c>
      <c r="G45" s="101">
        <f t="shared" ref="G45:G47" si="10">F45-D45</f>
        <v>-40</v>
      </c>
      <c r="H45" s="101">
        <f t="shared" ref="H45:H47" si="11">F45-E45</f>
        <v>-29</v>
      </c>
    </row>
    <row r="46" spans="2:8">
      <c r="B46" s="22">
        <v>3</v>
      </c>
      <c r="C46" s="18" t="s">
        <v>18</v>
      </c>
      <c r="D46" s="23">
        <f>'1'!D230</f>
        <v>360</v>
      </c>
      <c r="E46" s="23">
        <f>'1'!E230</f>
        <v>395</v>
      </c>
      <c r="F46" s="23">
        <f>'1'!F230</f>
        <v>341</v>
      </c>
      <c r="G46" s="101">
        <f t="shared" si="10"/>
        <v>-19</v>
      </c>
      <c r="H46" s="101">
        <f t="shared" si="11"/>
        <v>-54</v>
      </c>
    </row>
    <row r="47" spans="2:8">
      <c r="B47" s="22">
        <v>4</v>
      </c>
      <c r="C47" s="18" t="s">
        <v>19</v>
      </c>
      <c r="D47" s="23">
        <f>'1'!D231</f>
        <v>0</v>
      </c>
      <c r="E47" s="23">
        <f>'1'!E231</f>
        <v>0</v>
      </c>
      <c r="F47" s="23">
        <f>'1'!F231</f>
        <v>0</v>
      </c>
      <c r="G47" s="101">
        <f t="shared" si="10"/>
        <v>0</v>
      </c>
      <c r="H47" s="101">
        <f t="shared" si="11"/>
        <v>0</v>
      </c>
    </row>
    <row r="48" spans="2:8">
      <c r="B48" s="22"/>
      <c r="C48" s="5"/>
      <c r="D48" s="23"/>
      <c r="E48" s="31"/>
      <c r="F48" s="61"/>
      <c r="G48" s="20"/>
      <c r="H48" s="50"/>
    </row>
    <row r="49" spans="2:8">
      <c r="B49" s="32"/>
      <c r="C49" s="94" t="s">
        <v>39</v>
      </c>
      <c r="D49" s="33">
        <f>SUM(D43:D48)</f>
        <v>3555</v>
      </c>
      <c r="E49" s="33">
        <f t="shared" ref="E49:F49" si="12">SUM(E43:E48)</f>
        <v>4082</v>
      </c>
      <c r="F49" s="33">
        <f t="shared" si="12"/>
        <v>3602</v>
      </c>
      <c r="G49" s="34">
        <f t="shared" ref="G49:H49" si="13">SUM(G43:G47)</f>
        <v>47</v>
      </c>
      <c r="H49" s="33">
        <f t="shared" si="13"/>
        <v>-480</v>
      </c>
    </row>
    <row r="51" spans="2:8">
      <c r="D51" s="52">
        <f>D26+D49</f>
        <v>5565</v>
      </c>
      <c r="E51" s="52">
        <f t="shared" ref="E51:F51" si="14">E26+E49</f>
        <v>6473</v>
      </c>
      <c r="F51" s="52">
        <f t="shared" si="14"/>
        <v>5863</v>
      </c>
    </row>
    <row r="52" spans="2:8">
      <c r="D52" s="35" t="e">
        <f>'Template Anper dan Cucu'!E14</f>
        <v>#REF!</v>
      </c>
      <c r="E52" s="35" t="e">
        <f>'Template Anper dan Cucu'!F14</f>
        <v>#REF!</v>
      </c>
      <c r="F52" s="35" t="e">
        <f>'Template Anper dan Cucu'!G14</f>
        <v>#REF!</v>
      </c>
    </row>
  </sheetData>
  <mergeCells count="8">
    <mergeCell ref="B29:B31"/>
    <mergeCell ref="C29:C31"/>
    <mergeCell ref="G29:H29"/>
    <mergeCell ref="G30:H30"/>
    <mergeCell ref="B6:B8"/>
    <mergeCell ref="C6:C8"/>
    <mergeCell ref="G6:H6"/>
    <mergeCell ref="G7:H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B1:J20"/>
  <sheetViews>
    <sheetView showGridLines="0" zoomScale="110" zoomScaleNormal="110" workbookViewId="0">
      <selection activeCell="E17" sqref="E17:G17"/>
    </sheetView>
  </sheetViews>
  <sheetFormatPr defaultColWidth="9.28515625" defaultRowHeight="15"/>
  <cols>
    <col min="1" max="1" width="3.5703125" style="35" customWidth="1"/>
    <col min="2" max="2" width="4.5703125" style="35" bestFit="1" customWidth="1"/>
    <col min="3" max="3" width="32" style="35" customWidth="1"/>
    <col min="4" max="4" width="35.28515625" style="35" customWidth="1"/>
    <col min="5" max="5" width="10.5703125" style="35" bestFit="1" customWidth="1"/>
    <col min="6" max="6" width="10.5703125" style="35" customWidth="1"/>
    <col min="7" max="7" width="11.28515625" style="35" bestFit="1" customWidth="1"/>
    <col min="8" max="8" width="9.7109375" style="35" customWidth="1"/>
    <col min="9" max="9" width="12" style="35" customWidth="1"/>
    <col min="10" max="10" width="4.140625" style="36" customWidth="1"/>
    <col min="11" max="16384" width="9.28515625" style="35"/>
  </cols>
  <sheetData>
    <row r="1" spans="2:10">
      <c r="B1" s="106"/>
    </row>
    <row r="2" spans="2:10">
      <c r="B2" s="70"/>
      <c r="C2" s="71"/>
      <c r="D2" s="71"/>
      <c r="E2" s="67" t="s">
        <v>0</v>
      </c>
      <c r="F2" s="87" t="s">
        <v>37</v>
      </c>
      <c r="G2" s="68" t="s">
        <v>0</v>
      </c>
      <c r="H2" s="326" t="s">
        <v>38</v>
      </c>
      <c r="I2" s="327"/>
      <c r="J2" s="82"/>
    </row>
    <row r="3" spans="2:10">
      <c r="B3" s="72" t="s">
        <v>1</v>
      </c>
      <c r="C3" s="81" t="s">
        <v>40</v>
      </c>
      <c r="D3" s="81" t="s">
        <v>41</v>
      </c>
      <c r="E3" s="81" t="s">
        <v>2</v>
      </c>
      <c r="F3" s="81" t="s">
        <v>2</v>
      </c>
      <c r="G3" s="81" t="s">
        <v>2</v>
      </c>
      <c r="H3" s="320" t="s">
        <v>5</v>
      </c>
      <c r="I3" s="321"/>
      <c r="J3" s="82"/>
    </row>
    <row r="4" spans="2:10">
      <c r="B4" s="73"/>
      <c r="C4" s="74"/>
      <c r="D4" s="74"/>
      <c r="E4" s="69">
        <v>2020</v>
      </c>
      <c r="F4" s="69">
        <v>2021</v>
      </c>
      <c r="G4" s="69">
        <v>2021</v>
      </c>
      <c r="H4" s="91" t="s">
        <v>51</v>
      </c>
      <c r="I4" s="91" t="s">
        <v>52</v>
      </c>
      <c r="J4" s="85"/>
    </row>
    <row r="5" spans="2:10">
      <c r="B5" s="75">
        <v>1</v>
      </c>
      <c r="C5" s="75">
        <v>2</v>
      </c>
      <c r="D5" s="75">
        <v>3</v>
      </c>
      <c r="E5" s="75">
        <v>4</v>
      </c>
      <c r="F5" s="75">
        <v>5</v>
      </c>
      <c r="G5" s="75">
        <v>6</v>
      </c>
      <c r="H5" s="75">
        <v>7</v>
      </c>
      <c r="I5" s="75">
        <v>8</v>
      </c>
      <c r="J5" s="86"/>
    </row>
    <row r="6" spans="2:10">
      <c r="B6" s="1"/>
      <c r="C6" s="2"/>
      <c r="D6" s="3"/>
      <c r="E6" s="58"/>
      <c r="F6" s="58"/>
      <c r="G6" s="13"/>
      <c r="H6" s="13"/>
      <c r="I6" s="11"/>
      <c r="J6" s="83"/>
    </row>
    <row r="7" spans="2:10">
      <c r="B7" s="4">
        <v>1</v>
      </c>
      <c r="C7" s="155" t="str">
        <f>'Template Regional dan Cabang'!B2</f>
        <v>PT Pelindo Terminal Petikemas</v>
      </c>
      <c r="D7" s="6" t="s">
        <v>42</v>
      </c>
      <c r="E7" s="55" t="e">
        <f>'2'!E190</f>
        <v>#REF!</v>
      </c>
      <c r="F7" s="55" t="e">
        <f>'2'!F190</f>
        <v>#REF!</v>
      </c>
      <c r="G7" s="55" t="e">
        <f>'2'!G190</f>
        <v>#REF!</v>
      </c>
      <c r="H7" s="20" t="e">
        <f t="shared" ref="H7:H14" si="0">G7-E7</f>
        <v>#REF!</v>
      </c>
      <c r="I7" s="101" t="e">
        <f t="shared" ref="I7:I14" si="1">G7-F7</f>
        <v>#REF!</v>
      </c>
      <c r="J7" s="84"/>
    </row>
    <row r="8" spans="2:10">
      <c r="B8" s="7"/>
      <c r="C8" s="5"/>
      <c r="D8" s="6" t="s">
        <v>43</v>
      </c>
      <c r="E8" s="55" t="e">
        <f>'2'!E191</f>
        <v>#REF!</v>
      </c>
      <c r="F8" s="55" t="e">
        <f>'2'!F191</f>
        <v>#REF!</v>
      </c>
      <c r="G8" s="55" t="e">
        <f>'2'!G191</f>
        <v>#REF!</v>
      </c>
      <c r="H8" s="20" t="e">
        <f t="shared" si="0"/>
        <v>#REF!</v>
      </c>
      <c r="I8" s="101" t="e">
        <f t="shared" si="1"/>
        <v>#REF!</v>
      </c>
      <c r="J8" s="84"/>
    </row>
    <row r="9" spans="2:10">
      <c r="B9" s="7"/>
      <c r="C9" s="5"/>
      <c r="D9" s="6" t="s">
        <v>44</v>
      </c>
      <c r="E9" s="55" t="e">
        <f>'2'!E192</f>
        <v>#REF!</v>
      </c>
      <c r="F9" s="55" t="e">
        <f>'2'!F192</f>
        <v>#REF!</v>
      </c>
      <c r="G9" s="55" t="e">
        <f>'2'!G192</f>
        <v>#REF!</v>
      </c>
      <c r="H9" s="20" t="e">
        <f t="shared" si="0"/>
        <v>#REF!</v>
      </c>
      <c r="I9" s="101" t="e">
        <f t="shared" si="1"/>
        <v>#REF!</v>
      </c>
      <c r="J9" s="84"/>
    </row>
    <row r="10" spans="2:10" ht="16.149999999999999" customHeight="1">
      <c r="B10" s="7"/>
      <c r="C10" s="5"/>
      <c r="D10" s="6" t="s">
        <v>45</v>
      </c>
      <c r="E10" s="55" t="e">
        <f>'2'!E193</f>
        <v>#REF!</v>
      </c>
      <c r="F10" s="55" t="e">
        <f>'2'!F193</f>
        <v>#REF!</v>
      </c>
      <c r="G10" s="55" t="e">
        <f>'2'!G193</f>
        <v>#REF!</v>
      </c>
      <c r="H10" s="20" t="e">
        <f t="shared" si="0"/>
        <v>#REF!</v>
      </c>
      <c r="I10" s="101" t="e">
        <f t="shared" si="1"/>
        <v>#REF!</v>
      </c>
      <c r="J10" s="84"/>
    </row>
    <row r="11" spans="2:10" ht="16.899999999999999" customHeight="1">
      <c r="B11" s="7"/>
      <c r="C11" s="5"/>
      <c r="D11" s="6" t="s">
        <v>46</v>
      </c>
      <c r="E11" s="55" t="e">
        <f>'2'!E194</f>
        <v>#REF!</v>
      </c>
      <c r="F11" s="55" t="e">
        <f>'2'!F194</f>
        <v>#REF!</v>
      </c>
      <c r="G11" s="55" t="e">
        <f>'2'!G194</f>
        <v>#REF!</v>
      </c>
      <c r="H11" s="20" t="e">
        <f t="shared" si="0"/>
        <v>#REF!</v>
      </c>
      <c r="I11" s="101" t="e">
        <f t="shared" si="1"/>
        <v>#REF!</v>
      </c>
      <c r="J11" s="84"/>
    </row>
    <row r="12" spans="2:10" ht="16.899999999999999" customHeight="1">
      <c r="B12" s="7"/>
      <c r="C12" s="5"/>
      <c r="D12" s="6" t="s">
        <v>47</v>
      </c>
      <c r="E12" s="55" t="e">
        <f>'2'!E195</f>
        <v>#REF!</v>
      </c>
      <c r="F12" s="55" t="e">
        <f>'2'!F195</f>
        <v>#REF!</v>
      </c>
      <c r="G12" s="55" t="e">
        <f>'2'!G195</f>
        <v>#REF!</v>
      </c>
      <c r="H12" s="20" t="e">
        <f t="shared" si="0"/>
        <v>#REF!</v>
      </c>
      <c r="I12" s="101" t="e">
        <f t="shared" si="1"/>
        <v>#REF!</v>
      </c>
      <c r="J12" s="84"/>
    </row>
    <row r="13" spans="2:10" ht="14.65" customHeight="1">
      <c r="B13" s="7"/>
      <c r="C13" s="5"/>
      <c r="D13" s="65" t="s">
        <v>48</v>
      </c>
      <c r="E13" s="55" t="e">
        <f>'2'!E196</f>
        <v>#REF!</v>
      </c>
      <c r="F13" s="55" t="e">
        <f>'2'!F196</f>
        <v>#REF!</v>
      </c>
      <c r="G13" s="55" t="e">
        <f>'2'!G196</f>
        <v>#REF!</v>
      </c>
      <c r="H13" s="20" t="e">
        <f t="shared" si="0"/>
        <v>#REF!</v>
      </c>
      <c r="I13" s="101" t="e">
        <f t="shared" si="1"/>
        <v>#REF!</v>
      </c>
      <c r="J13" s="84"/>
    </row>
    <row r="14" spans="2:10">
      <c r="B14" s="8"/>
      <c r="C14" s="9"/>
      <c r="D14" s="10" t="s">
        <v>3</v>
      </c>
      <c r="E14" s="57" t="e">
        <f>SUM(E7:E13)</f>
        <v>#REF!</v>
      </c>
      <c r="F14" s="57" t="e">
        <f>SUM(F7:F13)</f>
        <v>#REF!</v>
      </c>
      <c r="G14" s="12" t="e">
        <f t="shared" ref="G14" si="2">SUM(G7:G13)</f>
        <v>#REF!</v>
      </c>
      <c r="H14" s="100" t="e">
        <f t="shared" si="0"/>
        <v>#REF!</v>
      </c>
      <c r="I14" s="102" t="e">
        <f t="shared" si="1"/>
        <v>#REF!</v>
      </c>
      <c r="J14" s="84"/>
    </row>
    <row r="15" spans="2:10">
      <c r="B15" s="107"/>
      <c r="C15" s="108"/>
      <c r="D15" s="108"/>
      <c r="E15" s="109"/>
      <c r="F15" s="109"/>
      <c r="G15" s="110"/>
      <c r="H15" s="111"/>
      <c r="I15" s="112"/>
      <c r="J15" s="84"/>
    </row>
    <row r="17" spans="5:7">
      <c r="E17" s="52" t="e">
        <f>E7+E9</f>
        <v>#REF!</v>
      </c>
      <c r="F17" s="52" t="e">
        <f t="shared" ref="F17:G17" si="3">F7+F9</f>
        <v>#REF!</v>
      </c>
      <c r="G17" s="52" t="e">
        <f t="shared" si="3"/>
        <v>#REF!</v>
      </c>
    </row>
    <row r="20" spans="5:7">
      <c r="E20" s="52"/>
      <c r="F20" s="52"/>
      <c r="G20" s="52"/>
    </row>
  </sheetData>
  <mergeCells count="2">
    <mergeCell ref="H2:I2"/>
    <mergeCell ref="H3:I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</sheetPr>
  <dimension ref="A1:H17"/>
  <sheetViews>
    <sheetView showGridLines="0" topLeftCell="B1" zoomScale="118" zoomScaleNormal="118" workbookViewId="0">
      <selection activeCell="F18" sqref="F18"/>
    </sheetView>
  </sheetViews>
  <sheetFormatPr defaultRowHeight="15"/>
  <cols>
    <col min="1" max="1" width="4.7109375" style="35" customWidth="1"/>
    <col min="2" max="2" width="5.28515625" customWidth="1"/>
    <col min="3" max="3" width="18.28515625" bestFit="1" customWidth="1"/>
    <col min="4" max="4" width="10.5703125" bestFit="1" customWidth="1"/>
    <col min="5" max="5" width="10.5703125" style="35" customWidth="1"/>
    <col min="6" max="6" width="11.28515625" bestFit="1" customWidth="1"/>
    <col min="7" max="7" width="13.7109375" bestFit="1" customWidth="1"/>
    <col min="8" max="8" width="13.42578125" customWidth="1"/>
  </cols>
  <sheetData>
    <row r="1" spans="2:8" s="35" customFormat="1">
      <c r="B1" s="106" t="str">
        <f>'Template Regional dan Cabang'!B2</f>
        <v>PT Pelindo Terminal Petikemas</v>
      </c>
    </row>
    <row r="2" spans="2:8" s="35" customFormat="1">
      <c r="B2" s="35" t="s">
        <v>4</v>
      </c>
      <c r="D2" s="35" t="s">
        <v>56</v>
      </c>
    </row>
    <row r="3" spans="2:8" s="35" customFormat="1"/>
    <row r="4" spans="2:8">
      <c r="B4" s="325" t="s">
        <v>1</v>
      </c>
      <c r="C4" s="96"/>
      <c r="D4" s="67" t="s">
        <v>0</v>
      </c>
      <c r="E4" s="87" t="s">
        <v>37</v>
      </c>
      <c r="F4" s="68" t="s">
        <v>0</v>
      </c>
      <c r="G4" s="326" t="s">
        <v>38</v>
      </c>
      <c r="H4" s="327"/>
    </row>
    <row r="5" spans="2:8">
      <c r="B5" s="323"/>
      <c r="C5" s="81" t="s">
        <v>21</v>
      </c>
      <c r="D5" s="81" t="s">
        <v>2</v>
      </c>
      <c r="E5" s="81" t="s">
        <v>2</v>
      </c>
      <c r="F5" s="81" t="s">
        <v>2</v>
      </c>
      <c r="G5" s="320" t="s">
        <v>5</v>
      </c>
      <c r="H5" s="321"/>
    </row>
    <row r="6" spans="2:8">
      <c r="B6" s="324"/>
      <c r="C6" s="97"/>
      <c r="D6" s="69">
        <v>2020</v>
      </c>
      <c r="E6" s="69">
        <v>2021</v>
      </c>
      <c r="F6" s="69">
        <v>2021</v>
      </c>
      <c r="G6" s="91" t="s">
        <v>49</v>
      </c>
      <c r="H6" s="91" t="s">
        <v>50</v>
      </c>
    </row>
    <row r="7" spans="2:8">
      <c r="B7" s="78">
        <v>1</v>
      </c>
      <c r="C7" s="75">
        <v>2</v>
      </c>
      <c r="D7" s="75">
        <v>3</v>
      </c>
      <c r="E7" s="75">
        <v>4</v>
      </c>
      <c r="F7" s="75">
        <v>5</v>
      </c>
      <c r="G7" s="75">
        <v>6</v>
      </c>
      <c r="H7" s="75">
        <v>7</v>
      </c>
    </row>
    <row r="8" spans="2:8" s="35" customFormat="1">
      <c r="B8" s="22">
        <v>1</v>
      </c>
      <c r="C8" s="18" t="s">
        <v>22</v>
      </c>
      <c r="D8" s="88">
        <f>'3'!D8+'3'!D9+'3'!D28+'3'!D29+'3'!D68+'3'!D69</f>
        <v>64</v>
      </c>
      <c r="E8" s="88">
        <f>'3'!E8+'3'!E9+'3'!E28+'3'!E29+'3'!E68+'3'!E69</f>
        <v>114</v>
      </c>
      <c r="F8" s="88">
        <f>'3'!F8+'3'!F9+'3'!F28+'3'!F29+'3'!F68+'3'!F69</f>
        <v>107</v>
      </c>
      <c r="G8" s="20">
        <f t="shared" ref="G8:G14" si="0">F8-D8</f>
        <v>43</v>
      </c>
      <c r="H8" s="101">
        <f t="shared" ref="H8:H14" si="1">F8-E8</f>
        <v>-7</v>
      </c>
    </row>
    <row r="9" spans="2:8">
      <c r="B9" s="22">
        <v>2</v>
      </c>
      <c r="C9" s="18" t="s">
        <v>23</v>
      </c>
      <c r="D9" s="88">
        <f>+'3'!D10+'3'!D30+'3'!D70</f>
        <v>343</v>
      </c>
      <c r="E9" s="88">
        <f>+'3'!E10+'3'!E30+'3'!E70</f>
        <v>451</v>
      </c>
      <c r="F9" s="88">
        <f>+'3'!F10+'3'!F30+'3'!F70</f>
        <v>451</v>
      </c>
      <c r="G9" s="20">
        <f t="shared" si="0"/>
        <v>108</v>
      </c>
      <c r="H9" s="101">
        <f t="shared" si="1"/>
        <v>0</v>
      </c>
    </row>
    <row r="10" spans="2:8">
      <c r="B10" s="22">
        <v>3</v>
      </c>
      <c r="C10" s="18" t="s">
        <v>24</v>
      </c>
      <c r="D10" s="88">
        <f>+'3'!D11+'3'!D31+'3'!D71</f>
        <v>89</v>
      </c>
      <c r="E10" s="88">
        <f>+'3'!E11+'3'!E31+'3'!E71</f>
        <v>95</v>
      </c>
      <c r="F10" s="88">
        <f>+'3'!F11+'3'!F31+'3'!F71</f>
        <v>92</v>
      </c>
      <c r="G10" s="20">
        <f t="shared" si="0"/>
        <v>3</v>
      </c>
      <c r="H10" s="101">
        <f t="shared" si="1"/>
        <v>-3</v>
      </c>
    </row>
    <row r="11" spans="2:8">
      <c r="B11" s="22">
        <v>4</v>
      </c>
      <c r="C11" s="18" t="s">
        <v>25</v>
      </c>
      <c r="D11" s="88">
        <f>+'3'!D12+'3'!D32+'3'!D72</f>
        <v>334</v>
      </c>
      <c r="E11" s="88">
        <f>+'3'!E12+'3'!E32+'3'!E72</f>
        <v>265</v>
      </c>
      <c r="F11" s="88">
        <f>+'3'!F12+'3'!F32+'3'!F72</f>
        <v>232</v>
      </c>
      <c r="G11" s="20">
        <f t="shared" si="0"/>
        <v>-102</v>
      </c>
      <c r="H11" s="101">
        <f t="shared" si="1"/>
        <v>-33</v>
      </c>
    </row>
    <row r="12" spans="2:8">
      <c r="B12" s="22">
        <v>5</v>
      </c>
      <c r="C12" s="18" t="s">
        <v>26</v>
      </c>
      <c r="D12" s="88">
        <f>+'3'!D13+'3'!D33+'3'!D73</f>
        <v>1</v>
      </c>
      <c r="E12" s="88">
        <f>+'3'!E13+'3'!E33+'3'!E73</f>
        <v>1</v>
      </c>
      <c r="F12" s="88">
        <f>+'3'!F13+'3'!F33+'3'!F73</f>
        <v>1</v>
      </c>
      <c r="G12" s="20">
        <f t="shared" si="0"/>
        <v>0</v>
      </c>
      <c r="H12" s="101">
        <f t="shared" si="1"/>
        <v>0</v>
      </c>
    </row>
    <row r="13" spans="2:8" s="35" customFormat="1">
      <c r="B13" s="22">
        <v>6</v>
      </c>
      <c r="C13" s="5" t="s">
        <v>108</v>
      </c>
      <c r="D13" s="88">
        <f>+'3'!D14+'3'!D34+'3'!D74</f>
        <v>0</v>
      </c>
      <c r="E13" s="88">
        <f>+'3'!E14+'3'!E34+'3'!E74</f>
        <v>0</v>
      </c>
      <c r="F13" s="88">
        <f>+'3'!F14+'3'!F34+'3'!F74</f>
        <v>0</v>
      </c>
      <c r="G13" s="20">
        <f t="shared" si="0"/>
        <v>0</v>
      </c>
      <c r="H13" s="101">
        <f t="shared" si="1"/>
        <v>0</v>
      </c>
    </row>
    <row r="14" spans="2:8">
      <c r="B14" s="38"/>
      <c r="C14" s="39" t="s">
        <v>7</v>
      </c>
      <c r="D14" s="40">
        <f>+SUM(D8:D12)</f>
        <v>831</v>
      </c>
      <c r="E14" s="40">
        <f>+SUM(E8:E12)</f>
        <v>926</v>
      </c>
      <c r="F14" s="60">
        <f>+SUM(F8:F12)</f>
        <v>883</v>
      </c>
      <c r="G14" s="100">
        <f t="shared" si="0"/>
        <v>52</v>
      </c>
      <c r="H14" s="102">
        <f t="shared" si="1"/>
        <v>-43</v>
      </c>
    </row>
    <row r="16" spans="2:8">
      <c r="D16">
        <f>'2'!E8+'2'!E10+'2'!E14</f>
        <v>831</v>
      </c>
      <c r="E16" s="35">
        <f>'2'!F8+'2'!F10+'2'!F14</f>
        <v>926</v>
      </c>
      <c r="F16" s="35">
        <f>'2'!G8+'2'!G10+'2'!G14</f>
        <v>883</v>
      </c>
    </row>
    <row r="17" spans="2:6">
      <c r="B17" s="338"/>
      <c r="C17" s="338"/>
      <c r="D17" s="338"/>
      <c r="E17" s="338"/>
      <c r="F17" s="338"/>
    </row>
  </sheetData>
  <mergeCells count="4">
    <mergeCell ref="B17:F17"/>
    <mergeCell ref="G4:H4"/>
    <mergeCell ref="G5:H5"/>
    <mergeCell ref="B4:B6"/>
  </mergeCells>
  <pageMargins left="0.7" right="0.7" top="0.75" bottom="0.75" header="0.3" footer="0.3"/>
  <ignoredErrors>
    <ignoredError sqref="F14 D1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H21"/>
  <sheetViews>
    <sheetView showGridLines="0" zoomScale="96" zoomScaleNormal="96" workbookViewId="0">
      <selection activeCell="D18" sqref="D18:F18"/>
    </sheetView>
  </sheetViews>
  <sheetFormatPr defaultRowHeight="15"/>
  <cols>
    <col min="1" max="1" width="3.28515625" style="35" customWidth="1"/>
    <col min="2" max="2" width="5" customWidth="1"/>
    <col min="3" max="3" width="14.28515625" customWidth="1"/>
    <col min="4" max="4" width="10.5703125" bestFit="1" customWidth="1"/>
    <col min="5" max="5" width="10.5703125" style="35" customWidth="1"/>
    <col min="6" max="6" width="11.28515625" bestFit="1" customWidth="1"/>
    <col min="7" max="7" width="13.7109375" style="35" bestFit="1" customWidth="1"/>
    <col min="8" max="8" width="11.5703125" customWidth="1"/>
  </cols>
  <sheetData>
    <row r="1" spans="2:8" s="35" customFormat="1">
      <c r="B1" s="106" t="str">
        <f>Pendidikan!B1</f>
        <v>PT Pelindo Terminal Petikemas</v>
      </c>
    </row>
    <row r="2" spans="2:8" s="35" customFormat="1">
      <c r="C2" s="35" t="s">
        <v>4</v>
      </c>
      <c r="D2" s="35" t="s">
        <v>56</v>
      </c>
    </row>
    <row r="3" spans="2:8" s="35" customFormat="1"/>
    <row r="4" spans="2:8">
      <c r="B4" s="325" t="s">
        <v>1</v>
      </c>
      <c r="C4" s="96"/>
      <c r="D4" s="67" t="s">
        <v>0</v>
      </c>
      <c r="E4" s="87" t="s">
        <v>37</v>
      </c>
      <c r="F4" s="68" t="s">
        <v>0</v>
      </c>
      <c r="G4" s="326" t="s">
        <v>38</v>
      </c>
      <c r="H4" s="327"/>
    </row>
    <row r="5" spans="2:8">
      <c r="B5" s="323"/>
      <c r="C5" s="81" t="s">
        <v>27</v>
      </c>
      <c r="D5" s="81" t="s">
        <v>2</v>
      </c>
      <c r="E5" s="81" t="s">
        <v>2</v>
      </c>
      <c r="F5" s="81" t="s">
        <v>2</v>
      </c>
      <c r="G5" s="320" t="s">
        <v>5</v>
      </c>
      <c r="H5" s="321"/>
    </row>
    <row r="6" spans="2:8">
      <c r="B6" s="324"/>
      <c r="C6" s="97"/>
      <c r="D6" s="69">
        <v>2020</v>
      </c>
      <c r="E6" s="69">
        <v>2021</v>
      </c>
      <c r="F6" s="69">
        <v>2021</v>
      </c>
      <c r="G6" s="91" t="s">
        <v>49</v>
      </c>
      <c r="H6" s="91" t="s">
        <v>50</v>
      </c>
    </row>
    <row r="7" spans="2:8">
      <c r="B7" s="78">
        <v>1</v>
      </c>
      <c r="C7" s="75">
        <v>2</v>
      </c>
      <c r="D7" s="75">
        <v>3</v>
      </c>
      <c r="E7" s="75">
        <v>4</v>
      </c>
      <c r="F7" s="75">
        <v>5</v>
      </c>
      <c r="G7" s="75">
        <v>6</v>
      </c>
      <c r="H7" s="75">
        <v>7</v>
      </c>
    </row>
    <row r="8" spans="2:8">
      <c r="B8" s="41"/>
      <c r="C8" s="42"/>
      <c r="D8" s="41"/>
      <c r="E8" s="41"/>
      <c r="F8" s="59"/>
      <c r="G8" s="41"/>
      <c r="H8" s="41"/>
    </row>
    <row r="9" spans="2:8">
      <c r="B9" s="22">
        <v>1</v>
      </c>
      <c r="C9" s="43" t="s">
        <v>28</v>
      </c>
      <c r="D9" s="89">
        <f>'4'!D9+'4'!D29+'4'!D69</f>
        <v>69</v>
      </c>
      <c r="E9" s="89">
        <f>'4'!E9+'4'!E29+'4'!E69</f>
        <v>21</v>
      </c>
      <c r="F9" s="89">
        <f>'4'!F9+'4'!F29+'4'!F69</f>
        <v>10</v>
      </c>
      <c r="G9" s="20">
        <f>F9-D9</f>
        <v>-59</v>
      </c>
      <c r="H9" s="101">
        <f>F9-E9</f>
        <v>-11</v>
      </c>
    </row>
    <row r="10" spans="2:8">
      <c r="B10" s="22">
        <v>2</v>
      </c>
      <c r="C10" s="43" t="s">
        <v>29</v>
      </c>
      <c r="D10" s="89">
        <f>'4'!D10+'4'!D30+'4'!D70</f>
        <v>256</v>
      </c>
      <c r="E10" s="89">
        <f>'4'!E10+'4'!E30+'4'!E70</f>
        <v>341</v>
      </c>
      <c r="F10" s="89">
        <f>'4'!F10+'4'!F30+'4'!F70</f>
        <v>311</v>
      </c>
      <c r="G10" s="20">
        <f>F10-D10</f>
        <v>55</v>
      </c>
      <c r="H10" s="101">
        <f>F10-E10</f>
        <v>-30</v>
      </c>
    </row>
    <row r="11" spans="2:8">
      <c r="B11" s="22">
        <v>3</v>
      </c>
      <c r="C11" s="43" t="s">
        <v>30</v>
      </c>
      <c r="D11" s="89">
        <f>'4'!D11+'4'!D31+'4'!D71</f>
        <v>207</v>
      </c>
      <c r="E11" s="89">
        <f>'4'!E11+'4'!E31+'4'!E71</f>
        <v>243</v>
      </c>
      <c r="F11" s="89">
        <f>'4'!F11+'4'!F31+'4'!F71</f>
        <v>242</v>
      </c>
      <c r="G11" s="20">
        <f>F11-D11</f>
        <v>35</v>
      </c>
      <c r="H11" s="101">
        <f>F11-E11</f>
        <v>-1</v>
      </c>
    </row>
    <row r="12" spans="2:8">
      <c r="B12" s="22">
        <v>4</v>
      </c>
      <c r="C12" s="43" t="s">
        <v>31</v>
      </c>
      <c r="D12" s="89">
        <f>'4'!D12+'4'!D32+'4'!D72</f>
        <v>166</v>
      </c>
      <c r="E12" s="89">
        <f>'4'!E12+'4'!E32+'4'!E72</f>
        <v>199</v>
      </c>
      <c r="F12" s="89">
        <f>'4'!F12+'4'!F32+'4'!F72</f>
        <v>188</v>
      </c>
      <c r="G12" s="20">
        <f>F12-D12</f>
        <v>22</v>
      </c>
      <c r="H12" s="101">
        <f>F12-E12</f>
        <v>-11</v>
      </c>
    </row>
    <row r="13" spans="2:8">
      <c r="B13" s="22">
        <v>5</v>
      </c>
      <c r="C13" s="43" t="s">
        <v>32</v>
      </c>
      <c r="D13" s="89">
        <f>'4'!D13+'4'!D33+'4'!D73</f>
        <v>125</v>
      </c>
      <c r="E13" s="89">
        <f>'4'!E13+'4'!E33+'4'!E73</f>
        <v>120</v>
      </c>
      <c r="F13" s="89">
        <f>'4'!F13+'4'!F33+'4'!F73</f>
        <v>121</v>
      </c>
      <c r="G13" s="20">
        <f>F13-D13</f>
        <v>-4</v>
      </c>
      <c r="H13" s="101">
        <f>F13-E13</f>
        <v>1</v>
      </c>
    </row>
    <row r="14" spans="2:8">
      <c r="B14" s="22">
        <v>6</v>
      </c>
      <c r="C14" s="43" t="s">
        <v>33</v>
      </c>
      <c r="D14" s="89">
        <f>'4'!D14+'4'!D34+'4'!D74</f>
        <v>8</v>
      </c>
      <c r="E14" s="89">
        <f>'4'!E14+'4'!E34+'4'!E74</f>
        <v>2</v>
      </c>
      <c r="F14" s="89">
        <f>'4'!F14+'4'!F34+'4'!F74</f>
        <v>11</v>
      </c>
      <c r="G14" s="93"/>
      <c r="H14" s="92"/>
    </row>
    <row r="15" spans="2:8">
      <c r="B15" s="22"/>
      <c r="C15" s="44"/>
      <c r="D15" s="27"/>
      <c r="E15" s="27"/>
      <c r="F15" s="62"/>
      <c r="G15" s="28">
        <f>F15-D15</f>
        <v>0</v>
      </c>
      <c r="H15" s="103">
        <f>F15-E15</f>
        <v>0</v>
      </c>
    </row>
    <row r="16" spans="2:8" ht="24.75">
      <c r="B16" s="38"/>
      <c r="C16" s="45" t="s">
        <v>7</v>
      </c>
      <c r="D16" s="51">
        <f>SUM(D9:D14)</f>
        <v>831</v>
      </c>
      <c r="E16" s="51">
        <f t="shared" ref="E16:F16" si="0">SUM(E9:E14)</f>
        <v>926</v>
      </c>
      <c r="F16" s="51">
        <f t="shared" si="0"/>
        <v>883</v>
      </c>
      <c r="G16" s="100">
        <f>F16-D16</f>
        <v>52</v>
      </c>
      <c r="H16" s="102">
        <f>F16-E16</f>
        <v>-43</v>
      </c>
    </row>
    <row r="18" spans="3:7">
      <c r="D18">
        <f>Pendidikan!D16</f>
        <v>831</v>
      </c>
      <c r="E18" s="35">
        <f>Pendidikan!E16</f>
        <v>926</v>
      </c>
      <c r="F18" s="35">
        <f>Pendidikan!F16</f>
        <v>883</v>
      </c>
    </row>
    <row r="19" spans="3:7">
      <c r="C19" s="338"/>
      <c r="D19" s="338"/>
      <c r="E19" s="338"/>
      <c r="F19" s="338"/>
      <c r="G19" s="66"/>
    </row>
    <row r="20" spans="3:7">
      <c r="F20" s="53"/>
    </row>
    <row r="21" spans="3:7">
      <c r="F21" s="95"/>
    </row>
  </sheetData>
  <mergeCells count="4">
    <mergeCell ref="C19:F19"/>
    <mergeCell ref="G4:H4"/>
    <mergeCell ref="G5:H5"/>
    <mergeCell ref="B4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H34"/>
  <sheetViews>
    <sheetView showGridLines="0" topLeftCell="A7" zoomScaleNormal="100" workbookViewId="0">
      <selection activeCell="H35" sqref="H35"/>
    </sheetView>
  </sheetViews>
  <sheetFormatPr defaultRowHeight="15"/>
  <cols>
    <col min="1" max="1" width="9.28515625" style="35"/>
    <col min="2" max="2" width="6" customWidth="1"/>
    <col min="3" max="3" width="10.42578125" customWidth="1"/>
    <col min="4" max="4" width="10.5703125" bestFit="1" customWidth="1"/>
    <col min="5" max="5" width="10.5703125" style="35" customWidth="1"/>
    <col min="6" max="6" width="11.28515625" bestFit="1" customWidth="1"/>
    <col min="7" max="8" width="12.28515625" customWidth="1"/>
  </cols>
  <sheetData>
    <row r="1" spans="2:8" s="35" customFormat="1">
      <c r="B1" s="106" t="str">
        <f>Usia!B1</f>
        <v>PT Pelindo Terminal Petikemas</v>
      </c>
    </row>
    <row r="2" spans="2:8" s="35" customFormat="1">
      <c r="B2" s="35" t="s">
        <v>55</v>
      </c>
    </row>
    <row r="3" spans="2:8" s="35" customFormat="1"/>
    <row r="4" spans="2:8">
      <c r="B4" s="325" t="s">
        <v>1</v>
      </c>
      <c r="C4" s="325" t="s">
        <v>34</v>
      </c>
      <c r="D4" s="67" t="s">
        <v>0</v>
      </c>
      <c r="E4" s="87" t="s">
        <v>37</v>
      </c>
      <c r="F4" s="76" t="s">
        <v>0</v>
      </c>
      <c r="G4" s="341" t="s">
        <v>38</v>
      </c>
      <c r="H4" s="342"/>
    </row>
    <row r="5" spans="2:8" ht="15" customHeight="1">
      <c r="B5" s="323"/>
      <c r="C5" s="323"/>
      <c r="D5" s="81" t="s">
        <v>2</v>
      </c>
      <c r="E5" s="81" t="s">
        <v>2</v>
      </c>
      <c r="F5" s="81" t="s">
        <v>2</v>
      </c>
      <c r="G5" s="343" t="s">
        <v>5</v>
      </c>
      <c r="H5" s="344"/>
    </row>
    <row r="6" spans="2:8">
      <c r="B6" s="324"/>
      <c r="C6" s="324"/>
      <c r="D6" s="69">
        <v>2020</v>
      </c>
      <c r="E6" s="69">
        <v>2021</v>
      </c>
      <c r="F6" s="79">
        <v>2021</v>
      </c>
      <c r="G6" s="91" t="s">
        <v>58</v>
      </c>
      <c r="H6" s="91" t="s">
        <v>6</v>
      </c>
    </row>
    <row r="7" spans="2:8">
      <c r="B7" s="78">
        <v>1</v>
      </c>
      <c r="C7" s="78">
        <v>2</v>
      </c>
      <c r="D7" s="77">
        <v>3</v>
      </c>
      <c r="E7" s="77">
        <v>4</v>
      </c>
      <c r="F7" s="77">
        <v>5</v>
      </c>
      <c r="G7" s="80">
        <v>6</v>
      </c>
      <c r="H7" s="78">
        <v>7</v>
      </c>
    </row>
    <row r="8" spans="2:8">
      <c r="B8" s="41"/>
      <c r="C8" s="15"/>
      <c r="D8" s="41"/>
      <c r="E8" s="41"/>
      <c r="F8" s="41"/>
      <c r="G8" s="46"/>
      <c r="H8" s="41"/>
    </row>
    <row r="9" spans="2:8">
      <c r="B9" s="22">
        <v>1</v>
      </c>
      <c r="C9" s="47">
        <v>1</v>
      </c>
      <c r="D9" s="37">
        <f>'5'!D9+'5'!D57+'5'!D153</f>
        <v>15</v>
      </c>
      <c r="E9" s="37">
        <f>'5'!E9+'5'!E57+'5'!E153</f>
        <v>17</v>
      </c>
      <c r="F9" s="37">
        <f>'5'!F9+'5'!F57+'5'!F153</f>
        <v>16</v>
      </c>
      <c r="G9" s="20">
        <f t="shared" ref="G9:G29" si="0">F9-D9</f>
        <v>1</v>
      </c>
      <c r="H9" s="101">
        <f t="shared" ref="H9:H29" si="1">F9-E9</f>
        <v>-1</v>
      </c>
    </row>
    <row r="10" spans="2:8">
      <c r="B10" s="22">
        <v>2</v>
      </c>
      <c r="C10" s="47">
        <v>2</v>
      </c>
      <c r="D10" s="37">
        <f>'5'!D10+'5'!D58+'5'!D154</f>
        <v>6</v>
      </c>
      <c r="E10" s="37">
        <f>'5'!E10+'5'!E58+'5'!E154</f>
        <v>14</v>
      </c>
      <c r="F10" s="37">
        <f>'5'!F10+'5'!F58+'5'!F154</f>
        <v>14</v>
      </c>
      <c r="G10" s="20">
        <f t="shared" si="0"/>
        <v>8</v>
      </c>
      <c r="H10" s="101">
        <f t="shared" si="1"/>
        <v>0</v>
      </c>
    </row>
    <row r="11" spans="2:8">
      <c r="B11" s="22">
        <v>3</v>
      </c>
      <c r="C11" s="47">
        <v>3</v>
      </c>
      <c r="D11" s="37">
        <f>'5'!D11+'5'!D59+'5'!D155</f>
        <v>13</v>
      </c>
      <c r="E11" s="37">
        <f>'5'!E11+'5'!E59+'5'!E155</f>
        <v>16</v>
      </c>
      <c r="F11" s="37">
        <f>'5'!F11+'5'!F59+'5'!F155</f>
        <v>15</v>
      </c>
      <c r="G11" s="20">
        <f t="shared" si="0"/>
        <v>2</v>
      </c>
      <c r="H11" s="101">
        <f t="shared" si="1"/>
        <v>-1</v>
      </c>
    </row>
    <row r="12" spans="2:8">
      <c r="B12" s="22">
        <v>4</v>
      </c>
      <c r="C12" s="47">
        <v>4</v>
      </c>
      <c r="D12" s="37">
        <f>'5'!D12+'5'!D60+'5'!D156</f>
        <v>13</v>
      </c>
      <c r="E12" s="37">
        <f>'5'!E12+'5'!E60+'5'!E156</f>
        <v>21</v>
      </c>
      <c r="F12" s="37">
        <f>'5'!F12+'5'!F60+'5'!F156</f>
        <v>20</v>
      </c>
      <c r="G12" s="20">
        <f t="shared" si="0"/>
        <v>7</v>
      </c>
      <c r="H12" s="101">
        <f t="shared" si="1"/>
        <v>-1</v>
      </c>
    </row>
    <row r="13" spans="2:8">
      <c r="B13" s="22">
        <v>5</v>
      </c>
      <c r="C13" s="47">
        <v>5</v>
      </c>
      <c r="D13" s="37">
        <f>'5'!D13+'5'!D61+'5'!D157</f>
        <v>15</v>
      </c>
      <c r="E13" s="37">
        <f>'5'!E13+'5'!E61+'5'!E157</f>
        <v>28</v>
      </c>
      <c r="F13" s="37">
        <f>'5'!F13+'5'!F61+'5'!F157</f>
        <v>28</v>
      </c>
      <c r="G13" s="20">
        <f t="shared" si="0"/>
        <v>13</v>
      </c>
      <c r="H13" s="101">
        <f t="shared" si="1"/>
        <v>0</v>
      </c>
    </row>
    <row r="14" spans="2:8">
      <c r="B14" s="22">
        <v>6</v>
      </c>
      <c r="C14" s="47">
        <v>6</v>
      </c>
      <c r="D14" s="37">
        <f>'5'!D14+'5'!D62+'5'!D158</f>
        <v>20</v>
      </c>
      <c r="E14" s="37">
        <f>'5'!E14+'5'!E62+'5'!E158</f>
        <v>38</v>
      </c>
      <c r="F14" s="37">
        <f>'5'!F14+'5'!F62+'5'!F158</f>
        <v>32</v>
      </c>
      <c r="G14" s="20">
        <f t="shared" si="0"/>
        <v>12</v>
      </c>
      <c r="H14" s="101">
        <f t="shared" si="1"/>
        <v>-6</v>
      </c>
    </row>
    <row r="15" spans="2:8">
      <c r="B15" s="22">
        <v>7</v>
      </c>
      <c r="C15" s="47">
        <v>7</v>
      </c>
      <c r="D15" s="37">
        <f>'5'!D15+'5'!D63+'5'!D159</f>
        <v>28</v>
      </c>
      <c r="E15" s="37">
        <f>'5'!E15+'5'!E63+'5'!E159</f>
        <v>43</v>
      </c>
      <c r="F15" s="37">
        <f>'5'!F15+'5'!F63+'5'!F159</f>
        <v>48</v>
      </c>
      <c r="G15" s="20">
        <f t="shared" si="0"/>
        <v>20</v>
      </c>
      <c r="H15" s="101">
        <f t="shared" si="1"/>
        <v>5</v>
      </c>
    </row>
    <row r="16" spans="2:8">
      <c r="B16" s="22">
        <v>8</v>
      </c>
      <c r="C16" s="47">
        <v>8</v>
      </c>
      <c r="D16" s="37">
        <f>'5'!D16+'5'!D64+'5'!D160</f>
        <v>27</v>
      </c>
      <c r="E16" s="37">
        <f>'5'!E16+'5'!E64+'5'!E160</f>
        <v>37</v>
      </c>
      <c r="F16" s="37">
        <f>'5'!F16+'5'!F64+'5'!F160</f>
        <v>28</v>
      </c>
      <c r="G16" s="20">
        <f t="shared" si="0"/>
        <v>1</v>
      </c>
      <c r="H16" s="101">
        <f t="shared" si="1"/>
        <v>-9</v>
      </c>
    </row>
    <row r="17" spans="2:8">
      <c r="B17" s="22">
        <v>9</v>
      </c>
      <c r="C17" s="47">
        <v>9</v>
      </c>
      <c r="D17" s="37">
        <f>'5'!D17+'5'!D65+'5'!D161</f>
        <v>52</v>
      </c>
      <c r="E17" s="37">
        <f>'5'!E17+'5'!E65+'5'!E161</f>
        <v>56</v>
      </c>
      <c r="F17" s="37">
        <f>'5'!F17+'5'!F65+'5'!F161</f>
        <v>63</v>
      </c>
      <c r="G17" s="20">
        <f t="shared" si="0"/>
        <v>11</v>
      </c>
      <c r="H17" s="101">
        <f t="shared" si="1"/>
        <v>7</v>
      </c>
    </row>
    <row r="18" spans="2:8">
      <c r="B18" s="22">
        <v>10</v>
      </c>
      <c r="C18" s="47">
        <v>10</v>
      </c>
      <c r="D18" s="37">
        <f>'5'!D18+'5'!D66+'5'!D162</f>
        <v>103</v>
      </c>
      <c r="E18" s="37">
        <f>'5'!E18+'5'!E66+'5'!E162</f>
        <v>152</v>
      </c>
      <c r="F18" s="37">
        <f>'5'!F18+'5'!F66+'5'!F162</f>
        <v>152</v>
      </c>
      <c r="G18" s="20">
        <f t="shared" si="0"/>
        <v>49</v>
      </c>
      <c r="H18" s="101">
        <f t="shared" si="1"/>
        <v>0</v>
      </c>
    </row>
    <row r="19" spans="2:8">
      <c r="B19" s="22">
        <v>11</v>
      </c>
      <c r="C19" s="47">
        <v>11</v>
      </c>
      <c r="D19" s="37">
        <f>'5'!D19+'5'!D67+'5'!D163</f>
        <v>87</v>
      </c>
      <c r="E19" s="37">
        <f>'5'!E19+'5'!E67+'5'!E163</f>
        <v>132</v>
      </c>
      <c r="F19" s="37">
        <f>'5'!F19+'5'!F67+'5'!F163</f>
        <v>127</v>
      </c>
      <c r="G19" s="20">
        <f t="shared" si="0"/>
        <v>40</v>
      </c>
      <c r="H19" s="101">
        <f t="shared" si="1"/>
        <v>-5</v>
      </c>
    </row>
    <row r="20" spans="2:8">
      <c r="B20" s="22">
        <v>12</v>
      </c>
      <c r="C20" s="47">
        <v>12</v>
      </c>
      <c r="D20" s="37">
        <f>'5'!D20+'5'!D68+'5'!D164</f>
        <v>93</v>
      </c>
      <c r="E20" s="37">
        <f>'5'!E20+'5'!E68+'5'!E164</f>
        <v>129</v>
      </c>
      <c r="F20" s="37">
        <f>'5'!F20+'5'!F68+'5'!F164</f>
        <v>103</v>
      </c>
      <c r="G20" s="20">
        <f t="shared" si="0"/>
        <v>10</v>
      </c>
      <c r="H20" s="101">
        <f t="shared" si="1"/>
        <v>-26</v>
      </c>
    </row>
    <row r="21" spans="2:8">
      <c r="B21" s="22">
        <v>13</v>
      </c>
      <c r="C21" s="47">
        <v>13</v>
      </c>
      <c r="D21" s="37">
        <f>'5'!D21+'5'!D69+'5'!D165</f>
        <v>217</v>
      </c>
      <c r="E21" s="37">
        <f>'5'!E21+'5'!E69+'5'!E165</f>
        <v>86</v>
      </c>
      <c r="F21" s="37">
        <f>'5'!F21+'5'!F69+'5'!F165</f>
        <v>93</v>
      </c>
      <c r="G21" s="20">
        <f t="shared" si="0"/>
        <v>-124</v>
      </c>
      <c r="H21" s="101">
        <f t="shared" si="1"/>
        <v>7</v>
      </c>
    </row>
    <row r="22" spans="2:8">
      <c r="B22" s="22">
        <v>14</v>
      </c>
      <c r="C22" s="47">
        <v>14</v>
      </c>
      <c r="D22" s="37">
        <f>'5'!D22+'5'!D70+'5'!D166</f>
        <v>80</v>
      </c>
      <c r="E22" s="37">
        <f>'5'!E22+'5'!E70+'5'!E166</f>
        <v>80</v>
      </c>
      <c r="F22" s="37">
        <f>'5'!F22+'5'!F70+'5'!F166</f>
        <v>100</v>
      </c>
      <c r="G22" s="20">
        <f t="shared" si="0"/>
        <v>20</v>
      </c>
      <c r="H22" s="101">
        <f t="shared" si="1"/>
        <v>20</v>
      </c>
    </row>
    <row r="23" spans="2:8">
      <c r="B23" s="22">
        <v>15</v>
      </c>
      <c r="C23" s="47">
        <v>15</v>
      </c>
      <c r="D23" s="37">
        <f>'5'!D23+'5'!D71+'5'!D167</f>
        <v>43</v>
      </c>
      <c r="E23" s="37">
        <f>'5'!E23+'5'!E71+'5'!E167</f>
        <v>46</v>
      </c>
      <c r="F23" s="37">
        <f>'5'!F23+'5'!F71+'5'!F167</f>
        <v>25</v>
      </c>
      <c r="G23" s="20">
        <f t="shared" si="0"/>
        <v>-18</v>
      </c>
      <c r="H23" s="101">
        <f t="shared" si="1"/>
        <v>-21</v>
      </c>
    </row>
    <row r="24" spans="2:8" s="35" customFormat="1">
      <c r="B24" s="22">
        <v>16</v>
      </c>
      <c r="C24" s="47">
        <v>16</v>
      </c>
      <c r="D24" s="37">
        <f>'5'!D24+'5'!D72+'5'!D168</f>
        <v>19</v>
      </c>
      <c r="E24" s="37">
        <f>'5'!E24+'5'!E72+'5'!E168</f>
        <v>21</v>
      </c>
      <c r="F24" s="37">
        <f>'5'!F24+'5'!F72+'5'!F168</f>
        <v>9</v>
      </c>
      <c r="G24" s="20">
        <f t="shared" si="0"/>
        <v>-10</v>
      </c>
      <c r="H24" s="101">
        <f t="shared" si="1"/>
        <v>-12</v>
      </c>
    </row>
    <row r="25" spans="2:8" s="35" customFormat="1">
      <c r="B25" s="22">
        <v>17</v>
      </c>
      <c r="C25" s="47">
        <v>17</v>
      </c>
      <c r="D25" s="37">
        <f>'5'!D25+'5'!D73+'5'!D169</f>
        <v>0</v>
      </c>
      <c r="E25" s="37">
        <f>'5'!E25+'5'!E73+'5'!E169</f>
        <v>8</v>
      </c>
      <c r="F25" s="37">
        <f>'5'!F25+'5'!F73+'5'!F169</f>
        <v>8</v>
      </c>
      <c r="G25" s="20">
        <f t="shared" si="0"/>
        <v>8</v>
      </c>
      <c r="H25" s="101">
        <f t="shared" si="1"/>
        <v>0</v>
      </c>
    </row>
    <row r="26" spans="2:8" s="35" customFormat="1">
      <c r="B26" s="22">
        <v>18</v>
      </c>
      <c r="C26" s="47">
        <v>18</v>
      </c>
      <c r="D26" s="37">
        <f>'5'!D26+'5'!D74+'5'!D170</f>
        <v>0</v>
      </c>
      <c r="E26" s="37">
        <f>'5'!E26+'5'!E74+'5'!E170</f>
        <v>2</v>
      </c>
      <c r="F26" s="37">
        <f>'5'!F26+'5'!F74+'5'!F170</f>
        <v>2</v>
      </c>
      <c r="G26" s="20">
        <f t="shared" si="0"/>
        <v>2</v>
      </c>
      <c r="H26" s="101">
        <f t="shared" si="1"/>
        <v>0</v>
      </c>
    </row>
    <row r="27" spans="2:8" s="35" customFormat="1">
      <c r="B27" s="22">
        <v>19</v>
      </c>
      <c r="C27" s="47">
        <v>19</v>
      </c>
      <c r="D27" s="37">
        <f>'5'!D27+'5'!D75+'5'!D171</f>
        <v>0</v>
      </c>
      <c r="E27" s="37">
        <f>'5'!E27+'5'!E75+'5'!E171</f>
        <v>0</v>
      </c>
      <c r="F27" s="37">
        <f>'5'!F27+'5'!F75+'5'!F171</f>
        <v>0</v>
      </c>
      <c r="G27" s="20">
        <f t="shared" si="0"/>
        <v>0</v>
      </c>
      <c r="H27" s="101">
        <f t="shared" si="1"/>
        <v>0</v>
      </c>
    </row>
    <row r="28" spans="2:8" s="35" customFormat="1">
      <c r="B28" s="22">
        <v>20</v>
      </c>
      <c r="C28" s="47">
        <v>20</v>
      </c>
      <c r="D28" s="37">
        <f>'5'!D28+'5'!D76+'5'!D172</f>
        <v>0</v>
      </c>
      <c r="E28" s="37">
        <f>'5'!E28+'5'!E76+'5'!E172</f>
        <v>0</v>
      </c>
      <c r="F28" s="37">
        <f>'5'!F28+'5'!F76+'5'!F172</f>
        <v>0</v>
      </c>
      <c r="G28" s="20">
        <f t="shared" si="0"/>
        <v>0</v>
      </c>
      <c r="H28" s="101">
        <f t="shared" si="1"/>
        <v>0</v>
      </c>
    </row>
    <row r="29" spans="2:8" ht="30" customHeight="1">
      <c r="B29" s="339" t="s">
        <v>7</v>
      </c>
      <c r="C29" s="340"/>
      <c r="D29" s="48">
        <f>+SUM(D9:D28)</f>
        <v>831</v>
      </c>
      <c r="E29" s="48">
        <f>+SUM(E9:E28)</f>
        <v>926</v>
      </c>
      <c r="F29" s="48">
        <f>+SUM(F9:F28)</f>
        <v>883</v>
      </c>
      <c r="G29" s="100">
        <f t="shared" si="0"/>
        <v>52</v>
      </c>
      <c r="H29" s="102">
        <f t="shared" si="1"/>
        <v>-43</v>
      </c>
    </row>
    <row r="31" spans="2:8">
      <c r="B31" s="338"/>
      <c r="C31" s="338"/>
      <c r="D31" s="338"/>
      <c r="E31" s="338"/>
      <c r="F31" s="338"/>
    </row>
    <row r="32" spans="2:8">
      <c r="B32" s="49" t="s">
        <v>35</v>
      </c>
      <c r="D32">
        <f>Usia!D18</f>
        <v>831</v>
      </c>
      <c r="E32" s="35">
        <f>Usia!E18</f>
        <v>926</v>
      </c>
      <c r="F32" s="35">
        <f>Usia!F18</f>
        <v>883</v>
      </c>
    </row>
    <row r="34" spans="4:6">
      <c r="D34" s="53">
        <f>D29-D32</f>
        <v>0</v>
      </c>
      <c r="E34" s="53">
        <f t="shared" ref="E34:F34" si="2">E29-E32</f>
        <v>0</v>
      </c>
      <c r="F34" s="53">
        <f t="shared" si="2"/>
        <v>0</v>
      </c>
    </row>
  </sheetData>
  <mergeCells count="6">
    <mergeCell ref="B31:F31"/>
    <mergeCell ref="B4:B6"/>
    <mergeCell ref="C4:C6"/>
    <mergeCell ref="B29:C29"/>
    <mergeCell ref="G4:H4"/>
    <mergeCell ref="G5:H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H101"/>
  <sheetViews>
    <sheetView workbookViewId="0">
      <selection activeCell="E13" sqref="E13"/>
    </sheetView>
  </sheetViews>
  <sheetFormatPr defaultColWidth="8.85546875" defaultRowHeight="12"/>
  <cols>
    <col min="1" max="1" width="4.28515625" style="286" customWidth="1"/>
    <col min="2" max="2" width="47.42578125" style="286" customWidth="1"/>
    <col min="3" max="3" width="7" style="286" customWidth="1"/>
    <col min="4" max="4" width="10.85546875" style="286" bestFit="1" customWidth="1"/>
    <col min="5" max="5" width="9.7109375" style="286" bestFit="1" customWidth="1"/>
    <col min="6" max="8" width="9.7109375" style="286" customWidth="1"/>
    <col min="9" max="16384" width="8.85546875" style="287"/>
  </cols>
  <sheetData>
    <row r="2" spans="1:8">
      <c r="A2" s="285" t="s">
        <v>155</v>
      </c>
    </row>
    <row r="3" spans="1:8">
      <c r="A3" s="345" t="s">
        <v>96</v>
      </c>
      <c r="B3" s="348" t="s">
        <v>156</v>
      </c>
      <c r="C3" s="351" t="s">
        <v>157</v>
      </c>
      <c r="D3" s="308" t="s">
        <v>0</v>
      </c>
      <c r="E3" s="308" t="s">
        <v>37</v>
      </c>
      <c r="F3" s="308" t="s">
        <v>0</v>
      </c>
      <c r="G3" s="348" t="s">
        <v>38</v>
      </c>
      <c r="H3" s="354"/>
    </row>
    <row r="4" spans="1:8">
      <c r="A4" s="346"/>
      <c r="B4" s="349"/>
      <c r="C4" s="352"/>
      <c r="D4" s="309" t="s">
        <v>2</v>
      </c>
      <c r="E4" s="309" t="s">
        <v>2</v>
      </c>
      <c r="F4" s="309" t="s">
        <v>2</v>
      </c>
      <c r="G4" s="350" t="s">
        <v>5</v>
      </c>
      <c r="H4" s="355"/>
    </row>
    <row r="5" spans="1:8">
      <c r="A5" s="347"/>
      <c r="B5" s="350"/>
      <c r="C5" s="353"/>
      <c r="D5" s="309">
        <v>2020</v>
      </c>
      <c r="E5" s="309">
        <v>2021</v>
      </c>
      <c r="F5" s="309">
        <v>2021</v>
      </c>
      <c r="G5" s="310" t="s">
        <v>51</v>
      </c>
      <c r="H5" s="310" t="s">
        <v>52</v>
      </c>
    </row>
    <row r="6" spans="1:8">
      <c r="A6" s="311">
        <v>1</v>
      </c>
      <c r="B6" s="311">
        <v>2</v>
      </c>
      <c r="C6" s="311">
        <v>3</v>
      </c>
      <c r="D6" s="312">
        <v>4</v>
      </c>
      <c r="E6" s="312">
        <v>5</v>
      </c>
      <c r="F6" s="312">
        <v>6</v>
      </c>
      <c r="G6" s="312">
        <v>7</v>
      </c>
      <c r="H6" s="312">
        <v>8</v>
      </c>
    </row>
    <row r="7" spans="1:8">
      <c r="A7" s="288"/>
      <c r="B7" s="288"/>
      <c r="C7" s="288"/>
      <c r="D7" s="288"/>
      <c r="E7" s="288"/>
      <c r="F7" s="288"/>
      <c r="G7" s="288"/>
      <c r="H7" s="288"/>
    </row>
    <row r="8" spans="1:8">
      <c r="A8" s="289">
        <v>1</v>
      </c>
      <c r="B8" s="290" t="s">
        <v>158</v>
      </c>
      <c r="C8" s="291"/>
      <c r="D8" s="291"/>
      <c r="E8" s="291"/>
      <c r="F8" s="291"/>
      <c r="G8" s="291"/>
      <c r="H8" s="291"/>
    </row>
    <row r="9" spans="1:8">
      <c r="A9" s="291"/>
      <c r="B9" s="292" t="s">
        <v>159</v>
      </c>
      <c r="C9" s="289" t="s">
        <v>160</v>
      </c>
      <c r="D9" s="293">
        <v>0</v>
      </c>
      <c r="E9" s="293">
        <v>0</v>
      </c>
      <c r="F9" s="293">
        <v>0</v>
      </c>
      <c r="G9" s="293">
        <f>F9-D9</f>
        <v>0</v>
      </c>
      <c r="H9" s="293">
        <f>F9-E9</f>
        <v>0</v>
      </c>
    </row>
    <row r="10" spans="1:8">
      <c r="A10" s="291"/>
      <c r="B10" s="292" t="s">
        <v>161</v>
      </c>
      <c r="C10" s="289" t="s">
        <v>160</v>
      </c>
      <c r="D10" s="293">
        <f>'2'!E8+'2'!E10+'2'!E14</f>
        <v>831</v>
      </c>
      <c r="E10" s="293">
        <f>'2'!F8+'2'!F10+'2'!F14</f>
        <v>926</v>
      </c>
      <c r="F10" s="293">
        <f>'2'!G8+'2'!G10+'2'!G14</f>
        <v>883</v>
      </c>
      <c r="G10" s="293">
        <f t="shared" ref="G10:G13" si="0">F10-D10</f>
        <v>52</v>
      </c>
      <c r="H10" s="293">
        <f t="shared" ref="H10:H13" si="1">F10-E10</f>
        <v>-43</v>
      </c>
    </row>
    <row r="11" spans="1:8">
      <c r="A11" s="291"/>
      <c r="B11" s="294" t="s">
        <v>162</v>
      </c>
      <c r="C11" s="295" t="s">
        <v>160</v>
      </c>
      <c r="D11" s="296">
        <f t="shared" ref="D11:F11" si="2">SUM(D9:D10)</f>
        <v>831</v>
      </c>
      <c r="E11" s="296">
        <f t="shared" si="2"/>
        <v>926</v>
      </c>
      <c r="F11" s="296">
        <f t="shared" si="2"/>
        <v>883</v>
      </c>
      <c r="G11" s="296">
        <f t="shared" si="0"/>
        <v>52</v>
      </c>
      <c r="H11" s="296">
        <f t="shared" si="1"/>
        <v>-43</v>
      </c>
    </row>
    <row r="12" spans="1:8">
      <c r="A12" s="291"/>
      <c r="B12" s="297" t="s">
        <v>163</v>
      </c>
      <c r="C12" s="289" t="s">
        <v>160</v>
      </c>
      <c r="D12" s="293">
        <f>'2'!E11</f>
        <v>1179</v>
      </c>
      <c r="E12" s="293">
        <f>'2'!F11</f>
        <v>1465</v>
      </c>
      <c r="F12" s="293">
        <f>'2'!G11</f>
        <v>1378</v>
      </c>
      <c r="G12" s="293">
        <f t="shared" si="0"/>
        <v>199</v>
      </c>
      <c r="H12" s="293">
        <f t="shared" si="1"/>
        <v>-87</v>
      </c>
    </row>
    <row r="13" spans="1:8">
      <c r="A13" s="291"/>
      <c r="B13" s="298" t="s">
        <v>164</v>
      </c>
      <c r="C13" s="299" t="s">
        <v>160</v>
      </c>
      <c r="D13" s="300">
        <f t="shared" ref="D13:F13" si="3">SUM(D11:D12)</f>
        <v>2010</v>
      </c>
      <c r="E13" s="300">
        <f t="shared" si="3"/>
        <v>2391</v>
      </c>
      <c r="F13" s="300">
        <f t="shared" si="3"/>
        <v>2261</v>
      </c>
      <c r="G13" s="300">
        <f t="shared" si="0"/>
        <v>251</v>
      </c>
      <c r="H13" s="300">
        <f t="shared" si="1"/>
        <v>-130</v>
      </c>
    </row>
    <row r="14" spans="1:8">
      <c r="A14" s="291"/>
      <c r="B14" s="297"/>
      <c r="C14" s="289"/>
      <c r="D14" s="301"/>
      <c r="E14" s="301"/>
      <c r="F14" s="301"/>
      <c r="G14" s="301"/>
      <c r="H14" s="301"/>
    </row>
    <row r="15" spans="1:8">
      <c r="A15" s="289">
        <v>2</v>
      </c>
      <c r="B15" s="294" t="s">
        <v>165</v>
      </c>
      <c r="C15" s="289"/>
      <c r="D15" s="293"/>
      <c r="E15" s="293"/>
      <c r="F15" s="293"/>
      <c r="G15" s="293"/>
      <c r="H15" s="293"/>
    </row>
    <row r="16" spans="1:8">
      <c r="A16" s="291"/>
      <c r="B16" s="292" t="s">
        <v>166</v>
      </c>
      <c r="C16" s="289" t="s">
        <v>160</v>
      </c>
      <c r="D16" s="293">
        <v>0</v>
      </c>
      <c r="E16" s="293">
        <v>0</v>
      </c>
      <c r="F16" s="293">
        <v>0</v>
      </c>
      <c r="G16" s="293">
        <f t="shared" ref="G16:G21" si="4">F16-D16</f>
        <v>0</v>
      </c>
      <c r="H16" s="293">
        <f t="shared" ref="H16:H21" si="5">F16-E16</f>
        <v>0</v>
      </c>
    </row>
    <row r="17" spans="1:8">
      <c r="A17" s="291"/>
      <c r="B17" s="302" t="s">
        <v>167</v>
      </c>
      <c r="C17" s="303" t="s">
        <v>160</v>
      </c>
      <c r="D17" s="304">
        <f t="shared" ref="D17:F17" si="6">SUM(D18:D20)</f>
        <v>3523</v>
      </c>
      <c r="E17" s="304">
        <f t="shared" si="6"/>
        <v>4043</v>
      </c>
      <c r="F17" s="304">
        <f t="shared" si="6"/>
        <v>3557</v>
      </c>
      <c r="G17" s="304">
        <f t="shared" si="4"/>
        <v>34</v>
      </c>
      <c r="H17" s="304">
        <f t="shared" si="5"/>
        <v>-486</v>
      </c>
    </row>
    <row r="18" spans="1:8">
      <c r="A18" s="291"/>
      <c r="B18" s="292" t="s">
        <v>168</v>
      </c>
      <c r="C18" s="289" t="s">
        <v>160</v>
      </c>
      <c r="D18" s="293">
        <f>'2'!E13</f>
        <v>3516</v>
      </c>
      <c r="E18" s="293">
        <f>'2'!F13</f>
        <v>4030</v>
      </c>
      <c r="F18" s="293">
        <f>'2'!G13</f>
        <v>3544</v>
      </c>
      <c r="G18" s="293">
        <f t="shared" si="4"/>
        <v>28</v>
      </c>
      <c r="H18" s="293">
        <f t="shared" si="5"/>
        <v>-486</v>
      </c>
    </row>
    <row r="19" spans="1:8">
      <c r="A19" s="291"/>
      <c r="B19" s="292" t="s">
        <v>169</v>
      </c>
      <c r="C19" s="289" t="s">
        <v>160</v>
      </c>
      <c r="D19" s="293">
        <f>'2'!E15</f>
        <v>0</v>
      </c>
      <c r="E19" s="293">
        <f>'2'!F15</f>
        <v>0</v>
      </c>
      <c r="F19" s="293">
        <f>'2'!G15</f>
        <v>0</v>
      </c>
      <c r="G19" s="293">
        <f t="shared" si="4"/>
        <v>0</v>
      </c>
      <c r="H19" s="293">
        <f t="shared" si="5"/>
        <v>0</v>
      </c>
    </row>
    <row r="20" spans="1:8">
      <c r="A20" s="291"/>
      <c r="B20" s="292" t="s">
        <v>170</v>
      </c>
      <c r="C20" s="289" t="s">
        <v>160</v>
      </c>
      <c r="D20" s="293">
        <f>'2'!E9</f>
        <v>7</v>
      </c>
      <c r="E20" s="293">
        <f>'2'!F9</f>
        <v>13</v>
      </c>
      <c r="F20" s="293">
        <f>'2'!G9</f>
        <v>13</v>
      </c>
      <c r="G20" s="293">
        <f t="shared" si="4"/>
        <v>6</v>
      </c>
      <c r="H20" s="293">
        <f t="shared" si="5"/>
        <v>0</v>
      </c>
    </row>
    <row r="21" spans="1:8">
      <c r="A21" s="291"/>
      <c r="B21" s="298" t="s">
        <v>171</v>
      </c>
      <c r="C21" s="299" t="s">
        <v>160</v>
      </c>
      <c r="D21" s="300">
        <f t="shared" ref="D21:E21" si="7">SUM(D16:D17)</f>
        <v>3523</v>
      </c>
      <c r="E21" s="300">
        <f t="shared" si="7"/>
        <v>4043</v>
      </c>
      <c r="F21" s="300">
        <f t="shared" ref="F21" si="8">SUM(F16:F17)</f>
        <v>3557</v>
      </c>
      <c r="G21" s="300">
        <f t="shared" si="4"/>
        <v>34</v>
      </c>
      <c r="H21" s="300">
        <f t="shared" si="5"/>
        <v>-486</v>
      </c>
    </row>
    <row r="22" spans="1:8">
      <c r="A22" s="291"/>
      <c r="B22" s="291"/>
      <c r="C22" s="289"/>
      <c r="D22" s="301"/>
      <c r="E22" s="301"/>
      <c r="F22" s="301"/>
      <c r="G22" s="301"/>
      <c r="H22" s="301"/>
    </row>
    <row r="23" spans="1:8">
      <c r="A23" s="313">
        <v>3</v>
      </c>
      <c r="B23" s="314" t="s">
        <v>172</v>
      </c>
      <c r="C23" s="315" t="s">
        <v>160</v>
      </c>
      <c r="D23" s="316">
        <f t="shared" ref="D23:E24" si="9">D11+D16</f>
        <v>831</v>
      </c>
      <c r="E23" s="316">
        <f t="shared" si="9"/>
        <v>926</v>
      </c>
      <c r="F23" s="316">
        <f t="shared" ref="F23" si="10">F11+F16</f>
        <v>883</v>
      </c>
      <c r="G23" s="316">
        <f t="shared" ref="G23:G25" si="11">F23-D23</f>
        <v>52</v>
      </c>
      <c r="H23" s="316">
        <f t="shared" ref="H23:H25" si="12">F23-E23</f>
        <v>-43</v>
      </c>
    </row>
    <row r="24" spans="1:8">
      <c r="A24" s="313">
        <v>4</v>
      </c>
      <c r="B24" s="314" t="s">
        <v>173</v>
      </c>
      <c r="C24" s="315" t="s">
        <v>160</v>
      </c>
      <c r="D24" s="316">
        <f t="shared" si="9"/>
        <v>4702</v>
      </c>
      <c r="E24" s="316">
        <f t="shared" si="9"/>
        <v>5508</v>
      </c>
      <c r="F24" s="316">
        <f t="shared" ref="F24" si="13">F12+F17</f>
        <v>4935</v>
      </c>
      <c r="G24" s="316">
        <f t="shared" si="11"/>
        <v>233</v>
      </c>
      <c r="H24" s="316">
        <f t="shared" si="12"/>
        <v>-573</v>
      </c>
    </row>
    <row r="25" spans="1:8">
      <c r="A25" s="317">
        <v>5</v>
      </c>
      <c r="B25" s="318" t="s">
        <v>174</v>
      </c>
      <c r="C25" s="311" t="s">
        <v>160</v>
      </c>
      <c r="D25" s="319">
        <f t="shared" ref="D25:E25" si="14">D23+D24</f>
        <v>5533</v>
      </c>
      <c r="E25" s="319">
        <f t="shared" si="14"/>
        <v>6434</v>
      </c>
      <c r="F25" s="319">
        <f t="shared" ref="F25" si="15">F23+F24</f>
        <v>5818</v>
      </c>
      <c r="G25" s="319">
        <f t="shared" si="11"/>
        <v>285</v>
      </c>
      <c r="H25" s="319">
        <f t="shared" si="12"/>
        <v>-616</v>
      </c>
    </row>
    <row r="27" spans="1:8">
      <c r="A27" s="286" t="s">
        <v>175</v>
      </c>
      <c r="B27" s="305"/>
    </row>
    <row r="28" spans="1:8">
      <c r="A28" s="286" t="s">
        <v>176</v>
      </c>
      <c r="B28" s="306"/>
    </row>
    <row r="29" spans="1:8">
      <c r="A29" s="286" t="s">
        <v>177</v>
      </c>
      <c r="B29" s="306"/>
    </row>
    <row r="101" spans="1:8">
      <c r="A101" s="307"/>
      <c r="B101" s="307"/>
      <c r="C101" s="307"/>
      <c r="D101" s="307"/>
      <c r="E101" s="307"/>
      <c r="F101" s="307"/>
      <c r="G101" s="307"/>
      <c r="H101" s="307"/>
    </row>
  </sheetData>
  <mergeCells count="5">
    <mergeCell ref="A3:A5"/>
    <mergeCell ref="B3:B5"/>
    <mergeCell ref="C3:C5"/>
    <mergeCell ref="G3:H3"/>
    <mergeCell ref="G4:H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BT258"/>
  <sheetViews>
    <sheetView workbookViewId="0">
      <selection activeCell="H10" sqref="H10"/>
    </sheetView>
  </sheetViews>
  <sheetFormatPr defaultRowHeight="15"/>
  <cols>
    <col min="1" max="1" width="25.5703125" customWidth="1"/>
    <col min="2" max="2" width="5.7109375" style="114" customWidth="1"/>
    <col min="3" max="3" width="60.5703125" style="114" customWidth="1"/>
    <col min="4" max="4" width="10.7109375" style="114" customWidth="1"/>
    <col min="5" max="5" width="9.7109375" style="114" bestFit="1" customWidth="1"/>
    <col min="6" max="8" width="9.7109375" style="114" customWidth="1"/>
    <col min="9" max="9" width="3.7109375" customWidth="1"/>
    <col min="10" max="10" width="5.7109375" style="114" customWidth="1"/>
    <col min="11" max="11" width="60.5703125" style="114" customWidth="1"/>
    <col min="12" max="12" width="10.7109375" style="114" customWidth="1"/>
    <col min="13" max="13" width="9.7109375" style="114" bestFit="1" customWidth="1"/>
    <col min="14" max="16" width="9.7109375" style="114" customWidth="1"/>
    <col min="17" max="17" width="3.7109375" style="35" customWidth="1"/>
    <col min="18" max="18" width="5.7109375" style="114" customWidth="1"/>
    <col min="19" max="19" width="60.5703125" style="114" customWidth="1"/>
    <col min="20" max="20" width="10.7109375" style="114" customWidth="1"/>
    <col min="21" max="21" width="9.7109375" style="114" bestFit="1" customWidth="1"/>
    <col min="22" max="24" width="9.7109375" style="114" customWidth="1"/>
    <col min="25" max="25" width="3.7109375" style="35" customWidth="1"/>
    <col min="26" max="26" width="5.7109375" style="114" customWidth="1"/>
    <col min="27" max="27" width="60.5703125" style="114" customWidth="1"/>
    <col min="28" max="28" width="10.7109375" style="114" customWidth="1"/>
    <col min="29" max="29" width="9.7109375" style="114" bestFit="1" customWidth="1"/>
    <col min="30" max="32" width="9.7109375" style="114" customWidth="1"/>
    <col min="33" max="33" width="3.7109375" style="35" customWidth="1"/>
    <col min="34" max="34" width="5.7109375" style="114" customWidth="1"/>
    <col min="35" max="35" width="60.5703125" style="114" customWidth="1"/>
    <col min="36" max="36" width="10.7109375" style="114" customWidth="1"/>
    <col min="37" max="37" width="9.7109375" style="114" bestFit="1" customWidth="1"/>
    <col min="38" max="40" width="9.7109375" style="114" customWidth="1"/>
    <col min="41" max="41" width="3.7109375" style="35" customWidth="1"/>
    <col min="42" max="42" width="5.7109375" style="114" customWidth="1"/>
    <col min="43" max="43" width="60.5703125" style="114" customWidth="1"/>
    <col min="44" max="44" width="10.7109375" style="114" customWidth="1"/>
    <col min="45" max="45" width="9.7109375" style="114" bestFit="1" customWidth="1"/>
    <col min="46" max="48" width="9.7109375" style="114" customWidth="1"/>
    <col min="49" max="49" width="3.7109375" style="35" customWidth="1"/>
    <col min="50" max="50" width="5.7109375" style="114" customWidth="1"/>
    <col min="51" max="51" width="60.5703125" style="114" customWidth="1"/>
    <col min="52" max="52" width="10.7109375" style="114" customWidth="1"/>
    <col min="53" max="53" width="9.7109375" style="114" bestFit="1" customWidth="1"/>
    <col min="54" max="56" width="9.7109375" style="114" customWidth="1"/>
    <col min="57" max="57" width="3.7109375" style="35" customWidth="1"/>
    <col min="58" max="58" width="5.7109375" style="114" customWidth="1"/>
    <col min="59" max="59" width="60.5703125" style="114" customWidth="1"/>
    <col min="60" max="60" width="10.7109375" style="114" customWidth="1"/>
    <col min="61" max="61" width="9.7109375" style="114" bestFit="1" customWidth="1"/>
    <col min="62" max="64" width="9.7109375" style="114" customWidth="1"/>
    <col min="65" max="65" width="3.7109375" style="35" customWidth="1"/>
    <col min="66" max="66" width="5.7109375" style="114" customWidth="1"/>
    <col min="67" max="67" width="60.5703125" style="114" customWidth="1"/>
    <col min="68" max="68" width="10.7109375" style="114" customWidth="1"/>
    <col min="69" max="69" width="9.7109375" style="114" bestFit="1" customWidth="1"/>
    <col min="70" max="72" width="9.7109375" style="114" customWidth="1"/>
  </cols>
  <sheetData>
    <row r="1" spans="1:72">
      <c r="B1" s="113" t="s">
        <v>68</v>
      </c>
      <c r="J1" s="113" t="s">
        <v>68</v>
      </c>
      <c r="R1" s="113" t="s">
        <v>68</v>
      </c>
      <c r="Z1" s="113" t="s">
        <v>68</v>
      </c>
      <c r="AH1" s="113" t="s">
        <v>68</v>
      </c>
      <c r="AP1" s="113" t="s">
        <v>68</v>
      </c>
      <c r="AX1" s="113" t="s">
        <v>68</v>
      </c>
      <c r="BF1" s="113" t="s">
        <v>68</v>
      </c>
      <c r="BN1" s="113" t="s">
        <v>68</v>
      </c>
    </row>
    <row r="2" spans="1:72">
      <c r="B2" s="115" t="str">
        <f>'Template Regional dan Cabang'!B2</f>
        <v>PT Pelindo Terminal Petikemas</v>
      </c>
      <c r="J2" s="115" t="s">
        <v>119</v>
      </c>
      <c r="R2" s="115" t="s">
        <v>61</v>
      </c>
      <c r="Z2" s="115" t="s">
        <v>62</v>
      </c>
      <c r="AH2" s="115" t="s">
        <v>63</v>
      </c>
      <c r="AP2" s="115" t="s">
        <v>64</v>
      </c>
      <c r="AX2" s="115" t="s">
        <v>65</v>
      </c>
      <c r="BF2" s="115" t="s">
        <v>66</v>
      </c>
      <c r="BN2" s="115" t="s">
        <v>67</v>
      </c>
    </row>
    <row r="3" spans="1:72" ht="14.45" customHeight="1">
      <c r="B3" s="116"/>
      <c r="C3" s="117"/>
      <c r="D3" s="118" t="s">
        <v>0</v>
      </c>
      <c r="E3" s="119" t="s">
        <v>37</v>
      </c>
      <c r="F3" s="119" t="s">
        <v>0</v>
      </c>
      <c r="G3" s="334" t="s">
        <v>38</v>
      </c>
      <c r="H3" s="335"/>
      <c r="J3" s="116"/>
      <c r="K3" s="117"/>
      <c r="L3" s="118" t="s">
        <v>0</v>
      </c>
      <c r="M3" s="119" t="s">
        <v>37</v>
      </c>
      <c r="N3" s="119" t="s">
        <v>0</v>
      </c>
      <c r="O3" s="334" t="s">
        <v>38</v>
      </c>
      <c r="P3" s="335"/>
      <c r="R3" s="116"/>
      <c r="S3" s="117"/>
      <c r="T3" s="118" t="s">
        <v>0</v>
      </c>
      <c r="U3" s="119" t="s">
        <v>37</v>
      </c>
      <c r="V3" s="119" t="s">
        <v>0</v>
      </c>
      <c r="W3" s="334" t="s">
        <v>38</v>
      </c>
      <c r="X3" s="335"/>
      <c r="Z3" s="116"/>
      <c r="AA3" s="117"/>
      <c r="AB3" s="118" t="s">
        <v>0</v>
      </c>
      <c r="AC3" s="119" t="s">
        <v>37</v>
      </c>
      <c r="AD3" s="119" t="s">
        <v>0</v>
      </c>
      <c r="AE3" s="334" t="s">
        <v>38</v>
      </c>
      <c r="AF3" s="335"/>
      <c r="AH3" s="116"/>
      <c r="AI3" s="117"/>
      <c r="AJ3" s="118" t="s">
        <v>0</v>
      </c>
      <c r="AK3" s="119" t="s">
        <v>37</v>
      </c>
      <c r="AL3" s="119" t="s">
        <v>0</v>
      </c>
      <c r="AM3" s="334" t="s">
        <v>38</v>
      </c>
      <c r="AN3" s="335"/>
      <c r="AP3" s="116"/>
      <c r="AQ3" s="117"/>
      <c r="AR3" s="118" t="s">
        <v>0</v>
      </c>
      <c r="AS3" s="119" t="s">
        <v>37</v>
      </c>
      <c r="AT3" s="119" t="s">
        <v>0</v>
      </c>
      <c r="AU3" s="334" t="s">
        <v>38</v>
      </c>
      <c r="AV3" s="335"/>
      <c r="AX3" s="116"/>
      <c r="AY3" s="117"/>
      <c r="AZ3" s="118" t="s">
        <v>0</v>
      </c>
      <c r="BA3" s="119" t="s">
        <v>37</v>
      </c>
      <c r="BB3" s="119" t="s">
        <v>0</v>
      </c>
      <c r="BC3" s="334" t="s">
        <v>38</v>
      </c>
      <c r="BD3" s="335"/>
      <c r="BF3" s="116"/>
      <c r="BG3" s="117"/>
      <c r="BH3" s="118" t="s">
        <v>0</v>
      </c>
      <c r="BI3" s="119" t="s">
        <v>37</v>
      </c>
      <c r="BJ3" s="119" t="s">
        <v>0</v>
      </c>
      <c r="BK3" s="334" t="s">
        <v>38</v>
      </c>
      <c r="BL3" s="335"/>
      <c r="BN3" s="116"/>
      <c r="BO3" s="117"/>
      <c r="BP3" s="118" t="s">
        <v>0</v>
      </c>
      <c r="BQ3" s="119" t="s">
        <v>37</v>
      </c>
      <c r="BR3" s="119" t="s">
        <v>0</v>
      </c>
      <c r="BS3" s="334" t="s">
        <v>38</v>
      </c>
      <c r="BT3" s="335"/>
    </row>
    <row r="4" spans="1:72">
      <c r="B4" s="120" t="s">
        <v>1</v>
      </c>
      <c r="C4" s="148" t="s">
        <v>8</v>
      </c>
      <c r="D4" s="121" t="s">
        <v>2</v>
      </c>
      <c r="E4" s="122" t="s">
        <v>2</v>
      </c>
      <c r="F4" s="122" t="s">
        <v>2</v>
      </c>
      <c r="G4" s="336" t="s">
        <v>5</v>
      </c>
      <c r="H4" s="337"/>
      <c r="J4" s="120" t="s">
        <v>1</v>
      </c>
      <c r="K4" s="148" t="s">
        <v>8</v>
      </c>
      <c r="L4" s="121" t="s">
        <v>2</v>
      </c>
      <c r="M4" s="122" t="s">
        <v>2</v>
      </c>
      <c r="N4" s="122" t="s">
        <v>2</v>
      </c>
      <c r="O4" s="336" t="s">
        <v>5</v>
      </c>
      <c r="P4" s="337"/>
      <c r="R4" s="120" t="s">
        <v>1</v>
      </c>
      <c r="S4" s="148" t="s">
        <v>8</v>
      </c>
      <c r="T4" s="121" t="s">
        <v>2</v>
      </c>
      <c r="U4" s="122" t="s">
        <v>2</v>
      </c>
      <c r="V4" s="122" t="s">
        <v>2</v>
      </c>
      <c r="W4" s="336" t="s">
        <v>5</v>
      </c>
      <c r="X4" s="337"/>
      <c r="Z4" s="120" t="s">
        <v>1</v>
      </c>
      <c r="AA4" s="148" t="s">
        <v>8</v>
      </c>
      <c r="AB4" s="121" t="s">
        <v>2</v>
      </c>
      <c r="AC4" s="122" t="s">
        <v>2</v>
      </c>
      <c r="AD4" s="122" t="s">
        <v>2</v>
      </c>
      <c r="AE4" s="336" t="s">
        <v>5</v>
      </c>
      <c r="AF4" s="337"/>
      <c r="AH4" s="120" t="s">
        <v>1</v>
      </c>
      <c r="AI4" s="148" t="s">
        <v>8</v>
      </c>
      <c r="AJ4" s="121" t="s">
        <v>2</v>
      </c>
      <c r="AK4" s="122" t="s">
        <v>2</v>
      </c>
      <c r="AL4" s="122" t="s">
        <v>2</v>
      </c>
      <c r="AM4" s="336" t="s">
        <v>5</v>
      </c>
      <c r="AN4" s="337"/>
      <c r="AP4" s="120" t="s">
        <v>1</v>
      </c>
      <c r="AQ4" s="148" t="s">
        <v>8</v>
      </c>
      <c r="AR4" s="121" t="s">
        <v>2</v>
      </c>
      <c r="AS4" s="122" t="s">
        <v>2</v>
      </c>
      <c r="AT4" s="122" t="s">
        <v>2</v>
      </c>
      <c r="AU4" s="336" t="s">
        <v>5</v>
      </c>
      <c r="AV4" s="337"/>
      <c r="AX4" s="120" t="s">
        <v>1</v>
      </c>
      <c r="AY4" s="148" t="s">
        <v>8</v>
      </c>
      <c r="AZ4" s="121" t="s">
        <v>2</v>
      </c>
      <c r="BA4" s="122" t="s">
        <v>2</v>
      </c>
      <c r="BB4" s="122" t="s">
        <v>2</v>
      </c>
      <c r="BC4" s="336" t="s">
        <v>5</v>
      </c>
      <c r="BD4" s="337"/>
      <c r="BF4" s="120" t="s">
        <v>1</v>
      </c>
      <c r="BG4" s="148" t="s">
        <v>8</v>
      </c>
      <c r="BH4" s="121" t="s">
        <v>2</v>
      </c>
      <c r="BI4" s="122" t="s">
        <v>2</v>
      </c>
      <c r="BJ4" s="122" t="s">
        <v>2</v>
      </c>
      <c r="BK4" s="336" t="s">
        <v>5</v>
      </c>
      <c r="BL4" s="337"/>
      <c r="BN4" s="120" t="s">
        <v>1</v>
      </c>
      <c r="BO4" s="148" t="s">
        <v>8</v>
      </c>
      <c r="BP4" s="121" t="s">
        <v>2</v>
      </c>
      <c r="BQ4" s="122" t="s">
        <v>2</v>
      </c>
      <c r="BR4" s="122" t="s">
        <v>2</v>
      </c>
      <c r="BS4" s="336" t="s">
        <v>5</v>
      </c>
      <c r="BT4" s="337"/>
    </row>
    <row r="5" spans="1:72">
      <c r="B5" s="123"/>
      <c r="C5" s="124"/>
      <c r="D5" s="121">
        <v>2020</v>
      </c>
      <c r="E5" s="122">
        <v>2021</v>
      </c>
      <c r="F5" s="122">
        <v>2021</v>
      </c>
      <c r="G5" s="122" t="s">
        <v>49</v>
      </c>
      <c r="H5" s="122" t="s">
        <v>50</v>
      </c>
      <c r="J5" s="123"/>
      <c r="K5" s="124"/>
      <c r="L5" s="121">
        <v>2020</v>
      </c>
      <c r="M5" s="122">
        <v>2021</v>
      </c>
      <c r="N5" s="122">
        <v>2021</v>
      </c>
      <c r="O5" s="122" t="s">
        <v>49</v>
      </c>
      <c r="P5" s="122" t="s">
        <v>50</v>
      </c>
      <c r="R5" s="123"/>
      <c r="S5" s="124"/>
      <c r="T5" s="121">
        <v>2020</v>
      </c>
      <c r="U5" s="122">
        <v>2021</v>
      </c>
      <c r="V5" s="122">
        <v>2021</v>
      </c>
      <c r="W5" s="122" t="s">
        <v>49</v>
      </c>
      <c r="X5" s="122" t="s">
        <v>50</v>
      </c>
      <c r="Z5" s="123"/>
      <c r="AA5" s="124"/>
      <c r="AB5" s="121">
        <v>2020</v>
      </c>
      <c r="AC5" s="122">
        <v>2021</v>
      </c>
      <c r="AD5" s="122">
        <v>2021</v>
      </c>
      <c r="AE5" s="122" t="s">
        <v>49</v>
      </c>
      <c r="AF5" s="122" t="s">
        <v>50</v>
      </c>
      <c r="AH5" s="123"/>
      <c r="AI5" s="124"/>
      <c r="AJ5" s="121">
        <v>2020</v>
      </c>
      <c r="AK5" s="122">
        <v>2021</v>
      </c>
      <c r="AL5" s="122">
        <v>2021</v>
      </c>
      <c r="AM5" s="122" t="s">
        <v>49</v>
      </c>
      <c r="AN5" s="122" t="s">
        <v>50</v>
      </c>
      <c r="AP5" s="123"/>
      <c r="AQ5" s="124"/>
      <c r="AR5" s="121">
        <v>2020</v>
      </c>
      <c r="AS5" s="122">
        <v>2021</v>
      </c>
      <c r="AT5" s="122">
        <v>2021</v>
      </c>
      <c r="AU5" s="122" t="s">
        <v>49</v>
      </c>
      <c r="AV5" s="122" t="s">
        <v>50</v>
      </c>
      <c r="AX5" s="123"/>
      <c r="AY5" s="124"/>
      <c r="AZ5" s="121">
        <v>2020</v>
      </c>
      <c r="BA5" s="122">
        <v>2021</v>
      </c>
      <c r="BB5" s="122">
        <v>2021</v>
      </c>
      <c r="BC5" s="122" t="s">
        <v>49</v>
      </c>
      <c r="BD5" s="122" t="s">
        <v>50</v>
      </c>
      <c r="BF5" s="123"/>
      <c r="BG5" s="124"/>
      <c r="BH5" s="121">
        <v>2020</v>
      </c>
      <c r="BI5" s="122">
        <v>2021</v>
      </c>
      <c r="BJ5" s="122">
        <v>2021</v>
      </c>
      <c r="BK5" s="122" t="s">
        <v>49</v>
      </c>
      <c r="BL5" s="122" t="s">
        <v>50</v>
      </c>
      <c r="BN5" s="123"/>
      <c r="BO5" s="124"/>
      <c r="BP5" s="121">
        <v>2020</v>
      </c>
      <c r="BQ5" s="122">
        <v>2021</v>
      </c>
      <c r="BR5" s="122">
        <v>2021</v>
      </c>
      <c r="BS5" s="122" t="s">
        <v>49</v>
      </c>
      <c r="BT5" s="122" t="s">
        <v>50</v>
      </c>
    </row>
    <row r="6" spans="1:72">
      <c r="B6" s="125">
        <v>1</v>
      </c>
      <c r="C6" s="126">
        <v>2</v>
      </c>
      <c r="D6" s="127">
        <v>3</v>
      </c>
      <c r="E6" s="127">
        <v>4</v>
      </c>
      <c r="F6" s="127">
        <v>5</v>
      </c>
      <c r="G6" s="127">
        <v>6</v>
      </c>
      <c r="H6" s="127">
        <v>7</v>
      </c>
      <c r="J6" s="125">
        <v>1</v>
      </c>
      <c r="K6" s="126">
        <v>2</v>
      </c>
      <c r="L6" s="127">
        <v>3</v>
      </c>
      <c r="M6" s="127">
        <v>4</v>
      </c>
      <c r="N6" s="127">
        <v>5</v>
      </c>
      <c r="O6" s="127">
        <v>6</v>
      </c>
      <c r="P6" s="127">
        <v>7</v>
      </c>
      <c r="R6" s="125">
        <v>1</v>
      </c>
      <c r="S6" s="126">
        <v>2</v>
      </c>
      <c r="T6" s="127">
        <v>3</v>
      </c>
      <c r="U6" s="127">
        <v>4</v>
      </c>
      <c r="V6" s="127">
        <v>5</v>
      </c>
      <c r="W6" s="127">
        <v>6</v>
      </c>
      <c r="X6" s="127">
        <v>7</v>
      </c>
      <c r="Z6" s="125">
        <v>1</v>
      </c>
      <c r="AA6" s="126">
        <v>2</v>
      </c>
      <c r="AB6" s="127">
        <v>3</v>
      </c>
      <c r="AC6" s="127">
        <v>4</v>
      </c>
      <c r="AD6" s="127">
        <v>5</v>
      </c>
      <c r="AE6" s="127">
        <v>6</v>
      </c>
      <c r="AF6" s="127">
        <v>7</v>
      </c>
      <c r="AH6" s="125">
        <v>1</v>
      </c>
      <c r="AI6" s="126">
        <v>2</v>
      </c>
      <c r="AJ6" s="127">
        <v>3</v>
      </c>
      <c r="AK6" s="127">
        <v>4</v>
      </c>
      <c r="AL6" s="127">
        <v>5</v>
      </c>
      <c r="AM6" s="127">
        <v>6</v>
      </c>
      <c r="AN6" s="127">
        <v>7</v>
      </c>
      <c r="AP6" s="125">
        <v>1</v>
      </c>
      <c r="AQ6" s="126">
        <v>2</v>
      </c>
      <c r="AR6" s="127">
        <v>3</v>
      </c>
      <c r="AS6" s="127">
        <v>4</v>
      </c>
      <c r="AT6" s="127">
        <v>5</v>
      </c>
      <c r="AU6" s="127">
        <v>6</v>
      </c>
      <c r="AV6" s="127">
        <v>7</v>
      </c>
      <c r="AX6" s="125">
        <v>1</v>
      </c>
      <c r="AY6" s="126">
        <v>2</v>
      </c>
      <c r="AZ6" s="127">
        <v>3</v>
      </c>
      <c r="BA6" s="127">
        <v>4</v>
      </c>
      <c r="BB6" s="127">
        <v>5</v>
      </c>
      <c r="BC6" s="127">
        <v>6</v>
      </c>
      <c r="BD6" s="127">
        <v>7</v>
      </c>
      <c r="BF6" s="125">
        <v>1</v>
      </c>
      <c r="BG6" s="126">
        <v>2</v>
      </c>
      <c r="BH6" s="127">
        <v>3</v>
      </c>
      <c r="BI6" s="127">
        <v>4</v>
      </c>
      <c r="BJ6" s="127">
        <v>5</v>
      </c>
      <c r="BK6" s="127">
        <v>6</v>
      </c>
      <c r="BL6" s="127">
        <v>7</v>
      </c>
      <c r="BN6" s="125">
        <v>1</v>
      </c>
      <c r="BO6" s="126">
        <v>2</v>
      </c>
      <c r="BP6" s="127">
        <v>3</v>
      </c>
      <c r="BQ6" s="127">
        <v>4</v>
      </c>
      <c r="BR6" s="127">
        <v>5</v>
      </c>
      <c r="BS6" s="127">
        <v>6</v>
      </c>
      <c r="BT6" s="127">
        <v>7</v>
      </c>
    </row>
    <row r="7" spans="1:72">
      <c r="B7" s="128">
        <f>1</f>
        <v>1</v>
      </c>
      <c r="C7" s="149" t="s">
        <v>79</v>
      </c>
      <c r="D7" s="129"/>
      <c r="E7" s="129"/>
      <c r="F7" s="130"/>
      <c r="G7" s="130"/>
      <c r="H7" s="130"/>
      <c r="J7" s="128">
        <f>1</f>
        <v>1</v>
      </c>
      <c r="K7" s="149" t="s">
        <v>79</v>
      </c>
      <c r="L7" s="129"/>
      <c r="M7" s="129"/>
      <c r="N7" s="130"/>
      <c r="O7" s="130"/>
      <c r="P7" s="130"/>
      <c r="R7" s="128">
        <f>1</f>
        <v>1</v>
      </c>
      <c r="S7" s="149" t="s">
        <v>79</v>
      </c>
      <c r="T7" s="129"/>
      <c r="U7" s="129"/>
      <c r="V7" s="130"/>
      <c r="W7" s="130"/>
      <c r="X7" s="130"/>
      <c r="Z7" s="128">
        <f>1</f>
        <v>1</v>
      </c>
      <c r="AA7" s="149" t="s">
        <v>79</v>
      </c>
      <c r="AB7" s="129"/>
      <c r="AC7" s="129"/>
      <c r="AD7" s="130"/>
      <c r="AE7" s="130"/>
      <c r="AF7" s="130"/>
      <c r="AH7" s="128">
        <f>1</f>
        <v>1</v>
      </c>
      <c r="AI7" s="149" t="s">
        <v>79</v>
      </c>
      <c r="AJ7" s="129"/>
      <c r="AK7" s="129"/>
      <c r="AL7" s="130"/>
      <c r="AM7" s="130"/>
      <c r="AN7" s="130"/>
      <c r="AP7" s="128">
        <f>1</f>
        <v>1</v>
      </c>
      <c r="AQ7" s="149" t="s">
        <v>79</v>
      </c>
      <c r="AR7" s="129"/>
      <c r="AS7" s="129"/>
      <c r="AT7" s="130"/>
      <c r="AU7" s="130"/>
      <c r="AV7" s="130"/>
      <c r="AX7" s="128">
        <f>1</f>
        <v>1</v>
      </c>
      <c r="AY7" s="149" t="s">
        <v>79</v>
      </c>
      <c r="AZ7" s="129"/>
      <c r="BA7" s="129"/>
      <c r="BB7" s="130"/>
      <c r="BC7" s="130"/>
      <c r="BD7" s="130"/>
      <c r="BF7" s="128">
        <f>1</f>
        <v>1</v>
      </c>
      <c r="BG7" s="149" t="s">
        <v>79</v>
      </c>
      <c r="BH7" s="129"/>
      <c r="BI7" s="129"/>
      <c r="BJ7" s="130"/>
      <c r="BK7" s="130"/>
      <c r="BL7" s="130"/>
      <c r="BN7" s="128">
        <f>1</f>
        <v>1</v>
      </c>
      <c r="BO7" s="149" t="s">
        <v>79</v>
      </c>
      <c r="BP7" s="129"/>
      <c r="BQ7" s="129"/>
      <c r="BR7" s="130"/>
      <c r="BS7" s="130"/>
      <c r="BT7" s="130"/>
    </row>
    <row r="8" spans="1:72">
      <c r="B8" s="131"/>
      <c r="C8" s="132" t="s">
        <v>9</v>
      </c>
      <c r="D8" s="133"/>
      <c r="E8" s="133"/>
      <c r="F8" s="133"/>
      <c r="G8" s="133"/>
      <c r="H8" s="133"/>
      <c r="J8" s="131"/>
      <c r="K8" s="132" t="s">
        <v>9</v>
      </c>
      <c r="L8" s="133"/>
      <c r="M8" s="133"/>
      <c r="N8" s="133"/>
      <c r="O8" s="133"/>
      <c r="P8" s="133"/>
      <c r="R8" s="131"/>
      <c r="S8" s="132" t="s">
        <v>9</v>
      </c>
      <c r="T8" s="133"/>
      <c r="U8" s="133"/>
      <c r="V8" s="133"/>
      <c r="W8" s="133"/>
      <c r="X8" s="133"/>
      <c r="Z8" s="131"/>
      <c r="AA8" s="132" t="s">
        <v>9</v>
      </c>
      <c r="AB8" s="133"/>
      <c r="AC8" s="133"/>
      <c r="AD8" s="133"/>
      <c r="AE8" s="133"/>
      <c r="AF8" s="133"/>
      <c r="AH8" s="131"/>
      <c r="AI8" s="132" t="s">
        <v>9</v>
      </c>
      <c r="AJ8" s="133"/>
      <c r="AK8" s="133"/>
      <c r="AL8" s="133"/>
      <c r="AM8" s="133"/>
      <c r="AN8" s="133"/>
      <c r="AP8" s="131"/>
      <c r="AQ8" s="132" t="s">
        <v>9</v>
      </c>
      <c r="AR8" s="133"/>
      <c r="AS8" s="133"/>
      <c r="AT8" s="133"/>
      <c r="AU8" s="133"/>
      <c r="AV8" s="133"/>
      <c r="AX8" s="131"/>
      <c r="AY8" s="132" t="s">
        <v>9</v>
      </c>
      <c r="AZ8" s="133"/>
      <c r="BA8" s="133"/>
      <c r="BB8" s="133"/>
      <c r="BC8" s="133"/>
      <c r="BD8" s="133"/>
      <c r="BF8" s="131"/>
      <c r="BG8" s="132" t="s">
        <v>9</v>
      </c>
      <c r="BH8" s="133"/>
      <c r="BI8" s="133"/>
      <c r="BJ8" s="133"/>
      <c r="BK8" s="133"/>
      <c r="BL8" s="133"/>
      <c r="BN8" s="131"/>
      <c r="BO8" s="132" t="s">
        <v>9</v>
      </c>
      <c r="BP8" s="133"/>
      <c r="BQ8" s="133"/>
      <c r="BR8" s="133"/>
      <c r="BS8" s="133"/>
      <c r="BT8" s="133"/>
    </row>
    <row r="9" spans="1:72" ht="13.9" customHeight="1">
      <c r="A9" s="156" t="s">
        <v>10</v>
      </c>
      <c r="B9" s="134"/>
      <c r="C9" s="157" t="s">
        <v>81</v>
      </c>
      <c r="D9" s="135">
        <f>L9+T9+AB9+AJ9+AR9+AZ9+BH9+BP9</f>
        <v>0</v>
      </c>
      <c r="E9" s="135">
        <f t="shared" ref="E9:E15" si="0">M9+U9+AC9+AK9+AS9+BA9+BI9+BQ9</f>
        <v>0</v>
      </c>
      <c r="F9" s="135">
        <f t="shared" ref="F9:F15" si="1">N9+V9+AD9+AL9+AT9+BB9+BJ9+BR9</f>
        <v>0</v>
      </c>
      <c r="G9" s="135">
        <f>F9-D9</f>
        <v>0</v>
      </c>
      <c r="H9" s="135">
        <f>F9-E9</f>
        <v>0</v>
      </c>
      <c r="J9" s="134"/>
      <c r="K9" s="157" t="s">
        <v>81</v>
      </c>
      <c r="L9" s="135">
        <v>0</v>
      </c>
      <c r="M9" s="135">
        <v>0</v>
      </c>
      <c r="N9" s="135">
        <v>0</v>
      </c>
      <c r="O9" s="135">
        <f>N9-L9</f>
        <v>0</v>
      </c>
      <c r="P9" s="135">
        <f>N9-M9</f>
        <v>0</v>
      </c>
      <c r="R9" s="134"/>
      <c r="S9" s="157" t="s">
        <v>81</v>
      </c>
      <c r="T9" s="135">
        <v>0</v>
      </c>
      <c r="U9" s="135">
        <v>0</v>
      </c>
      <c r="V9" s="135">
        <v>0</v>
      </c>
      <c r="W9" s="135">
        <f>V9-T9</f>
        <v>0</v>
      </c>
      <c r="X9" s="135">
        <f>V9-U9</f>
        <v>0</v>
      </c>
      <c r="Z9" s="134"/>
      <c r="AA9" s="157" t="s">
        <v>81</v>
      </c>
      <c r="AB9" s="135">
        <v>0</v>
      </c>
      <c r="AC9" s="135">
        <v>0</v>
      </c>
      <c r="AD9" s="135">
        <v>0</v>
      </c>
      <c r="AE9" s="135">
        <f>AD9-AB9</f>
        <v>0</v>
      </c>
      <c r="AF9" s="135">
        <f>AD9-AC9</f>
        <v>0</v>
      </c>
      <c r="AH9" s="134"/>
      <c r="AI9" s="157" t="s">
        <v>81</v>
      </c>
      <c r="AJ9" s="135">
        <v>0</v>
      </c>
      <c r="AK9" s="135">
        <v>0</v>
      </c>
      <c r="AL9" s="135">
        <v>0</v>
      </c>
      <c r="AM9" s="135">
        <f>AL9-AJ9</f>
        <v>0</v>
      </c>
      <c r="AN9" s="135">
        <f>AL9-AK9</f>
        <v>0</v>
      </c>
      <c r="AP9" s="134"/>
      <c r="AQ9" s="157" t="s">
        <v>81</v>
      </c>
      <c r="AR9" s="135">
        <v>0</v>
      </c>
      <c r="AS9" s="135">
        <v>0</v>
      </c>
      <c r="AT9" s="135">
        <v>0</v>
      </c>
      <c r="AU9" s="135">
        <f>AT9-AR9</f>
        <v>0</v>
      </c>
      <c r="AV9" s="135">
        <f>AT9-AS9</f>
        <v>0</v>
      </c>
      <c r="AX9" s="134"/>
      <c r="AY9" s="157" t="s">
        <v>81</v>
      </c>
      <c r="AZ9" s="135">
        <v>0</v>
      </c>
      <c r="BA9" s="135">
        <v>0</v>
      </c>
      <c r="BB9" s="135">
        <v>0</v>
      </c>
      <c r="BC9" s="135">
        <f>BB9-AZ9</f>
        <v>0</v>
      </c>
      <c r="BD9" s="135">
        <f>BB9-BA9</f>
        <v>0</v>
      </c>
      <c r="BF9" s="134"/>
      <c r="BG9" s="157" t="s">
        <v>81</v>
      </c>
      <c r="BH9" s="135">
        <v>0</v>
      </c>
      <c r="BI9" s="135">
        <v>0</v>
      </c>
      <c r="BJ9" s="135">
        <v>0</v>
      </c>
      <c r="BK9" s="135">
        <f>BJ9-BH9</f>
        <v>0</v>
      </c>
      <c r="BL9" s="135">
        <f>BJ9-BI9</f>
        <v>0</v>
      </c>
      <c r="BN9" s="134"/>
      <c r="BO9" s="157" t="s">
        <v>81</v>
      </c>
      <c r="BP9" s="135">
        <v>0</v>
      </c>
      <c r="BQ9" s="135">
        <v>0</v>
      </c>
      <c r="BR9" s="135">
        <v>0</v>
      </c>
      <c r="BS9" s="135">
        <f>BR9-BP9</f>
        <v>0</v>
      </c>
      <c r="BT9" s="135">
        <f>BR9-BQ9</f>
        <v>0</v>
      </c>
    </row>
    <row r="10" spans="1:72" ht="13.9" customHeight="1">
      <c r="A10" s="158" t="s">
        <v>11</v>
      </c>
      <c r="B10" s="134"/>
      <c r="C10" s="163" t="s">
        <v>82</v>
      </c>
      <c r="D10" s="135">
        <f t="shared" ref="D10:D15" si="2">L10+T10+AB10+AJ10+AR10+AZ10+BH10+BP10</f>
        <v>1</v>
      </c>
      <c r="E10" s="135">
        <f t="shared" si="0"/>
        <v>1</v>
      </c>
      <c r="F10" s="135">
        <f t="shared" si="1"/>
        <v>1</v>
      </c>
      <c r="G10" s="135">
        <f t="shared" ref="G10:G15" si="3">F10-D10</f>
        <v>0</v>
      </c>
      <c r="H10" s="135">
        <f t="shared" ref="H10:H15" si="4">F10-E10</f>
        <v>0</v>
      </c>
      <c r="J10" s="134"/>
      <c r="K10" s="163" t="s">
        <v>82</v>
      </c>
      <c r="L10" s="135">
        <v>0</v>
      </c>
      <c r="M10" s="135">
        <v>0</v>
      </c>
      <c r="N10" s="135">
        <v>0</v>
      </c>
      <c r="O10" s="135">
        <f t="shared" ref="O10:O15" si="5">N10-L10</f>
        <v>0</v>
      </c>
      <c r="P10" s="135">
        <f t="shared" ref="P10:P15" si="6">N10-M10</f>
        <v>0</v>
      </c>
      <c r="R10" s="134"/>
      <c r="S10" s="163" t="s">
        <v>82</v>
      </c>
      <c r="T10" s="135">
        <v>0</v>
      </c>
      <c r="U10" s="135">
        <v>0</v>
      </c>
      <c r="V10" s="135">
        <v>0</v>
      </c>
      <c r="W10" s="135">
        <f t="shared" ref="W10:W15" si="7">V10-T10</f>
        <v>0</v>
      </c>
      <c r="X10" s="135">
        <f t="shared" ref="X10:X15" si="8">V10-U10</f>
        <v>0</v>
      </c>
      <c r="Z10" s="134"/>
      <c r="AA10" s="163" t="s">
        <v>82</v>
      </c>
      <c r="AB10" s="135">
        <v>0</v>
      </c>
      <c r="AC10" s="135">
        <v>0</v>
      </c>
      <c r="AD10" s="135">
        <v>0</v>
      </c>
      <c r="AE10" s="135">
        <f t="shared" ref="AE10:AE15" si="9">AD10-AB10</f>
        <v>0</v>
      </c>
      <c r="AF10" s="135">
        <f t="shared" ref="AF10:AF15" si="10">AD10-AC10</f>
        <v>0</v>
      </c>
      <c r="AH10" s="134"/>
      <c r="AI10" s="163" t="s">
        <v>82</v>
      </c>
      <c r="AJ10" s="135">
        <v>0</v>
      </c>
      <c r="AK10" s="135">
        <v>0</v>
      </c>
      <c r="AL10" s="135">
        <v>0</v>
      </c>
      <c r="AM10" s="135">
        <f t="shared" ref="AM10:AM15" si="11">AL10-AJ10</f>
        <v>0</v>
      </c>
      <c r="AN10" s="135">
        <f t="shared" ref="AN10:AN15" si="12">AL10-AK10</f>
        <v>0</v>
      </c>
      <c r="AP10" s="134"/>
      <c r="AQ10" s="163" t="s">
        <v>82</v>
      </c>
      <c r="AR10" s="135">
        <v>1</v>
      </c>
      <c r="AS10" s="135">
        <v>1</v>
      </c>
      <c r="AT10" s="135">
        <v>1</v>
      </c>
      <c r="AU10" s="135">
        <f t="shared" ref="AU10:AU15" si="13">AT10-AR10</f>
        <v>0</v>
      </c>
      <c r="AV10" s="135">
        <f t="shared" ref="AV10:AV15" si="14">AT10-AS10</f>
        <v>0</v>
      </c>
      <c r="AX10" s="134"/>
      <c r="AY10" s="163" t="s">
        <v>82</v>
      </c>
      <c r="AZ10" s="135">
        <v>0</v>
      </c>
      <c r="BA10" s="135">
        <v>0</v>
      </c>
      <c r="BB10" s="135">
        <v>0</v>
      </c>
      <c r="BC10" s="135">
        <f t="shared" ref="BC10:BC15" si="15">BB10-AZ10</f>
        <v>0</v>
      </c>
      <c r="BD10" s="135">
        <f t="shared" ref="BD10:BD15" si="16">BB10-BA10</f>
        <v>0</v>
      </c>
      <c r="BF10" s="134"/>
      <c r="BG10" s="163" t="s">
        <v>82</v>
      </c>
      <c r="BH10" s="135">
        <v>0</v>
      </c>
      <c r="BI10" s="135">
        <v>0</v>
      </c>
      <c r="BJ10" s="135">
        <v>0</v>
      </c>
      <c r="BK10" s="135">
        <f t="shared" ref="BK10:BK15" si="17">BJ10-BH10</f>
        <v>0</v>
      </c>
      <c r="BL10" s="135">
        <f t="shared" ref="BL10:BL15" si="18">BJ10-BI10</f>
        <v>0</v>
      </c>
      <c r="BN10" s="134"/>
      <c r="BO10" s="163" t="s">
        <v>82</v>
      </c>
      <c r="BP10" s="135">
        <v>0</v>
      </c>
      <c r="BQ10" s="135">
        <v>0</v>
      </c>
      <c r="BR10" s="135">
        <v>0</v>
      </c>
      <c r="BS10" s="135">
        <f t="shared" ref="BS10:BS15" si="19">BR10-BP10</f>
        <v>0</v>
      </c>
      <c r="BT10" s="135">
        <f t="shared" ref="BT10:BT15" si="20">BR10-BQ10</f>
        <v>0</v>
      </c>
    </row>
    <row r="11" spans="1:72" ht="13.9" customHeight="1">
      <c r="A11" s="158" t="s">
        <v>12</v>
      </c>
      <c r="B11" s="134"/>
      <c r="C11" s="159" t="s">
        <v>83</v>
      </c>
      <c r="D11" s="135">
        <f t="shared" si="2"/>
        <v>0</v>
      </c>
      <c r="E11" s="135">
        <f t="shared" si="0"/>
        <v>0</v>
      </c>
      <c r="F11" s="135">
        <f t="shared" si="1"/>
        <v>0</v>
      </c>
      <c r="G11" s="135">
        <f t="shared" si="3"/>
        <v>0</v>
      </c>
      <c r="H11" s="135">
        <f t="shared" si="4"/>
        <v>0</v>
      </c>
      <c r="J11" s="134"/>
      <c r="K11" s="159" t="s">
        <v>83</v>
      </c>
      <c r="L11" s="135">
        <v>0</v>
      </c>
      <c r="M11" s="135">
        <v>0</v>
      </c>
      <c r="N11" s="135">
        <v>0</v>
      </c>
      <c r="O11" s="135">
        <f t="shared" si="5"/>
        <v>0</v>
      </c>
      <c r="P11" s="135">
        <f t="shared" si="6"/>
        <v>0</v>
      </c>
      <c r="R11" s="134"/>
      <c r="S11" s="159" t="s">
        <v>83</v>
      </c>
      <c r="T11" s="135">
        <v>0</v>
      </c>
      <c r="U11" s="135">
        <v>0</v>
      </c>
      <c r="V11" s="135">
        <v>0</v>
      </c>
      <c r="W11" s="135">
        <f t="shared" si="7"/>
        <v>0</v>
      </c>
      <c r="X11" s="135">
        <f t="shared" si="8"/>
        <v>0</v>
      </c>
      <c r="Z11" s="134"/>
      <c r="AA11" s="159" t="s">
        <v>83</v>
      </c>
      <c r="AB11" s="135">
        <v>0</v>
      </c>
      <c r="AC11" s="135">
        <v>0</v>
      </c>
      <c r="AD11" s="135">
        <v>0</v>
      </c>
      <c r="AE11" s="135">
        <f t="shared" si="9"/>
        <v>0</v>
      </c>
      <c r="AF11" s="135">
        <f t="shared" si="10"/>
        <v>0</v>
      </c>
      <c r="AH11" s="134"/>
      <c r="AI11" s="159" t="s">
        <v>83</v>
      </c>
      <c r="AJ11" s="135">
        <v>0</v>
      </c>
      <c r="AK11" s="135">
        <v>0</v>
      </c>
      <c r="AL11" s="135">
        <v>0</v>
      </c>
      <c r="AM11" s="135">
        <f t="shared" si="11"/>
        <v>0</v>
      </c>
      <c r="AN11" s="135">
        <f t="shared" si="12"/>
        <v>0</v>
      </c>
      <c r="AP11" s="134"/>
      <c r="AQ11" s="159" t="s">
        <v>83</v>
      </c>
      <c r="AR11" s="135">
        <v>0</v>
      </c>
      <c r="AS11" s="135">
        <v>0</v>
      </c>
      <c r="AT11" s="135">
        <v>0</v>
      </c>
      <c r="AU11" s="135">
        <f t="shared" si="13"/>
        <v>0</v>
      </c>
      <c r="AV11" s="135">
        <f t="shared" si="14"/>
        <v>0</v>
      </c>
      <c r="AX11" s="134"/>
      <c r="AY11" s="159" t="s">
        <v>83</v>
      </c>
      <c r="AZ11" s="135">
        <v>0</v>
      </c>
      <c r="BA11" s="135">
        <v>0</v>
      </c>
      <c r="BB11" s="135">
        <v>0</v>
      </c>
      <c r="BC11" s="135">
        <f t="shared" si="15"/>
        <v>0</v>
      </c>
      <c r="BD11" s="135">
        <f t="shared" si="16"/>
        <v>0</v>
      </c>
      <c r="BF11" s="134"/>
      <c r="BG11" s="159" t="s">
        <v>83</v>
      </c>
      <c r="BH11" s="135">
        <v>0</v>
      </c>
      <c r="BI11" s="135">
        <v>0</v>
      </c>
      <c r="BJ11" s="135">
        <v>0</v>
      </c>
      <c r="BK11" s="135">
        <f t="shared" si="17"/>
        <v>0</v>
      </c>
      <c r="BL11" s="135">
        <f t="shared" si="18"/>
        <v>0</v>
      </c>
      <c r="BN11" s="134"/>
      <c r="BO11" s="159" t="s">
        <v>83</v>
      </c>
      <c r="BP11" s="135">
        <v>0</v>
      </c>
      <c r="BQ11" s="135">
        <v>0</v>
      </c>
      <c r="BR11" s="135">
        <v>0</v>
      </c>
      <c r="BS11" s="135">
        <f t="shared" si="19"/>
        <v>0</v>
      </c>
      <c r="BT11" s="135">
        <f t="shared" si="20"/>
        <v>0</v>
      </c>
    </row>
    <row r="12" spans="1:72" ht="13.9" customHeight="1">
      <c r="A12" s="162" t="s">
        <v>13</v>
      </c>
      <c r="B12" s="134"/>
      <c r="C12" s="161" t="s">
        <v>84</v>
      </c>
      <c r="D12" s="135">
        <f t="shared" si="2"/>
        <v>0</v>
      </c>
      <c r="E12" s="135">
        <f t="shared" si="0"/>
        <v>0</v>
      </c>
      <c r="F12" s="135">
        <f t="shared" si="1"/>
        <v>0</v>
      </c>
      <c r="G12" s="135">
        <f t="shared" si="3"/>
        <v>0</v>
      </c>
      <c r="H12" s="135">
        <f t="shared" si="4"/>
        <v>0</v>
      </c>
      <c r="J12" s="134"/>
      <c r="K12" s="161" t="s">
        <v>84</v>
      </c>
      <c r="L12" s="135">
        <v>0</v>
      </c>
      <c r="M12" s="135">
        <v>0</v>
      </c>
      <c r="N12" s="135">
        <v>0</v>
      </c>
      <c r="O12" s="135">
        <f t="shared" si="5"/>
        <v>0</v>
      </c>
      <c r="P12" s="135">
        <f t="shared" si="6"/>
        <v>0</v>
      </c>
      <c r="R12" s="134"/>
      <c r="S12" s="161" t="s">
        <v>84</v>
      </c>
      <c r="T12" s="135">
        <v>0</v>
      </c>
      <c r="U12" s="135">
        <v>0</v>
      </c>
      <c r="V12" s="135">
        <v>0</v>
      </c>
      <c r="W12" s="135">
        <f t="shared" si="7"/>
        <v>0</v>
      </c>
      <c r="X12" s="135">
        <f t="shared" si="8"/>
        <v>0</v>
      </c>
      <c r="Z12" s="134"/>
      <c r="AA12" s="161" t="s">
        <v>84</v>
      </c>
      <c r="AB12" s="135">
        <v>0</v>
      </c>
      <c r="AC12" s="135">
        <v>0</v>
      </c>
      <c r="AD12" s="135">
        <v>0</v>
      </c>
      <c r="AE12" s="135">
        <f t="shared" si="9"/>
        <v>0</v>
      </c>
      <c r="AF12" s="135">
        <f t="shared" si="10"/>
        <v>0</v>
      </c>
      <c r="AH12" s="134"/>
      <c r="AI12" s="161" t="s">
        <v>84</v>
      </c>
      <c r="AJ12" s="135">
        <v>0</v>
      </c>
      <c r="AK12" s="135">
        <v>0</v>
      </c>
      <c r="AL12" s="135">
        <v>0</v>
      </c>
      <c r="AM12" s="135">
        <f t="shared" si="11"/>
        <v>0</v>
      </c>
      <c r="AN12" s="135">
        <f t="shared" si="12"/>
        <v>0</v>
      </c>
      <c r="AP12" s="134"/>
      <c r="AQ12" s="161" t="s">
        <v>84</v>
      </c>
      <c r="AR12" s="135">
        <v>0</v>
      </c>
      <c r="AS12" s="135">
        <v>0</v>
      </c>
      <c r="AT12" s="135">
        <v>0</v>
      </c>
      <c r="AU12" s="135">
        <f t="shared" si="13"/>
        <v>0</v>
      </c>
      <c r="AV12" s="135">
        <f t="shared" si="14"/>
        <v>0</v>
      </c>
      <c r="AX12" s="134"/>
      <c r="AY12" s="161" t="s">
        <v>84</v>
      </c>
      <c r="AZ12" s="135">
        <v>0</v>
      </c>
      <c r="BA12" s="135">
        <v>0</v>
      </c>
      <c r="BB12" s="135">
        <v>0</v>
      </c>
      <c r="BC12" s="135">
        <f t="shared" si="15"/>
        <v>0</v>
      </c>
      <c r="BD12" s="135">
        <f t="shared" si="16"/>
        <v>0</v>
      </c>
      <c r="BF12" s="134"/>
      <c r="BG12" s="161" t="s">
        <v>84</v>
      </c>
      <c r="BH12" s="135">
        <v>0</v>
      </c>
      <c r="BI12" s="135">
        <v>0</v>
      </c>
      <c r="BJ12" s="135">
        <v>0</v>
      </c>
      <c r="BK12" s="135">
        <f t="shared" si="17"/>
        <v>0</v>
      </c>
      <c r="BL12" s="135">
        <f t="shared" si="18"/>
        <v>0</v>
      </c>
      <c r="BN12" s="134"/>
      <c r="BO12" s="161" t="s">
        <v>84</v>
      </c>
      <c r="BP12" s="135">
        <v>0</v>
      </c>
      <c r="BQ12" s="135">
        <v>0</v>
      </c>
      <c r="BR12" s="135">
        <v>0</v>
      </c>
      <c r="BS12" s="135">
        <f t="shared" si="19"/>
        <v>0</v>
      </c>
      <c r="BT12" s="135">
        <f t="shared" si="20"/>
        <v>0</v>
      </c>
    </row>
    <row r="13" spans="1:72" ht="13.9" customHeight="1">
      <c r="A13" s="164" t="s">
        <v>36</v>
      </c>
      <c r="B13" s="134"/>
      <c r="C13" s="150" t="s">
        <v>85</v>
      </c>
      <c r="D13" s="135">
        <f t="shared" si="2"/>
        <v>0</v>
      </c>
      <c r="E13" s="135">
        <f t="shared" si="0"/>
        <v>0</v>
      </c>
      <c r="F13" s="135">
        <f t="shared" si="1"/>
        <v>0</v>
      </c>
      <c r="G13" s="135">
        <f t="shared" si="3"/>
        <v>0</v>
      </c>
      <c r="H13" s="135">
        <f t="shared" si="4"/>
        <v>0</v>
      </c>
      <c r="J13" s="134"/>
      <c r="K13" s="150" t="s">
        <v>85</v>
      </c>
      <c r="L13" s="135">
        <v>0</v>
      </c>
      <c r="M13" s="135">
        <v>0</v>
      </c>
      <c r="N13" s="135">
        <v>0</v>
      </c>
      <c r="O13" s="135">
        <f t="shared" si="5"/>
        <v>0</v>
      </c>
      <c r="P13" s="135">
        <f t="shared" si="6"/>
        <v>0</v>
      </c>
      <c r="R13" s="134"/>
      <c r="S13" s="150" t="s">
        <v>85</v>
      </c>
      <c r="T13" s="135">
        <v>0</v>
      </c>
      <c r="U13" s="135">
        <v>0</v>
      </c>
      <c r="V13" s="135">
        <v>0</v>
      </c>
      <c r="W13" s="135">
        <f t="shared" si="7"/>
        <v>0</v>
      </c>
      <c r="X13" s="135">
        <f t="shared" si="8"/>
        <v>0</v>
      </c>
      <c r="Z13" s="134"/>
      <c r="AA13" s="150" t="s">
        <v>85</v>
      </c>
      <c r="AB13" s="135">
        <v>0</v>
      </c>
      <c r="AC13" s="135">
        <v>0</v>
      </c>
      <c r="AD13" s="135">
        <v>0</v>
      </c>
      <c r="AE13" s="135">
        <f t="shared" si="9"/>
        <v>0</v>
      </c>
      <c r="AF13" s="135">
        <f t="shared" si="10"/>
        <v>0</v>
      </c>
      <c r="AH13" s="134"/>
      <c r="AI13" s="150" t="s">
        <v>85</v>
      </c>
      <c r="AJ13" s="135">
        <v>0</v>
      </c>
      <c r="AK13" s="135">
        <v>0</v>
      </c>
      <c r="AL13" s="135">
        <v>0</v>
      </c>
      <c r="AM13" s="135">
        <f t="shared" si="11"/>
        <v>0</v>
      </c>
      <c r="AN13" s="135">
        <f t="shared" si="12"/>
        <v>0</v>
      </c>
      <c r="AP13" s="134"/>
      <c r="AQ13" s="150" t="s">
        <v>85</v>
      </c>
      <c r="AR13" s="135">
        <v>0</v>
      </c>
      <c r="AS13" s="135">
        <v>0</v>
      </c>
      <c r="AT13" s="135">
        <v>0</v>
      </c>
      <c r="AU13" s="135">
        <f t="shared" si="13"/>
        <v>0</v>
      </c>
      <c r="AV13" s="135">
        <f t="shared" si="14"/>
        <v>0</v>
      </c>
      <c r="AX13" s="134"/>
      <c r="AY13" s="150" t="s">
        <v>85</v>
      </c>
      <c r="AZ13" s="135">
        <v>0</v>
      </c>
      <c r="BA13" s="135">
        <v>0</v>
      </c>
      <c r="BB13" s="135">
        <v>0</v>
      </c>
      <c r="BC13" s="135">
        <f t="shared" si="15"/>
        <v>0</v>
      </c>
      <c r="BD13" s="135">
        <f t="shared" si="16"/>
        <v>0</v>
      </c>
      <c r="BF13" s="134"/>
      <c r="BG13" s="150" t="s">
        <v>85</v>
      </c>
      <c r="BH13" s="135">
        <v>0</v>
      </c>
      <c r="BI13" s="135">
        <v>0</v>
      </c>
      <c r="BJ13" s="135">
        <v>0</v>
      </c>
      <c r="BK13" s="135">
        <f t="shared" si="17"/>
        <v>0</v>
      </c>
      <c r="BL13" s="135">
        <f t="shared" si="18"/>
        <v>0</v>
      </c>
      <c r="BN13" s="134"/>
      <c r="BO13" s="150" t="s">
        <v>85</v>
      </c>
      <c r="BP13" s="135">
        <v>0</v>
      </c>
      <c r="BQ13" s="135">
        <v>0</v>
      </c>
      <c r="BR13" s="135">
        <v>0</v>
      </c>
      <c r="BS13" s="135">
        <f t="shared" si="19"/>
        <v>0</v>
      </c>
      <c r="BT13" s="135">
        <f t="shared" si="20"/>
        <v>0</v>
      </c>
    </row>
    <row r="14" spans="1:72" ht="13.9" customHeight="1">
      <c r="A14" s="160" t="s">
        <v>14</v>
      </c>
      <c r="B14" s="134"/>
      <c r="C14" s="165" t="s">
        <v>86</v>
      </c>
      <c r="D14" s="135">
        <f t="shared" si="2"/>
        <v>0</v>
      </c>
      <c r="E14" s="135">
        <f t="shared" si="0"/>
        <v>0</v>
      </c>
      <c r="F14" s="135">
        <f t="shared" si="1"/>
        <v>0</v>
      </c>
      <c r="G14" s="135">
        <f t="shared" si="3"/>
        <v>0</v>
      </c>
      <c r="H14" s="135">
        <f t="shared" si="4"/>
        <v>0</v>
      </c>
      <c r="J14" s="134"/>
      <c r="K14" s="165" t="s">
        <v>86</v>
      </c>
      <c r="L14" s="135">
        <v>0</v>
      </c>
      <c r="M14" s="135">
        <v>0</v>
      </c>
      <c r="N14" s="135">
        <v>0</v>
      </c>
      <c r="O14" s="135">
        <f t="shared" si="5"/>
        <v>0</v>
      </c>
      <c r="P14" s="135">
        <f t="shared" si="6"/>
        <v>0</v>
      </c>
      <c r="R14" s="134"/>
      <c r="S14" s="165" t="s">
        <v>86</v>
      </c>
      <c r="T14" s="135">
        <v>0</v>
      </c>
      <c r="U14" s="135">
        <v>0</v>
      </c>
      <c r="V14" s="135">
        <v>0</v>
      </c>
      <c r="W14" s="135">
        <f t="shared" si="7"/>
        <v>0</v>
      </c>
      <c r="X14" s="135">
        <f t="shared" si="8"/>
        <v>0</v>
      </c>
      <c r="Z14" s="134"/>
      <c r="AA14" s="165" t="s">
        <v>86</v>
      </c>
      <c r="AB14" s="135">
        <v>0</v>
      </c>
      <c r="AC14" s="135">
        <v>0</v>
      </c>
      <c r="AD14" s="135">
        <v>0</v>
      </c>
      <c r="AE14" s="135">
        <f t="shared" si="9"/>
        <v>0</v>
      </c>
      <c r="AF14" s="135">
        <f t="shared" si="10"/>
        <v>0</v>
      </c>
      <c r="AH14" s="134"/>
      <c r="AI14" s="165" t="s">
        <v>86</v>
      </c>
      <c r="AJ14" s="135">
        <v>0</v>
      </c>
      <c r="AK14" s="135">
        <v>0</v>
      </c>
      <c r="AL14" s="135">
        <v>0</v>
      </c>
      <c r="AM14" s="135">
        <f t="shared" si="11"/>
        <v>0</v>
      </c>
      <c r="AN14" s="135">
        <f t="shared" si="12"/>
        <v>0</v>
      </c>
      <c r="AP14" s="134"/>
      <c r="AQ14" s="165" t="s">
        <v>86</v>
      </c>
      <c r="AR14" s="135">
        <v>0</v>
      </c>
      <c r="AS14" s="135">
        <v>0</v>
      </c>
      <c r="AT14" s="135">
        <v>0</v>
      </c>
      <c r="AU14" s="135">
        <f t="shared" si="13"/>
        <v>0</v>
      </c>
      <c r="AV14" s="135">
        <f t="shared" si="14"/>
        <v>0</v>
      </c>
      <c r="AX14" s="134"/>
      <c r="AY14" s="165" t="s">
        <v>86</v>
      </c>
      <c r="AZ14" s="135">
        <v>0</v>
      </c>
      <c r="BA14" s="135">
        <v>0</v>
      </c>
      <c r="BB14" s="135">
        <v>0</v>
      </c>
      <c r="BC14" s="135">
        <f t="shared" si="15"/>
        <v>0</v>
      </c>
      <c r="BD14" s="135">
        <f t="shared" si="16"/>
        <v>0</v>
      </c>
      <c r="BF14" s="134"/>
      <c r="BG14" s="165" t="s">
        <v>86</v>
      </c>
      <c r="BH14" s="135">
        <v>0</v>
      </c>
      <c r="BI14" s="135">
        <v>0</v>
      </c>
      <c r="BJ14" s="135">
        <v>0</v>
      </c>
      <c r="BK14" s="135">
        <f t="shared" si="17"/>
        <v>0</v>
      </c>
      <c r="BL14" s="135">
        <f t="shared" si="18"/>
        <v>0</v>
      </c>
      <c r="BN14" s="134"/>
      <c r="BO14" s="165" t="s">
        <v>86</v>
      </c>
      <c r="BP14" s="135">
        <v>0</v>
      </c>
      <c r="BQ14" s="135">
        <v>0</v>
      </c>
      <c r="BR14" s="135">
        <v>0</v>
      </c>
      <c r="BS14" s="135">
        <f t="shared" si="19"/>
        <v>0</v>
      </c>
      <c r="BT14" s="135">
        <f t="shared" si="20"/>
        <v>0</v>
      </c>
    </row>
    <row r="15" spans="1:72" ht="13.9" customHeight="1">
      <c r="A15" s="166" t="s">
        <v>15</v>
      </c>
      <c r="B15" s="134"/>
      <c r="C15" s="167" t="s">
        <v>87</v>
      </c>
      <c r="D15" s="135">
        <f t="shared" si="2"/>
        <v>0</v>
      </c>
      <c r="E15" s="135">
        <f t="shared" si="0"/>
        <v>0</v>
      </c>
      <c r="F15" s="135">
        <f t="shared" si="1"/>
        <v>0</v>
      </c>
      <c r="G15" s="135">
        <f t="shared" si="3"/>
        <v>0</v>
      </c>
      <c r="H15" s="135">
        <f t="shared" si="4"/>
        <v>0</v>
      </c>
      <c r="J15" s="134"/>
      <c r="K15" s="167" t="s">
        <v>87</v>
      </c>
      <c r="L15" s="135">
        <v>0</v>
      </c>
      <c r="M15" s="135">
        <v>0</v>
      </c>
      <c r="N15" s="135">
        <v>0</v>
      </c>
      <c r="O15" s="135">
        <f t="shared" si="5"/>
        <v>0</v>
      </c>
      <c r="P15" s="135">
        <f t="shared" si="6"/>
        <v>0</v>
      </c>
      <c r="R15" s="134"/>
      <c r="S15" s="167" t="s">
        <v>87</v>
      </c>
      <c r="T15" s="135">
        <v>0</v>
      </c>
      <c r="U15" s="135">
        <v>0</v>
      </c>
      <c r="V15" s="135">
        <v>0</v>
      </c>
      <c r="W15" s="135">
        <f t="shared" si="7"/>
        <v>0</v>
      </c>
      <c r="X15" s="135">
        <f t="shared" si="8"/>
        <v>0</v>
      </c>
      <c r="Z15" s="134"/>
      <c r="AA15" s="167" t="s">
        <v>87</v>
      </c>
      <c r="AB15" s="135">
        <v>0</v>
      </c>
      <c r="AC15" s="135">
        <v>0</v>
      </c>
      <c r="AD15" s="135">
        <v>0</v>
      </c>
      <c r="AE15" s="135">
        <f t="shared" si="9"/>
        <v>0</v>
      </c>
      <c r="AF15" s="135">
        <f t="shared" si="10"/>
        <v>0</v>
      </c>
      <c r="AH15" s="134"/>
      <c r="AI15" s="167" t="s">
        <v>87</v>
      </c>
      <c r="AJ15" s="135">
        <v>0</v>
      </c>
      <c r="AK15" s="135">
        <v>0</v>
      </c>
      <c r="AL15" s="135">
        <v>0</v>
      </c>
      <c r="AM15" s="135">
        <f t="shared" si="11"/>
        <v>0</v>
      </c>
      <c r="AN15" s="135">
        <f t="shared" si="12"/>
        <v>0</v>
      </c>
      <c r="AP15" s="134"/>
      <c r="AQ15" s="167" t="s">
        <v>87</v>
      </c>
      <c r="AR15" s="135">
        <v>0</v>
      </c>
      <c r="AS15" s="135">
        <v>0</v>
      </c>
      <c r="AT15" s="135">
        <v>0</v>
      </c>
      <c r="AU15" s="135">
        <f t="shared" si="13"/>
        <v>0</v>
      </c>
      <c r="AV15" s="135">
        <f t="shared" si="14"/>
        <v>0</v>
      </c>
      <c r="AX15" s="134"/>
      <c r="AY15" s="167" t="s">
        <v>87</v>
      </c>
      <c r="AZ15" s="135">
        <v>0</v>
      </c>
      <c r="BA15" s="135">
        <v>0</v>
      </c>
      <c r="BB15" s="135">
        <v>0</v>
      </c>
      <c r="BC15" s="135">
        <f t="shared" si="15"/>
        <v>0</v>
      </c>
      <c r="BD15" s="135">
        <f t="shared" si="16"/>
        <v>0</v>
      </c>
      <c r="BF15" s="134"/>
      <c r="BG15" s="167" t="s">
        <v>87</v>
      </c>
      <c r="BH15" s="135">
        <v>0</v>
      </c>
      <c r="BI15" s="135">
        <v>0</v>
      </c>
      <c r="BJ15" s="135">
        <v>0</v>
      </c>
      <c r="BK15" s="135">
        <f t="shared" si="17"/>
        <v>0</v>
      </c>
      <c r="BL15" s="135">
        <f t="shared" si="18"/>
        <v>0</v>
      </c>
      <c r="BN15" s="134"/>
      <c r="BO15" s="167" t="s">
        <v>87</v>
      </c>
      <c r="BP15" s="135">
        <v>0</v>
      </c>
      <c r="BQ15" s="135">
        <v>0</v>
      </c>
      <c r="BR15" s="135">
        <v>0</v>
      </c>
      <c r="BS15" s="135">
        <f t="shared" si="19"/>
        <v>0</v>
      </c>
      <c r="BT15" s="135">
        <f t="shared" si="20"/>
        <v>0</v>
      </c>
    </row>
    <row r="16" spans="1:72">
      <c r="B16" s="136"/>
      <c r="C16" s="137"/>
      <c r="D16" s="138"/>
      <c r="E16" s="138"/>
      <c r="F16" s="138"/>
      <c r="G16" s="138"/>
      <c r="H16" s="138"/>
      <c r="J16" s="136"/>
      <c r="K16" s="137"/>
      <c r="L16" s="138"/>
      <c r="M16" s="138"/>
      <c r="N16" s="138"/>
      <c r="O16" s="138"/>
      <c r="P16" s="138"/>
      <c r="R16" s="136"/>
      <c r="S16" s="137"/>
      <c r="T16" s="138"/>
      <c r="U16" s="138"/>
      <c r="V16" s="138"/>
      <c r="W16" s="138"/>
      <c r="X16" s="138"/>
      <c r="Z16" s="136"/>
      <c r="AA16" s="137"/>
      <c r="AB16" s="138"/>
      <c r="AC16" s="138"/>
      <c r="AD16" s="138"/>
      <c r="AE16" s="138"/>
      <c r="AF16" s="138"/>
      <c r="AH16" s="136"/>
      <c r="AI16" s="137"/>
      <c r="AJ16" s="138"/>
      <c r="AK16" s="138"/>
      <c r="AL16" s="138"/>
      <c r="AM16" s="138"/>
      <c r="AN16" s="138"/>
      <c r="AP16" s="136"/>
      <c r="AQ16" s="137"/>
      <c r="AR16" s="138"/>
      <c r="AS16" s="138"/>
      <c r="AT16" s="138"/>
      <c r="AU16" s="138"/>
      <c r="AV16" s="138"/>
      <c r="AX16" s="136"/>
      <c r="AY16" s="137"/>
      <c r="AZ16" s="138"/>
      <c r="BA16" s="138"/>
      <c r="BB16" s="138"/>
      <c r="BC16" s="138"/>
      <c r="BD16" s="138"/>
      <c r="BF16" s="136"/>
      <c r="BG16" s="137"/>
      <c r="BH16" s="138"/>
      <c r="BI16" s="138"/>
      <c r="BJ16" s="138"/>
      <c r="BK16" s="138"/>
      <c r="BL16" s="138"/>
      <c r="BN16" s="136"/>
      <c r="BO16" s="137"/>
      <c r="BP16" s="138"/>
      <c r="BQ16" s="138"/>
      <c r="BR16" s="138"/>
      <c r="BS16" s="138"/>
      <c r="BT16" s="138"/>
    </row>
    <row r="17" spans="1:72">
      <c r="B17" s="330" t="s">
        <v>16</v>
      </c>
      <c r="C17" s="331"/>
      <c r="D17" s="139">
        <f t="shared" ref="D17" si="21">SUM(D9:D16)</f>
        <v>1</v>
      </c>
      <c r="E17" s="139">
        <f t="shared" ref="E17:H17" si="22">SUM(E9:E16)</f>
        <v>1</v>
      </c>
      <c r="F17" s="139">
        <f t="shared" si="22"/>
        <v>1</v>
      </c>
      <c r="G17" s="139">
        <f>SUM(G9:G16)</f>
        <v>0</v>
      </c>
      <c r="H17" s="139">
        <f t="shared" si="22"/>
        <v>0</v>
      </c>
      <c r="J17" s="330" t="s">
        <v>16</v>
      </c>
      <c r="K17" s="331"/>
      <c r="L17" s="139">
        <f t="shared" ref="L17" si="23">SUM(L9:L16)</f>
        <v>0</v>
      </c>
      <c r="M17" s="139">
        <f t="shared" ref="M17:N17" si="24">SUM(M9:M16)</f>
        <v>0</v>
      </c>
      <c r="N17" s="139">
        <f t="shared" si="24"/>
        <v>0</v>
      </c>
      <c r="O17" s="139">
        <f>SUM(O9:O16)</f>
        <v>0</v>
      </c>
      <c r="P17" s="139">
        <f t="shared" ref="P17" si="25">SUM(P9:P16)</f>
        <v>0</v>
      </c>
      <c r="R17" s="330" t="s">
        <v>16</v>
      </c>
      <c r="S17" s="331"/>
      <c r="T17" s="139">
        <f t="shared" ref="T17:V17" si="26">SUM(T9:T16)</f>
        <v>0</v>
      </c>
      <c r="U17" s="139">
        <f t="shared" si="26"/>
        <v>0</v>
      </c>
      <c r="V17" s="139">
        <f t="shared" si="26"/>
        <v>0</v>
      </c>
      <c r="W17" s="139">
        <f>SUM(W9:W16)</f>
        <v>0</v>
      </c>
      <c r="X17" s="139">
        <f t="shared" ref="X17" si="27">SUM(X9:X16)</f>
        <v>0</v>
      </c>
      <c r="Z17" s="330" t="s">
        <v>16</v>
      </c>
      <c r="AA17" s="331"/>
      <c r="AB17" s="139">
        <f t="shared" ref="AB17:AD17" si="28">SUM(AB9:AB16)</f>
        <v>0</v>
      </c>
      <c r="AC17" s="139">
        <f t="shared" si="28"/>
        <v>0</v>
      </c>
      <c r="AD17" s="139">
        <f t="shared" si="28"/>
        <v>0</v>
      </c>
      <c r="AE17" s="139">
        <f>SUM(AE9:AE16)</f>
        <v>0</v>
      </c>
      <c r="AF17" s="139">
        <f t="shared" ref="AF17" si="29">SUM(AF9:AF16)</f>
        <v>0</v>
      </c>
      <c r="AH17" s="330" t="s">
        <v>16</v>
      </c>
      <c r="AI17" s="331"/>
      <c r="AJ17" s="139">
        <f t="shared" ref="AJ17:AL17" si="30">SUM(AJ9:AJ16)</f>
        <v>0</v>
      </c>
      <c r="AK17" s="139">
        <f t="shared" si="30"/>
        <v>0</v>
      </c>
      <c r="AL17" s="139">
        <f t="shared" si="30"/>
        <v>0</v>
      </c>
      <c r="AM17" s="139">
        <f>SUM(AM9:AM16)</f>
        <v>0</v>
      </c>
      <c r="AN17" s="139">
        <f t="shared" ref="AN17" si="31">SUM(AN9:AN16)</f>
        <v>0</v>
      </c>
      <c r="AP17" s="330" t="s">
        <v>16</v>
      </c>
      <c r="AQ17" s="331"/>
      <c r="AR17" s="139">
        <f t="shared" ref="AR17:AT17" si="32">SUM(AR9:AR16)</f>
        <v>1</v>
      </c>
      <c r="AS17" s="139">
        <f t="shared" si="32"/>
        <v>1</v>
      </c>
      <c r="AT17" s="139">
        <f t="shared" si="32"/>
        <v>1</v>
      </c>
      <c r="AU17" s="139">
        <f>SUM(AU9:AU16)</f>
        <v>0</v>
      </c>
      <c r="AV17" s="139">
        <f t="shared" ref="AV17" si="33">SUM(AV9:AV16)</f>
        <v>0</v>
      </c>
      <c r="AX17" s="330" t="s">
        <v>16</v>
      </c>
      <c r="AY17" s="331"/>
      <c r="AZ17" s="139">
        <f t="shared" ref="AZ17:BB17" si="34">SUM(AZ9:AZ16)</f>
        <v>0</v>
      </c>
      <c r="BA17" s="139">
        <f t="shared" si="34"/>
        <v>0</v>
      </c>
      <c r="BB17" s="139">
        <f t="shared" si="34"/>
        <v>0</v>
      </c>
      <c r="BC17" s="139">
        <f>SUM(BC9:BC16)</f>
        <v>0</v>
      </c>
      <c r="BD17" s="139">
        <f t="shared" ref="BD17" si="35">SUM(BD9:BD16)</f>
        <v>0</v>
      </c>
      <c r="BF17" s="330" t="s">
        <v>16</v>
      </c>
      <c r="BG17" s="331"/>
      <c r="BH17" s="139">
        <f t="shared" ref="BH17:BJ17" si="36">SUM(BH9:BH16)</f>
        <v>0</v>
      </c>
      <c r="BI17" s="139">
        <f t="shared" si="36"/>
        <v>0</v>
      </c>
      <c r="BJ17" s="139">
        <f t="shared" si="36"/>
        <v>0</v>
      </c>
      <c r="BK17" s="139">
        <f>SUM(BK9:BK16)</f>
        <v>0</v>
      </c>
      <c r="BL17" s="139">
        <f t="shared" ref="BL17" si="37">SUM(BL9:BL16)</f>
        <v>0</v>
      </c>
      <c r="BN17" s="330" t="s">
        <v>16</v>
      </c>
      <c r="BO17" s="331"/>
      <c r="BP17" s="139">
        <f t="shared" ref="BP17:BR17" si="38">SUM(BP9:BP16)</f>
        <v>0</v>
      </c>
      <c r="BQ17" s="139">
        <f t="shared" si="38"/>
        <v>0</v>
      </c>
      <c r="BR17" s="139">
        <f t="shared" si="38"/>
        <v>0</v>
      </c>
      <c r="BS17" s="139">
        <f>SUM(BS9:BS16)</f>
        <v>0</v>
      </c>
      <c r="BT17" s="139">
        <f t="shared" ref="BT17" si="39">SUM(BT9:BT16)</f>
        <v>0</v>
      </c>
    </row>
    <row r="18" spans="1:72">
      <c r="B18" s="134"/>
      <c r="C18" s="140"/>
      <c r="D18" s="135"/>
      <c r="E18" s="135"/>
      <c r="F18" s="135"/>
      <c r="G18" s="135"/>
      <c r="H18" s="135"/>
      <c r="J18" s="134"/>
      <c r="K18" s="140"/>
      <c r="L18" s="135"/>
      <c r="M18" s="135"/>
      <c r="N18" s="135"/>
      <c r="O18" s="135"/>
      <c r="P18" s="135"/>
      <c r="R18" s="134"/>
      <c r="S18" s="140"/>
      <c r="T18" s="135"/>
      <c r="U18" s="135"/>
      <c r="V18" s="135"/>
      <c r="W18" s="135"/>
      <c r="X18" s="135"/>
      <c r="Z18" s="134"/>
      <c r="AA18" s="140"/>
      <c r="AB18" s="135"/>
      <c r="AC18" s="135"/>
      <c r="AD18" s="135"/>
      <c r="AE18" s="135"/>
      <c r="AF18" s="135"/>
      <c r="AH18" s="134"/>
      <c r="AI18" s="140"/>
      <c r="AJ18" s="135"/>
      <c r="AK18" s="135"/>
      <c r="AL18" s="135"/>
      <c r="AM18" s="135"/>
      <c r="AN18" s="135"/>
      <c r="AP18" s="134"/>
      <c r="AQ18" s="140"/>
      <c r="AR18" s="135"/>
      <c r="AS18" s="135"/>
      <c r="AT18" s="135"/>
      <c r="AU18" s="135"/>
      <c r="AV18" s="135"/>
      <c r="AX18" s="134"/>
      <c r="AY18" s="140"/>
      <c r="AZ18" s="135"/>
      <c r="BA18" s="135"/>
      <c r="BB18" s="135"/>
      <c r="BC18" s="135"/>
      <c r="BD18" s="135"/>
      <c r="BF18" s="134"/>
      <c r="BG18" s="140"/>
      <c r="BH18" s="135"/>
      <c r="BI18" s="135"/>
      <c r="BJ18" s="135"/>
      <c r="BK18" s="135"/>
      <c r="BL18" s="135"/>
      <c r="BN18" s="134"/>
      <c r="BO18" s="140"/>
      <c r="BP18" s="135"/>
      <c r="BQ18" s="135"/>
      <c r="BR18" s="135"/>
      <c r="BS18" s="135"/>
      <c r="BT18" s="135"/>
    </row>
    <row r="19" spans="1:72">
      <c r="B19" s="141"/>
      <c r="C19" s="142" t="s">
        <v>73</v>
      </c>
      <c r="D19" s="135">
        <f t="shared" ref="D19:D22" si="40">L19+T19+AB19+AJ19+AR19+AZ19+BH19+BP19</f>
        <v>7</v>
      </c>
      <c r="E19" s="135">
        <f t="shared" ref="E19:E22" si="41">M19+U19+AC19+AK19+AS19+BA19+BI19+BQ19</f>
        <v>7</v>
      </c>
      <c r="F19" s="135">
        <f t="shared" ref="F19:F22" si="42">N19+V19+AD19+AL19+AT19+BB19+BJ19+BR19</f>
        <v>7</v>
      </c>
      <c r="G19" s="135">
        <f t="shared" ref="G19:G22" si="43">F19-D19</f>
        <v>0</v>
      </c>
      <c r="H19" s="135">
        <f t="shared" ref="H19:H22" si="44">F19-E19</f>
        <v>0</v>
      </c>
      <c r="J19" s="141"/>
      <c r="K19" s="142" t="s">
        <v>73</v>
      </c>
      <c r="L19" s="135">
        <v>0</v>
      </c>
      <c r="M19" s="135">
        <v>0</v>
      </c>
      <c r="N19" s="135">
        <v>0</v>
      </c>
      <c r="O19" s="135">
        <f t="shared" ref="O19:O22" si="45">N19-L19</f>
        <v>0</v>
      </c>
      <c r="P19" s="135">
        <f t="shared" ref="P19:P22" si="46">N19-M19</f>
        <v>0</v>
      </c>
      <c r="R19" s="141"/>
      <c r="S19" s="142" t="s">
        <v>73</v>
      </c>
      <c r="T19" s="135">
        <v>0</v>
      </c>
      <c r="U19" s="135">
        <v>0</v>
      </c>
      <c r="V19" s="135">
        <v>0</v>
      </c>
      <c r="W19" s="135">
        <f t="shared" ref="W19:W22" si="47">V19-T19</f>
        <v>0</v>
      </c>
      <c r="X19" s="135">
        <f t="shared" ref="X19:X22" si="48">V19-U19</f>
        <v>0</v>
      </c>
      <c r="Z19" s="141"/>
      <c r="AA19" s="142" t="s">
        <v>73</v>
      </c>
      <c r="AB19" s="135">
        <v>0</v>
      </c>
      <c r="AC19" s="135">
        <v>0</v>
      </c>
      <c r="AD19" s="135">
        <v>0</v>
      </c>
      <c r="AE19" s="135">
        <f t="shared" ref="AE19:AE22" si="49">AD19-AB19</f>
        <v>0</v>
      </c>
      <c r="AF19" s="135">
        <f t="shared" ref="AF19:AF22" si="50">AD19-AC19</f>
        <v>0</v>
      </c>
      <c r="AH19" s="141"/>
      <c r="AI19" s="142" t="s">
        <v>73</v>
      </c>
      <c r="AJ19" s="135">
        <v>0</v>
      </c>
      <c r="AK19" s="135">
        <v>0</v>
      </c>
      <c r="AL19" s="135">
        <v>0</v>
      </c>
      <c r="AM19" s="135">
        <f t="shared" ref="AM19:AM22" si="51">AL19-AJ19</f>
        <v>0</v>
      </c>
      <c r="AN19" s="135">
        <f t="shared" ref="AN19:AN22" si="52">AL19-AK19</f>
        <v>0</v>
      </c>
      <c r="AP19" s="141"/>
      <c r="AQ19" s="142" t="s">
        <v>73</v>
      </c>
      <c r="AR19" s="135">
        <v>1</v>
      </c>
      <c r="AS19" s="135">
        <v>1</v>
      </c>
      <c r="AT19" s="135">
        <v>1</v>
      </c>
      <c r="AU19" s="135">
        <f t="shared" ref="AU19:AU22" si="53">AT19-AR19</f>
        <v>0</v>
      </c>
      <c r="AV19" s="135">
        <f t="shared" ref="AV19:AV22" si="54">AT19-AS19</f>
        <v>0</v>
      </c>
      <c r="AX19" s="141"/>
      <c r="AY19" s="142" t="s">
        <v>73</v>
      </c>
      <c r="AZ19" s="135">
        <v>0</v>
      </c>
      <c r="BA19" s="135">
        <v>0</v>
      </c>
      <c r="BB19" s="135">
        <v>0</v>
      </c>
      <c r="BC19" s="135">
        <f t="shared" ref="BC19:BC22" si="55">BB19-AZ19</f>
        <v>0</v>
      </c>
      <c r="BD19" s="135">
        <f t="shared" ref="BD19:BD22" si="56">BB19-BA19</f>
        <v>0</v>
      </c>
      <c r="BF19" s="141"/>
      <c r="BG19" s="142" t="s">
        <v>73</v>
      </c>
      <c r="BH19" s="135">
        <v>6</v>
      </c>
      <c r="BI19" s="135">
        <v>6</v>
      </c>
      <c r="BJ19" s="135">
        <v>6</v>
      </c>
      <c r="BK19" s="135">
        <f t="shared" ref="BK19:BK22" si="57">BJ19-BH19</f>
        <v>0</v>
      </c>
      <c r="BL19" s="135">
        <f t="shared" ref="BL19:BL22" si="58">BJ19-BI19</f>
        <v>0</v>
      </c>
      <c r="BN19" s="141"/>
      <c r="BO19" s="142" t="s">
        <v>73</v>
      </c>
      <c r="BP19" s="135">
        <v>0</v>
      </c>
      <c r="BQ19" s="135">
        <v>0</v>
      </c>
      <c r="BR19" s="135">
        <v>0</v>
      </c>
      <c r="BS19" s="135">
        <f t="shared" ref="BS19:BS22" si="59">BR19-BP19</f>
        <v>0</v>
      </c>
      <c r="BT19" s="135">
        <f t="shared" ref="BT19:BT22" si="60">BR19-BQ19</f>
        <v>0</v>
      </c>
    </row>
    <row r="20" spans="1:72">
      <c r="B20" s="141"/>
      <c r="C20" s="142" t="s">
        <v>18</v>
      </c>
      <c r="D20" s="135">
        <f t="shared" si="40"/>
        <v>17</v>
      </c>
      <c r="E20" s="135">
        <f t="shared" si="41"/>
        <v>20</v>
      </c>
      <c r="F20" s="135">
        <f t="shared" si="42"/>
        <v>18</v>
      </c>
      <c r="G20" s="135">
        <f t="shared" si="43"/>
        <v>1</v>
      </c>
      <c r="H20" s="135">
        <f t="shared" si="44"/>
        <v>-2</v>
      </c>
      <c r="J20" s="141"/>
      <c r="K20" s="142" t="s">
        <v>18</v>
      </c>
      <c r="L20" s="135">
        <v>0</v>
      </c>
      <c r="M20" s="135">
        <v>1</v>
      </c>
      <c r="N20" s="135">
        <v>1</v>
      </c>
      <c r="O20" s="135">
        <v>1</v>
      </c>
      <c r="P20" s="135">
        <f t="shared" si="46"/>
        <v>0</v>
      </c>
      <c r="R20" s="141"/>
      <c r="S20" s="142" t="s">
        <v>18</v>
      </c>
      <c r="T20" s="135">
        <v>1</v>
      </c>
      <c r="U20" s="135">
        <v>1</v>
      </c>
      <c r="V20" s="135">
        <v>1</v>
      </c>
      <c r="W20" s="135">
        <f t="shared" si="47"/>
        <v>0</v>
      </c>
      <c r="X20" s="135">
        <f t="shared" si="48"/>
        <v>0</v>
      </c>
      <c r="Z20" s="141"/>
      <c r="AA20" s="142" t="s">
        <v>18</v>
      </c>
      <c r="AB20" s="135">
        <v>1</v>
      </c>
      <c r="AC20" s="135">
        <v>1</v>
      </c>
      <c r="AD20" s="135">
        <v>1</v>
      </c>
      <c r="AE20" s="135">
        <f t="shared" si="49"/>
        <v>0</v>
      </c>
      <c r="AF20" s="135">
        <f t="shared" si="50"/>
        <v>0</v>
      </c>
      <c r="AH20" s="141"/>
      <c r="AI20" s="142" t="s">
        <v>18</v>
      </c>
      <c r="AJ20" s="135">
        <v>2</v>
      </c>
      <c r="AK20" s="135">
        <v>4</v>
      </c>
      <c r="AL20" s="135">
        <v>3</v>
      </c>
      <c r="AM20" s="135">
        <f t="shared" si="51"/>
        <v>1</v>
      </c>
      <c r="AN20" s="135">
        <f t="shared" si="52"/>
        <v>-1</v>
      </c>
      <c r="AP20" s="141"/>
      <c r="AQ20" s="142" t="s">
        <v>18</v>
      </c>
      <c r="AR20" s="135">
        <v>2</v>
      </c>
      <c r="AS20" s="135">
        <v>2</v>
      </c>
      <c r="AT20" s="135">
        <v>1</v>
      </c>
      <c r="AU20" s="135">
        <f t="shared" si="53"/>
        <v>-1</v>
      </c>
      <c r="AV20" s="135">
        <f t="shared" si="54"/>
        <v>-1</v>
      </c>
      <c r="AX20" s="141"/>
      <c r="AY20" s="142" t="s">
        <v>18</v>
      </c>
      <c r="AZ20" s="135">
        <v>5</v>
      </c>
      <c r="BA20" s="135">
        <v>5</v>
      </c>
      <c r="BB20" s="135">
        <v>5</v>
      </c>
      <c r="BC20" s="135">
        <f t="shared" si="55"/>
        <v>0</v>
      </c>
      <c r="BD20" s="135">
        <f t="shared" si="56"/>
        <v>0</v>
      </c>
      <c r="BF20" s="141"/>
      <c r="BG20" s="142" t="s">
        <v>18</v>
      </c>
      <c r="BH20" s="135">
        <v>3</v>
      </c>
      <c r="BI20" s="135">
        <v>4</v>
      </c>
      <c r="BJ20" s="135">
        <v>4</v>
      </c>
      <c r="BK20" s="135">
        <f t="shared" si="57"/>
        <v>1</v>
      </c>
      <c r="BL20" s="135">
        <f t="shared" si="58"/>
        <v>0</v>
      </c>
      <c r="BN20" s="141"/>
      <c r="BO20" s="142" t="s">
        <v>18</v>
      </c>
      <c r="BP20" s="135">
        <v>3</v>
      </c>
      <c r="BQ20" s="135">
        <v>2</v>
      </c>
      <c r="BR20" s="135">
        <v>2</v>
      </c>
      <c r="BS20" s="135">
        <f t="shared" si="59"/>
        <v>-1</v>
      </c>
      <c r="BT20" s="135">
        <f t="shared" si="60"/>
        <v>0</v>
      </c>
    </row>
    <row r="21" spans="1:72">
      <c r="B21" s="141"/>
      <c r="C21" s="142" t="s">
        <v>19</v>
      </c>
      <c r="D21" s="135">
        <f t="shared" si="40"/>
        <v>0</v>
      </c>
      <c r="E21" s="135">
        <f t="shared" si="41"/>
        <v>0</v>
      </c>
      <c r="F21" s="135">
        <f t="shared" si="42"/>
        <v>0</v>
      </c>
      <c r="G21" s="135">
        <f t="shared" si="43"/>
        <v>0</v>
      </c>
      <c r="H21" s="135">
        <f t="shared" si="44"/>
        <v>0</v>
      </c>
      <c r="J21" s="141"/>
      <c r="K21" s="142" t="s">
        <v>19</v>
      </c>
      <c r="L21" s="135">
        <v>0</v>
      </c>
      <c r="M21" s="135">
        <v>0</v>
      </c>
      <c r="N21" s="135">
        <v>0</v>
      </c>
      <c r="O21" s="135">
        <v>0</v>
      </c>
      <c r="P21" s="135">
        <f t="shared" si="46"/>
        <v>0</v>
      </c>
      <c r="R21" s="141"/>
      <c r="S21" s="142" t="s">
        <v>19</v>
      </c>
      <c r="T21" s="135">
        <v>0</v>
      </c>
      <c r="U21" s="135">
        <v>0</v>
      </c>
      <c r="V21" s="135">
        <v>0</v>
      </c>
      <c r="W21" s="135">
        <f t="shared" si="47"/>
        <v>0</v>
      </c>
      <c r="X21" s="135">
        <f t="shared" si="48"/>
        <v>0</v>
      </c>
      <c r="Z21" s="141"/>
      <c r="AA21" s="142" t="s">
        <v>19</v>
      </c>
      <c r="AB21" s="135">
        <v>0</v>
      </c>
      <c r="AC21" s="135">
        <v>0</v>
      </c>
      <c r="AD21" s="135">
        <v>0</v>
      </c>
      <c r="AE21" s="135">
        <f t="shared" si="49"/>
        <v>0</v>
      </c>
      <c r="AF21" s="135">
        <f t="shared" si="50"/>
        <v>0</v>
      </c>
      <c r="AH21" s="141"/>
      <c r="AI21" s="142" t="s">
        <v>19</v>
      </c>
      <c r="AJ21" s="135">
        <v>0</v>
      </c>
      <c r="AK21" s="135">
        <v>0</v>
      </c>
      <c r="AL21" s="135">
        <v>0</v>
      </c>
      <c r="AM21" s="135">
        <f t="shared" si="51"/>
        <v>0</v>
      </c>
      <c r="AN21" s="135">
        <f t="shared" si="52"/>
        <v>0</v>
      </c>
      <c r="AP21" s="141"/>
      <c r="AQ21" s="142" t="s">
        <v>19</v>
      </c>
      <c r="AR21" s="135">
        <v>0</v>
      </c>
      <c r="AS21" s="135">
        <v>0</v>
      </c>
      <c r="AT21" s="135">
        <v>0</v>
      </c>
      <c r="AU21" s="135">
        <f t="shared" si="53"/>
        <v>0</v>
      </c>
      <c r="AV21" s="135">
        <f t="shared" si="54"/>
        <v>0</v>
      </c>
      <c r="AX21" s="141"/>
      <c r="AY21" s="142" t="s">
        <v>19</v>
      </c>
      <c r="AZ21" s="135">
        <v>0</v>
      </c>
      <c r="BA21" s="135">
        <v>0</v>
      </c>
      <c r="BB21" s="135">
        <v>0</v>
      </c>
      <c r="BC21" s="135">
        <f t="shared" si="55"/>
        <v>0</v>
      </c>
      <c r="BD21" s="135">
        <f t="shared" si="56"/>
        <v>0</v>
      </c>
      <c r="BF21" s="141"/>
      <c r="BG21" s="142" t="s">
        <v>19</v>
      </c>
      <c r="BH21" s="135">
        <v>0</v>
      </c>
      <c r="BI21" s="135">
        <v>0</v>
      </c>
      <c r="BJ21" s="135">
        <v>0</v>
      </c>
      <c r="BK21" s="135">
        <f t="shared" si="57"/>
        <v>0</v>
      </c>
      <c r="BL21" s="135">
        <f t="shared" si="58"/>
        <v>0</v>
      </c>
      <c r="BN21" s="141"/>
      <c r="BO21" s="142" t="s">
        <v>19</v>
      </c>
      <c r="BP21" s="135">
        <v>0</v>
      </c>
      <c r="BQ21" s="135">
        <v>0</v>
      </c>
      <c r="BR21" s="135">
        <v>0</v>
      </c>
      <c r="BS21" s="135">
        <f t="shared" si="59"/>
        <v>0</v>
      </c>
      <c r="BT21" s="135">
        <f t="shared" si="60"/>
        <v>0</v>
      </c>
    </row>
    <row r="22" spans="1:72">
      <c r="B22" s="141"/>
      <c r="C22" s="152" t="s">
        <v>74</v>
      </c>
      <c r="D22" s="135">
        <f t="shared" si="40"/>
        <v>0</v>
      </c>
      <c r="E22" s="135">
        <f t="shared" si="41"/>
        <v>0</v>
      </c>
      <c r="F22" s="135">
        <f t="shared" si="42"/>
        <v>0</v>
      </c>
      <c r="G22" s="135">
        <f t="shared" si="43"/>
        <v>0</v>
      </c>
      <c r="H22" s="135">
        <f t="shared" si="44"/>
        <v>0</v>
      </c>
      <c r="J22" s="141"/>
      <c r="K22" s="152" t="s">
        <v>74</v>
      </c>
      <c r="L22" s="135">
        <v>0</v>
      </c>
      <c r="M22" s="135">
        <v>0</v>
      </c>
      <c r="N22" s="135">
        <v>0</v>
      </c>
      <c r="O22" s="135">
        <f t="shared" si="45"/>
        <v>0</v>
      </c>
      <c r="P22" s="135">
        <f t="shared" si="46"/>
        <v>0</v>
      </c>
      <c r="R22" s="141"/>
      <c r="S22" s="152" t="s">
        <v>74</v>
      </c>
      <c r="T22" s="135">
        <v>0</v>
      </c>
      <c r="U22" s="135">
        <v>0</v>
      </c>
      <c r="V22" s="135">
        <v>0</v>
      </c>
      <c r="W22" s="135">
        <f t="shared" si="47"/>
        <v>0</v>
      </c>
      <c r="X22" s="135">
        <f t="shared" si="48"/>
        <v>0</v>
      </c>
      <c r="Z22" s="141"/>
      <c r="AA22" s="152" t="s">
        <v>74</v>
      </c>
      <c r="AB22" s="135">
        <v>0</v>
      </c>
      <c r="AC22" s="135">
        <v>0</v>
      </c>
      <c r="AD22" s="135">
        <v>0</v>
      </c>
      <c r="AE22" s="135">
        <f t="shared" si="49"/>
        <v>0</v>
      </c>
      <c r="AF22" s="135">
        <f t="shared" si="50"/>
        <v>0</v>
      </c>
      <c r="AH22" s="141"/>
      <c r="AI22" s="152" t="s">
        <v>74</v>
      </c>
      <c r="AJ22" s="135">
        <v>0</v>
      </c>
      <c r="AK22" s="135">
        <v>0</v>
      </c>
      <c r="AL22" s="135">
        <v>0</v>
      </c>
      <c r="AM22" s="135">
        <f t="shared" si="51"/>
        <v>0</v>
      </c>
      <c r="AN22" s="135">
        <f t="shared" si="52"/>
        <v>0</v>
      </c>
      <c r="AP22" s="141"/>
      <c r="AQ22" s="152" t="s">
        <v>74</v>
      </c>
      <c r="AR22" s="135">
        <v>0</v>
      </c>
      <c r="AS22" s="135">
        <v>0</v>
      </c>
      <c r="AT22" s="135">
        <v>0</v>
      </c>
      <c r="AU22" s="135">
        <f t="shared" si="53"/>
        <v>0</v>
      </c>
      <c r="AV22" s="135">
        <f t="shared" si="54"/>
        <v>0</v>
      </c>
      <c r="AX22" s="141"/>
      <c r="AY22" s="152" t="s">
        <v>74</v>
      </c>
      <c r="AZ22" s="135">
        <v>0</v>
      </c>
      <c r="BA22" s="135">
        <v>0</v>
      </c>
      <c r="BB22" s="135">
        <v>0</v>
      </c>
      <c r="BC22" s="135">
        <f t="shared" si="55"/>
        <v>0</v>
      </c>
      <c r="BD22" s="135">
        <f t="shared" si="56"/>
        <v>0</v>
      </c>
      <c r="BF22" s="141"/>
      <c r="BG22" s="152" t="s">
        <v>74</v>
      </c>
      <c r="BH22" s="135">
        <v>0</v>
      </c>
      <c r="BI22" s="135">
        <v>0</v>
      </c>
      <c r="BJ22" s="135">
        <v>0</v>
      </c>
      <c r="BK22" s="135">
        <f t="shared" si="57"/>
        <v>0</v>
      </c>
      <c r="BL22" s="135">
        <f t="shared" si="58"/>
        <v>0</v>
      </c>
      <c r="BN22" s="141"/>
      <c r="BO22" s="152" t="s">
        <v>74</v>
      </c>
      <c r="BP22" s="135">
        <v>0</v>
      </c>
      <c r="BQ22" s="135">
        <v>0</v>
      </c>
      <c r="BR22" s="135">
        <v>0</v>
      </c>
      <c r="BS22" s="135">
        <f t="shared" si="59"/>
        <v>0</v>
      </c>
      <c r="BT22" s="135">
        <f t="shared" si="60"/>
        <v>0</v>
      </c>
    </row>
    <row r="23" spans="1:72">
      <c r="B23" s="134"/>
      <c r="C23" s="140"/>
      <c r="D23" s="138"/>
      <c r="E23" s="138"/>
      <c r="F23" s="138"/>
      <c r="G23" s="138"/>
      <c r="H23" s="138"/>
      <c r="J23" s="134"/>
      <c r="K23" s="140"/>
      <c r="L23" s="138"/>
      <c r="M23" s="138"/>
      <c r="N23" s="138"/>
      <c r="O23" s="138"/>
      <c r="P23" s="138"/>
      <c r="R23" s="134"/>
      <c r="S23" s="140"/>
      <c r="T23" s="138"/>
      <c r="U23" s="138"/>
      <c r="V23" s="138"/>
      <c r="W23" s="138"/>
      <c r="X23" s="138"/>
      <c r="Z23" s="134"/>
      <c r="AA23" s="140"/>
      <c r="AB23" s="138"/>
      <c r="AC23" s="138"/>
      <c r="AD23" s="138"/>
      <c r="AE23" s="138"/>
      <c r="AF23" s="138"/>
      <c r="AH23" s="134"/>
      <c r="AI23" s="140"/>
      <c r="AJ23" s="138"/>
      <c r="AK23" s="138"/>
      <c r="AL23" s="138"/>
      <c r="AM23" s="138"/>
      <c r="AN23" s="138"/>
      <c r="AP23" s="134"/>
      <c r="AQ23" s="140"/>
      <c r="AR23" s="138"/>
      <c r="AS23" s="138"/>
      <c r="AT23" s="138"/>
      <c r="AU23" s="138"/>
      <c r="AV23" s="138"/>
      <c r="AX23" s="134"/>
      <c r="AY23" s="140"/>
      <c r="AZ23" s="138"/>
      <c r="BA23" s="138"/>
      <c r="BB23" s="138"/>
      <c r="BC23" s="138"/>
      <c r="BD23" s="138"/>
      <c r="BF23" s="134"/>
      <c r="BG23" s="140"/>
      <c r="BH23" s="138"/>
      <c r="BI23" s="138"/>
      <c r="BJ23" s="138"/>
      <c r="BK23" s="138"/>
      <c r="BL23" s="138"/>
      <c r="BN23" s="134"/>
      <c r="BO23" s="140"/>
      <c r="BP23" s="138"/>
      <c r="BQ23" s="138"/>
      <c r="BR23" s="138"/>
      <c r="BS23" s="138"/>
      <c r="BT23" s="138"/>
    </row>
    <row r="24" spans="1:72">
      <c r="B24" s="332" t="s">
        <v>39</v>
      </c>
      <c r="C24" s="333"/>
      <c r="D24" s="143">
        <f t="shared" ref="D24" si="61">SUM(D19:D22)+D17</f>
        <v>25</v>
      </c>
      <c r="E24" s="143">
        <f t="shared" ref="E24:H24" si="62">SUM(E19:E22)+E17</f>
        <v>28</v>
      </c>
      <c r="F24" s="143">
        <f t="shared" si="62"/>
        <v>26</v>
      </c>
      <c r="G24" s="143">
        <f t="shared" si="62"/>
        <v>1</v>
      </c>
      <c r="H24" s="143">
        <f t="shared" si="62"/>
        <v>-2</v>
      </c>
      <c r="J24" s="332" t="s">
        <v>39</v>
      </c>
      <c r="K24" s="333"/>
      <c r="L24" s="143">
        <f t="shared" ref="L24:N24" si="63">SUM(L19:L22)+L17</f>
        <v>0</v>
      </c>
      <c r="M24" s="143">
        <f t="shared" si="63"/>
        <v>1</v>
      </c>
      <c r="N24" s="143">
        <f t="shared" si="63"/>
        <v>1</v>
      </c>
      <c r="O24" s="143">
        <f t="shared" ref="O24:P24" si="64">SUM(O19:O22)+O17</f>
        <v>1</v>
      </c>
      <c r="P24" s="143">
        <f t="shared" si="64"/>
        <v>0</v>
      </c>
      <c r="R24" s="332" t="s">
        <v>39</v>
      </c>
      <c r="S24" s="333"/>
      <c r="T24" s="143">
        <f t="shared" ref="T24:V24" si="65">SUM(T19:T22)+T17</f>
        <v>1</v>
      </c>
      <c r="U24" s="143">
        <f t="shared" si="65"/>
        <v>1</v>
      </c>
      <c r="V24" s="143">
        <f t="shared" si="65"/>
        <v>1</v>
      </c>
      <c r="W24" s="143">
        <f t="shared" ref="W24:X24" si="66">SUM(W19:W22)+W17</f>
        <v>0</v>
      </c>
      <c r="X24" s="143">
        <f t="shared" si="66"/>
        <v>0</v>
      </c>
      <c r="Z24" s="332" t="s">
        <v>39</v>
      </c>
      <c r="AA24" s="333"/>
      <c r="AB24" s="143">
        <f t="shared" ref="AB24:AD24" si="67">SUM(AB19:AB23)+AB17</f>
        <v>1</v>
      </c>
      <c r="AC24" s="143">
        <f t="shared" si="67"/>
        <v>1</v>
      </c>
      <c r="AD24" s="143">
        <f t="shared" si="67"/>
        <v>1</v>
      </c>
      <c r="AE24" s="143">
        <f t="shared" ref="AE24:AF24" si="68">SUM(AE19:AE22)+AE17</f>
        <v>0</v>
      </c>
      <c r="AF24" s="143">
        <f t="shared" si="68"/>
        <v>0</v>
      </c>
      <c r="AH24" s="332" t="s">
        <v>39</v>
      </c>
      <c r="AI24" s="333"/>
      <c r="AJ24" s="143">
        <f t="shared" ref="AJ24:AL24" si="69">SUM(AJ19:AJ22)+AJ17</f>
        <v>2</v>
      </c>
      <c r="AK24" s="143">
        <f t="shared" si="69"/>
        <v>4</v>
      </c>
      <c r="AL24" s="143">
        <f t="shared" si="69"/>
        <v>3</v>
      </c>
      <c r="AM24" s="143">
        <f t="shared" ref="AM24:AN24" si="70">SUM(AM19:AM22)+AM17</f>
        <v>1</v>
      </c>
      <c r="AN24" s="143">
        <f t="shared" si="70"/>
        <v>-1</v>
      </c>
      <c r="AP24" s="332" t="s">
        <v>39</v>
      </c>
      <c r="AQ24" s="333"/>
      <c r="AR24" s="143">
        <f t="shared" ref="AR24:AT24" si="71">SUM(AR19:AR22)+AR17</f>
        <v>4</v>
      </c>
      <c r="AS24" s="143">
        <f t="shared" si="71"/>
        <v>4</v>
      </c>
      <c r="AT24" s="143">
        <f t="shared" si="71"/>
        <v>3</v>
      </c>
      <c r="AU24" s="143">
        <f t="shared" ref="AU24:AV24" si="72">SUM(AU19:AU22)+AU17</f>
        <v>-1</v>
      </c>
      <c r="AV24" s="143">
        <f t="shared" si="72"/>
        <v>-1</v>
      </c>
      <c r="AX24" s="332" t="s">
        <v>39</v>
      </c>
      <c r="AY24" s="333"/>
      <c r="AZ24" s="143">
        <f t="shared" ref="AZ24:BB24" si="73">SUM(AZ19:AZ22)+AZ17</f>
        <v>5</v>
      </c>
      <c r="BA24" s="143">
        <f t="shared" si="73"/>
        <v>5</v>
      </c>
      <c r="BB24" s="143">
        <f t="shared" si="73"/>
        <v>5</v>
      </c>
      <c r="BC24" s="143">
        <f t="shared" ref="BC24:BD24" si="74">SUM(BC19:BC22)+BC17</f>
        <v>0</v>
      </c>
      <c r="BD24" s="143">
        <f t="shared" si="74"/>
        <v>0</v>
      </c>
      <c r="BF24" s="332" t="s">
        <v>39</v>
      </c>
      <c r="BG24" s="333"/>
      <c r="BH24" s="143">
        <f t="shared" ref="BH24:BJ24" si="75">SUM(BH19:BH23)+BH17</f>
        <v>9</v>
      </c>
      <c r="BI24" s="143">
        <f t="shared" si="75"/>
        <v>10</v>
      </c>
      <c r="BJ24" s="143">
        <f t="shared" si="75"/>
        <v>10</v>
      </c>
      <c r="BK24" s="143">
        <f t="shared" ref="BK24:BL24" si="76">SUM(BK19:BK22)+BK17</f>
        <v>1</v>
      </c>
      <c r="BL24" s="143">
        <f t="shared" si="76"/>
        <v>0</v>
      </c>
      <c r="BN24" s="332" t="s">
        <v>39</v>
      </c>
      <c r="BO24" s="333"/>
      <c r="BP24" s="143">
        <f t="shared" ref="BP24:BR24" si="77">SUM(BP19:BP23)+BP17</f>
        <v>3</v>
      </c>
      <c r="BQ24" s="143">
        <f t="shared" si="77"/>
        <v>2</v>
      </c>
      <c r="BR24" s="143">
        <f t="shared" si="77"/>
        <v>2</v>
      </c>
      <c r="BS24" s="143">
        <f t="shared" ref="BS24:BT24" si="78">SUM(BS19:BS22)+BS17</f>
        <v>-1</v>
      </c>
      <c r="BT24" s="143">
        <f t="shared" si="78"/>
        <v>0</v>
      </c>
    </row>
    <row r="25" spans="1:72">
      <c r="B25" s="128">
        <v>2</v>
      </c>
      <c r="C25" s="149" t="s">
        <v>88</v>
      </c>
      <c r="D25" s="129"/>
      <c r="E25" s="129"/>
      <c r="F25" s="129"/>
      <c r="G25" s="129"/>
      <c r="H25" s="129"/>
      <c r="J25" s="128">
        <v>2</v>
      </c>
      <c r="K25" s="149" t="s">
        <v>88</v>
      </c>
      <c r="L25" s="129"/>
      <c r="M25" s="129"/>
      <c r="N25" s="129"/>
      <c r="O25" s="129"/>
      <c r="P25" s="129"/>
      <c r="R25" s="128">
        <v>2</v>
      </c>
      <c r="S25" s="149" t="s">
        <v>88</v>
      </c>
      <c r="T25" s="129"/>
      <c r="U25" s="129"/>
      <c r="V25" s="129"/>
      <c r="W25" s="129"/>
      <c r="X25" s="129"/>
      <c r="Z25" s="128">
        <v>2</v>
      </c>
      <c r="AA25" s="149" t="s">
        <v>88</v>
      </c>
      <c r="AB25" s="129"/>
      <c r="AC25" s="129"/>
      <c r="AD25" s="129"/>
      <c r="AE25" s="129"/>
      <c r="AF25" s="129"/>
      <c r="AH25" s="128">
        <v>2</v>
      </c>
      <c r="AI25" s="149" t="s">
        <v>88</v>
      </c>
      <c r="AJ25" s="129"/>
      <c r="AK25" s="129"/>
      <c r="AL25" s="129"/>
      <c r="AM25" s="129"/>
      <c r="AN25" s="129"/>
      <c r="AP25" s="128">
        <v>2</v>
      </c>
      <c r="AQ25" s="149" t="s">
        <v>88</v>
      </c>
      <c r="AR25" s="129"/>
      <c r="AS25" s="129"/>
      <c r="AT25" s="129"/>
      <c r="AU25" s="129"/>
      <c r="AV25" s="129"/>
      <c r="AX25" s="128">
        <v>2</v>
      </c>
      <c r="AY25" s="149" t="s">
        <v>88</v>
      </c>
      <c r="AZ25" s="129"/>
      <c r="BA25" s="129"/>
      <c r="BB25" s="129"/>
      <c r="BC25" s="129"/>
      <c r="BD25" s="129"/>
      <c r="BF25" s="128">
        <v>2</v>
      </c>
      <c r="BG25" s="149" t="s">
        <v>88</v>
      </c>
      <c r="BH25" s="129"/>
      <c r="BI25" s="129"/>
      <c r="BJ25" s="129"/>
      <c r="BK25" s="129"/>
      <c r="BL25" s="129"/>
      <c r="BN25" s="128">
        <v>2</v>
      </c>
      <c r="BO25" s="149" t="s">
        <v>88</v>
      </c>
      <c r="BP25" s="129"/>
      <c r="BQ25" s="129"/>
      <c r="BR25" s="129"/>
      <c r="BS25" s="129"/>
      <c r="BT25" s="129"/>
    </row>
    <row r="26" spans="1:72">
      <c r="B26" s="131"/>
      <c r="C26" s="132" t="s">
        <v>9</v>
      </c>
      <c r="D26" s="133"/>
      <c r="E26" s="133"/>
      <c r="F26" s="133"/>
      <c r="G26" s="133"/>
      <c r="H26" s="133"/>
      <c r="J26" s="131"/>
      <c r="K26" s="132" t="s">
        <v>9</v>
      </c>
      <c r="L26" s="133"/>
      <c r="M26" s="133"/>
      <c r="N26" s="133"/>
      <c r="O26" s="133"/>
      <c r="P26" s="133"/>
      <c r="R26" s="131"/>
      <c r="S26" s="132" t="s">
        <v>9</v>
      </c>
      <c r="T26" s="133"/>
      <c r="U26" s="133"/>
      <c r="V26" s="133"/>
      <c r="W26" s="133"/>
      <c r="X26" s="133"/>
      <c r="Z26" s="131"/>
      <c r="AA26" s="132" t="s">
        <v>9</v>
      </c>
      <c r="AB26" s="133"/>
      <c r="AC26" s="133"/>
      <c r="AD26" s="133"/>
      <c r="AE26" s="133"/>
      <c r="AF26" s="133"/>
      <c r="AH26" s="131"/>
      <c r="AI26" s="132" t="s">
        <v>9</v>
      </c>
      <c r="AJ26" s="133"/>
      <c r="AK26" s="133"/>
      <c r="AL26" s="133"/>
      <c r="AM26" s="133"/>
      <c r="AN26" s="133"/>
      <c r="AP26" s="131"/>
      <c r="AQ26" s="132" t="s">
        <v>9</v>
      </c>
      <c r="AR26" s="133"/>
      <c r="AS26" s="133"/>
      <c r="AT26" s="133"/>
      <c r="AU26" s="133"/>
      <c r="AV26" s="133"/>
      <c r="AX26" s="131"/>
      <c r="AY26" s="132" t="s">
        <v>9</v>
      </c>
      <c r="AZ26" s="133"/>
      <c r="BA26" s="133"/>
      <c r="BB26" s="133"/>
      <c r="BC26" s="133"/>
      <c r="BD26" s="133"/>
      <c r="BF26" s="131"/>
      <c r="BG26" s="132" t="s">
        <v>9</v>
      </c>
      <c r="BH26" s="133"/>
      <c r="BI26" s="133"/>
      <c r="BJ26" s="133"/>
      <c r="BK26" s="133"/>
      <c r="BL26" s="133"/>
      <c r="BN26" s="131"/>
      <c r="BO26" s="132" t="s">
        <v>9</v>
      </c>
      <c r="BP26" s="133"/>
      <c r="BQ26" s="133"/>
      <c r="BR26" s="133"/>
      <c r="BS26" s="133"/>
      <c r="BT26" s="133"/>
    </row>
    <row r="27" spans="1:72">
      <c r="A27" s="35" t="s">
        <v>10</v>
      </c>
      <c r="B27" s="134"/>
      <c r="C27" s="150" t="s">
        <v>81</v>
      </c>
      <c r="D27" s="135">
        <f t="shared" ref="D27:D33" si="79">L27+T27+AB27+AJ27+AR27+AZ27+BH27+BP27</f>
        <v>0</v>
      </c>
      <c r="E27" s="135">
        <f t="shared" ref="E27:E33" si="80">M27+U27+AC27+AK27+AS27+BA27+BI27+BQ27</f>
        <v>0</v>
      </c>
      <c r="F27" s="135">
        <f t="shared" ref="F27:F33" si="81">N27+V27+AD27+AL27+AT27+BB27+BJ27+BR27</f>
        <v>0</v>
      </c>
      <c r="G27" s="135">
        <f>F27-D27</f>
        <v>0</v>
      </c>
      <c r="H27" s="135">
        <f>F27-E27</f>
        <v>0</v>
      </c>
      <c r="J27" s="134"/>
      <c r="K27" s="150" t="s">
        <v>81</v>
      </c>
      <c r="L27" s="135">
        <v>0</v>
      </c>
      <c r="M27" s="135">
        <v>0</v>
      </c>
      <c r="N27" s="135">
        <v>0</v>
      </c>
      <c r="O27" s="135">
        <f>N27-L27</f>
        <v>0</v>
      </c>
      <c r="P27" s="135">
        <f>N27-M27</f>
        <v>0</v>
      </c>
      <c r="R27" s="134"/>
      <c r="S27" s="150" t="s">
        <v>81</v>
      </c>
      <c r="T27" s="135">
        <v>0</v>
      </c>
      <c r="U27" s="135">
        <v>0</v>
      </c>
      <c r="V27" s="135">
        <v>0</v>
      </c>
      <c r="W27" s="135">
        <f>V27-T27</f>
        <v>0</v>
      </c>
      <c r="X27" s="135">
        <f>V27-U27</f>
        <v>0</v>
      </c>
      <c r="Z27" s="134"/>
      <c r="AA27" s="150" t="s">
        <v>81</v>
      </c>
      <c r="AB27" s="135">
        <v>0</v>
      </c>
      <c r="AC27" s="135">
        <v>0</v>
      </c>
      <c r="AD27" s="135">
        <v>0</v>
      </c>
      <c r="AE27" s="135">
        <f>AD27-AB27</f>
        <v>0</v>
      </c>
      <c r="AF27" s="135">
        <f>AD27-AC27</f>
        <v>0</v>
      </c>
      <c r="AH27" s="134"/>
      <c r="AI27" s="150" t="s">
        <v>81</v>
      </c>
      <c r="AJ27" s="135">
        <v>0</v>
      </c>
      <c r="AK27" s="135">
        <v>0</v>
      </c>
      <c r="AL27" s="135">
        <v>0</v>
      </c>
      <c r="AM27" s="135">
        <f>AL27-AJ27</f>
        <v>0</v>
      </c>
      <c r="AN27" s="135">
        <f>AL27-AK27</f>
        <v>0</v>
      </c>
      <c r="AP27" s="134"/>
      <c r="AQ27" s="150" t="s">
        <v>81</v>
      </c>
      <c r="AR27" s="135">
        <v>0</v>
      </c>
      <c r="AS27" s="135">
        <v>0</v>
      </c>
      <c r="AT27" s="135">
        <v>0</v>
      </c>
      <c r="AU27" s="135">
        <f>AT27-AR27</f>
        <v>0</v>
      </c>
      <c r="AV27" s="135">
        <f>AT27-AS27</f>
        <v>0</v>
      </c>
      <c r="AX27" s="134"/>
      <c r="AY27" s="150" t="s">
        <v>81</v>
      </c>
      <c r="AZ27" s="135">
        <v>0</v>
      </c>
      <c r="BA27" s="135">
        <v>0</v>
      </c>
      <c r="BB27" s="135">
        <v>0</v>
      </c>
      <c r="BC27" s="135">
        <f>BB27-AZ27</f>
        <v>0</v>
      </c>
      <c r="BD27" s="135">
        <f>BB27-BA27</f>
        <v>0</v>
      </c>
      <c r="BF27" s="134"/>
      <c r="BG27" s="150" t="s">
        <v>81</v>
      </c>
      <c r="BH27" s="135">
        <v>0</v>
      </c>
      <c r="BI27" s="135">
        <v>0</v>
      </c>
      <c r="BJ27" s="135">
        <v>0</v>
      </c>
      <c r="BK27" s="135">
        <f>BJ27-BH27</f>
        <v>0</v>
      </c>
      <c r="BL27" s="135">
        <f>BJ27-BI27</f>
        <v>0</v>
      </c>
      <c r="BN27" s="134"/>
      <c r="BO27" s="150" t="s">
        <v>81</v>
      </c>
      <c r="BP27" s="135">
        <v>0</v>
      </c>
      <c r="BQ27" s="135">
        <v>0</v>
      </c>
      <c r="BR27" s="135">
        <v>0</v>
      </c>
      <c r="BS27" s="135">
        <f>BR27-BP27</f>
        <v>0</v>
      </c>
      <c r="BT27" s="135">
        <f>BR27-BQ27</f>
        <v>0</v>
      </c>
    </row>
    <row r="28" spans="1:72">
      <c r="A28" s="35" t="s">
        <v>11</v>
      </c>
      <c r="B28" s="134"/>
      <c r="C28" s="150" t="s">
        <v>82</v>
      </c>
      <c r="D28" s="135">
        <f t="shared" si="79"/>
        <v>0</v>
      </c>
      <c r="E28" s="135">
        <f t="shared" si="80"/>
        <v>0</v>
      </c>
      <c r="F28" s="135">
        <f t="shared" si="81"/>
        <v>0</v>
      </c>
      <c r="G28" s="135">
        <f t="shared" ref="G28:G33" si="82">F28-D28</f>
        <v>0</v>
      </c>
      <c r="H28" s="135">
        <f t="shared" ref="H28:H33" si="83">F28-E28</f>
        <v>0</v>
      </c>
      <c r="J28" s="134"/>
      <c r="K28" s="150" t="s">
        <v>82</v>
      </c>
      <c r="L28" s="135">
        <v>0</v>
      </c>
      <c r="M28" s="135">
        <v>0</v>
      </c>
      <c r="N28" s="135">
        <v>0</v>
      </c>
      <c r="O28" s="135">
        <f t="shared" ref="O28:O33" si="84">N28-L28</f>
        <v>0</v>
      </c>
      <c r="P28" s="135">
        <f t="shared" ref="P28:P33" si="85">N28-M28</f>
        <v>0</v>
      </c>
      <c r="R28" s="134"/>
      <c r="S28" s="150" t="s">
        <v>82</v>
      </c>
      <c r="T28" s="135">
        <v>0</v>
      </c>
      <c r="U28" s="135">
        <v>0</v>
      </c>
      <c r="V28" s="135">
        <v>0</v>
      </c>
      <c r="W28" s="135">
        <f t="shared" ref="W28:W33" si="86">V28-T28</f>
        <v>0</v>
      </c>
      <c r="X28" s="135">
        <f t="shared" ref="X28:X33" si="87">V28-U28</f>
        <v>0</v>
      </c>
      <c r="Z28" s="134"/>
      <c r="AA28" s="150" t="s">
        <v>82</v>
      </c>
      <c r="AB28" s="135">
        <v>0</v>
      </c>
      <c r="AC28" s="135">
        <v>0</v>
      </c>
      <c r="AD28" s="135">
        <v>0</v>
      </c>
      <c r="AE28" s="135">
        <f t="shared" ref="AE28:AE33" si="88">AD28-AB28</f>
        <v>0</v>
      </c>
      <c r="AF28" s="135">
        <f t="shared" ref="AF28:AF33" si="89">AD28-AC28</f>
        <v>0</v>
      </c>
      <c r="AH28" s="134"/>
      <c r="AI28" s="150" t="s">
        <v>82</v>
      </c>
      <c r="AJ28" s="135">
        <v>0</v>
      </c>
      <c r="AK28" s="135">
        <v>0</v>
      </c>
      <c r="AL28" s="135">
        <v>0</v>
      </c>
      <c r="AM28" s="135">
        <f t="shared" ref="AM28:AM33" si="90">AL28-AJ28</f>
        <v>0</v>
      </c>
      <c r="AN28" s="135">
        <f t="shared" ref="AN28:AN33" si="91">AL28-AK28</f>
        <v>0</v>
      </c>
      <c r="AP28" s="134"/>
      <c r="AQ28" s="150" t="s">
        <v>82</v>
      </c>
      <c r="AR28" s="135">
        <v>0</v>
      </c>
      <c r="AS28" s="135">
        <v>0</v>
      </c>
      <c r="AT28" s="135">
        <v>0</v>
      </c>
      <c r="AU28" s="135">
        <f t="shared" ref="AU28:AU33" si="92">AT28-AR28</f>
        <v>0</v>
      </c>
      <c r="AV28" s="135">
        <f t="shared" ref="AV28:AV33" si="93">AT28-AS28</f>
        <v>0</v>
      </c>
      <c r="AX28" s="134"/>
      <c r="AY28" s="150" t="s">
        <v>82</v>
      </c>
      <c r="AZ28" s="135">
        <v>0</v>
      </c>
      <c r="BA28" s="135">
        <v>0</v>
      </c>
      <c r="BB28" s="135">
        <v>0</v>
      </c>
      <c r="BC28" s="135">
        <f t="shared" ref="BC28:BC33" si="94">BB28-AZ28</f>
        <v>0</v>
      </c>
      <c r="BD28" s="135">
        <f t="shared" ref="BD28:BD33" si="95">BB28-BA28</f>
        <v>0</v>
      </c>
      <c r="BF28" s="134"/>
      <c r="BG28" s="150" t="s">
        <v>82</v>
      </c>
      <c r="BH28" s="135">
        <v>0</v>
      </c>
      <c r="BI28" s="135">
        <v>0</v>
      </c>
      <c r="BJ28" s="135">
        <v>0</v>
      </c>
      <c r="BK28" s="135">
        <f t="shared" ref="BK28:BK33" si="96">BJ28-BH28</f>
        <v>0</v>
      </c>
      <c r="BL28" s="135">
        <f t="shared" ref="BL28:BL33" si="97">BJ28-BI28</f>
        <v>0</v>
      </c>
      <c r="BN28" s="134"/>
      <c r="BO28" s="150" t="s">
        <v>82</v>
      </c>
      <c r="BP28" s="135">
        <v>0</v>
      </c>
      <c r="BQ28" s="135">
        <v>0</v>
      </c>
      <c r="BR28" s="135">
        <v>0</v>
      </c>
      <c r="BS28" s="135">
        <f t="shared" ref="BS28:BS33" si="98">BR28-BP28</f>
        <v>0</v>
      </c>
      <c r="BT28" s="135">
        <f t="shared" ref="BT28:BT33" si="99">BR28-BQ28</f>
        <v>0</v>
      </c>
    </row>
    <row r="29" spans="1:72">
      <c r="A29" s="35" t="s">
        <v>12</v>
      </c>
      <c r="B29" s="134"/>
      <c r="C29" s="150" t="s">
        <v>83</v>
      </c>
      <c r="D29" s="135">
        <f t="shared" si="79"/>
        <v>0</v>
      </c>
      <c r="E29" s="135">
        <f t="shared" si="80"/>
        <v>0</v>
      </c>
      <c r="F29" s="135">
        <f t="shared" si="81"/>
        <v>0</v>
      </c>
      <c r="G29" s="135">
        <f t="shared" si="82"/>
        <v>0</v>
      </c>
      <c r="H29" s="135">
        <f t="shared" si="83"/>
        <v>0</v>
      </c>
      <c r="J29" s="134"/>
      <c r="K29" s="150" t="s">
        <v>83</v>
      </c>
      <c r="L29" s="135">
        <v>0</v>
      </c>
      <c r="M29" s="135">
        <v>0</v>
      </c>
      <c r="N29" s="135">
        <v>0</v>
      </c>
      <c r="O29" s="135">
        <f t="shared" si="84"/>
        <v>0</v>
      </c>
      <c r="P29" s="135">
        <f t="shared" si="85"/>
        <v>0</v>
      </c>
      <c r="R29" s="134"/>
      <c r="S29" s="150" t="s">
        <v>83</v>
      </c>
      <c r="T29" s="135">
        <v>0</v>
      </c>
      <c r="U29" s="135">
        <v>0</v>
      </c>
      <c r="V29" s="135">
        <v>0</v>
      </c>
      <c r="W29" s="135">
        <f t="shared" si="86"/>
        <v>0</v>
      </c>
      <c r="X29" s="135">
        <f t="shared" si="87"/>
        <v>0</v>
      </c>
      <c r="Z29" s="134"/>
      <c r="AA29" s="150" t="s">
        <v>83</v>
      </c>
      <c r="AB29" s="135">
        <v>0</v>
      </c>
      <c r="AC29" s="135">
        <v>0</v>
      </c>
      <c r="AD29" s="135">
        <v>0</v>
      </c>
      <c r="AE29" s="135">
        <f t="shared" si="88"/>
        <v>0</v>
      </c>
      <c r="AF29" s="135">
        <f t="shared" si="89"/>
        <v>0</v>
      </c>
      <c r="AH29" s="134"/>
      <c r="AI29" s="150" t="s">
        <v>83</v>
      </c>
      <c r="AJ29" s="135">
        <v>0</v>
      </c>
      <c r="AK29" s="135">
        <v>0</v>
      </c>
      <c r="AL29" s="135">
        <v>0</v>
      </c>
      <c r="AM29" s="135">
        <f t="shared" si="90"/>
        <v>0</v>
      </c>
      <c r="AN29" s="135">
        <f t="shared" si="91"/>
        <v>0</v>
      </c>
      <c r="AP29" s="134"/>
      <c r="AQ29" s="150" t="s">
        <v>83</v>
      </c>
      <c r="AR29" s="135">
        <v>0</v>
      </c>
      <c r="AS29" s="135">
        <v>0</v>
      </c>
      <c r="AT29" s="135">
        <v>0</v>
      </c>
      <c r="AU29" s="135">
        <f t="shared" si="92"/>
        <v>0</v>
      </c>
      <c r="AV29" s="135">
        <f t="shared" si="93"/>
        <v>0</v>
      </c>
      <c r="AX29" s="134"/>
      <c r="AY29" s="150" t="s">
        <v>83</v>
      </c>
      <c r="AZ29" s="135">
        <v>0</v>
      </c>
      <c r="BA29" s="135">
        <v>0</v>
      </c>
      <c r="BB29" s="135">
        <v>0</v>
      </c>
      <c r="BC29" s="135">
        <f t="shared" si="94"/>
        <v>0</v>
      </c>
      <c r="BD29" s="135">
        <f t="shared" si="95"/>
        <v>0</v>
      </c>
      <c r="BF29" s="134"/>
      <c r="BG29" s="150" t="s">
        <v>83</v>
      </c>
      <c r="BH29" s="135">
        <v>0</v>
      </c>
      <c r="BI29" s="135">
        <v>0</v>
      </c>
      <c r="BJ29" s="135">
        <v>0</v>
      </c>
      <c r="BK29" s="135">
        <f t="shared" si="96"/>
        <v>0</v>
      </c>
      <c r="BL29" s="135">
        <f t="shared" si="97"/>
        <v>0</v>
      </c>
      <c r="BN29" s="134"/>
      <c r="BO29" s="150" t="s">
        <v>83</v>
      </c>
      <c r="BP29" s="135">
        <v>0</v>
      </c>
      <c r="BQ29" s="135">
        <v>0</v>
      </c>
      <c r="BR29" s="135">
        <v>0</v>
      </c>
      <c r="BS29" s="135">
        <f t="shared" si="98"/>
        <v>0</v>
      </c>
      <c r="BT29" s="135">
        <f t="shared" si="99"/>
        <v>0</v>
      </c>
    </row>
    <row r="30" spans="1:72">
      <c r="A30" s="35" t="s">
        <v>13</v>
      </c>
      <c r="B30" s="134"/>
      <c r="C30" s="150" t="s">
        <v>84</v>
      </c>
      <c r="D30" s="135">
        <f t="shared" si="79"/>
        <v>0</v>
      </c>
      <c r="E30" s="135">
        <f t="shared" si="80"/>
        <v>0</v>
      </c>
      <c r="F30" s="135">
        <f t="shared" si="81"/>
        <v>0</v>
      </c>
      <c r="G30" s="135">
        <f t="shared" si="82"/>
        <v>0</v>
      </c>
      <c r="H30" s="135">
        <f t="shared" si="83"/>
        <v>0</v>
      </c>
      <c r="J30" s="134"/>
      <c r="K30" s="150" t="s">
        <v>84</v>
      </c>
      <c r="L30" s="135">
        <v>0</v>
      </c>
      <c r="M30" s="135">
        <v>0</v>
      </c>
      <c r="N30" s="135">
        <v>0</v>
      </c>
      <c r="O30" s="135">
        <f t="shared" si="84"/>
        <v>0</v>
      </c>
      <c r="P30" s="135">
        <f t="shared" si="85"/>
        <v>0</v>
      </c>
      <c r="R30" s="134"/>
      <c r="S30" s="150" t="s">
        <v>84</v>
      </c>
      <c r="T30" s="135">
        <v>0</v>
      </c>
      <c r="U30" s="135">
        <v>0</v>
      </c>
      <c r="V30" s="135">
        <v>0</v>
      </c>
      <c r="W30" s="135">
        <f t="shared" si="86"/>
        <v>0</v>
      </c>
      <c r="X30" s="135">
        <f t="shared" si="87"/>
        <v>0</v>
      </c>
      <c r="Z30" s="134"/>
      <c r="AA30" s="150" t="s">
        <v>84</v>
      </c>
      <c r="AB30" s="135">
        <v>0</v>
      </c>
      <c r="AC30" s="135">
        <v>0</v>
      </c>
      <c r="AD30" s="135">
        <v>0</v>
      </c>
      <c r="AE30" s="135">
        <f t="shared" si="88"/>
        <v>0</v>
      </c>
      <c r="AF30" s="135">
        <f t="shared" si="89"/>
        <v>0</v>
      </c>
      <c r="AH30" s="134"/>
      <c r="AI30" s="150" t="s">
        <v>84</v>
      </c>
      <c r="AJ30" s="135">
        <v>0</v>
      </c>
      <c r="AK30" s="135">
        <v>0</v>
      </c>
      <c r="AL30" s="135">
        <v>0</v>
      </c>
      <c r="AM30" s="135">
        <f t="shared" si="90"/>
        <v>0</v>
      </c>
      <c r="AN30" s="135">
        <f t="shared" si="91"/>
        <v>0</v>
      </c>
      <c r="AP30" s="134"/>
      <c r="AQ30" s="150" t="s">
        <v>84</v>
      </c>
      <c r="AR30" s="135">
        <v>0</v>
      </c>
      <c r="AS30" s="135">
        <v>0</v>
      </c>
      <c r="AT30" s="135">
        <v>0</v>
      </c>
      <c r="AU30" s="135">
        <f t="shared" si="92"/>
        <v>0</v>
      </c>
      <c r="AV30" s="135">
        <f t="shared" si="93"/>
        <v>0</v>
      </c>
      <c r="AX30" s="134"/>
      <c r="AY30" s="150" t="s">
        <v>84</v>
      </c>
      <c r="AZ30" s="135">
        <v>0</v>
      </c>
      <c r="BA30" s="135">
        <v>0</v>
      </c>
      <c r="BB30" s="135">
        <v>0</v>
      </c>
      <c r="BC30" s="135">
        <f t="shared" si="94"/>
        <v>0</v>
      </c>
      <c r="BD30" s="135">
        <f t="shared" si="95"/>
        <v>0</v>
      </c>
      <c r="BF30" s="134"/>
      <c r="BG30" s="150" t="s">
        <v>84</v>
      </c>
      <c r="BH30" s="135">
        <v>0</v>
      </c>
      <c r="BI30" s="135">
        <v>0</v>
      </c>
      <c r="BJ30" s="135">
        <v>0</v>
      </c>
      <c r="BK30" s="135">
        <f t="shared" si="96"/>
        <v>0</v>
      </c>
      <c r="BL30" s="135">
        <f t="shared" si="97"/>
        <v>0</v>
      </c>
      <c r="BN30" s="134"/>
      <c r="BO30" s="150" t="s">
        <v>84</v>
      </c>
      <c r="BP30" s="135">
        <v>0</v>
      </c>
      <c r="BQ30" s="135">
        <v>0</v>
      </c>
      <c r="BR30" s="135">
        <v>0</v>
      </c>
      <c r="BS30" s="135">
        <f t="shared" si="98"/>
        <v>0</v>
      </c>
      <c r="BT30" s="135">
        <f t="shared" si="99"/>
        <v>0</v>
      </c>
    </row>
    <row r="31" spans="1:72">
      <c r="A31" s="35" t="s">
        <v>36</v>
      </c>
      <c r="B31" s="134"/>
      <c r="C31" s="150" t="s">
        <v>85</v>
      </c>
      <c r="D31" s="135">
        <f t="shared" si="79"/>
        <v>0</v>
      </c>
      <c r="E31" s="135">
        <f t="shared" si="80"/>
        <v>0</v>
      </c>
      <c r="F31" s="135">
        <f t="shared" si="81"/>
        <v>0</v>
      </c>
      <c r="G31" s="135">
        <f t="shared" si="82"/>
        <v>0</v>
      </c>
      <c r="H31" s="135">
        <f t="shared" si="83"/>
        <v>0</v>
      </c>
      <c r="J31" s="134"/>
      <c r="K31" s="150" t="s">
        <v>85</v>
      </c>
      <c r="L31" s="135">
        <v>0</v>
      </c>
      <c r="M31" s="135">
        <v>0</v>
      </c>
      <c r="N31" s="135">
        <v>0</v>
      </c>
      <c r="O31" s="135">
        <f t="shared" si="84"/>
        <v>0</v>
      </c>
      <c r="P31" s="135">
        <f t="shared" si="85"/>
        <v>0</v>
      </c>
      <c r="R31" s="134"/>
      <c r="S31" s="150" t="s">
        <v>85</v>
      </c>
      <c r="T31" s="135">
        <v>0</v>
      </c>
      <c r="U31" s="135">
        <v>0</v>
      </c>
      <c r="V31" s="135">
        <v>0</v>
      </c>
      <c r="W31" s="135">
        <f t="shared" si="86"/>
        <v>0</v>
      </c>
      <c r="X31" s="135">
        <f t="shared" si="87"/>
        <v>0</v>
      </c>
      <c r="Z31" s="134"/>
      <c r="AA31" s="150" t="s">
        <v>85</v>
      </c>
      <c r="AB31" s="135">
        <v>0</v>
      </c>
      <c r="AC31" s="135">
        <v>0</v>
      </c>
      <c r="AD31" s="135">
        <v>0</v>
      </c>
      <c r="AE31" s="135">
        <f t="shared" si="88"/>
        <v>0</v>
      </c>
      <c r="AF31" s="135">
        <f t="shared" si="89"/>
        <v>0</v>
      </c>
      <c r="AH31" s="134"/>
      <c r="AI31" s="150" t="s">
        <v>85</v>
      </c>
      <c r="AJ31" s="135">
        <v>0</v>
      </c>
      <c r="AK31" s="135">
        <v>0</v>
      </c>
      <c r="AL31" s="135">
        <v>0</v>
      </c>
      <c r="AM31" s="135">
        <f t="shared" si="90"/>
        <v>0</v>
      </c>
      <c r="AN31" s="135">
        <f t="shared" si="91"/>
        <v>0</v>
      </c>
      <c r="AP31" s="134"/>
      <c r="AQ31" s="150" t="s">
        <v>85</v>
      </c>
      <c r="AR31" s="135">
        <v>0</v>
      </c>
      <c r="AS31" s="135">
        <v>0</v>
      </c>
      <c r="AT31" s="135">
        <v>0</v>
      </c>
      <c r="AU31" s="135">
        <f t="shared" si="92"/>
        <v>0</v>
      </c>
      <c r="AV31" s="135">
        <f t="shared" si="93"/>
        <v>0</v>
      </c>
      <c r="AX31" s="134"/>
      <c r="AY31" s="150" t="s">
        <v>85</v>
      </c>
      <c r="AZ31" s="135">
        <v>0</v>
      </c>
      <c r="BA31" s="135">
        <v>0</v>
      </c>
      <c r="BB31" s="135">
        <v>0</v>
      </c>
      <c r="BC31" s="135">
        <f t="shared" si="94"/>
        <v>0</v>
      </c>
      <c r="BD31" s="135">
        <f t="shared" si="95"/>
        <v>0</v>
      </c>
      <c r="BF31" s="134"/>
      <c r="BG31" s="150" t="s">
        <v>85</v>
      </c>
      <c r="BH31" s="135">
        <v>0</v>
      </c>
      <c r="BI31" s="135">
        <v>0</v>
      </c>
      <c r="BJ31" s="135">
        <v>0</v>
      </c>
      <c r="BK31" s="135">
        <f t="shared" si="96"/>
        <v>0</v>
      </c>
      <c r="BL31" s="135">
        <f t="shared" si="97"/>
        <v>0</v>
      </c>
      <c r="BN31" s="134"/>
      <c r="BO31" s="150" t="s">
        <v>85</v>
      </c>
      <c r="BP31" s="135">
        <v>0</v>
      </c>
      <c r="BQ31" s="135">
        <v>0</v>
      </c>
      <c r="BR31" s="135">
        <v>0</v>
      </c>
      <c r="BS31" s="135">
        <f t="shared" si="98"/>
        <v>0</v>
      </c>
      <c r="BT31" s="135">
        <f t="shared" si="99"/>
        <v>0</v>
      </c>
    </row>
    <row r="32" spans="1:72">
      <c r="A32" s="35" t="s">
        <v>14</v>
      </c>
      <c r="B32" s="134"/>
      <c r="C32" s="150" t="s">
        <v>86</v>
      </c>
      <c r="D32" s="135">
        <f t="shared" si="79"/>
        <v>0</v>
      </c>
      <c r="E32" s="135">
        <f t="shared" si="80"/>
        <v>0</v>
      </c>
      <c r="F32" s="135">
        <f t="shared" si="81"/>
        <v>0</v>
      </c>
      <c r="G32" s="135">
        <f t="shared" si="82"/>
        <v>0</v>
      </c>
      <c r="H32" s="135">
        <f t="shared" si="83"/>
        <v>0</v>
      </c>
      <c r="J32" s="134"/>
      <c r="K32" s="150" t="s">
        <v>86</v>
      </c>
      <c r="L32" s="135">
        <v>0</v>
      </c>
      <c r="M32" s="135">
        <v>0</v>
      </c>
      <c r="N32" s="135">
        <v>0</v>
      </c>
      <c r="O32" s="135">
        <f t="shared" si="84"/>
        <v>0</v>
      </c>
      <c r="P32" s="135">
        <f t="shared" si="85"/>
        <v>0</v>
      </c>
      <c r="R32" s="134"/>
      <c r="S32" s="150" t="s">
        <v>86</v>
      </c>
      <c r="T32" s="135">
        <v>0</v>
      </c>
      <c r="U32" s="135">
        <v>0</v>
      </c>
      <c r="V32" s="135">
        <v>0</v>
      </c>
      <c r="W32" s="135">
        <f t="shared" si="86"/>
        <v>0</v>
      </c>
      <c r="X32" s="135">
        <f t="shared" si="87"/>
        <v>0</v>
      </c>
      <c r="Z32" s="134"/>
      <c r="AA32" s="150" t="s">
        <v>86</v>
      </c>
      <c r="AB32" s="135">
        <v>0</v>
      </c>
      <c r="AC32" s="135">
        <v>0</v>
      </c>
      <c r="AD32" s="135">
        <v>0</v>
      </c>
      <c r="AE32" s="135">
        <f t="shared" si="88"/>
        <v>0</v>
      </c>
      <c r="AF32" s="135">
        <f t="shared" si="89"/>
        <v>0</v>
      </c>
      <c r="AH32" s="134"/>
      <c r="AI32" s="150" t="s">
        <v>86</v>
      </c>
      <c r="AJ32" s="135">
        <v>0</v>
      </c>
      <c r="AK32" s="135">
        <v>0</v>
      </c>
      <c r="AL32" s="135">
        <v>0</v>
      </c>
      <c r="AM32" s="135">
        <f t="shared" si="90"/>
        <v>0</v>
      </c>
      <c r="AN32" s="135">
        <f t="shared" si="91"/>
        <v>0</v>
      </c>
      <c r="AP32" s="134"/>
      <c r="AQ32" s="150" t="s">
        <v>86</v>
      </c>
      <c r="AR32" s="135">
        <v>0</v>
      </c>
      <c r="AS32" s="135">
        <v>0</v>
      </c>
      <c r="AT32" s="135">
        <v>0</v>
      </c>
      <c r="AU32" s="135">
        <f t="shared" si="92"/>
        <v>0</v>
      </c>
      <c r="AV32" s="135">
        <f t="shared" si="93"/>
        <v>0</v>
      </c>
      <c r="AX32" s="134"/>
      <c r="AY32" s="150" t="s">
        <v>86</v>
      </c>
      <c r="AZ32" s="135">
        <v>0</v>
      </c>
      <c r="BA32" s="135">
        <v>0</v>
      </c>
      <c r="BB32" s="135">
        <v>0</v>
      </c>
      <c r="BC32" s="135">
        <f t="shared" si="94"/>
        <v>0</v>
      </c>
      <c r="BD32" s="135">
        <f t="shared" si="95"/>
        <v>0</v>
      </c>
      <c r="BF32" s="134"/>
      <c r="BG32" s="150" t="s">
        <v>86</v>
      </c>
      <c r="BH32" s="135">
        <v>0</v>
      </c>
      <c r="BI32" s="135">
        <v>0</v>
      </c>
      <c r="BJ32" s="135">
        <v>0</v>
      </c>
      <c r="BK32" s="135">
        <f t="shared" si="96"/>
        <v>0</v>
      </c>
      <c r="BL32" s="135">
        <f t="shared" si="97"/>
        <v>0</v>
      </c>
      <c r="BN32" s="134"/>
      <c r="BO32" s="150" t="s">
        <v>86</v>
      </c>
      <c r="BP32" s="135">
        <v>0</v>
      </c>
      <c r="BQ32" s="135">
        <v>0</v>
      </c>
      <c r="BR32" s="135">
        <v>0</v>
      </c>
      <c r="BS32" s="135">
        <f t="shared" si="98"/>
        <v>0</v>
      </c>
      <c r="BT32" s="135">
        <f t="shared" si="99"/>
        <v>0</v>
      </c>
    </row>
    <row r="33" spans="1:72">
      <c r="A33" s="35" t="s">
        <v>15</v>
      </c>
      <c r="B33" s="134"/>
      <c r="C33" s="150" t="s">
        <v>87</v>
      </c>
      <c r="D33" s="135">
        <f t="shared" si="79"/>
        <v>0</v>
      </c>
      <c r="E33" s="135">
        <f t="shared" si="80"/>
        <v>0</v>
      </c>
      <c r="F33" s="135">
        <f t="shared" si="81"/>
        <v>0</v>
      </c>
      <c r="G33" s="135">
        <f t="shared" si="82"/>
        <v>0</v>
      </c>
      <c r="H33" s="135">
        <f t="shared" si="83"/>
        <v>0</v>
      </c>
      <c r="J33" s="134"/>
      <c r="K33" s="150" t="s">
        <v>87</v>
      </c>
      <c r="L33" s="135">
        <v>0</v>
      </c>
      <c r="M33" s="135">
        <v>0</v>
      </c>
      <c r="N33" s="135">
        <v>0</v>
      </c>
      <c r="O33" s="135">
        <f t="shared" si="84"/>
        <v>0</v>
      </c>
      <c r="P33" s="135">
        <f t="shared" si="85"/>
        <v>0</v>
      </c>
      <c r="R33" s="134"/>
      <c r="S33" s="150" t="s">
        <v>87</v>
      </c>
      <c r="T33" s="135">
        <v>0</v>
      </c>
      <c r="U33" s="135">
        <v>0</v>
      </c>
      <c r="V33" s="135">
        <v>0</v>
      </c>
      <c r="W33" s="135">
        <f t="shared" si="86"/>
        <v>0</v>
      </c>
      <c r="X33" s="135">
        <f t="shared" si="87"/>
        <v>0</v>
      </c>
      <c r="Z33" s="134"/>
      <c r="AA33" s="150" t="s">
        <v>87</v>
      </c>
      <c r="AB33" s="135">
        <v>0</v>
      </c>
      <c r="AC33" s="135">
        <v>0</v>
      </c>
      <c r="AD33" s="135">
        <v>0</v>
      </c>
      <c r="AE33" s="135">
        <f t="shared" si="88"/>
        <v>0</v>
      </c>
      <c r="AF33" s="135">
        <f t="shared" si="89"/>
        <v>0</v>
      </c>
      <c r="AH33" s="134"/>
      <c r="AI33" s="150" t="s">
        <v>87</v>
      </c>
      <c r="AJ33" s="135">
        <v>0</v>
      </c>
      <c r="AK33" s="135">
        <v>0</v>
      </c>
      <c r="AL33" s="135">
        <v>0</v>
      </c>
      <c r="AM33" s="135">
        <f t="shared" si="90"/>
        <v>0</v>
      </c>
      <c r="AN33" s="135">
        <f t="shared" si="91"/>
        <v>0</v>
      </c>
      <c r="AP33" s="134"/>
      <c r="AQ33" s="150" t="s">
        <v>87</v>
      </c>
      <c r="AR33" s="135">
        <v>0</v>
      </c>
      <c r="AS33" s="135">
        <v>0</v>
      </c>
      <c r="AT33" s="135">
        <v>0</v>
      </c>
      <c r="AU33" s="135">
        <f t="shared" si="92"/>
        <v>0</v>
      </c>
      <c r="AV33" s="135">
        <f t="shared" si="93"/>
        <v>0</v>
      </c>
      <c r="AX33" s="134"/>
      <c r="AY33" s="150" t="s">
        <v>87</v>
      </c>
      <c r="AZ33" s="135">
        <v>0</v>
      </c>
      <c r="BA33" s="135">
        <v>0</v>
      </c>
      <c r="BB33" s="135">
        <v>0</v>
      </c>
      <c r="BC33" s="135">
        <f t="shared" si="94"/>
        <v>0</v>
      </c>
      <c r="BD33" s="135">
        <f t="shared" si="95"/>
        <v>0</v>
      </c>
      <c r="BF33" s="134"/>
      <c r="BG33" s="150" t="s">
        <v>87</v>
      </c>
      <c r="BH33" s="135">
        <v>0</v>
      </c>
      <c r="BI33" s="135">
        <v>0</v>
      </c>
      <c r="BJ33" s="135">
        <v>0</v>
      </c>
      <c r="BK33" s="135">
        <f t="shared" si="96"/>
        <v>0</v>
      </c>
      <c r="BL33" s="135">
        <f t="shared" si="97"/>
        <v>0</v>
      </c>
      <c r="BN33" s="134"/>
      <c r="BO33" s="150" t="s">
        <v>87</v>
      </c>
      <c r="BP33" s="135">
        <v>0</v>
      </c>
      <c r="BQ33" s="135">
        <v>0</v>
      </c>
      <c r="BR33" s="135">
        <v>0</v>
      </c>
      <c r="BS33" s="135">
        <f t="shared" si="98"/>
        <v>0</v>
      </c>
      <c r="BT33" s="135">
        <f t="shared" si="99"/>
        <v>0</v>
      </c>
    </row>
    <row r="34" spans="1:72">
      <c r="B34" s="136"/>
      <c r="C34" s="137"/>
      <c r="D34" s="138"/>
      <c r="E34" s="138"/>
      <c r="F34" s="138"/>
      <c r="G34" s="138"/>
      <c r="H34" s="138"/>
      <c r="J34" s="136"/>
      <c r="K34" s="137"/>
      <c r="L34" s="138"/>
      <c r="M34" s="138"/>
      <c r="N34" s="138"/>
      <c r="O34" s="138"/>
      <c r="P34" s="138"/>
      <c r="R34" s="136"/>
      <c r="S34" s="137"/>
      <c r="T34" s="138"/>
      <c r="U34" s="138"/>
      <c r="V34" s="138"/>
      <c r="W34" s="138"/>
      <c r="X34" s="138"/>
      <c r="Z34" s="136"/>
      <c r="AA34" s="137"/>
      <c r="AB34" s="138"/>
      <c r="AC34" s="138"/>
      <c r="AD34" s="138"/>
      <c r="AE34" s="138"/>
      <c r="AF34" s="138"/>
      <c r="AH34" s="136"/>
      <c r="AI34" s="137"/>
      <c r="AJ34" s="138"/>
      <c r="AK34" s="138"/>
      <c r="AL34" s="138"/>
      <c r="AM34" s="138"/>
      <c r="AN34" s="138"/>
      <c r="AP34" s="136"/>
      <c r="AQ34" s="137"/>
      <c r="AR34" s="138"/>
      <c r="AS34" s="138"/>
      <c r="AT34" s="138"/>
      <c r="AU34" s="138"/>
      <c r="AV34" s="138"/>
      <c r="AX34" s="136"/>
      <c r="AY34" s="137"/>
      <c r="AZ34" s="138"/>
      <c r="BA34" s="138"/>
      <c r="BB34" s="138"/>
      <c r="BC34" s="138"/>
      <c r="BD34" s="138"/>
      <c r="BF34" s="136"/>
      <c r="BG34" s="137"/>
      <c r="BH34" s="138"/>
      <c r="BI34" s="138"/>
      <c r="BJ34" s="138"/>
      <c r="BK34" s="138"/>
      <c r="BL34" s="138"/>
      <c r="BN34" s="136"/>
      <c r="BO34" s="137"/>
      <c r="BP34" s="138"/>
      <c r="BQ34" s="138"/>
      <c r="BR34" s="138"/>
      <c r="BS34" s="138"/>
      <c r="BT34" s="138"/>
    </row>
    <row r="35" spans="1:72">
      <c r="B35" s="330" t="s">
        <v>16</v>
      </c>
      <c r="C35" s="331"/>
      <c r="D35" s="139">
        <f>SUM(D27:D34)</f>
        <v>0</v>
      </c>
      <c r="E35" s="139">
        <f t="shared" ref="E35:F35" si="100">SUM(E27:E34)</f>
        <v>0</v>
      </c>
      <c r="F35" s="139">
        <f t="shared" si="100"/>
        <v>0</v>
      </c>
      <c r="G35" s="139">
        <f>SUM(G27:G34)</f>
        <v>0</v>
      </c>
      <c r="H35" s="139">
        <f t="shared" ref="H35" si="101">SUM(H27:H34)</f>
        <v>0</v>
      </c>
      <c r="J35" s="330" t="s">
        <v>16</v>
      </c>
      <c r="K35" s="331"/>
      <c r="L35" s="139">
        <f t="shared" ref="L35" si="102">SUM(L27:L34)</f>
        <v>0</v>
      </c>
      <c r="M35" s="139">
        <f t="shared" ref="M35:N35" si="103">SUM(M27:M34)</f>
        <v>0</v>
      </c>
      <c r="N35" s="139">
        <f t="shared" si="103"/>
        <v>0</v>
      </c>
      <c r="O35" s="139">
        <f>SUM(O27:O34)</f>
        <v>0</v>
      </c>
      <c r="P35" s="139">
        <f t="shared" ref="P35" si="104">SUM(P27:P34)</f>
        <v>0</v>
      </c>
      <c r="R35" s="330" t="s">
        <v>16</v>
      </c>
      <c r="S35" s="331"/>
      <c r="T35" s="139">
        <f t="shared" ref="T35:V35" si="105">SUM(T27:T34)</f>
        <v>0</v>
      </c>
      <c r="U35" s="139">
        <f t="shared" si="105"/>
        <v>0</v>
      </c>
      <c r="V35" s="139">
        <f t="shared" si="105"/>
        <v>0</v>
      </c>
      <c r="W35" s="139">
        <f>SUM(W27:W34)</f>
        <v>0</v>
      </c>
      <c r="X35" s="139">
        <f t="shared" ref="X35" si="106">SUM(X27:X34)</f>
        <v>0</v>
      </c>
      <c r="Z35" s="330" t="s">
        <v>16</v>
      </c>
      <c r="AA35" s="331"/>
      <c r="AB35" s="139">
        <f t="shared" ref="AB35:AD35" si="107">SUM(AB27:AB34)</f>
        <v>0</v>
      </c>
      <c r="AC35" s="139">
        <f t="shared" si="107"/>
        <v>0</v>
      </c>
      <c r="AD35" s="139">
        <f t="shared" si="107"/>
        <v>0</v>
      </c>
      <c r="AE35" s="139">
        <f>SUM(AE27:AE34)</f>
        <v>0</v>
      </c>
      <c r="AF35" s="139">
        <f t="shared" ref="AF35" si="108">SUM(AF27:AF34)</f>
        <v>0</v>
      </c>
      <c r="AH35" s="330" t="s">
        <v>16</v>
      </c>
      <c r="AI35" s="331"/>
      <c r="AJ35" s="139">
        <f t="shared" ref="AJ35:AL35" si="109">SUM(AJ27:AJ34)</f>
        <v>0</v>
      </c>
      <c r="AK35" s="139">
        <f t="shared" si="109"/>
        <v>0</v>
      </c>
      <c r="AL35" s="139">
        <f t="shared" si="109"/>
        <v>0</v>
      </c>
      <c r="AM35" s="139">
        <f>SUM(AM27:AM34)</f>
        <v>0</v>
      </c>
      <c r="AN35" s="139">
        <f t="shared" ref="AN35" si="110">SUM(AN27:AN34)</f>
        <v>0</v>
      </c>
      <c r="AP35" s="330" t="s">
        <v>16</v>
      </c>
      <c r="AQ35" s="331"/>
      <c r="AR35" s="139">
        <f t="shared" ref="AR35:AT35" si="111">SUM(AR27:AR34)</f>
        <v>0</v>
      </c>
      <c r="AS35" s="139">
        <f t="shared" si="111"/>
        <v>0</v>
      </c>
      <c r="AT35" s="139">
        <f t="shared" si="111"/>
        <v>0</v>
      </c>
      <c r="AU35" s="139">
        <f>SUM(AU27:AU34)</f>
        <v>0</v>
      </c>
      <c r="AV35" s="139">
        <f t="shared" ref="AV35" si="112">SUM(AV27:AV34)</f>
        <v>0</v>
      </c>
      <c r="AX35" s="330" t="s">
        <v>16</v>
      </c>
      <c r="AY35" s="331"/>
      <c r="AZ35" s="139">
        <f t="shared" ref="AZ35:BB35" si="113">SUM(AZ27:AZ34)</f>
        <v>0</v>
      </c>
      <c r="BA35" s="139">
        <f t="shared" si="113"/>
        <v>0</v>
      </c>
      <c r="BB35" s="139">
        <f t="shared" si="113"/>
        <v>0</v>
      </c>
      <c r="BC35" s="139">
        <f>SUM(BC27:BC34)</f>
        <v>0</v>
      </c>
      <c r="BD35" s="139">
        <f t="shared" ref="BD35" si="114">SUM(BD27:BD34)</f>
        <v>0</v>
      </c>
      <c r="BF35" s="330" t="s">
        <v>16</v>
      </c>
      <c r="BG35" s="331"/>
      <c r="BH35" s="139">
        <f t="shared" ref="BH35:BJ35" si="115">SUM(BH27:BH34)</f>
        <v>0</v>
      </c>
      <c r="BI35" s="139">
        <f t="shared" si="115"/>
        <v>0</v>
      </c>
      <c r="BJ35" s="139">
        <f t="shared" si="115"/>
        <v>0</v>
      </c>
      <c r="BK35" s="139">
        <f>SUM(BK27:BK34)</f>
        <v>0</v>
      </c>
      <c r="BL35" s="139">
        <f t="shared" ref="BL35" si="116">SUM(BL27:BL34)</f>
        <v>0</v>
      </c>
      <c r="BN35" s="330" t="s">
        <v>16</v>
      </c>
      <c r="BO35" s="331"/>
      <c r="BP35" s="139">
        <f t="shared" ref="BP35:BR35" si="117">SUM(BP27:BP34)</f>
        <v>0</v>
      </c>
      <c r="BQ35" s="139">
        <f t="shared" si="117"/>
        <v>0</v>
      </c>
      <c r="BR35" s="139">
        <f t="shared" si="117"/>
        <v>0</v>
      </c>
      <c r="BS35" s="139">
        <f>SUM(BS27:BS34)</f>
        <v>0</v>
      </c>
      <c r="BT35" s="139">
        <f t="shared" ref="BT35" si="118">SUM(BT27:BT34)</f>
        <v>0</v>
      </c>
    </row>
    <row r="36" spans="1:72">
      <c r="B36" s="134"/>
      <c r="C36" s="140"/>
      <c r="D36" s="135"/>
      <c r="E36" s="135"/>
      <c r="F36" s="135"/>
      <c r="G36" s="135"/>
      <c r="H36" s="135"/>
      <c r="J36" s="134"/>
      <c r="K36" s="140"/>
      <c r="L36" s="135"/>
      <c r="M36" s="135"/>
      <c r="N36" s="135"/>
      <c r="O36" s="135"/>
      <c r="P36" s="135"/>
      <c r="R36" s="134"/>
      <c r="S36" s="140"/>
      <c r="T36" s="135"/>
      <c r="U36" s="135"/>
      <c r="V36" s="135"/>
      <c r="W36" s="135"/>
      <c r="X36" s="135"/>
      <c r="Z36" s="134"/>
      <c r="AA36" s="140"/>
      <c r="AB36" s="135"/>
      <c r="AC36" s="135"/>
      <c r="AD36" s="135"/>
      <c r="AE36" s="135"/>
      <c r="AF36" s="135"/>
      <c r="AH36" s="134"/>
      <c r="AI36" s="140"/>
      <c r="AJ36" s="135"/>
      <c r="AK36" s="135"/>
      <c r="AL36" s="135"/>
      <c r="AM36" s="135"/>
      <c r="AN36" s="135"/>
      <c r="AP36" s="134"/>
      <c r="AQ36" s="140"/>
      <c r="AR36" s="135"/>
      <c r="AS36" s="135"/>
      <c r="AT36" s="135"/>
      <c r="AU36" s="135"/>
      <c r="AV36" s="135"/>
      <c r="AX36" s="134"/>
      <c r="AY36" s="140"/>
      <c r="AZ36" s="135"/>
      <c r="BA36" s="135"/>
      <c r="BB36" s="135"/>
      <c r="BC36" s="135"/>
      <c r="BD36" s="135"/>
      <c r="BF36" s="134"/>
      <c r="BG36" s="140"/>
      <c r="BH36" s="135"/>
      <c r="BI36" s="135"/>
      <c r="BJ36" s="135"/>
      <c r="BK36" s="135"/>
      <c r="BL36" s="135"/>
      <c r="BN36" s="134"/>
      <c r="BO36" s="140"/>
      <c r="BP36" s="135"/>
      <c r="BQ36" s="135"/>
      <c r="BR36" s="135"/>
      <c r="BS36" s="135"/>
      <c r="BT36" s="135"/>
    </row>
    <row r="37" spans="1:72">
      <c r="B37" s="141"/>
      <c r="C37" s="142" t="s">
        <v>73</v>
      </c>
      <c r="D37" s="135">
        <f t="shared" ref="D37:D40" si="119">L37+T37+AB37+AJ37+AR37+AZ37+BH37+BP37</f>
        <v>0</v>
      </c>
      <c r="E37" s="135">
        <f t="shared" ref="E37:E40" si="120">M37+U37+AC37+AK37+AS37+BA37+BI37+BQ37</f>
        <v>0</v>
      </c>
      <c r="F37" s="135">
        <f t="shared" ref="F37:F40" si="121">N37+V37+AD37+AL37+AT37+BB37+BJ37+BR37</f>
        <v>0</v>
      </c>
      <c r="G37" s="135">
        <f t="shared" ref="G37:G40" si="122">F37-D37</f>
        <v>0</v>
      </c>
      <c r="H37" s="135">
        <f t="shared" ref="H37:H40" si="123">F37-E37</f>
        <v>0</v>
      </c>
      <c r="J37" s="141"/>
      <c r="K37" s="142" t="s">
        <v>73</v>
      </c>
      <c r="L37" s="135">
        <v>0</v>
      </c>
      <c r="M37" s="135">
        <v>0</v>
      </c>
      <c r="N37" s="135">
        <v>0</v>
      </c>
      <c r="O37" s="135">
        <f t="shared" ref="O37:O40" si="124">N37-L37</f>
        <v>0</v>
      </c>
      <c r="P37" s="135">
        <f t="shared" ref="P37:P40" si="125">N37-M37</f>
        <v>0</v>
      </c>
      <c r="R37" s="141"/>
      <c r="S37" s="142" t="s">
        <v>73</v>
      </c>
      <c r="T37" s="135">
        <v>0</v>
      </c>
      <c r="U37" s="135">
        <v>0</v>
      </c>
      <c r="V37" s="135">
        <v>0</v>
      </c>
      <c r="W37" s="135">
        <f t="shared" ref="W37:W40" si="126">V37-T37</f>
        <v>0</v>
      </c>
      <c r="X37" s="135">
        <f t="shared" ref="X37:X40" si="127">V37-U37</f>
        <v>0</v>
      </c>
      <c r="Z37" s="141"/>
      <c r="AA37" s="142" t="s">
        <v>73</v>
      </c>
      <c r="AB37" s="135">
        <v>0</v>
      </c>
      <c r="AC37" s="135">
        <v>0</v>
      </c>
      <c r="AD37" s="135">
        <v>0</v>
      </c>
      <c r="AE37" s="135">
        <f t="shared" ref="AE37:AE40" si="128">AD37-AB37</f>
        <v>0</v>
      </c>
      <c r="AF37" s="135">
        <f t="shared" ref="AF37:AF40" si="129">AD37-AC37</f>
        <v>0</v>
      </c>
      <c r="AH37" s="141"/>
      <c r="AI37" s="142" t="s">
        <v>73</v>
      </c>
      <c r="AJ37" s="135">
        <v>0</v>
      </c>
      <c r="AK37" s="135">
        <v>0</v>
      </c>
      <c r="AL37" s="135">
        <v>0</v>
      </c>
      <c r="AM37" s="135">
        <f t="shared" ref="AM37:AM40" si="130">AL37-AJ37</f>
        <v>0</v>
      </c>
      <c r="AN37" s="135">
        <f t="shared" ref="AN37:AN40" si="131">AL37-AK37</f>
        <v>0</v>
      </c>
      <c r="AP37" s="141"/>
      <c r="AQ37" s="142" t="s">
        <v>73</v>
      </c>
      <c r="AR37" s="135">
        <v>0</v>
      </c>
      <c r="AS37" s="135">
        <v>0</v>
      </c>
      <c r="AT37" s="135">
        <v>0</v>
      </c>
      <c r="AU37" s="135">
        <f t="shared" ref="AU37:AU40" si="132">AT37-AR37</f>
        <v>0</v>
      </c>
      <c r="AV37" s="135">
        <f t="shared" ref="AV37:AV40" si="133">AT37-AS37</f>
        <v>0</v>
      </c>
      <c r="AX37" s="141"/>
      <c r="AY37" s="142" t="s">
        <v>73</v>
      </c>
      <c r="AZ37" s="135">
        <v>0</v>
      </c>
      <c r="BA37" s="135">
        <v>0</v>
      </c>
      <c r="BB37" s="135">
        <v>0</v>
      </c>
      <c r="BC37" s="135">
        <f t="shared" ref="BC37:BC40" si="134">BB37-AZ37</f>
        <v>0</v>
      </c>
      <c r="BD37" s="135">
        <f t="shared" ref="BD37:BD40" si="135">BB37-BA37</f>
        <v>0</v>
      </c>
      <c r="BF37" s="141"/>
      <c r="BG37" s="142" t="s">
        <v>73</v>
      </c>
      <c r="BH37" s="135">
        <v>0</v>
      </c>
      <c r="BI37" s="135">
        <v>0</v>
      </c>
      <c r="BJ37" s="135">
        <v>0</v>
      </c>
      <c r="BK37" s="135">
        <f t="shared" ref="BK37:BK40" si="136">BJ37-BH37</f>
        <v>0</v>
      </c>
      <c r="BL37" s="135">
        <f t="shared" ref="BL37:BL40" si="137">BJ37-BI37</f>
        <v>0</v>
      </c>
      <c r="BN37" s="141"/>
      <c r="BO37" s="142" t="s">
        <v>73</v>
      </c>
      <c r="BP37" s="135">
        <v>0</v>
      </c>
      <c r="BQ37" s="135">
        <v>0</v>
      </c>
      <c r="BR37" s="135">
        <v>0</v>
      </c>
      <c r="BS37" s="135">
        <f t="shared" ref="BS37:BS40" si="138">BR37-BP37</f>
        <v>0</v>
      </c>
      <c r="BT37" s="135">
        <f t="shared" ref="BT37:BT40" si="139">BR37-BQ37</f>
        <v>0</v>
      </c>
    </row>
    <row r="38" spans="1:72">
      <c r="B38" s="141"/>
      <c r="C38" s="142" t="s">
        <v>18</v>
      </c>
      <c r="D38" s="135">
        <f t="shared" si="119"/>
        <v>7</v>
      </c>
      <c r="E38" s="135">
        <f t="shared" si="120"/>
        <v>13</v>
      </c>
      <c r="F38" s="135">
        <f t="shared" si="121"/>
        <v>13</v>
      </c>
      <c r="G38" s="135">
        <f t="shared" si="122"/>
        <v>6</v>
      </c>
      <c r="H38" s="135">
        <f t="shared" si="123"/>
        <v>0</v>
      </c>
      <c r="J38" s="141"/>
      <c r="K38" s="142" t="s">
        <v>18</v>
      </c>
      <c r="L38" s="135">
        <v>0</v>
      </c>
      <c r="M38" s="135">
        <v>5</v>
      </c>
      <c r="N38" s="135">
        <v>5</v>
      </c>
      <c r="O38" s="135">
        <f t="shared" ref="O38:O39" si="140">N38-L38</f>
        <v>5</v>
      </c>
      <c r="P38" s="135">
        <f t="shared" si="125"/>
        <v>0</v>
      </c>
      <c r="R38" s="141"/>
      <c r="S38" s="142" t="s">
        <v>18</v>
      </c>
      <c r="T38" s="135">
        <v>2</v>
      </c>
      <c r="U38" s="135">
        <v>2</v>
      </c>
      <c r="V38" s="135">
        <v>2</v>
      </c>
      <c r="W38" s="135">
        <f t="shared" si="126"/>
        <v>0</v>
      </c>
      <c r="X38" s="135">
        <f t="shared" si="127"/>
        <v>0</v>
      </c>
      <c r="Z38" s="141"/>
      <c r="AA38" s="142" t="s">
        <v>18</v>
      </c>
      <c r="AB38" s="135">
        <v>2</v>
      </c>
      <c r="AC38" s="135">
        <v>2</v>
      </c>
      <c r="AD38" s="135">
        <v>2</v>
      </c>
      <c r="AE38" s="135">
        <f t="shared" si="128"/>
        <v>0</v>
      </c>
      <c r="AF38" s="135">
        <f t="shared" si="129"/>
        <v>0</v>
      </c>
      <c r="AH38" s="141"/>
      <c r="AI38" s="142" t="s">
        <v>18</v>
      </c>
      <c r="AJ38" s="135">
        <v>0</v>
      </c>
      <c r="AK38" s="135">
        <v>0</v>
      </c>
      <c r="AL38" s="135">
        <v>0</v>
      </c>
      <c r="AM38" s="135">
        <f t="shared" si="130"/>
        <v>0</v>
      </c>
      <c r="AN38" s="135">
        <f t="shared" si="131"/>
        <v>0</v>
      </c>
      <c r="AP38" s="141"/>
      <c r="AQ38" s="142" t="s">
        <v>18</v>
      </c>
      <c r="AR38" s="135">
        <v>0</v>
      </c>
      <c r="AS38" s="135">
        <v>0</v>
      </c>
      <c r="AT38" s="135">
        <v>0</v>
      </c>
      <c r="AU38" s="135">
        <f t="shared" si="132"/>
        <v>0</v>
      </c>
      <c r="AV38" s="135">
        <f t="shared" si="133"/>
        <v>0</v>
      </c>
      <c r="AX38" s="141"/>
      <c r="AY38" s="142" t="s">
        <v>18</v>
      </c>
      <c r="AZ38" s="135">
        <v>0</v>
      </c>
      <c r="BA38" s="135">
        <v>0</v>
      </c>
      <c r="BB38" s="135">
        <v>0</v>
      </c>
      <c r="BC38" s="135">
        <f t="shared" si="134"/>
        <v>0</v>
      </c>
      <c r="BD38" s="135">
        <f t="shared" si="135"/>
        <v>0</v>
      </c>
      <c r="BF38" s="141"/>
      <c r="BG38" s="142" t="s">
        <v>18</v>
      </c>
      <c r="BH38" s="135">
        <v>3</v>
      </c>
      <c r="BI38" s="135">
        <v>3</v>
      </c>
      <c r="BJ38" s="135">
        <v>3</v>
      </c>
      <c r="BK38" s="135">
        <f t="shared" si="136"/>
        <v>0</v>
      </c>
      <c r="BL38" s="135">
        <f t="shared" si="137"/>
        <v>0</v>
      </c>
      <c r="BN38" s="141"/>
      <c r="BO38" s="142" t="s">
        <v>18</v>
      </c>
      <c r="BP38" s="135">
        <v>0</v>
      </c>
      <c r="BQ38" s="135">
        <v>1</v>
      </c>
      <c r="BR38" s="135">
        <v>1</v>
      </c>
      <c r="BS38" s="135">
        <f t="shared" si="138"/>
        <v>1</v>
      </c>
      <c r="BT38" s="135">
        <f t="shared" si="139"/>
        <v>0</v>
      </c>
    </row>
    <row r="39" spans="1:72">
      <c r="B39" s="141"/>
      <c r="C39" s="142" t="s">
        <v>19</v>
      </c>
      <c r="D39" s="135">
        <f t="shared" si="119"/>
        <v>0</v>
      </c>
      <c r="E39" s="135">
        <f t="shared" si="120"/>
        <v>0</v>
      </c>
      <c r="F39" s="135">
        <f t="shared" si="121"/>
        <v>0</v>
      </c>
      <c r="G39" s="135">
        <f t="shared" si="122"/>
        <v>0</v>
      </c>
      <c r="H39" s="135">
        <f t="shared" si="123"/>
        <v>0</v>
      </c>
      <c r="J39" s="141"/>
      <c r="K39" s="142" t="s">
        <v>19</v>
      </c>
      <c r="L39" s="135">
        <v>0</v>
      </c>
      <c r="M39" s="135">
        <v>0</v>
      </c>
      <c r="N39" s="135">
        <v>0</v>
      </c>
      <c r="O39" s="135">
        <f t="shared" si="140"/>
        <v>0</v>
      </c>
      <c r="P39" s="135">
        <f t="shared" si="125"/>
        <v>0</v>
      </c>
      <c r="R39" s="141"/>
      <c r="S39" s="142" t="s">
        <v>19</v>
      </c>
      <c r="T39" s="135">
        <v>0</v>
      </c>
      <c r="U39" s="135">
        <v>0</v>
      </c>
      <c r="V39" s="135">
        <v>0</v>
      </c>
      <c r="W39" s="135">
        <f t="shared" si="126"/>
        <v>0</v>
      </c>
      <c r="X39" s="135">
        <f t="shared" si="127"/>
        <v>0</v>
      </c>
      <c r="Z39" s="141"/>
      <c r="AA39" s="142" t="s">
        <v>19</v>
      </c>
      <c r="AB39" s="135">
        <v>0</v>
      </c>
      <c r="AC39" s="135">
        <v>0</v>
      </c>
      <c r="AD39" s="135">
        <v>0</v>
      </c>
      <c r="AE39" s="135">
        <f t="shared" si="128"/>
        <v>0</v>
      </c>
      <c r="AF39" s="135">
        <f t="shared" si="129"/>
        <v>0</v>
      </c>
      <c r="AH39" s="141"/>
      <c r="AI39" s="142" t="s">
        <v>19</v>
      </c>
      <c r="AJ39" s="135">
        <v>0</v>
      </c>
      <c r="AK39" s="135">
        <v>0</v>
      </c>
      <c r="AL39" s="135">
        <v>0</v>
      </c>
      <c r="AM39" s="135">
        <f t="shared" si="130"/>
        <v>0</v>
      </c>
      <c r="AN39" s="135">
        <f t="shared" si="131"/>
        <v>0</v>
      </c>
      <c r="AP39" s="141"/>
      <c r="AQ39" s="142" t="s">
        <v>19</v>
      </c>
      <c r="AR39" s="135">
        <v>0</v>
      </c>
      <c r="AS39" s="135">
        <v>0</v>
      </c>
      <c r="AT39" s="135">
        <v>0</v>
      </c>
      <c r="AU39" s="135">
        <f t="shared" si="132"/>
        <v>0</v>
      </c>
      <c r="AV39" s="135">
        <f t="shared" si="133"/>
        <v>0</v>
      </c>
      <c r="AX39" s="141"/>
      <c r="AY39" s="142" t="s">
        <v>19</v>
      </c>
      <c r="AZ39" s="135">
        <v>0</v>
      </c>
      <c r="BA39" s="135">
        <v>0</v>
      </c>
      <c r="BB39" s="135">
        <v>0</v>
      </c>
      <c r="BC39" s="135">
        <f t="shared" si="134"/>
        <v>0</v>
      </c>
      <c r="BD39" s="135">
        <f t="shared" si="135"/>
        <v>0</v>
      </c>
      <c r="BF39" s="141"/>
      <c r="BG39" s="142" t="s">
        <v>19</v>
      </c>
      <c r="BH39" s="135">
        <v>0</v>
      </c>
      <c r="BI39" s="135">
        <v>0</v>
      </c>
      <c r="BJ39" s="135">
        <v>0</v>
      </c>
      <c r="BK39" s="135">
        <f t="shared" si="136"/>
        <v>0</v>
      </c>
      <c r="BL39" s="135">
        <f t="shared" si="137"/>
        <v>0</v>
      </c>
      <c r="BN39" s="141"/>
      <c r="BO39" s="142" t="s">
        <v>19</v>
      </c>
      <c r="BP39" s="135">
        <v>0</v>
      </c>
      <c r="BQ39" s="135">
        <v>0</v>
      </c>
      <c r="BR39" s="135">
        <v>0</v>
      </c>
      <c r="BS39" s="135">
        <f t="shared" si="138"/>
        <v>0</v>
      </c>
      <c r="BT39" s="135">
        <f t="shared" si="139"/>
        <v>0</v>
      </c>
    </row>
    <row r="40" spans="1:72">
      <c r="B40" s="141"/>
      <c r="C40" s="152" t="s">
        <v>74</v>
      </c>
      <c r="D40" s="135">
        <f t="shared" si="119"/>
        <v>0</v>
      </c>
      <c r="E40" s="135">
        <f t="shared" si="120"/>
        <v>0</v>
      </c>
      <c r="F40" s="135">
        <f t="shared" si="121"/>
        <v>0</v>
      </c>
      <c r="G40" s="135">
        <f t="shared" si="122"/>
        <v>0</v>
      </c>
      <c r="H40" s="135">
        <f t="shared" si="123"/>
        <v>0</v>
      </c>
      <c r="J40" s="141"/>
      <c r="K40" s="152" t="s">
        <v>74</v>
      </c>
      <c r="L40" s="135">
        <v>0</v>
      </c>
      <c r="M40" s="135">
        <v>0</v>
      </c>
      <c r="N40" s="135">
        <v>0</v>
      </c>
      <c r="O40" s="135">
        <f t="shared" si="124"/>
        <v>0</v>
      </c>
      <c r="P40" s="135">
        <f t="shared" si="125"/>
        <v>0</v>
      </c>
      <c r="R40" s="141"/>
      <c r="S40" s="152" t="s">
        <v>74</v>
      </c>
      <c r="T40" s="135">
        <v>0</v>
      </c>
      <c r="U40" s="135">
        <v>0</v>
      </c>
      <c r="V40" s="135">
        <v>0</v>
      </c>
      <c r="W40" s="135">
        <f t="shared" si="126"/>
        <v>0</v>
      </c>
      <c r="X40" s="135">
        <f t="shared" si="127"/>
        <v>0</v>
      </c>
      <c r="Z40" s="141"/>
      <c r="AA40" s="152" t="s">
        <v>74</v>
      </c>
      <c r="AB40" s="135">
        <v>0</v>
      </c>
      <c r="AC40" s="135">
        <v>0</v>
      </c>
      <c r="AD40" s="135">
        <v>0</v>
      </c>
      <c r="AE40" s="135">
        <f t="shared" si="128"/>
        <v>0</v>
      </c>
      <c r="AF40" s="135">
        <f t="shared" si="129"/>
        <v>0</v>
      </c>
      <c r="AH40" s="141"/>
      <c r="AI40" s="152" t="s">
        <v>74</v>
      </c>
      <c r="AJ40" s="135">
        <v>0</v>
      </c>
      <c r="AK40" s="135">
        <v>0</v>
      </c>
      <c r="AL40" s="135">
        <v>0</v>
      </c>
      <c r="AM40" s="135">
        <f t="shared" si="130"/>
        <v>0</v>
      </c>
      <c r="AN40" s="135">
        <f t="shared" si="131"/>
        <v>0</v>
      </c>
      <c r="AP40" s="141"/>
      <c r="AQ40" s="152" t="s">
        <v>74</v>
      </c>
      <c r="AR40" s="135">
        <v>0</v>
      </c>
      <c r="AS40" s="135">
        <v>0</v>
      </c>
      <c r="AT40" s="135">
        <v>0</v>
      </c>
      <c r="AU40" s="135">
        <f t="shared" si="132"/>
        <v>0</v>
      </c>
      <c r="AV40" s="135">
        <f t="shared" si="133"/>
        <v>0</v>
      </c>
      <c r="AX40" s="141"/>
      <c r="AY40" s="152" t="s">
        <v>74</v>
      </c>
      <c r="AZ40" s="135">
        <v>0</v>
      </c>
      <c r="BA40" s="135">
        <v>0</v>
      </c>
      <c r="BB40" s="135">
        <v>0</v>
      </c>
      <c r="BC40" s="135">
        <f t="shared" si="134"/>
        <v>0</v>
      </c>
      <c r="BD40" s="135">
        <f t="shared" si="135"/>
        <v>0</v>
      </c>
      <c r="BF40" s="141"/>
      <c r="BG40" s="152" t="s">
        <v>74</v>
      </c>
      <c r="BH40" s="135">
        <v>0</v>
      </c>
      <c r="BI40" s="135">
        <v>0</v>
      </c>
      <c r="BJ40" s="135">
        <v>0</v>
      </c>
      <c r="BK40" s="135">
        <f t="shared" si="136"/>
        <v>0</v>
      </c>
      <c r="BL40" s="135">
        <f t="shared" si="137"/>
        <v>0</v>
      </c>
      <c r="BN40" s="141"/>
      <c r="BO40" s="152" t="s">
        <v>74</v>
      </c>
      <c r="BP40" s="135">
        <v>0</v>
      </c>
      <c r="BQ40" s="135">
        <v>0</v>
      </c>
      <c r="BR40" s="135">
        <v>0</v>
      </c>
      <c r="BS40" s="135">
        <f t="shared" si="138"/>
        <v>0</v>
      </c>
      <c r="BT40" s="135">
        <f t="shared" si="139"/>
        <v>0</v>
      </c>
    </row>
    <row r="41" spans="1:72">
      <c r="B41" s="134"/>
      <c r="C41" s="140"/>
      <c r="D41" s="138"/>
      <c r="E41" s="138"/>
      <c r="F41" s="138"/>
      <c r="G41" s="138"/>
      <c r="H41" s="138"/>
      <c r="J41" s="134"/>
      <c r="K41" s="140"/>
      <c r="L41" s="138"/>
      <c r="M41" s="138"/>
      <c r="N41" s="138"/>
      <c r="O41" s="138"/>
      <c r="P41" s="138"/>
      <c r="R41" s="134"/>
      <c r="S41" s="140"/>
      <c r="T41" s="138"/>
      <c r="U41" s="138"/>
      <c r="V41" s="138"/>
      <c r="W41" s="138"/>
      <c r="X41" s="138"/>
      <c r="Z41" s="134"/>
      <c r="AA41" s="140"/>
      <c r="AB41" s="138"/>
      <c r="AC41" s="138"/>
      <c r="AD41" s="138"/>
      <c r="AE41" s="138"/>
      <c r="AF41" s="138"/>
      <c r="AH41" s="134"/>
      <c r="AI41" s="140"/>
      <c r="AJ41" s="138"/>
      <c r="AK41" s="138"/>
      <c r="AL41" s="138"/>
      <c r="AM41" s="138"/>
      <c r="AN41" s="138"/>
      <c r="AP41" s="134"/>
      <c r="AQ41" s="140"/>
      <c r="AR41" s="138"/>
      <c r="AS41" s="138"/>
      <c r="AT41" s="138"/>
      <c r="AU41" s="138"/>
      <c r="AV41" s="138"/>
      <c r="AX41" s="134"/>
      <c r="AY41" s="140"/>
      <c r="AZ41" s="138"/>
      <c r="BA41" s="138"/>
      <c r="BB41" s="138"/>
      <c r="BC41" s="138"/>
      <c r="BD41" s="138"/>
      <c r="BF41" s="134"/>
      <c r="BG41" s="140"/>
      <c r="BH41" s="138"/>
      <c r="BI41" s="138"/>
      <c r="BJ41" s="138"/>
      <c r="BK41" s="138"/>
      <c r="BL41" s="138"/>
      <c r="BN41" s="134"/>
      <c r="BO41" s="140"/>
      <c r="BP41" s="138"/>
      <c r="BQ41" s="138"/>
      <c r="BR41" s="138"/>
      <c r="BS41" s="138"/>
      <c r="BT41" s="138"/>
    </row>
    <row r="42" spans="1:72">
      <c r="B42" s="332" t="s">
        <v>39</v>
      </c>
      <c r="C42" s="333"/>
      <c r="D42" s="143">
        <f>SUM(D37:D40)+D35</f>
        <v>7</v>
      </c>
      <c r="E42" s="143">
        <f t="shared" ref="E42:H42" si="141">SUM(E37:E40)+E35</f>
        <v>13</v>
      </c>
      <c r="F42" s="143">
        <f t="shared" si="141"/>
        <v>13</v>
      </c>
      <c r="G42" s="143">
        <f t="shared" si="141"/>
        <v>6</v>
      </c>
      <c r="H42" s="143">
        <f t="shared" si="141"/>
        <v>0</v>
      </c>
      <c r="J42" s="332" t="s">
        <v>39</v>
      </c>
      <c r="K42" s="333"/>
      <c r="L42" s="143">
        <f t="shared" ref="L42" si="142">SUM(L37:L40)+L35</f>
        <v>0</v>
      </c>
      <c r="M42" s="143">
        <f t="shared" ref="M42:N42" si="143">SUM(M37:M40)+M35</f>
        <v>5</v>
      </c>
      <c r="N42" s="143">
        <f t="shared" si="143"/>
        <v>5</v>
      </c>
      <c r="O42" s="143">
        <f t="shared" ref="O42:P42" si="144">SUM(O37:O40)+O35</f>
        <v>5</v>
      </c>
      <c r="P42" s="143">
        <f t="shared" si="144"/>
        <v>0</v>
      </c>
      <c r="R42" s="332" t="s">
        <v>39</v>
      </c>
      <c r="S42" s="333"/>
      <c r="T42" s="143">
        <f t="shared" ref="T42:V42" si="145">SUM(T37:T40)+T35</f>
        <v>2</v>
      </c>
      <c r="U42" s="143">
        <f t="shared" si="145"/>
        <v>2</v>
      </c>
      <c r="V42" s="143">
        <f t="shared" si="145"/>
        <v>2</v>
      </c>
      <c r="W42" s="143">
        <f t="shared" ref="W42:X42" si="146">SUM(W37:W40)+W35</f>
        <v>0</v>
      </c>
      <c r="X42" s="143">
        <f t="shared" si="146"/>
        <v>0</v>
      </c>
      <c r="Z42" s="332" t="s">
        <v>39</v>
      </c>
      <c r="AA42" s="333"/>
      <c r="AB42" s="143">
        <f t="shared" ref="AB42:AD42" si="147">SUM(AB37:AB41)+AB35</f>
        <v>2</v>
      </c>
      <c r="AC42" s="143">
        <f t="shared" si="147"/>
        <v>2</v>
      </c>
      <c r="AD42" s="143">
        <f t="shared" si="147"/>
        <v>2</v>
      </c>
      <c r="AE42" s="143">
        <f t="shared" ref="AE42:AF42" si="148">SUM(AE37:AE40)+AE35</f>
        <v>0</v>
      </c>
      <c r="AF42" s="143">
        <f t="shared" si="148"/>
        <v>0</v>
      </c>
      <c r="AH42" s="332" t="s">
        <v>39</v>
      </c>
      <c r="AI42" s="333"/>
      <c r="AJ42" s="143">
        <f t="shared" ref="AJ42:AL42" si="149">SUM(AJ37:AJ40)+AJ35</f>
        <v>0</v>
      </c>
      <c r="AK42" s="143">
        <f t="shared" si="149"/>
        <v>0</v>
      </c>
      <c r="AL42" s="143">
        <f t="shared" si="149"/>
        <v>0</v>
      </c>
      <c r="AM42" s="143">
        <f t="shared" ref="AM42:AN42" si="150">SUM(AM37:AM40)+AM35</f>
        <v>0</v>
      </c>
      <c r="AN42" s="143">
        <f t="shared" si="150"/>
        <v>0</v>
      </c>
      <c r="AP42" s="332" t="s">
        <v>39</v>
      </c>
      <c r="AQ42" s="333"/>
      <c r="AR42" s="143">
        <f>SUM(AR37:AR40)+AR35</f>
        <v>0</v>
      </c>
      <c r="AS42" s="143">
        <f t="shared" ref="AS42:AT42" si="151">SUM(AS37:AS40)+AS35</f>
        <v>0</v>
      </c>
      <c r="AT42" s="143">
        <f t="shared" si="151"/>
        <v>0</v>
      </c>
      <c r="AU42" s="143">
        <f t="shared" ref="AU42:AV42" si="152">SUM(AU37:AU40)+AU35</f>
        <v>0</v>
      </c>
      <c r="AV42" s="143">
        <f t="shared" si="152"/>
        <v>0</v>
      </c>
      <c r="AX42" s="332" t="s">
        <v>39</v>
      </c>
      <c r="AY42" s="333"/>
      <c r="AZ42" s="143">
        <f t="shared" ref="AZ42:BB42" si="153">SUM(AZ37:AZ40)+AZ35</f>
        <v>0</v>
      </c>
      <c r="BA42" s="143">
        <f t="shared" si="153"/>
        <v>0</v>
      </c>
      <c r="BB42" s="143">
        <f t="shared" si="153"/>
        <v>0</v>
      </c>
      <c r="BC42" s="143">
        <f t="shared" ref="BC42:BD42" si="154">SUM(BC37:BC40)+BC35</f>
        <v>0</v>
      </c>
      <c r="BD42" s="143">
        <f t="shared" si="154"/>
        <v>0</v>
      </c>
      <c r="BF42" s="332" t="s">
        <v>39</v>
      </c>
      <c r="BG42" s="333"/>
      <c r="BH42" s="143">
        <f t="shared" ref="BH42:BJ42" si="155">SUM(BH37:BH41)</f>
        <v>3</v>
      </c>
      <c r="BI42" s="143">
        <f t="shared" si="155"/>
        <v>3</v>
      </c>
      <c r="BJ42" s="143">
        <f t="shared" si="155"/>
        <v>3</v>
      </c>
      <c r="BK42" s="143">
        <f t="shared" ref="BK42:BL42" si="156">SUM(BK37:BK40)+BK35</f>
        <v>0</v>
      </c>
      <c r="BL42" s="143">
        <f t="shared" si="156"/>
        <v>0</v>
      </c>
      <c r="BN42" s="332" t="s">
        <v>39</v>
      </c>
      <c r="BO42" s="333"/>
      <c r="BP42" s="143">
        <f t="shared" ref="BP42:BR42" si="157">SUM(BP37:BP41)+BP35</f>
        <v>0</v>
      </c>
      <c r="BQ42" s="143">
        <f t="shared" si="157"/>
        <v>1</v>
      </c>
      <c r="BR42" s="143">
        <f t="shared" si="157"/>
        <v>1</v>
      </c>
      <c r="BS42" s="143">
        <f t="shared" ref="BS42:BT42" si="158">SUM(BS37:BS40)+BS35</f>
        <v>1</v>
      </c>
      <c r="BT42" s="143">
        <f t="shared" si="158"/>
        <v>0</v>
      </c>
    </row>
    <row r="43" spans="1:72">
      <c r="B43" s="128">
        <v>3</v>
      </c>
      <c r="C43" s="149" t="s">
        <v>89</v>
      </c>
      <c r="D43" s="129"/>
      <c r="E43" s="129"/>
      <c r="F43" s="129"/>
      <c r="G43" s="129"/>
      <c r="H43" s="129"/>
      <c r="J43" s="128">
        <v>3</v>
      </c>
      <c r="K43" s="149" t="s">
        <v>89</v>
      </c>
      <c r="L43" s="129"/>
      <c r="M43" s="129"/>
      <c r="N43" s="129"/>
      <c r="O43" s="129"/>
      <c r="P43" s="129"/>
      <c r="R43" s="128">
        <v>3</v>
      </c>
      <c r="S43" s="149" t="s">
        <v>89</v>
      </c>
      <c r="T43" s="129"/>
      <c r="U43" s="129"/>
      <c r="V43" s="129"/>
      <c r="W43" s="129"/>
      <c r="X43" s="129"/>
      <c r="Z43" s="128">
        <v>3</v>
      </c>
      <c r="AA43" s="149" t="s">
        <v>89</v>
      </c>
      <c r="AB43" s="129"/>
      <c r="AC43" s="129"/>
      <c r="AD43" s="129"/>
      <c r="AE43" s="129"/>
      <c r="AF43" s="129"/>
      <c r="AH43" s="128">
        <v>3</v>
      </c>
      <c r="AI43" s="149" t="s">
        <v>89</v>
      </c>
      <c r="AJ43" s="129"/>
      <c r="AK43" s="129"/>
      <c r="AL43" s="129"/>
      <c r="AM43" s="129"/>
      <c r="AN43" s="129"/>
      <c r="AP43" s="128">
        <v>3</v>
      </c>
      <c r="AQ43" s="149" t="s">
        <v>89</v>
      </c>
      <c r="AR43" s="129"/>
      <c r="AS43" s="129"/>
      <c r="AT43" s="129"/>
      <c r="AU43" s="129"/>
      <c r="AV43" s="129"/>
      <c r="AX43" s="128">
        <v>3</v>
      </c>
      <c r="AY43" s="149" t="s">
        <v>89</v>
      </c>
      <c r="AZ43" s="129"/>
      <c r="BA43" s="129"/>
      <c r="BB43" s="129"/>
      <c r="BC43" s="129"/>
      <c r="BD43" s="129"/>
      <c r="BF43" s="128">
        <v>3</v>
      </c>
      <c r="BG43" s="149" t="s">
        <v>89</v>
      </c>
      <c r="BH43" s="129"/>
      <c r="BI43" s="129"/>
      <c r="BJ43" s="129"/>
      <c r="BK43" s="129"/>
      <c r="BL43" s="129"/>
      <c r="BN43" s="128">
        <v>3</v>
      </c>
      <c r="BO43" s="149" t="s">
        <v>89</v>
      </c>
      <c r="BP43" s="129"/>
      <c r="BQ43" s="129"/>
      <c r="BR43" s="129"/>
      <c r="BS43" s="129"/>
      <c r="BT43" s="129"/>
    </row>
    <row r="44" spans="1:72">
      <c r="B44" s="131"/>
      <c r="C44" s="132" t="s">
        <v>9</v>
      </c>
      <c r="D44" s="133"/>
      <c r="E44" s="133"/>
      <c r="F44" s="133"/>
      <c r="G44" s="133"/>
      <c r="H44" s="133"/>
      <c r="J44" s="131"/>
      <c r="K44" s="132" t="s">
        <v>9</v>
      </c>
      <c r="L44" s="133"/>
      <c r="M44" s="133"/>
      <c r="N44" s="133"/>
      <c r="O44" s="133"/>
      <c r="P44" s="133"/>
      <c r="R44" s="131"/>
      <c r="S44" s="132" t="s">
        <v>9</v>
      </c>
      <c r="T44" s="133"/>
      <c r="U44" s="133"/>
      <c r="V44" s="133"/>
      <c r="W44" s="133"/>
      <c r="X44" s="133"/>
      <c r="Z44" s="131"/>
      <c r="AA44" s="132" t="s">
        <v>9</v>
      </c>
      <c r="AB44" s="133"/>
      <c r="AC44" s="133"/>
      <c r="AD44" s="133"/>
      <c r="AE44" s="133"/>
      <c r="AF44" s="133"/>
      <c r="AH44" s="131"/>
      <c r="AI44" s="132" t="s">
        <v>9</v>
      </c>
      <c r="AJ44" s="133"/>
      <c r="AK44" s="133"/>
      <c r="AL44" s="133"/>
      <c r="AM44" s="133"/>
      <c r="AN44" s="133"/>
      <c r="AP44" s="131"/>
      <c r="AQ44" s="132" t="s">
        <v>9</v>
      </c>
      <c r="AR44" s="133"/>
      <c r="AS44" s="133"/>
      <c r="AT44" s="133"/>
      <c r="AU44" s="133"/>
      <c r="AV44" s="133"/>
      <c r="AX44" s="131"/>
      <c r="AY44" s="132" t="s">
        <v>9</v>
      </c>
      <c r="AZ44" s="133"/>
      <c r="BA44" s="133"/>
      <c r="BB44" s="133"/>
      <c r="BC44" s="133"/>
      <c r="BD44" s="133"/>
      <c r="BF44" s="131"/>
      <c r="BG44" s="132" t="s">
        <v>9</v>
      </c>
      <c r="BH44" s="133"/>
      <c r="BI44" s="133"/>
      <c r="BJ44" s="133"/>
      <c r="BK44" s="133"/>
      <c r="BL44" s="133"/>
      <c r="BN44" s="131"/>
      <c r="BO44" s="132" t="s">
        <v>9</v>
      </c>
      <c r="BP44" s="133"/>
      <c r="BQ44" s="133"/>
      <c r="BR44" s="133"/>
      <c r="BS44" s="133"/>
      <c r="BT44" s="133"/>
    </row>
    <row r="45" spans="1:72">
      <c r="A45" s="35" t="s">
        <v>10</v>
      </c>
      <c r="B45" s="134"/>
      <c r="C45" s="150" t="s">
        <v>81</v>
      </c>
      <c r="D45" s="135">
        <f t="shared" ref="D45:D51" si="159">L45+T45+AB45+AJ45+AR45+AZ45+BH45+BP45</f>
        <v>0</v>
      </c>
      <c r="E45" s="135">
        <f t="shared" ref="E45:E51" si="160">M45+U45+AC45+AK45+AS45+BA45+BI45+BQ45</f>
        <v>0</v>
      </c>
      <c r="F45" s="135">
        <f t="shared" ref="F45:F51" si="161">N45+V45+AD45+AL45+AT45+BB45+BJ45+BR45</f>
        <v>0</v>
      </c>
      <c r="G45" s="135">
        <f>F45-D45</f>
        <v>0</v>
      </c>
      <c r="H45" s="135">
        <f>F45-E45</f>
        <v>0</v>
      </c>
      <c r="J45" s="134"/>
      <c r="K45" s="150" t="s">
        <v>81</v>
      </c>
      <c r="L45" s="135">
        <v>0</v>
      </c>
      <c r="M45" s="135">
        <v>0</v>
      </c>
      <c r="N45" s="135">
        <v>0</v>
      </c>
      <c r="O45" s="135">
        <f>N45-L45</f>
        <v>0</v>
      </c>
      <c r="P45" s="135">
        <f>N45-M45</f>
        <v>0</v>
      </c>
      <c r="R45" s="134"/>
      <c r="S45" s="150" t="s">
        <v>81</v>
      </c>
      <c r="T45" s="135">
        <v>0</v>
      </c>
      <c r="U45" s="135">
        <v>0</v>
      </c>
      <c r="V45" s="135">
        <v>0</v>
      </c>
      <c r="W45" s="135">
        <f>V45-T45</f>
        <v>0</v>
      </c>
      <c r="X45" s="135">
        <f>V45-U45</f>
        <v>0</v>
      </c>
      <c r="Z45" s="134"/>
      <c r="AA45" s="150" t="s">
        <v>81</v>
      </c>
      <c r="AB45" s="135">
        <v>0</v>
      </c>
      <c r="AC45" s="135">
        <v>0</v>
      </c>
      <c r="AD45" s="135">
        <v>0</v>
      </c>
      <c r="AE45" s="135">
        <f>AD45-AB45</f>
        <v>0</v>
      </c>
      <c r="AF45" s="135">
        <f>AD45-AC45</f>
        <v>0</v>
      </c>
      <c r="AH45" s="134"/>
      <c r="AI45" s="150" t="s">
        <v>81</v>
      </c>
      <c r="AJ45" s="135">
        <v>0</v>
      </c>
      <c r="AK45" s="135">
        <v>0</v>
      </c>
      <c r="AL45" s="135">
        <v>0</v>
      </c>
      <c r="AM45" s="135">
        <f>AL45-AJ45</f>
        <v>0</v>
      </c>
      <c r="AN45" s="135">
        <f>AL45-AK45</f>
        <v>0</v>
      </c>
      <c r="AP45" s="134"/>
      <c r="AQ45" s="150" t="s">
        <v>81</v>
      </c>
      <c r="AR45" s="135">
        <v>0</v>
      </c>
      <c r="AS45" s="135">
        <v>0</v>
      </c>
      <c r="AT45" s="135">
        <v>0</v>
      </c>
      <c r="AU45" s="135">
        <f>AT45-AR45</f>
        <v>0</v>
      </c>
      <c r="AV45" s="135">
        <f>AT45-AS45</f>
        <v>0</v>
      </c>
      <c r="AX45" s="134"/>
      <c r="AY45" s="150" t="s">
        <v>81</v>
      </c>
      <c r="AZ45" s="135">
        <v>0</v>
      </c>
      <c r="BA45" s="135">
        <v>0</v>
      </c>
      <c r="BB45" s="135">
        <v>0</v>
      </c>
      <c r="BC45" s="135">
        <f>BB45-AZ45</f>
        <v>0</v>
      </c>
      <c r="BD45" s="135">
        <f>BB45-BA45</f>
        <v>0</v>
      </c>
      <c r="BF45" s="134"/>
      <c r="BG45" s="150" t="s">
        <v>81</v>
      </c>
      <c r="BH45" s="135">
        <v>0</v>
      </c>
      <c r="BI45" s="135">
        <v>0</v>
      </c>
      <c r="BJ45" s="135">
        <v>0</v>
      </c>
      <c r="BK45" s="135">
        <f>BJ45-BH45</f>
        <v>0</v>
      </c>
      <c r="BL45" s="135">
        <f>BJ45-BI45</f>
        <v>0</v>
      </c>
      <c r="BN45" s="134"/>
      <c r="BO45" s="150" t="s">
        <v>81</v>
      </c>
      <c r="BP45" s="135">
        <v>0</v>
      </c>
      <c r="BQ45" s="135">
        <v>0</v>
      </c>
      <c r="BR45" s="135">
        <v>0</v>
      </c>
      <c r="BS45" s="135">
        <f>BR45-BP45</f>
        <v>0</v>
      </c>
      <c r="BT45" s="135">
        <f>BR45-BQ45</f>
        <v>0</v>
      </c>
    </row>
    <row r="46" spans="1:72">
      <c r="A46" s="35" t="s">
        <v>11</v>
      </c>
      <c r="B46" s="134"/>
      <c r="C46" s="150" t="s">
        <v>82</v>
      </c>
      <c r="D46" s="135">
        <f t="shared" si="159"/>
        <v>295</v>
      </c>
      <c r="E46" s="135">
        <f t="shared" si="160"/>
        <v>297</v>
      </c>
      <c r="F46" s="135">
        <f t="shared" si="161"/>
        <v>284</v>
      </c>
      <c r="G46" s="135">
        <f t="shared" ref="G46:G51" si="162">F46-D46</f>
        <v>-11</v>
      </c>
      <c r="H46" s="135">
        <f t="shared" ref="H46:H51" si="163">F46-E46</f>
        <v>-13</v>
      </c>
      <c r="J46" s="134"/>
      <c r="K46" s="150" t="s">
        <v>82</v>
      </c>
      <c r="L46" s="135">
        <v>0</v>
      </c>
      <c r="M46" s="135">
        <v>0</v>
      </c>
      <c r="N46" s="135">
        <v>0</v>
      </c>
      <c r="O46" s="135">
        <f t="shared" ref="O46:O51" si="164">N46-L46</f>
        <v>0</v>
      </c>
      <c r="P46" s="135">
        <f t="shared" ref="P46:P51" si="165">N46-M46</f>
        <v>0</v>
      </c>
      <c r="R46" s="134"/>
      <c r="S46" s="150" t="s">
        <v>82</v>
      </c>
      <c r="T46" s="135">
        <v>0</v>
      </c>
      <c r="U46" s="135">
        <v>0</v>
      </c>
      <c r="V46" s="135">
        <v>0</v>
      </c>
      <c r="W46" s="135">
        <f t="shared" ref="W46:W51" si="166">V46-T46</f>
        <v>0</v>
      </c>
      <c r="X46" s="135">
        <f t="shared" ref="X46:X51" si="167">V46-U46</f>
        <v>0</v>
      </c>
      <c r="Z46" s="134"/>
      <c r="AA46" s="150" t="s">
        <v>82</v>
      </c>
      <c r="AB46" s="135">
        <v>2</v>
      </c>
      <c r="AC46" s="135">
        <v>2</v>
      </c>
      <c r="AD46" s="135">
        <v>1</v>
      </c>
      <c r="AE46" s="135">
        <f t="shared" ref="AE46:AE51" si="168">AD46-AB46</f>
        <v>-1</v>
      </c>
      <c r="AF46" s="135">
        <f t="shared" ref="AF46:AF51" si="169">AD46-AC46</f>
        <v>-1</v>
      </c>
      <c r="AH46" s="134"/>
      <c r="AI46" s="150" t="s">
        <v>82</v>
      </c>
      <c r="AJ46" s="135">
        <v>244</v>
      </c>
      <c r="AK46" s="135">
        <v>246</v>
      </c>
      <c r="AL46" s="135">
        <v>238</v>
      </c>
      <c r="AM46" s="135">
        <f t="shared" ref="AM46:AM51" si="170">AL46-AJ46</f>
        <v>-6</v>
      </c>
      <c r="AN46" s="135">
        <f t="shared" ref="AN46:AN51" si="171">AL46-AK46</f>
        <v>-8</v>
      </c>
      <c r="AP46" s="134"/>
      <c r="AQ46" s="150" t="s">
        <v>82</v>
      </c>
      <c r="AR46" s="135">
        <v>45</v>
      </c>
      <c r="AS46" s="135">
        <v>45</v>
      </c>
      <c r="AT46" s="135">
        <v>41</v>
      </c>
      <c r="AU46" s="135">
        <f t="shared" ref="AU46:AU51" si="172">AT46-AR46</f>
        <v>-4</v>
      </c>
      <c r="AV46" s="135">
        <f t="shared" ref="AV46:AV51" si="173">AT46-AS46</f>
        <v>-4</v>
      </c>
      <c r="AX46" s="134"/>
      <c r="AY46" s="150" t="s">
        <v>82</v>
      </c>
      <c r="AZ46" s="135">
        <v>4</v>
      </c>
      <c r="BA46" s="135">
        <v>4</v>
      </c>
      <c r="BB46" s="135">
        <f>4</f>
        <v>4</v>
      </c>
      <c r="BC46" s="135">
        <f t="shared" ref="BC46:BC51" si="174">BB46-AZ46</f>
        <v>0</v>
      </c>
      <c r="BD46" s="135">
        <f t="shared" ref="BD46:BD51" si="175">BB46-BA46</f>
        <v>0</v>
      </c>
      <c r="BF46" s="134"/>
      <c r="BG46" s="150" t="s">
        <v>82</v>
      </c>
      <c r="BH46" s="135">
        <v>0</v>
      </c>
      <c r="BI46" s="135">
        <v>0</v>
      </c>
      <c r="BJ46" s="135">
        <v>0</v>
      </c>
      <c r="BK46" s="135">
        <f t="shared" ref="BK46:BK51" si="176">BJ46-BH46</f>
        <v>0</v>
      </c>
      <c r="BL46" s="135">
        <f t="shared" ref="BL46:BL51" si="177">BJ46-BI46</f>
        <v>0</v>
      </c>
      <c r="BN46" s="134"/>
      <c r="BO46" s="150" t="s">
        <v>82</v>
      </c>
      <c r="BP46" s="135">
        <v>0</v>
      </c>
      <c r="BQ46" s="135">
        <v>0</v>
      </c>
      <c r="BR46" s="135">
        <v>0</v>
      </c>
      <c r="BS46" s="135">
        <f t="shared" ref="BS46:BS51" si="178">BR46-BP46</f>
        <v>0</v>
      </c>
      <c r="BT46" s="135">
        <f t="shared" ref="BT46:BT51" si="179">BR46-BQ46</f>
        <v>0</v>
      </c>
    </row>
    <row r="47" spans="1:72">
      <c r="A47" s="35" t="s">
        <v>12</v>
      </c>
      <c r="B47" s="134"/>
      <c r="C47" s="150" t="s">
        <v>83</v>
      </c>
      <c r="D47" s="135">
        <f t="shared" si="159"/>
        <v>0</v>
      </c>
      <c r="E47" s="135">
        <f t="shared" si="160"/>
        <v>0</v>
      </c>
      <c r="F47" s="135">
        <f t="shared" si="161"/>
        <v>0</v>
      </c>
      <c r="G47" s="135">
        <f t="shared" si="162"/>
        <v>0</v>
      </c>
      <c r="H47" s="135">
        <f t="shared" si="163"/>
        <v>0</v>
      </c>
      <c r="J47" s="134"/>
      <c r="K47" s="150" t="s">
        <v>83</v>
      </c>
      <c r="L47" s="135">
        <v>0</v>
      </c>
      <c r="M47" s="135">
        <v>0</v>
      </c>
      <c r="N47" s="135">
        <v>0</v>
      </c>
      <c r="O47" s="135">
        <f t="shared" si="164"/>
        <v>0</v>
      </c>
      <c r="P47" s="135">
        <f t="shared" si="165"/>
        <v>0</v>
      </c>
      <c r="R47" s="134"/>
      <c r="S47" s="150" t="s">
        <v>83</v>
      </c>
      <c r="T47" s="135">
        <v>0</v>
      </c>
      <c r="U47" s="135">
        <v>0</v>
      </c>
      <c r="V47" s="135">
        <v>0</v>
      </c>
      <c r="W47" s="135">
        <f t="shared" si="166"/>
        <v>0</v>
      </c>
      <c r="X47" s="135">
        <f t="shared" si="167"/>
        <v>0</v>
      </c>
      <c r="Z47" s="134"/>
      <c r="AA47" s="150" t="s">
        <v>83</v>
      </c>
      <c r="AB47" s="135">
        <v>0</v>
      </c>
      <c r="AC47" s="135">
        <v>0</v>
      </c>
      <c r="AD47" s="135">
        <v>0</v>
      </c>
      <c r="AE47" s="135">
        <f t="shared" si="168"/>
        <v>0</v>
      </c>
      <c r="AF47" s="135">
        <f t="shared" si="169"/>
        <v>0</v>
      </c>
      <c r="AH47" s="134"/>
      <c r="AI47" s="150" t="s">
        <v>83</v>
      </c>
      <c r="AJ47" s="135">
        <v>0</v>
      </c>
      <c r="AK47" s="135">
        <v>0</v>
      </c>
      <c r="AL47" s="135">
        <v>0</v>
      </c>
      <c r="AM47" s="135">
        <f t="shared" si="170"/>
        <v>0</v>
      </c>
      <c r="AN47" s="135">
        <f t="shared" si="171"/>
        <v>0</v>
      </c>
      <c r="AP47" s="134"/>
      <c r="AQ47" s="150" t="s">
        <v>83</v>
      </c>
      <c r="AR47" s="135">
        <v>0</v>
      </c>
      <c r="AS47" s="135">
        <v>0</v>
      </c>
      <c r="AT47" s="135">
        <v>0</v>
      </c>
      <c r="AU47" s="135">
        <f t="shared" si="172"/>
        <v>0</v>
      </c>
      <c r="AV47" s="135">
        <f t="shared" si="173"/>
        <v>0</v>
      </c>
      <c r="AX47" s="134"/>
      <c r="AY47" s="150" t="s">
        <v>83</v>
      </c>
      <c r="AZ47" s="135">
        <v>0</v>
      </c>
      <c r="BA47" s="135">
        <v>0</v>
      </c>
      <c r="BB47" s="135">
        <v>0</v>
      </c>
      <c r="BC47" s="135">
        <f t="shared" si="174"/>
        <v>0</v>
      </c>
      <c r="BD47" s="135">
        <f t="shared" si="175"/>
        <v>0</v>
      </c>
      <c r="BF47" s="134"/>
      <c r="BG47" s="150" t="s">
        <v>83</v>
      </c>
      <c r="BH47" s="135">
        <v>0</v>
      </c>
      <c r="BI47" s="135">
        <v>0</v>
      </c>
      <c r="BJ47" s="135">
        <v>0</v>
      </c>
      <c r="BK47" s="135">
        <f t="shared" si="176"/>
        <v>0</v>
      </c>
      <c r="BL47" s="135">
        <f t="shared" si="177"/>
        <v>0</v>
      </c>
      <c r="BN47" s="134"/>
      <c r="BO47" s="150" t="s">
        <v>83</v>
      </c>
      <c r="BP47" s="135">
        <v>0</v>
      </c>
      <c r="BQ47" s="135">
        <v>0</v>
      </c>
      <c r="BR47" s="135">
        <v>0</v>
      </c>
      <c r="BS47" s="135">
        <f t="shared" si="178"/>
        <v>0</v>
      </c>
      <c r="BT47" s="135">
        <f t="shared" si="179"/>
        <v>0</v>
      </c>
    </row>
    <row r="48" spans="1:72">
      <c r="A48" s="35" t="s">
        <v>13</v>
      </c>
      <c r="B48" s="134"/>
      <c r="C48" s="150" t="s">
        <v>84</v>
      </c>
      <c r="D48" s="135">
        <f t="shared" si="159"/>
        <v>0</v>
      </c>
      <c r="E48" s="135">
        <f t="shared" si="160"/>
        <v>0</v>
      </c>
      <c r="F48" s="135">
        <f t="shared" si="161"/>
        <v>0</v>
      </c>
      <c r="G48" s="135">
        <f t="shared" si="162"/>
        <v>0</v>
      </c>
      <c r="H48" s="135">
        <f t="shared" si="163"/>
        <v>0</v>
      </c>
      <c r="J48" s="134"/>
      <c r="K48" s="150" t="s">
        <v>84</v>
      </c>
      <c r="L48" s="135">
        <v>0</v>
      </c>
      <c r="M48" s="135">
        <v>0</v>
      </c>
      <c r="N48" s="135">
        <v>0</v>
      </c>
      <c r="O48" s="135">
        <f t="shared" si="164"/>
        <v>0</v>
      </c>
      <c r="P48" s="135">
        <f t="shared" si="165"/>
        <v>0</v>
      </c>
      <c r="R48" s="134"/>
      <c r="S48" s="150" t="s">
        <v>84</v>
      </c>
      <c r="T48" s="135">
        <v>0</v>
      </c>
      <c r="U48" s="135">
        <v>0</v>
      </c>
      <c r="V48" s="135">
        <v>0</v>
      </c>
      <c r="W48" s="135">
        <f t="shared" si="166"/>
        <v>0</v>
      </c>
      <c r="X48" s="135">
        <f t="shared" si="167"/>
        <v>0</v>
      </c>
      <c r="Z48" s="134"/>
      <c r="AA48" s="150" t="s">
        <v>84</v>
      </c>
      <c r="AB48" s="135">
        <v>0</v>
      </c>
      <c r="AC48" s="135">
        <v>0</v>
      </c>
      <c r="AD48" s="135">
        <v>0</v>
      </c>
      <c r="AE48" s="135">
        <f t="shared" si="168"/>
        <v>0</v>
      </c>
      <c r="AF48" s="135">
        <f t="shared" si="169"/>
        <v>0</v>
      </c>
      <c r="AH48" s="134"/>
      <c r="AI48" s="150" t="s">
        <v>84</v>
      </c>
      <c r="AJ48" s="135">
        <v>0</v>
      </c>
      <c r="AK48" s="135">
        <v>0</v>
      </c>
      <c r="AL48" s="135">
        <v>0</v>
      </c>
      <c r="AM48" s="135">
        <f t="shared" si="170"/>
        <v>0</v>
      </c>
      <c r="AN48" s="135">
        <f t="shared" si="171"/>
        <v>0</v>
      </c>
      <c r="AP48" s="134"/>
      <c r="AQ48" s="150" t="s">
        <v>84</v>
      </c>
      <c r="AR48" s="135">
        <v>0</v>
      </c>
      <c r="AS48" s="135">
        <v>0</v>
      </c>
      <c r="AT48" s="135">
        <v>0</v>
      </c>
      <c r="AU48" s="135">
        <f t="shared" si="172"/>
        <v>0</v>
      </c>
      <c r="AV48" s="135">
        <f t="shared" si="173"/>
        <v>0</v>
      </c>
      <c r="AX48" s="134"/>
      <c r="AY48" s="150" t="s">
        <v>84</v>
      </c>
      <c r="AZ48" s="135">
        <v>0</v>
      </c>
      <c r="BA48" s="135">
        <v>0</v>
      </c>
      <c r="BB48" s="135">
        <v>0</v>
      </c>
      <c r="BC48" s="135">
        <f t="shared" si="174"/>
        <v>0</v>
      </c>
      <c r="BD48" s="135">
        <f t="shared" si="175"/>
        <v>0</v>
      </c>
      <c r="BF48" s="134"/>
      <c r="BG48" s="150" t="s">
        <v>84</v>
      </c>
      <c r="BH48" s="135">
        <v>0</v>
      </c>
      <c r="BI48" s="135">
        <v>0</v>
      </c>
      <c r="BJ48" s="135">
        <v>0</v>
      </c>
      <c r="BK48" s="135">
        <f t="shared" si="176"/>
        <v>0</v>
      </c>
      <c r="BL48" s="135">
        <f t="shared" si="177"/>
        <v>0</v>
      </c>
      <c r="BN48" s="134"/>
      <c r="BO48" s="150" t="s">
        <v>84</v>
      </c>
      <c r="BP48" s="135">
        <v>0</v>
      </c>
      <c r="BQ48" s="135">
        <v>0</v>
      </c>
      <c r="BR48" s="135">
        <v>0</v>
      </c>
      <c r="BS48" s="135">
        <f t="shared" si="178"/>
        <v>0</v>
      </c>
      <c r="BT48" s="135">
        <f t="shared" si="179"/>
        <v>0</v>
      </c>
    </row>
    <row r="49" spans="1:72">
      <c r="A49" s="35" t="s">
        <v>36</v>
      </c>
      <c r="B49" s="134"/>
      <c r="C49" s="150" t="s">
        <v>85</v>
      </c>
      <c r="D49" s="135">
        <f t="shared" si="159"/>
        <v>0</v>
      </c>
      <c r="E49" s="135">
        <f t="shared" si="160"/>
        <v>0</v>
      </c>
      <c r="F49" s="135">
        <f t="shared" si="161"/>
        <v>0</v>
      </c>
      <c r="G49" s="135">
        <f t="shared" si="162"/>
        <v>0</v>
      </c>
      <c r="H49" s="135">
        <f t="shared" si="163"/>
        <v>0</v>
      </c>
      <c r="J49" s="134"/>
      <c r="K49" s="150" t="s">
        <v>85</v>
      </c>
      <c r="L49" s="135">
        <v>0</v>
      </c>
      <c r="M49" s="135">
        <v>0</v>
      </c>
      <c r="N49" s="135">
        <v>0</v>
      </c>
      <c r="O49" s="135">
        <f t="shared" si="164"/>
        <v>0</v>
      </c>
      <c r="P49" s="135">
        <f t="shared" si="165"/>
        <v>0</v>
      </c>
      <c r="R49" s="134"/>
      <c r="S49" s="150" t="s">
        <v>85</v>
      </c>
      <c r="T49" s="135">
        <v>0</v>
      </c>
      <c r="U49" s="135">
        <v>0</v>
      </c>
      <c r="V49" s="135">
        <v>0</v>
      </c>
      <c r="W49" s="135">
        <f t="shared" si="166"/>
        <v>0</v>
      </c>
      <c r="X49" s="135">
        <f t="shared" si="167"/>
        <v>0</v>
      </c>
      <c r="Z49" s="134"/>
      <c r="AA49" s="150" t="s">
        <v>85</v>
      </c>
      <c r="AB49" s="135">
        <v>0</v>
      </c>
      <c r="AC49" s="135">
        <v>0</v>
      </c>
      <c r="AD49" s="135">
        <v>0</v>
      </c>
      <c r="AE49" s="135">
        <f t="shared" si="168"/>
        <v>0</v>
      </c>
      <c r="AF49" s="135">
        <f t="shared" si="169"/>
        <v>0</v>
      </c>
      <c r="AH49" s="134"/>
      <c r="AI49" s="150" t="s">
        <v>85</v>
      </c>
      <c r="AJ49" s="135">
        <v>0</v>
      </c>
      <c r="AK49" s="135">
        <v>0</v>
      </c>
      <c r="AL49" s="135">
        <v>0</v>
      </c>
      <c r="AM49" s="135">
        <f t="shared" si="170"/>
        <v>0</v>
      </c>
      <c r="AN49" s="135">
        <f t="shared" si="171"/>
        <v>0</v>
      </c>
      <c r="AP49" s="134"/>
      <c r="AQ49" s="150" t="s">
        <v>85</v>
      </c>
      <c r="AR49" s="135">
        <v>0</v>
      </c>
      <c r="AS49" s="135">
        <v>0</v>
      </c>
      <c r="AT49" s="135">
        <v>0</v>
      </c>
      <c r="AU49" s="135">
        <f t="shared" si="172"/>
        <v>0</v>
      </c>
      <c r="AV49" s="135">
        <f t="shared" si="173"/>
        <v>0</v>
      </c>
      <c r="AX49" s="134"/>
      <c r="AY49" s="150" t="s">
        <v>85</v>
      </c>
      <c r="AZ49" s="135">
        <v>0</v>
      </c>
      <c r="BA49" s="135">
        <v>0</v>
      </c>
      <c r="BB49" s="135">
        <v>0</v>
      </c>
      <c r="BC49" s="135">
        <f t="shared" si="174"/>
        <v>0</v>
      </c>
      <c r="BD49" s="135">
        <f t="shared" si="175"/>
        <v>0</v>
      </c>
      <c r="BF49" s="134"/>
      <c r="BG49" s="150" t="s">
        <v>85</v>
      </c>
      <c r="BH49" s="135">
        <v>0</v>
      </c>
      <c r="BI49" s="135">
        <v>0</v>
      </c>
      <c r="BJ49" s="135">
        <v>0</v>
      </c>
      <c r="BK49" s="135">
        <f t="shared" si="176"/>
        <v>0</v>
      </c>
      <c r="BL49" s="135">
        <f t="shared" si="177"/>
        <v>0</v>
      </c>
      <c r="BN49" s="134"/>
      <c r="BO49" s="150" t="s">
        <v>85</v>
      </c>
      <c r="BP49" s="135">
        <v>0</v>
      </c>
      <c r="BQ49" s="135">
        <v>0</v>
      </c>
      <c r="BR49" s="135">
        <v>0</v>
      </c>
      <c r="BS49" s="135">
        <f t="shared" si="178"/>
        <v>0</v>
      </c>
      <c r="BT49" s="135">
        <f t="shared" si="179"/>
        <v>0</v>
      </c>
    </row>
    <row r="50" spans="1:72">
      <c r="A50" s="35" t="s">
        <v>14</v>
      </c>
      <c r="B50" s="134"/>
      <c r="C50" s="150" t="s">
        <v>86</v>
      </c>
      <c r="D50" s="135">
        <f t="shared" si="159"/>
        <v>0</v>
      </c>
      <c r="E50" s="135">
        <f t="shared" si="160"/>
        <v>0</v>
      </c>
      <c r="F50" s="135">
        <f t="shared" si="161"/>
        <v>0</v>
      </c>
      <c r="G50" s="135">
        <f t="shared" si="162"/>
        <v>0</v>
      </c>
      <c r="H50" s="135">
        <f t="shared" si="163"/>
        <v>0</v>
      </c>
      <c r="J50" s="134"/>
      <c r="K50" s="150" t="s">
        <v>86</v>
      </c>
      <c r="L50" s="135">
        <v>0</v>
      </c>
      <c r="M50" s="135">
        <v>0</v>
      </c>
      <c r="N50" s="135">
        <v>0</v>
      </c>
      <c r="O50" s="135">
        <f t="shared" si="164"/>
        <v>0</v>
      </c>
      <c r="P50" s="135">
        <f t="shared" si="165"/>
        <v>0</v>
      </c>
      <c r="R50" s="134"/>
      <c r="S50" s="150" t="s">
        <v>86</v>
      </c>
      <c r="T50" s="135">
        <v>0</v>
      </c>
      <c r="U50" s="135">
        <v>0</v>
      </c>
      <c r="V50" s="135">
        <v>0</v>
      </c>
      <c r="W50" s="135">
        <f t="shared" si="166"/>
        <v>0</v>
      </c>
      <c r="X50" s="135">
        <f t="shared" si="167"/>
        <v>0</v>
      </c>
      <c r="Z50" s="134"/>
      <c r="AA50" s="150" t="s">
        <v>86</v>
      </c>
      <c r="AB50" s="135">
        <v>0</v>
      </c>
      <c r="AC50" s="135">
        <v>0</v>
      </c>
      <c r="AD50" s="135">
        <v>0</v>
      </c>
      <c r="AE50" s="135">
        <f t="shared" si="168"/>
        <v>0</v>
      </c>
      <c r="AF50" s="135">
        <f t="shared" si="169"/>
        <v>0</v>
      </c>
      <c r="AH50" s="134"/>
      <c r="AI50" s="150" t="s">
        <v>86</v>
      </c>
      <c r="AJ50" s="135">
        <v>0</v>
      </c>
      <c r="AK50" s="135">
        <v>0</v>
      </c>
      <c r="AL50" s="135">
        <v>0</v>
      </c>
      <c r="AM50" s="135">
        <f t="shared" si="170"/>
        <v>0</v>
      </c>
      <c r="AN50" s="135">
        <f t="shared" si="171"/>
        <v>0</v>
      </c>
      <c r="AP50" s="134"/>
      <c r="AQ50" s="150" t="s">
        <v>86</v>
      </c>
      <c r="AR50" s="135">
        <v>0</v>
      </c>
      <c r="AS50" s="135">
        <v>0</v>
      </c>
      <c r="AT50" s="135">
        <v>0</v>
      </c>
      <c r="AU50" s="135">
        <f t="shared" si="172"/>
        <v>0</v>
      </c>
      <c r="AV50" s="135">
        <f t="shared" si="173"/>
        <v>0</v>
      </c>
      <c r="AX50" s="134"/>
      <c r="AY50" s="150" t="s">
        <v>86</v>
      </c>
      <c r="AZ50" s="135">
        <v>0</v>
      </c>
      <c r="BA50" s="135">
        <v>0</v>
      </c>
      <c r="BB50" s="135">
        <v>0</v>
      </c>
      <c r="BC50" s="135">
        <f t="shared" si="174"/>
        <v>0</v>
      </c>
      <c r="BD50" s="135">
        <f t="shared" si="175"/>
        <v>0</v>
      </c>
      <c r="BF50" s="134"/>
      <c r="BG50" s="150" t="s">
        <v>86</v>
      </c>
      <c r="BH50" s="135">
        <v>0</v>
      </c>
      <c r="BI50" s="135">
        <v>0</v>
      </c>
      <c r="BJ50" s="135">
        <v>0</v>
      </c>
      <c r="BK50" s="135">
        <f t="shared" si="176"/>
        <v>0</v>
      </c>
      <c r="BL50" s="135">
        <f t="shared" si="177"/>
        <v>0</v>
      </c>
      <c r="BN50" s="134"/>
      <c r="BO50" s="150" t="s">
        <v>86</v>
      </c>
      <c r="BP50" s="135">
        <v>0</v>
      </c>
      <c r="BQ50" s="135">
        <v>0</v>
      </c>
      <c r="BR50" s="135">
        <v>0</v>
      </c>
      <c r="BS50" s="135">
        <f t="shared" si="178"/>
        <v>0</v>
      </c>
      <c r="BT50" s="135">
        <f t="shared" si="179"/>
        <v>0</v>
      </c>
    </row>
    <row r="51" spans="1:72">
      <c r="A51" s="35" t="s">
        <v>15</v>
      </c>
      <c r="B51" s="134"/>
      <c r="C51" s="150" t="s">
        <v>87</v>
      </c>
      <c r="D51" s="135">
        <f t="shared" si="159"/>
        <v>8</v>
      </c>
      <c r="E51" s="135">
        <f t="shared" si="160"/>
        <v>7</v>
      </c>
      <c r="F51" s="135">
        <f t="shared" si="161"/>
        <v>7</v>
      </c>
      <c r="G51" s="135">
        <f t="shared" si="162"/>
        <v>-1</v>
      </c>
      <c r="H51" s="135">
        <f t="shared" si="163"/>
        <v>0</v>
      </c>
      <c r="J51" s="134"/>
      <c r="K51" s="150" t="s">
        <v>87</v>
      </c>
      <c r="L51" s="135">
        <v>0</v>
      </c>
      <c r="M51" s="135">
        <v>0</v>
      </c>
      <c r="N51" s="135">
        <v>0</v>
      </c>
      <c r="O51" s="135">
        <f t="shared" si="164"/>
        <v>0</v>
      </c>
      <c r="P51" s="135">
        <f t="shared" si="165"/>
        <v>0</v>
      </c>
      <c r="R51" s="134"/>
      <c r="S51" s="150" t="s">
        <v>87</v>
      </c>
      <c r="T51" s="135">
        <v>0</v>
      </c>
      <c r="U51" s="135">
        <v>0</v>
      </c>
      <c r="V51" s="135">
        <v>0</v>
      </c>
      <c r="W51" s="135">
        <f t="shared" si="166"/>
        <v>0</v>
      </c>
      <c r="X51" s="135">
        <f t="shared" si="167"/>
        <v>0</v>
      </c>
      <c r="Z51" s="134"/>
      <c r="AA51" s="150" t="s">
        <v>87</v>
      </c>
      <c r="AB51" s="135">
        <v>0</v>
      </c>
      <c r="AC51" s="135">
        <v>0</v>
      </c>
      <c r="AD51" s="135">
        <v>0</v>
      </c>
      <c r="AE51" s="135">
        <f t="shared" si="168"/>
        <v>0</v>
      </c>
      <c r="AF51" s="135">
        <f t="shared" si="169"/>
        <v>0</v>
      </c>
      <c r="AH51" s="134"/>
      <c r="AI51" s="150" t="s">
        <v>87</v>
      </c>
      <c r="AJ51" s="135">
        <v>0</v>
      </c>
      <c r="AK51" s="135">
        <v>0</v>
      </c>
      <c r="AL51" s="135">
        <v>0</v>
      </c>
      <c r="AM51" s="135">
        <f t="shared" si="170"/>
        <v>0</v>
      </c>
      <c r="AN51" s="135">
        <f t="shared" si="171"/>
        <v>0</v>
      </c>
      <c r="AP51" s="134"/>
      <c r="AQ51" s="150" t="s">
        <v>87</v>
      </c>
      <c r="AR51" s="135">
        <v>0</v>
      </c>
      <c r="AS51" s="135">
        <v>0</v>
      </c>
      <c r="AT51" s="135">
        <v>0</v>
      </c>
      <c r="AU51" s="135">
        <f t="shared" si="172"/>
        <v>0</v>
      </c>
      <c r="AV51" s="135">
        <f t="shared" si="173"/>
        <v>0</v>
      </c>
      <c r="AX51" s="134"/>
      <c r="AY51" s="150" t="s">
        <v>87</v>
      </c>
      <c r="AZ51" s="135">
        <v>8</v>
      </c>
      <c r="BA51" s="135">
        <v>7</v>
      </c>
      <c r="BB51" s="135">
        <v>7</v>
      </c>
      <c r="BC51" s="135">
        <f t="shared" si="174"/>
        <v>-1</v>
      </c>
      <c r="BD51" s="135">
        <f t="shared" si="175"/>
        <v>0</v>
      </c>
      <c r="BF51" s="134"/>
      <c r="BG51" s="150" t="s">
        <v>87</v>
      </c>
      <c r="BH51" s="135">
        <v>0</v>
      </c>
      <c r="BI51" s="135">
        <v>0</v>
      </c>
      <c r="BJ51" s="135">
        <v>0</v>
      </c>
      <c r="BK51" s="135">
        <f t="shared" si="176"/>
        <v>0</v>
      </c>
      <c r="BL51" s="135">
        <f t="shared" si="177"/>
        <v>0</v>
      </c>
      <c r="BN51" s="134"/>
      <c r="BO51" s="150" t="s">
        <v>87</v>
      </c>
      <c r="BP51" s="135">
        <v>0</v>
      </c>
      <c r="BQ51" s="135">
        <v>0</v>
      </c>
      <c r="BR51" s="135">
        <v>0</v>
      </c>
      <c r="BS51" s="135">
        <f t="shared" si="178"/>
        <v>0</v>
      </c>
      <c r="BT51" s="135">
        <f t="shared" si="179"/>
        <v>0</v>
      </c>
    </row>
    <row r="52" spans="1:72">
      <c r="B52" s="136"/>
      <c r="C52" s="137"/>
      <c r="D52" s="138"/>
      <c r="E52" s="138"/>
      <c r="F52" s="138"/>
      <c r="G52" s="138"/>
      <c r="H52" s="138"/>
      <c r="J52" s="136"/>
      <c r="K52" s="137"/>
      <c r="L52" s="138"/>
      <c r="M52" s="138"/>
      <c r="N52" s="138"/>
      <c r="O52" s="138"/>
      <c r="P52" s="138"/>
      <c r="R52" s="136"/>
      <c r="S52" s="137"/>
      <c r="T52" s="138"/>
      <c r="U52" s="138"/>
      <c r="V52" s="138"/>
      <c r="W52" s="138"/>
      <c r="X52" s="138"/>
      <c r="Z52" s="136"/>
      <c r="AA52" s="137"/>
      <c r="AB52" s="138"/>
      <c r="AC52" s="138"/>
      <c r="AD52" s="138"/>
      <c r="AE52" s="138"/>
      <c r="AF52" s="138"/>
      <c r="AH52" s="136"/>
      <c r="AI52" s="137"/>
      <c r="AJ52" s="138"/>
      <c r="AK52" s="138"/>
      <c r="AL52" s="138"/>
      <c r="AM52" s="138"/>
      <c r="AN52" s="138"/>
      <c r="AP52" s="136"/>
      <c r="AQ52" s="137"/>
      <c r="AR52" s="138"/>
      <c r="AS52" s="138"/>
      <c r="AT52" s="138"/>
      <c r="AU52" s="138"/>
      <c r="AV52" s="138"/>
      <c r="AX52" s="136"/>
      <c r="AY52" s="137"/>
      <c r="AZ52" s="138"/>
      <c r="BA52" s="138"/>
      <c r="BB52" s="138"/>
      <c r="BC52" s="138"/>
      <c r="BD52" s="138"/>
      <c r="BF52" s="136"/>
      <c r="BG52" s="137"/>
      <c r="BH52" s="138"/>
      <c r="BI52" s="138"/>
      <c r="BJ52" s="138"/>
      <c r="BK52" s="138"/>
      <c r="BL52" s="138"/>
      <c r="BN52" s="136"/>
      <c r="BO52" s="137"/>
      <c r="BP52" s="138"/>
      <c r="BQ52" s="138"/>
      <c r="BR52" s="138"/>
      <c r="BS52" s="138"/>
      <c r="BT52" s="138"/>
    </row>
    <row r="53" spans="1:72">
      <c r="B53" s="330" t="s">
        <v>16</v>
      </c>
      <c r="C53" s="331"/>
      <c r="D53" s="139">
        <f>SUM(D45:D52)</f>
        <v>303</v>
      </c>
      <c r="E53" s="139">
        <f t="shared" ref="E53:F53" si="180">SUM(E45:E52)</f>
        <v>304</v>
      </c>
      <c r="F53" s="139">
        <f t="shared" si="180"/>
        <v>291</v>
      </c>
      <c r="G53" s="139">
        <f>SUM(G45:G52)</f>
        <v>-12</v>
      </c>
      <c r="H53" s="139">
        <f t="shared" ref="H53" si="181">SUM(H45:H52)</f>
        <v>-13</v>
      </c>
      <c r="J53" s="330" t="s">
        <v>16</v>
      </c>
      <c r="K53" s="331"/>
      <c r="L53" s="139">
        <f t="shared" ref="L53" si="182">SUM(L45:L52)</f>
        <v>0</v>
      </c>
      <c r="M53" s="139">
        <f t="shared" ref="M53:N53" si="183">SUM(M45:M52)</f>
        <v>0</v>
      </c>
      <c r="N53" s="139">
        <f t="shared" si="183"/>
        <v>0</v>
      </c>
      <c r="O53" s="139">
        <f>SUM(O45:O52)</f>
        <v>0</v>
      </c>
      <c r="P53" s="139">
        <f t="shared" ref="P53" si="184">SUM(P45:P52)</f>
        <v>0</v>
      </c>
      <c r="R53" s="330" t="s">
        <v>16</v>
      </c>
      <c r="S53" s="331"/>
      <c r="T53" s="139">
        <f t="shared" ref="T53:V53" si="185">SUM(T45:T52)</f>
        <v>0</v>
      </c>
      <c r="U53" s="139">
        <f t="shared" si="185"/>
        <v>0</v>
      </c>
      <c r="V53" s="139">
        <f t="shared" si="185"/>
        <v>0</v>
      </c>
      <c r="W53" s="139">
        <f>SUM(W45:W52)</f>
        <v>0</v>
      </c>
      <c r="X53" s="139">
        <f t="shared" ref="X53" si="186">SUM(X45:X52)</f>
        <v>0</v>
      </c>
      <c r="Z53" s="330" t="s">
        <v>16</v>
      </c>
      <c r="AA53" s="331"/>
      <c r="AB53" s="139">
        <f t="shared" ref="AB53:AD53" si="187">SUM(AB45:AB52)</f>
        <v>2</v>
      </c>
      <c r="AC53" s="139">
        <f t="shared" si="187"/>
        <v>2</v>
      </c>
      <c r="AD53" s="139">
        <f t="shared" si="187"/>
        <v>1</v>
      </c>
      <c r="AE53" s="139">
        <f>SUM(AE45:AE52)</f>
        <v>-1</v>
      </c>
      <c r="AF53" s="139">
        <f t="shared" ref="AF53" si="188">SUM(AF45:AF52)</f>
        <v>-1</v>
      </c>
      <c r="AH53" s="330" t="s">
        <v>16</v>
      </c>
      <c r="AI53" s="331"/>
      <c r="AJ53" s="139">
        <f t="shared" ref="AJ53:AL53" si="189">SUM(AJ45:AJ52)</f>
        <v>244</v>
      </c>
      <c r="AK53" s="139">
        <f t="shared" si="189"/>
        <v>246</v>
      </c>
      <c r="AL53" s="139">
        <f t="shared" si="189"/>
        <v>238</v>
      </c>
      <c r="AM53" s="139">
        <f>SUM(AM45:AM52)</f>
        <v>-6</v>
      </c>
      <c r="AN53" s="139">
        <f t="shared" ref="AN53" si="190">SUM(AN45:AN52)</f>
        <v>-8</v>
      </c>
      <c r="AP53" s="330" t="s">
        <v>16</v>
      </c>
      <c r="AQ53" s="331"/>
      <c r="AR53" s="139">
        <f t="shared" ref="AR53:AT53" si="191">SUM(AR45:AR52)</f>
        <v>45</v>
      </c>
      <c r="AS53" s="139">
        <f t="shared" si="191"/>
        <v>45</v>
      </c>
      <c r="AT53" s="139">
        <f t="shared" si="191"/>
        <v>41</v>
      </c>
      <c r="AU53" s="139">
        <f>SUM(AU45:AU52)</f>
        <v>-4</v>
      </c>
      <c r="AV53" s="139">
        <f t="shared" ref="AV53" si="192">SUM(AV45:AV52)</f>
        <v>-4</v>
      </c>
      <c r="AX53" s="330" t="s">
        <v>16</v>
      </c>
      <c r="AY53" s="331"/>
      <c r="AZ53" s="139">
        <f t="shared" ref="AZ53:BB53" si="193">SUM(AZ45:AZ52)</f>
        <v>12</v>
      </c>
      <c r="BA53" s="139">
        <f t="shared" si="193"/>
        <v>11</v>
      </c>
      <c r="BB53" s="139">
        <f t="shared" si="193"/>
        <v>11</v>
      </c>
      <c r="BC53" s="139">
        <f>SUM(BC45:BC52)</f>
        <v>-1</v>
      </c>
      <c r="BD53" s="139">
        <f t="shared" ref="BD53" si="194">SUM(BD45:BD52)</f>
        <v>0</v>
      </c>
      <c r="BF53" s="330" t="s">
        <v>16</v>
      </c>
      <c r="BG53" s="331"/>
      <c r="BH53" s="139">
        <f t="shared" ref="BH53:BJ53" si="195">SUM(BH45:BH52)</f>
        <v>0</v>
      </c>
      <c r="BI53" s="139">
        <f t="shared" si="195"/>
        <v>0</v>
      </c>
      <c r="BJ53" s="139">
        <f t="shared" si="195"/>
        <v>0</v>
      </c>
      <c r="BK53" s="139">
        <f>SUM(BK45:BK52)</f>
        <v>0</v>
      </c>
      <c r="BL53" s="139">
        <f t="shared" ref="BL53" si="196">SUM(BL45:BL52)</f>
        <v>0</v>
      </c>
      <c r="BN53" s="330" t="s">
        <v>16</v>
      </c>
      <c r="BO53" s="331"/>
      <c r="BP53" s="139">
        <f t="shared" ref="BP53:BR53" si="197">SUM(BP45:BP52)</f>
        <v>0</v>
      </c>
      <c r="BQ53" s="139">
        <f t="shared" si="197"/>
        <v>0</v>
      </c>
      <c r="BR53" s="139">
        <f t="shared" si="197"/>
        <v>0</v>
      </c>
      <c r="BS53" s="139">
        <f>SUM(BS45:BS52)</f>
        <v>0</v>
      </c>
      <c r="BT53" s="139">
        <f t="shared" ref="BT53" si="198">SUM(BT45:BT52)</f>
        <v>0</v>
      </c>
    </row>
    <row r="54" spans="1:72">
      <c r="B54" s="134"/>
      <c r="C54" s="140"/>
      <c r="D54" s="135"/>
      <c r="E54" s="135"/>
      <c r="F54" s="135"/>
      <c r="G54" s="135"/>
      <c r="H54" s="135"/>
      <c r="J54" s="134"/>
      <c r="K54" s="140"/>
      <c r="L54" s="135"/>
      <c r="M54" s="135"/>
      <c r="N54" s="135"/>
      <c r="O54" s="135"/>
      <c r="P54" s="135"/>
      <c r="R54" s="134"/>
      <c r="S54" s="140"/>
      <c r="T54" s="135"/>
      <c r="U54" s="135"/>
      <c r="V54" s="135"/>
      <c r="W54" s="135"/>
      <c r="X54" s="135"/>
      <c r="Z54" s="134"/>
      <c r="AA54" s="140"/>
      <c r="AB54" s="135"/>
      <c r="AC54" s="135"/>
      <c r="AD54" s="135"/>
      <c r="AE54" s="135"/>
      <c r="AF54" s="135"/>
      <c r="AH54" s="134"/>
      <c r="AI54" s="140"/>
      <c r="AJ54" s="135"/>
      <c r="AK54" s="135"/>
      <c r="AL54" s="135"/>
      <c r="AM54" s="135"/>
      <c r="AN54" s="135"/>
      <c r="AP54" s="134"/>
      <c r="AQ54" s="140"/>
      <c r="AR54" s="135"/>
      <c r="AS54" s="135"/>
      <c r="AT54" s="135"/>
      <c r="AU54" s="135"/>
      <c r="AV54" s="135"/>
      <c r="AX54" s="134"/>
      <c r="AY54" s="140"/>
      <c r="AZ54" s="135"/>
      <c r="BA54" s="135"/>
      <c r="BB54" s="135"/>
      <c r="BC54" s="135"/>
      <c r="BD54" s="135"/>
      <c r="BF54" s="134"/>
      <c r="BG54" s="140"/>
      <c r="BH54" s="135"/>
      <c r="BI54" s="135"/>
      <c r="BJ54" s="135"/>
      <c r="BK54" s="135"/>
      <c r="BL54" s="135"/>
      <c r="BN54" s="134"/>
      <c r="BO54" s="140"/>
      <c r="BP54" s="135"/>
      <c r="BQ54" s="135"/>
      <c r="BR54" s="135"/>
      <c r="BS54" s="135"/>
      <c r="BT54" s="135"/>
    </row>
    <row r="55" spans="1:72">
      <c r="B55" s="141"/>
      <c r="C55" s="142" t="s">
        <v>73</v>
      </c>
      <c r="D55" s="135">
        <f t="shared" ref="D55:D58" si="199">L55+T55+AB55+AJ55+AR55+AZ55+BH55+BP55</f>
        <v>130</v>
      </c>
      <c r="E55" s="135">
        <f t="shared" ref="E55:E58" si="200">M55+U55+AC55+AK55+AS55+BA55+BI55+BQ55</f>
        <v>124</v>
      </c>
      <c r="F55" s="135">
        <f t="shared" ref="F55:F58" si="201">N55+V55+AD55+AL55+AT55+BB55+BJ55+BR55</f>
        <v>122</v>
      </c>
      <c r="G55" s="135">
        <f t="shared" ref="G55:G58" si="202">F55-D55</f>
        <v>-8</v>
      </c>
      <c r="H55" s="135">
        <f t="shared" ref="H55:H58" si="203">F55-E55</f>
        <v>-2</v>
      </c>
      <c r="J55" s="141"/>
      <c r="K55" s="142" t="s">
        <v>73</v>
      </c>
      <c r="L55" s="135">
        <v>0</v>
      </c>
      <c r="M55" s="135">
        <v>0</v>
      </c>
      <c r="N55" s="135">
        <v>0</v>
      </c>
      <c r="O55" s="135">
        <f t="shared" ref="O55:O58" si="204">N55-L55</f>
        <v>0</v>
      </c>
      <c r="P55" s="135">
        <f t="shared" ref="P55:P58" si="205">N55-M55</f>
        <v>0</v>
      </c>
      <c r="R55" s="141"/>
      <c r="S55" s="142" t="s">
        <v>73</v>
      </c>
      <c r="T55" s="135">
        <v>2</v>
      </c>
      <c r="U55" s="135">
        <v>2</v>
      </c>
      <c r="V55" s="135">
        <v>2</v>
      </c>
      <c r="W55" s="135">
        <f t="shared" ref="W55:W58" si="206">V55-T55</f>
        <v>0</v>
      </c>
      <c r="X55" s="135">
        <f t="shared" ref="X55:X58" si="207">V55-U55</f>
        <v>0</v>
      </c>
      <c r="Z55" s="141"/>
      <c r="AA55" s="142" t="s">
        <v>73</v>
      </c>
      <c r="AB55" s="135">
        <v>2</v>
      </c>
      <c r="AC55" s="135">
        <v>2</v>
      </c>
      <c r="AD55" s="135">
        <v>2</v>
      </c>
      <c r="AE55" s="135">
        <f t="shared" ref="AE55:AE58" si="208">AD55-AB55</f>
        <v>0</v>
      </c>
      <c r="AF55" s="135">
        <f t="shared" ref="AF55:AF58" si="209">AD55-AC55</f>
        <v>0</v>
      </c>
      <c r="AH55" s="141"/>
      <c r="AI55" s="142" t="s">
        <v>73</v>
      </c>
      <c r="AJ55" s="135">
        <v>84</v>
      </c>
      <c r="AK55" s="135">
        <v>82</v>
      </c>
      <c r="AL55" s="135">
        <v>88</v>
      </c>
      <c r="AM55" s="135">
        <f t="shared" ref="AM55:AM58" si="210">AL55-AJ55</f>
        <v>4</v>
      </c>
      <c r="AN55" s="135">
        <f t="shared" ref="AN55:AN58" si="211">AL55-AK55</f>
        <v>6</v>
      </c>
      <c r="AP55" s="141"/>
      <c r="AQ55" s="142" t="s">
        <v>73</v>
      </c>
      <c r="AR55" s="135">
        <v>33</v>
      </c>
      <c r="AS55" s="135">
        <v>29</v>
      </c>
      <c r="AT55" s="135">
        <v>26</v>
      </c>
      <c r="AU55" s="135">
        <f t="shared" ref="AU55:AU58" si="212">AT55-AR55</f>
        <v>-7</v>
      </c>
      <c r="AV55" s="135">
        <f t="shared" ref="AV55:AV58" si="213">AT55-AS55</f>
        <v>-3</v>
      </c>
      <c r="AX55" s="141"/>
      <c r="AY55" s="142" t="s">
        <v>73</v>
      </c>
      <c r="AZ55" s="135">
        <v>2</v>
      </c>
      <c r="BA55" s="135">
        <v>2</v>
      </c>
      <c r="BB55" s="135">
        <v>2</v>
      </c>
      <c r="BC55" s="135">
        <f t="shared" ref="BC55:BC58" si="214">BB55-AZ55</f>
        <v>0</v>
      </c>
      <c r="BD55" s="135">
        <f t="shared" ref="BD55:BD58" si="215">BB55-BA55</f>
        <v>0</v>
      </c>
      <c r="BF55" s="141"/>
      <c r="BG55" s="142" t="s">
        <v>73</v>
      </c>
      <c r="BH55" s="135">
        <v>3</v>
      </c>
      <c r="BI55" s="135">
        <v>3</v>
      </c>
      <c r="BJ55" s="135">
        <v>0</v>
      </c>
      <c r="BK55" s="135">
        <f t="shared" ref="BK55:BK58" si="216">BJ55-BH55</f>
        <v>-3</v>
      </c>
      <c r="BL55" s="135">
        <f t="shared" ref="BL55:BL58" si="217">BJ55-BI55</f>
        <v>-3</v>
      </c>
      <c r="BN55" s="141"/>
      <c r="BO55" s="142" t="s">
        <v>73</v>
      </c>
      <c r="BP55" s="135">
        <v>4</v>
      </c>
      <c r="BQ55" s="135">
        <v>4</v>
      </c>
      <c r="BR55" s="135">
        <v>2</v>
      </c>
      <c r="BS55" s="135">
        <f t="shared" ref="BS55:BS58" si="218">BR55-BP55</f>
        <v>-2</v>
      </c>
      <c r="BT55" s="135">
        <f t="shared" ref="BT55:BT58" si="219">BR55-BQ55</f>
        <v>-2</v>
      </c>
    </row>
    <row r="56" spans="1:72">
      <c r="B56" s="141"/>
      <c r="C56" s="142" t="s">
        <v>18</v>
      </c>
      <c r="D56" s="135">
        <f t="shared" si="199"/>
        <v>223</v>
      </c>
      <c r="E56" s="135">
        <f t="shared" si="200"/>
        <v>462</v>
      </c>
      <c r="F56" s="135">
        <f t="shared" si="201"/>
        <v>438</v>
      </c>
      <c r="G56" s="135">
        <f t="shared" si="202"/>
        <v>215</v>
      </c>
      <c r="H56" s="135">
        <f t="shared" si="203"/>
        <v>-24</v>
      </c>
      <c r="J56" s="141"/>
      <c r="K56" s="142" t="s">
        <v>18</v>
      </c>
      <c r="L56" s="135">
        <v>0</v>
      </c>
      <c r="M56" s="135">
        <v>226</v>
      </c>
      <c r="N56" s="135">
        <v>225</v>
      </c>
      <c r="O56" s="135">
        <f t="shared" ref="O56" si="220">N56-L56</f>
        <v>225</v>
      </c>
      <c r="P56" s="135">
        <f t="shared" si="205"/>
        <v>-1</v>
      </c>
      <c r="R56" s="141"/>
      <c r="S56" s="142" t="s">
        <v>18</v>
      </c>
      <c r="T56" s="135">
        <v>10</v>
      </c>
      <c r="U56" s="135">
        <v>11</v>
      </c>
      <c r="V56" s="135">
        <v>11</v>
      </c>
      <c r="W56" s="135">
        <f t="shared" si="206"/>
        <v>1</v>
      </c>
      <c r="X56" s="135">
        <f t="shared" si="207"/>
        <v>0</v>
      </c>
      <c r="Z56" s="141"/>
      <c r="AA56" s="142" t="s">
        <v>18</v>
      </c>
      <c r="AB56" s="135">
        <v>3</v>
      </c>
      <c r="AC56" s="135">
        <v>3</v>
      </c>
      <c r="AD56" s="135">
        <v>3</v>
      </c>
      <c r="AE56" s="135">
        <f t="shared" si="208"/>
        <v>0</v>
      </c>
      <c r="AF56" s="135">
        <f t="shared" si="209"/>
        <v>0</v>
      </c>
      <c r="AH56" s="141"/>
      <c r="AI56" s="142" t="s">
        <v>18</v>
      </c>
      <c r="AJ56" s="135">
        <v>145</v>
      </c>
      <c r="AK56" s="135">
        <v>154</v>
      </c>
      <c r="AL56" s="135">
        <f>135-AL20</f>
        <v>132</v>
      </c>
      <c r="AM56" s="135">
        <f t="shared" si="210"/>
        <v>-13</v>
      </c>
      <c r="AN56" s="135">
        <f t="shared" si="211"/>
        <v>-22</v>
      </c>
      <c r="AP56" s="141"/>
      <c r="AQ56" s="142" t="s">
        <v>18</v>
      </c>
      <c r="AR56" s="135">
        <v>22</v>
      </c>
      <c r="AS56" s="135">
        <v>20</v>
      </c>
      <c r="AT56" s="135">
        <v>20</v>
      </c>
      <c r="AU56" s="135">
        <f t="shared" si="212"/>
        <v>-2</v>
      </c>
      <c r="AV56" s="135">
        <f t="shared" si="213"/>
        <v>0</v>
      </c>
      <c r="AX56" s="141"/>
      <c r="AY56" s="142" t="s">
        <v>18</v>
      </c>
      <c r="AZ56" s="135">
        <v>28</v>
      </c>
      <c r="BA56" s="135">
        <v>27</v>
      </c>
      <c r="BB56" s="135">
        <v>25</v>
      </c>
      <c r="BC56" s="135">
        <f t="shared" si="214"/>
        <v>-3</v>
      </c>
      <c r="BD56" s="135">
        <f t="shared" si="215"/>
        <v>-2</v>
      </c>
      <c r="BF56" s="141"/>
      <c r="BG56" s="142" t="s">
        <v>18</v>
      </c>
      <c r="BH56" s="135">
        <v>8</v>
      </c>
      <c r="BI56" s="135">
        <v>8</v>
      </c>
      <c r="BJ56" s="135">
        <v>14</v>
      </c>
      <c r="BK56" s="135">
        <f t="shared" si="216"/>
        <v>6</v>
      </c>
      <c r="BL56" s="135">
        <f t="shared" si="217"/>
        <v>6</v>
      </c>
      <c r="BN56" s="141"/>
      <c r="BO56" s="142" t="s">
        <v>18</v>
      </c>
      <c r="BP56" s="135">
        <v>7</v>
      </c>
      <c r="BQ56" s="135">
        <v>13</v>
      </c>
      <c r="BR56" s="135">
        <v>8</v>
      </c>
      <c r="BS56" s="135">
        <f t="shared" si="218"/>
        <v>1</v>
      </c>
      <c r="BT56" s="135">
        <f t="shared" si="219"/>
        <v>-5</v>
      </c>
    </row>
    <row r="57" spans="1:72">
      <c r="B57" s="141"/>
      <c r="C57" s="142" t="s">
        <v>19</v>
      </c>
      <c r="D57" s="135">
        <f t="shared" si="199"/>
        <v>0</v>
      </c>
      <c r="E57" s="135">
        <f t="shared" si="200"/>
        <v>0</v>
      </c>
      <c r="F57" s="135">
        <f t="shared" si="201"/>
        <v>0</v>
      </c>
      <c r="G57" s="135">
        <f t="shared" si="202"/>
        <v>0</v>
      </c>
      <c r="H57" s="135">
        <f t="shared" si="203"/>
        <v>0</v>
      </c>
      <c r="J57" s="141"/>
      <c r="K57" s="142" t="s">
        <v>19</v>
      </c>
      <c r="L57" s="135">
        <v>0</v>
      </c>
      <c r="M57" s="135">
        <v>0</v>
      </c>
      <c r="N57" s="135">
        <v>0</v>
      </c>
      <c r="O57" s="135">
        <v>0</v>
      </c>
      <c r="P57" s="135">
        <f t="shared" si="205"/>
        <v>0</v>
      </c>
      <c r="R57" s="141"/>
      <c r="S57" s="142" t="s">
        <v>19</v>
      </c>
      <c r="T57" s="135">
        <v>0</v>
      </c>
      <c r="U57" s="135">
        <v>0</v>
      </c>
      <c r="V57" s="135">
        <v>0</v>
      </c>
      <c r="W57" s="135">
        <f t="shared" si="206"/>
        <v>0</v>
      </c>
      <c r="X57" s="135">
        <f t="shared" si="207"/>
        <v>0</v>
      </c>
      <c r="Z57" s="141"/>
      <c r="AA57" s="142" t="s">
        <v>19</v>
      </c>
      <c r="AB57" s="135">
        <v>0</v>
      </c>
      <c r="AC57" s="135">
        <v>0</v>
      </c>
      <c r="AD57" s="135">
        <v>0</v>
      </c>
      <c r="AE57" s="135">
        <f t="shared" si="208"/>
        <v>0</v>
      </c>
      <c r="AF57" s="135">
        <f t="shared" si="209"/>
        <v>0</v>
      </c>
      <c r="AH57" s="141"/>
      <c r="AI57" s="142" t="s">
        <v>19</v>
      </c>
      <c r="AJ57" s="135">
        <v>0</v>
      </c>
      <c r="AK57" s="135">
        <v>0</v>
      </c>
      <c r="AL57" s="135">
        <v>0</v>
      </c>
      <c r="AM57" s="135">
        <f t="shared" si="210"/>
        <v>0</v>
      </c>
      <c r="AN57" s="135">
        <f t="shared" si="211"/>
        <v>0</v>
      </c>
      <c r="AP57" s="141"/>
      <c r="AQ57" s="142" t="s">
        <v>19</v>
      </c>
      <c r="AR57" s="135">
        <v>0</v>
      </c>
      <c r="AS57" s="135">
        <v>0</v>
      </c>
      <c r="AT57" s="135">
        <v>0</v>
      </c>
      <c r="AU57" s="135">
        <f t="shared" si="212"/>
        <v>0</v>
      </c>
      <c r="AV57" s="135">
        <f t="shared" si="213"/>
        <v>0</v>
      </c>
      <c r="AX57" s="141"/>
      <c r="AY57" s="142" t="s">
        <v>19</v>
      </c>
      <c r="AZ57" s="135">
        <v>0</v>
      </c>
      <c r="BA57" s="135">
        <v>0</v>
      </c>
      <c r="BB57" s="135">
        <v>0</v>
      </c>
      <c r="BC57" s="135">
        <f t="shared" si="214"/>
        <v>0</v>
      </c>
      <c r="BD57" s="135">
        <f t="shared" si="215"/>
        <v>0</v>
      </c>
      <c r="BF57" s="141"/>
      <c r="BG57" s="142" t="s">
        <v>19</v>
      </c>
      <c r="BH57" s="135">
        <v>0</v>
      </c>
      <c r="BI57" s="135">
        <v>0</v>
      </c>
      <c r="BJ57" s="135">
        <v>0</v>
      </c>
      <c r="BK57" s="135">
        <f t="shared" si="216"/>
        <v>0</v>
      </c>
      <c r="BL57" s="135">
        <f t="shared" si="217"/>
        <v>0</v>
      </c>
      <c r="BN57" s="141"/>
      <c r="BO57" s="142" t="s">
        <v>19</v>
      </c>
      <c r="BP57" s="135">
        <v>0</v>
      </c>
      <c r="BQ57" s="135">
        <v>0</v>
      </c>
      <c r="BR57" s="135">
        <v>0</v>
      </c>
      <c r="BS57" s="135">
        <f t="shared" si="218"/>
        <v>0</v>
      </c>
      <c r="BT57" s="135">
        <f t="shared" si="219"/>
        <v>0</v>
      </c>
    </row>
    <row r="58" spans="1:72">
      <c r="B58" s="141"/>
      <c r="C58" s="152" t="s">
        <v>74</v>
      </c>
      <c r="D58" s="135">
        <f t="shared" si="199"/>
        <v>0</v>
      </c>
      <c r="E58" s="135">
        <f t="shared" si="200"/>
        <v>0</v>
      </c>
      <c r="F58" s="135">
        <f t="shared" si="201"/>
        <v>0</v>
      </c>
      <c r="G58" s="135">
        <f t="shared" si="202"/>
        <v>0</v>
      </c>
      <c r="H58" s="135">
        <f t="shared" si="203"/>
        <v>0</v>
      </c>
      <c r="J58" s="141"/>
      <c r="K58" s="152" t="s">
        <v>74</v>
      </c>
      <c r="L58" s="135">
        <v>0</v>
      </c>
      <c r="M58" s="135">
        <v>0</v>
      </c>
      <c r="N58" s="135">
        <v>0</v>
      </c>
      <c r="O58" s="135">
        <f t="shared" si="204"/>
        <v>0</v>
      </c>
      <c r="P58" s="135">
        <f t="shared" si="205"/>
        <v>0</v>
      </c>
      <c r="R58" s="141"/>
      <c r="S58" s="152" t="s">
        <v>74</v>
      </c>
      <c r="T58" s="135">
        <v>0</v>
      </c>
      <c r="U58" s="135">
        <v>0</v>
      </c>
      <c r="V58" s="135">
        <v>0</v>
      </c>
      <c r="W58" s="135">
        <f t="shared" si="206"/>
        <v>0</v>
      </c>
      <c r="X58" s="135">
        <f t="shared" si="207"/>
        <v>0</v>
      </c>
      <c r="Z58" s="141"/>
      <c r="AA58" s="152" t="s">
        <v>74</v>
      </c>
      <c r="AB58" s="135">
        <v>0</v>
      </c>
      <c r="AC58" s="135">
        <v>0</v>
      </c>
      <c r="AD58" s="135">
        <v>0</v>
      </c>
      <c r="AE58" s="135">
        <f t="shared" si="208"/>
        <v>0</v>
      </c>
      <c r="AF58" s="135">
        <f t="shared" si="209"/>
        <v>0</v>
      </c>
      <c r="AH58" s="141"/>
      <c r="AI58" s="152" t="s">
        <v>74</v>
      </c>
      <c r="AJ58" s="135">
        <v>0</v>
      </c>
      <c r="AK58" s="135">
        <v>0</v>
      </c>
      <c r="AL58" s="135">
        <v>0</v>
      </c>
      <c r="AM58" s="135">
        <f t="shared" si="210"/>
        <v>0</v>
      </c>
      <c r="AN58" s="135">
        <f t="shared" si="211"/>
        <v>0</v>
      </c>
      <c r="AP58" s="141"/>
      <c r="AQ58" s="152" t="s">
        <v>74</v>
      </c>
      <c r="AR58" s="135">
        <v>0</v>
      </c>
      <c r="AS58" s="135">
        <v>0</v>
      </c>
      <c r="AT58" s="135">
        <v>0</v>
      </c>
      <c r="AU58" s="135">
        <f t="shared" si="212"/>
        <v>0</v>
      </c>
      <c r="AV58" s="135">
        <f t="shared" si="213"/>
        <v>0</v>
      </c>
      <c r="AX58" s="141"/>
      <c r="AY58" s="152" t="s">
        <v>74</v>
      </c>
      <c r="AZ58" s="135">
        <v>0</v>
      </c>
      <c r="BA58" s="135">
        <v>0</v>
      </c>
      <c r="BB58" s="135">
        <v>0</v>
      </c>
      <c r="BC58" s="135">
        <f t="shared" si="214"/>
        <v>0</v>
      </c>
      <c r="BD58" s="135">
        <f t="shared" si="215"/>
        <v>0</v>
      </c>
      <c r="BF58" s="141"/>
      <c r="BG58" s="152" t="s">
        <v>74</v>
      </c>
      <c r="BH58" s="135">
        <v>0</v>
      </c>
      <c r="BI58" s="135">
        <v>0</v>
      </c>
      <c r="BJ58" s="135">
        <v>0</v>
      </c>
      <c r="BK58" s="135">
        <f t="shared" si="216"/>
        <v>0</v>
      </c>
      <c r="BL58" s="135">
        <f t="shared" si="217"/>
        <v>0</v>
      </c>
      <c r="BN58" s="141"/>
      <c r="BO58" s="152" t="s">
        <v>74</v>
      </c>
      <c r="BP58" s="135">
        <v>0</v>
      </c>
      <c r="BQ58" s="135">
        <v>0</v>
      </c>
      <c r="BR58" s="135">
        <v>0</v>
      </c>
      <c r="BS58" s="135">
        <f t="shared" si="218"/>
        <v>0</v>
      </c>
      <c r="BT58" s="135">
        <f t="shared" si="219"/>
        <v>0</v>
      </c>
    </row>
    <row r="59" spans="1:72">
      <c r="B59" s="134"/>
      <c r="C59" s="140"/>
      <c r="D59" s="138"/>
      <c r="E59" s="138"/>
      <c r="F59" s="138"/>
      <c r="G59" s="138"/>
      <c r="H59" s="138"/>
      <c r="J59" s="134"/>
      <c r="K59" s="140"/>
      <c r="L59" s="138"/>
      <c r="M59" s="138"/>
      <c r="N59" s="138"/>
      <c r="O59" s="138"/>
      <c r="P59" s="138"/>
      <c r="R59" s="134"/>
      <c r="S59" s="140"/>
      <c r="T59" s="138"/>
      <c r="U59" s="138"/>
      <c r="V59" s="138"/>
      <c r="W59" s="138"/>
      <c r="X59" s="138"/>
      <c r="Z59" s="134"/>
      <c r="AA59" s="140"/>
      <c r="AB59" s="138"/>
      <c r="AC59" s="138"/>
      <c r="AD59" s="138"/>
      <c r="AE59" s="138"/>
      <c r="AF59" s="138"/>
      <c r="AH59" s="134"/>
      <c r="AI59" s="140"/>
      <c r="AJ59" s="138"/>
      <c r="AK59" s="138"/>
      <c r="AL59" s="138"/>
      <c r="AM59" s="138"/>
      <c r="AN59" s="138"/>
      <c r="AP59" s="134"/>
      <c r="AQ59" s="140"/>
      <c r="AR59" s="138"/>
      <c r="AS59" s="138"/>
      <c r="AT59" s="138"/>
      <c r="AU59" s="138"/>
      <c r="AV59" s="138"/>
      <c r="AX59" s="134"/>
      <c r="AY59" s="140"/>
      <c r="AZ59" s="138"/>
      <c r="BA59" s="138"/>
      <c r="BB59" s="138"/>
      <c r="BC59" s="138"/>
      <c r="BD59" s="138"/>
      <c r="BF59" s="134"/>
      <c r="BG59" s="140"/>
      <c r="BH59" s="138"/>
      <c r="BI59" s="138"/>
      <c r="BJ59" s="138"/>
      <c r="BK59" s="138"/>
      <c r="BL59" s="138"/>
      <c r="BN59" s="134"/>
      <c r="BO59" s="140"/>
      <c r="BP59" s="138"/>
      <c r="BQ59" s="138"/>
      <c r="BR59" s="138"/>
      <c r="BS59" s="138"/>
      <c r="BT59" s="138"/>
    </row>
    <row r="60" spans="1:72">
      <c r="B60" s="332" t="s">
        <v>39</v>
      </c>
      <c r="C60" s="333"/>
      <c r="D60" s="143">
        <f>SUM(D55:D58)+D53</f>
        <v>656</v>
      </c>
      <c r="E60" s="143">
        <f t="shared" ref="E60:F60" si="221">SUM(E55:E58)+E53</f>
        <v>890</v>
      </c>
      <c r="F60" s="143">
        <f t="shared" si="221"/>
        <v>851</v>
      </c>
      <c r="G60" s="143">
        <f t="shared" ref="G60:H60" si="222">SUM(G55:G58)+G53</f>
        <v>195</v>
      </c>
      <c r="H60" s="143">
        <f t="shared" si="222"/>
        <v>-39</v>
      </c>
      <c r="J60" s="332" t="s">
        <v>39</v>
      </c>
      <c r="K60" s="333"/>
      <c r="L60" s="143">
        <f t="shared" ref="L60" si="223">SUM(L55:L58)+L53</f>
        <v>0</v>
      </c>
      <c r="M60" s="143">
        <f t="shared" ref="M60:N60" si="224">SUM(M55:M58)+M53</f>
        <v>226</v>
      </c>
      <c r="N60" s="143">
        <f t="shared" si="224"/>
        <v>225</v>
      </c>
      <c r="O60" s="143">
        <f t="shared" ref="O60:P60" si="225">SUM(O55:O58)+O53</f>
        <v>225</v>
      </c>
      <c r="P60" s="143">
        <f t="shared" si="225"/>
        <v>-1</v>
      </c>
      <c r="R60" s="332" t="s">
        <v>39</v>
      </c>
      <c r="S60" s="333"/>
      <c r="T60" s="143">
        <f t="shared" ref="T60:V60" si="226">SUM(T55:T58)+T53</f>
        <v>12</v>
      </c>
      <c r="U60" s="143">
        <f t="shared" si="226"/>
        <v>13</v>
      </c>
      <c r="V60" s="143">
        <f t="shared" si="226"/>
        <v>13</v>
      </c>
      <c r="W60" s="143">
        <f t="shared" ref="W60:X60" si="227">SUM(W55:W58)+W53</f>
        <v>1</v>
      </c>
      <c r="X60" s="143">
        <f t="shared" si="227"/>
        <v>0</v>
      </c>
      <c r="Z60" s="332" t="s">
        <v>39</v>
      </c>
      <c r="AA60" s="333"/>
      <c r="AB60" s="143">
        <f t="shared" ref="AB60:AD60" si="228">SUM(AB55:AB59)+AB53</f>
        <v>7</v>
      </c>
      <c r="AC60" s="143">
        <f t="shared" si="228"/>
        <v>7</v>
      </c>
      <c r="AD60" s="143">
        <f t="shared" si="228"/>
        <v>6</v>
      </c>
      <c r="AE60" s="143">
        <f t="shared" ref="AE60:AF60" si="229">SUM(AE55:AE58)+AE53</f>
        <v>-1</v>
      </c>
      <c r="AF60" s="143">
        <f t="shared" si="229"/>
        <v>-1</v>
      </c>
      <c r="AH60" s="332" t="s">
        <v>39</v>
      </c>
      <c r="AI60" s="333"/>
      <c r="AJ60" s="143">
        <f>SUM(AJ55:AJ58)+AJ53</f>
        <v>473</v>
      </c>
      <c r="AK60" s="143">
        <f>SUM(AK55:AK58)+AK53</f>
        <v>482</v>
      </c>
      <c r="AL60" s="143">
        <f>SUM(AL55:AL58)+AL53</f>
        <v>458</v>
      </c>
      <c r="AM60" s="143">
        <f t="shared" ref="AM60:AN60" si="230">SUM(AM55:AM58)+AM53</f>
        <v>-15</v>
      </c>
      <c r="AN60" s="143">
        <f t="shared" si="230"/>
        <v>-24</v>
      </c>
      <c r="AP60" s="332" t="s">
        <v>39</v>
      </c>
      <c r="AQ60" s="333"/>
      <c r="AR60" s="143">
        <f t="shared" ref="AR60:AT60" si="231">SUM(AR55:AR58)+AR53</f>
        <v>100</v>
      </c>
      <c r="AS60" s="143">
        <f t="shared" si="231"/>
        <v>94</v>
      </c>
      <c r="AT60" s="143">
        <f t="shared" si="231"/>
        <v>87</v>
      </c>
      <c r="AU60" s="143">
        <f t="shared" ref="AU60:AV60" si="232">SUM(AU55:AU58)+AU53</f>
        <v>-13</v>
      </c>
      <c r="AV60" s="143">
        <f t="shared" si="232"/>
        <v>-7</v>
      </c>
      <c r="AX60" s="332" t="s">
        <v>39</v>
      </c>
      <c r="AY60" s="333"/>
      <c r="AZ60" s="143">
        <f t="shared" ref="AZ60:BB60" si="233">SUM(AZ55:AZ58)+AZ53</f>
        <v>42</v>
      </c>
      <c r="BA60" s="143">
        <f t="shared" si="233"/>
        <v>40</v>
      </c>
      <c r="BB60" s="143">
        <f t="shared" si="233"/>
        <v>38</v>
      </c>
      <c r="BC60" s="143">
        <f t="shared" ref="BC60:BD60" si="234">SUM(BC55:BC58)+BC53</f>
        <v>-4</v>
      </c>
      <c r="BD60" s="143">
        <f t="shared" si="234"/>
        <v>-2</v>
      </c>
      <c r="BF60" s="332" t="s">
        <v>39</v>
      </c>
      <c r="BG60" s="333"/>
      <c r="BH60" s="143">
        <f t="shared" ref="BH60:BJ60" si="235">SUM(BH55:BH59)+BH53</f>
        <v>11</v>
      </c>
      <c r="BI60" s="143">
        <f t="shared" si="235"/>
        <v>11</v>
      </c>
      <c r="BJ60" s="143">
        <f t="shared" si="235"/>
        <v>14</v>
      </c>
      <c r="BK60" s="143">
        <f t="shared" ref="BK60:BL60" si="236">SUM(BK55:BK58)+BK53</f>
        <v>3</v>
      </c>
      <c r="BL60" s="143">
        <f t="shared" si="236"/>
        <v>3</v>
      </c>
      <c r="BN60" s="332" t="s">
        <v>39</v>
      </c>
      <c r="BO60" s="333"/>
      <c r="BP60" s="143">
        <f t="shared" ref="BP60:BR60" si="237">SUM(BP55:BP59)+BP53</f>
        <v>11</v>
      </c>
      <c r="BQ60" s="143">
        <f t="shared" si="237"/>
        <v>17</v>
      </c>
      <c r="BR60" s="143">
        <f t="shared" si="237"/>
        <v>10</v>
      </c>
      <c r="BS60" s="143">
        <f t="shared" ref="BS60:BT60" si="238">SUM(BS55:BS58)+BS53</f>
        <v>-1</v>
      </c>
      <c r="BT60" s="143">
        <f t="shared" si="238"/>
        <v>-7</v>
      </c>
    </row>
    <row r="61" spans="1:72">
      <c r="B61" s="128">
        <v>4</v>
      </c>
      <c r="C61" s="149" t="s">
        <v>90</v>
      </c>
      <c r="D61" s="129"/>
      <c r="E61" s="129"/>
      <c r="F61" s="129"/>
      <c r="G61" s="129"/>
      <c r="H61" s="129"/>
      <c r="J61" s="128">
        <v>4</v>
      </c>
      <c r="K61" s="149" t="s">
        <v>90</v>
      </c>
      <c r="L61" s="129"/>
      <c r="M61" s="129"/>
      <c r="N61" s="129"/>
      <c r="O61" s="129"/>
      <c r="P61" s="129"/>
      <c r="R61" s="128">
        <v>4</v>
      </c>
      <c r="S61" s="149" t="s">
        <v>90</v>
      </c>
      <c r="T61" s="129"/>
      <c r="U61" s="129"/>
      <c r="V61" s="129"/>
      <c r="W61" s="129"/>
      <c r="X61" s="129"/>
      <c r="Z61" s="128">
        <v>4</v>
      </c>
      <c r="AA61" s="149" t="s">
        <v>90</v>
      </c>
      <c r="AB61" s="129"/>
      <c r="AC61" s="129"/>
      <c r="AD61" s="129"/>
      <c r="AE61" s="129"/>
      <c r="AF61" s="129"/>
      <c r="AH61" s="128">
        <v>4</v>
      </c>
      <c r="AI61" s="149" t="s">
        <v>90</v>
      </c>
      <c r="AJ61" s="129"/>
      <c r="AK61" s="129"/>
      <c r="AL61" s="129"/>
      <c r="AM61" s="129"/>
      <c r="AN61" s="129"/>
      <c r="AP61" s="128">
        <v>4</v>
      </c>
      <c r="AQ61" s="149" t="s">
        <v>90</v>
      </c>
      <c r="AR61" s="129"/>
      <c r="AS61" s="129"/>
      <c r="AT61" s="129"/>
      <c r="AU61" s="129"/>
      <c r="AV61" s="129"/>
      <c r="AX61" s="128">
        <v>4</v>
      </c>
      <c r="AY61" s="149" t="s">
        <v>90</v>
      </c>
      <c r="AZ61" s="129"/>
      <c r="BA61" s="129"/>
      <c r="BB61" s="129"/>
      <c r="BC61" s="129"/>
      <c r="BD61" s="129"/>
      <c r="BF61" s="128">
        <v>4</v>
      </c>
      <c r="BG61" s="149" t="s">
        <v>90</v>
      </c>
      <c r="BH61" s="129"/>
      <c r="BI61" s="129"/>
      <c r="BJ61" s="129"/>
      <c r="BK61" s="129"/>
      <c r="BL61" s="129"/>
      <c r="BN61" s="128">
        <v>4</v>
      </c>
      <c r="BO61" s="149" t="s">
        <v>90</v>
      </c>
      <c r="BP61" s="129"/>
      <c r="BQ61" s="129"/>
      <c r="BR61" s="129"/>
      <c r="BS61" s="129"/>
      <c r="BT61" s="129"/>
    </row>
    <row r="62" spans="1:72">
      <c r="B62" s="131"/>
      <c r="C62" s="132" t="s">
        <v>9</v>
      </c>
      <c r="D62" s="133"/>
      <c r="E62" s="133"/>
      <c r="F62" s="133"/>
      <c r="G62" s="133"/>
      <c r="H62" s="133"/>
      <c r="J62" s="131"/>
      <c r="K62" s="132" t="s">
        <v>9</v>
      </c>
      <c r="L62" s="133"/>
      <c r="M62" s="133"/>
      <c r="N62" s="133"/>
      <c r="O62" s="133"/>
      <c r="P62" s="133"/>
      <c r="R62" s="131"/>
      <c r="S62" s="132" t="s">
        <v>9</v>
      </c>
      <c r="T62" s="133"/>
      <c r="U62" s="133"/>
      <c r="V62" s="133"/>
      <c r="W62" s="133"/>
      <c r="X62" s="133"/>
      <c r="Z62" s="131"/>
      <c r="AA62" s="132" t="s">
        <v>9</v>
      </c>
      <c r="AB62" s="133"/>
      <c r="AC62" s="133"/>
      <c r="AD62" s="133"/>
      <c r="AE62" s="133"/>
      <c r="AF62" s="133"/>
      <c r="AH62" s="131"/>
      <c r="AI62" s="132" t="s">
        <v>9</v>
      </c>
      <c r="AJ62" s="133"/>
      <c r="AK62" s="133"/>
      <c r="AL62" s="133"/>
      <c r="AM62" s="133"/>
      <c r="AN62" s="133"/>
      <c r="AP62" s="131"/>
      <c r="AQ62" s="132" t="s">
        <v>9</v>
      </c>
      <c r="AR62" s="133"/>
      <c r="AS62" s="133"/>
      <c r="AT62" s="133"/>
      <c r="AU62" s="133"/>
      <c r="AV62" s="133"/>
      <c r="AX62" s="131"/>
      <c r="AY62" s="132" t="s">
        <v>9</v>
      </c>
      <c r="AZ62" s="133"/>
      <c r="BA62" s="133"/>
      <c r="BB62" s="133"/>
      <c r="BC62" s="133"/>
      <c r="BD62" s="133"/>
      <c r="BF62" s="131"/>
      <c r="BG62" s="132" t="s">
        <v>9</v>
      </c>
      <c r="BH62" s="133"/>
      <c r="BI62" s="133"/>
      <c r="BJ62" s="133"/>
      <c r="BK62" s="133"/>
      <c r="BL62" s="133"/>
      <c r="BN62" s="131"/>
      <c r="BO62" s="132" t="s">
        <v>9</v>
      </c>
      <c r="BP62" s="133"/>
      <c r="BQ62" s="133"/>
      <c r="BR62" s="133"/>
      <c r="BS62" s="133"/>
      <c r="BT62" s="133"/>
    </row>
    <row r="63" spans="1:72">
      <c r="A63" s="35" t="s">
        <v>10</v>
      </c>
      <c r="B63" s="134"/>
      <c r="C63" s="150" t="s">
        <v>81</v>
      </c>
      <c r="D63" s="135">
        <f t="shared" ref="D63:D69" si="239">L63+T63+AB63+AJ63+AR63+AZ63+BH63+BP63</f>
        <v>0</v>
      </c>
      <c r="E63" s="135">
        <f t="shared" ref="E63:E69" si="240">M63+U63+AC63+AK63+AS63+BA63+BI63+BQ63</f>
        <v>0</v>
      </c>
      <c r="F63" s="135">
        <f t="shared" ref="F63:F69" si="241">N63+V63+AD63+AL63+AT63+BB63+BJ63+BR63</f>
        <v>0</v>
      </c>
      <c r="G63" s="135">
        <f>F63-D63</f>
        <v>0</v>
      </c>
      <c r="H63" s="135">
        <f>F63-E63</f>
        <v>0</v>
      </c>
      <c r="J63" s="134"/>
      <c r="K63" s="150" t="s">
        <v>81</v>
      </c>
      <c r="L63" s="135">
        <v>0</v>
      </c>
      <c r="M63" s="135">
        <v>0</v>
      </c>
      <c r="N63" s="135">
        <v>0</v>
      </c>
      <c r="O63" s="135">
        <f>N63-L63</f>
        <v>0</v>
      </c>
      <c r="P63" s="135">
        <f>N63-M63</f>
        <v>0</v>
      </c>
      <c r="R63" s="134"/>
      <c r="S63" s="150" t="s">
        <v>81</v>
      </c>
      <c r="T63" s="135">
        <v>0</v>
      </c>
      <c r="U63" s="135">
        <v>0</v>
      </c>
      <c r="V63" s="135">
        <v>0</v>
      </c>
      <c r="W63" s="135">
        <f>V63-T63</f>
        <v>0</v>
      </c>
      <c r="X63" s="135">
        <f>V63-U63</f>
        <v>0</v>
      </c>
      <c r="Z63" s="134"/>
      <c r="AA63" s="150" t="s">
        <v>81</v>
      </c>
      <c r="AB63" s="135">
        <v>0</v>
      </c>
      <c r="AC63" s="135">
        <v>0</v>
      </c>
      <c r="AD63" s="135">
        <v>0</v>
      </c>
      <c r="AE63" s="135">
        <f>AD63-AB63</f>
        <v>0</v>
      </c>
      <c r="AF63" s="135">
        <f>AD63-AC63</f>
        <v>0</v>
      </c>
      <c r="AH63" s="134"/>
      <c r="AI63" s="150" t="s">
        <v>81</v>
      </c>
      <c r="AJ63" s="135">
        <v>0</v>
      </c>
      <c r="AK63" s="135">
        <v>0</v>
      </c>
      <c r="AL63" s="135">
        <v>0</v>
      </c>
      <c r="AM63" s="135">
        <f>AL63-AJ63</f>
        <v>0</v>
      </c>
      <c r="AN63" s="135">
        <f>AL63-AK63</f>
        <v>0</v>
      </c>
      <c r="AP63" s="134"/>
      <c r="AQ63" s="150" t="s">
        <v>81</v>
      </c>
      <c r="AR63" s="135">
        <v>0</v>
      </c>
      <c r="AS63" s="135">
        <v>0</v>
      </c>
      <c r="AT63" s="135">
        <v>0</v>
      </c>
      <c r="AU63" s="135">
        <f>AT63-AR63</f>
        <v>0</v>
      </c>
      <c r="AV63" s="135">
        <f>AT63-AS63</f>
        <v>0</v>
      </c>
      <c r="AX63" s="134"/>
      <c r="AY63" s="150" t="s">
        <v>81</v>
      </c>
      <c r="AZ63" s="135">
        <v>0</v>
      </c>
      <c r="BA63" s="135">
        <v>0</v>
      </c>
      <c r="BB63" s="135">
        <v>0</v>
      </c>
      <c r="BC63" s="135">
        <f>BB63-AZ63</f>
        <v>0</v>
      </c>
      <c r="BD63" s="135">
        <f>BB63-BA63</f>
        <v>0</v>
      </c>
      <c r="BF63" s="134"/>
      <c r="BG63" s="150" t="s">
        <v>81</v>
      </c>
      <c r="BH63" s="135">
        <v>0</v>
      </c>
      <c r="BI63" s="135">
        <v>0</v>
      </c>
      <c r="BJ63" s="135">
        <v>0</v>
      </c>
      <c r="BK63" s="135">
        <f>BJ63-BH63</f>
        <v>0</v>
      </c>
      <c r="BL63" s="135">
        <f>BJ63-BI63</f>
        <v>0</v>
      </c>
      <c r="BN63" s="134"/>
      <c r="BO63" s="150" t="s">
        <v>81</v>
      </c>
      <c r="BP63" s="135">
        <v>0</v>
      </c>
      <c r="BQ63" s="135">
        <v>0</v>
      </c>
      <c r="BR63" s="135">
        <v>0</v>
      </c>
      <c r="BS63" s="135">
        <f>BR63-BP63</f>
        <v>0</v>
      </c>
      <c r="BT63" s="135">
        <f>BR63-BQ63</f>
        <v>0</v>
      </c>
    </row>
    <row r="64" spans="1:72">
      <c r="A64" s="35" t="s">
        <v>11</v>
      </c>
      <c r="B64" s="134"/>
      <c r="C64" s="150" t="s">
        <v>82</v>
      </c>
      <c r="D64" s="135">
        <f t="shared" si="239"/>
        <v>630</v>
      </c>
      <c r="E64" s="135">
        <f t="shared" si="240"/>
        <v>882</v>
      </c>
      <c r="F64" s="135">
        <f t="shared" si="241"/>
        <v>535</v>
      </c>
      <c r="G64" s="135">
        <f t="shared" ref="G64:G69" si="242">F64-D64</f>
        <v>-95</v>
      </c>
      <c r="H64" s="135">
        <f t="shared" ref="H64:H69" si="243">F64-E64</f>
        <v>-347</v>
      </c>
      <c r="J64" s="134"/>
      <c r="K64" s="150" t="s">
        <v>82</v>
      </c>
      <c r="L64" s="135">
        <v>0</v>
      </c>
      <c r="M64" s="135">
        <v>0</v>
      </c>
      <c r="N64" s="135">
        <v>0</v>
      </c>
      <c r="O64" s="135">
        <f t="shared" ref="O64:O69" si="244">N64-L64</f>
        <v>0</v>
      </c>
      <c r="P64" s="135">
        <f t="shared" ref="P64:P69" si="245">N64-M64</f>
        <v>0</v>
      </c>
      <c r="R64" s="134"/>
      <c r="S64" s="150" t="s">
        <v>82</v>
      </c>
      <c r="T64" s="135">
        <v>0</v>
      </c>
      <c r="U64" s="135">
        <v>0</v>
      </c>
      <c r="V64" s="135">
        <v>0</v>
      </c>
      <c r="W64" s="135">
        <f t="shared" ref="W64:W69" si="246">V64-T64</f>
        <v>0</v>
      </c>
      <c r="X64" s="135">
        <f t="shared" ref="X64:X69" si="247">V64-U64</f>
        <v>0</v>
      </c>
      <c r="Z64" s="134"/>
      <c r="AA64" s="150" t="s">
        <v>82</v>
      </c>
      <c r="AB64" s="135">
        <f>32</f>
        <v>32</v>
      </c>
      <c r="AC64" s="135">
        <f>32+7</f>
        <v>39</v>
      </c>
      <c r="AD64" s="135">
        <v>32</v>
      </c>
      <c r="AE64" s="135">
        <f t="shared" ref="AE64:AE69" si="248">AD64-AB64</f>
        <v>0</v>
      </c>
      <c r="AF64" s="135">
        <f t="shared" ref="AF64:AF69" si="249">AD64-AC64</f>
        <v>-7</v>
      </c>
      <c r="AH64" s="134"/>
      <c r="AI64" s="150" t="s">
        <v>82</v>
      </c>
      <c r="AJ64" s="135">
        <v>0</v>
      </c>
      <c r="AK64" s="135">
        <v>0</v>
      </c>
      <c r="AL64" s="135">
        <v>0</v>
      </c>
      <c r="AM64" s="135">
        <f t="shared" ref="AM64:AM69" si="250">AL64-AJ64</f>
        <v>0</v>
      </c>
      <c r="AN64" s="135">
        <f t="shared" ref="AN64:AN69" si="251">AL64-AK64</f>
        <v>0</v>
      </c>
      <c r="AP64" s="134"/>
      <c r="AQ64" s="150" t="s">
        <v>82</v>
      </c>
      <c r="AR64" s="135">
        <v>200</v>
      </c>
      <c r="AS64" s="135">
        <v>223</v>
      </c>
      <c r="AT64" s="135">
        <v>176</v>
      </c>
      <c r="AU64" s="135">
        <f t="shared" ref="AU64:AU69" si="252">AT64-AR64</f>
        <v>-24</v>
      </c>
      <c r="AV64" s="135">
        <f t="shared" ref="AV64:AV69" si="253">AT64-AS64</f>
        <v>-47</v>
      </c>
      <c r="AX64" s="134"/>
      <c r="AY64" s="150" t="s">
        <v>82</v>
      </c>
      <c r="AZ64" s="135">
        <f>109+3</f>
        <v>112</v>
      </c>
      <c r="BA64" s="135">
        <v>117</v>
      </c>
      <c r="BB64" s="135">
        <v>111</v>
      </c>
      <c r="BC64" s="135">
        <f t="shared" ref="BC64:BC69" si="254">BB64-AZ64</f>
        <v>-1</v>
      </c>
      <c r="BD64" s="135">
        <f t="shared" ref="BD64:BD69" si="255">BB64-BA64</f>
        <v>-6</v>
      </c>
      <c r="BF64" s="134"/>
      <c r="BG64" s="150" t="s">
        <v>82</v>
      </c>
      <c r="BH64" s="135">
        <v>251</v>
      </c>
      <c r="BI64" s="135">
        <v>478</v>
      </c>
      <c r="BJ64" s="135">
        <v>181</v>
      </c>
      <c r="BK64" s="135">
        <f t="shared" ref="BK64:BK69" si="256">BJ64-BH64</f>
        <v>-70</v>
      </c>
      <c r="BL64" s="135">
        <f t="shared" ref="BL64:BL69" si="257">BJ64-BI64</f>
        <v>-297</v>
      </c>
      <c r="BN64" s="134"/>
      <c r="BO64" s="150" t="s">
        <v>82</v>
      </c>
      <c r="BP64" s="135">
        <v>35</v>
      </c>
      <c r="BQ64" s="135">
        <v>25</v>
      </c>
      <c r="BR64" s="135">
        <v>35</v>
      </c>
      <c r="BS64" s="135">
        <f t="shared" ref="BS64:BS69" si="258">BR64-BP64</f>
        <v>0</v>
      </c>
      <c r="BT64" s="135">
        <f t="shared" ref="BT64:BT69" si="259">BR64-BQ64</f>
        <v>10</v>
      </c>
    </row>
    <row r="65" spans="1:72">
      <c r="A65" s="35" t="s">
        <v>12</v>
      </c>
      <c r="B65" s="134"/>
      <c r="C65" s="150" t="s">
        <v>83</v>
      </c>
      <c r="D65" s="135">
        <f t="shared" si="239"/>
        <v>11</v>
      </c>
      <c r="E65" s="135">
        <f t="shared" si="240"/>
        <v>13</v>
      </c>
      <c r="F65" s="135">
        <f t="shared" si="241"/>
        <v>11</v>
      </c>
      <c r="G65" s="135">
        <f t="shared" si="242"/>
        <v>0</v>
      </c>
      <c r="H65" s="135">
        <f t="shared" si="243"/>
        <v>-2</v>
      </c>
      <c r="J65" s="134"/>
      <c r="K65" s="150" t="s">
        <v>83</v>
      </c>
      <c r="L65" s="135">
        <v>0</v>
      </c>
      <c r="M65" s="135">
        <v>0</v>
      </c>
      <c r="N65" s="135">
        <v>0</v>
      </c>
      <c r="O65" s="135">
        <f t="shared" si="244"/>
        <v>0</v>
      </c>
      <c r="P65" s="135">
        <f t="shared" si="245"/>
        <v>0</v>
      </c>
      <c r="R65" s="134"/>
      <c r="S65" s="150" t="s">
        <v>83</v>
      </c>
      <c r="T65" s="135">
        <v>0</v>
      </c>
      <c r="U65" s="135">
        <v>0</v>
      </c>
      <c r="V65" s="135">
        <v>0</v>
      </c>
      <c r="W65" s="135">
        <f t="shared" si="246"/>
        <v>0</v>
      </c>
      <c r="X65" s="135">
        <f t="shared" si="247"/>
        <v>0</v>
      </c>
      <c r="Z65" s="134"/>
      <c r="AA65" s="150" t="s">
        <v>83</v>
      </c>
      <c r="AB65" s="135">
        <v>3</v>
      </c>
      <c r="AC65" s="135">
        <v>3</v>
      </c>
      <c r="AD65" s="135">
        <v>3</v>
      </c>
      <c r="AE65" s="135">
        <f t="shared" si="248"/>
        <v>0</v>
      </c>
      <c r="AF65" s="135">
        <f t="shared" si="249"/>
        <v>0</v>
      </c>
      <c r="AH65" s="134"/>
      <c r="AI65" s="150" t="s">
        <v>83</v>
      </c>
      <c r="AJ65" s="135">
        <v>0</v>
      </c>
      <c r="AK65" s="135">
        <v>0</v>
      </c>
      <c r="AL65" s="135">
        <v>0</v>
      </c>
      <c r="AM65" s="135">
        <f t="shared" si="250"/>
        <v>0</v>
      </c>
      <c r="AN65" s="135">
        <f t="shared" si="251"/>
        <v>0</v>
      </c>
      <c r="AP65" s="134"/>
      <c r="AQ65" s="150" t="s">
        <v>83</v>
      </c>
      <c r="AR65" s="135">
        <v>0</v>
      </c>
      <c r="AS65" s="135">
        <v>0</v>
      </c>
      <c r="AT65" s="135">
        <v>0</v>
      </c>
      <c r="AU65" s="135">
        <f t="shared" si="252"/>
        <v>0</v>
      </c>
      <c r="AV65" s="135">
        <f t="shared" si="253"/>
        <v>0</v>
      </c>
      <c r="AX65" s="134"/>
      <c r="AY65" s="150" t="s">
        <v>83</v>
      </c>
      <c r="AZ65" s="135">
        <v>8</v>
      </c>
      <c r="BA65" s="135">
        <v>10</v>
      </c>
      <c r="BB65" s="135">
        <v>8</v>
      </c>
      <c r="BC65" s="135">
        <f t="shared" si="254"/>
        <v>0</v>
      </c>
      <c r="BD65" s="135">
        <f t="shared" si="255"/>
        <v>-2</v>
      </c>
      <c r="BF65" s="134"/>
      <c r="BG65" s="150" t="s">
        <v>83</v>
      </c>
      <c r="BH65" s="135">
        <v>0</v>
      </c>
      <c r="BI65" s="135">
        <v>0</v>
      </c>
      <c r="BJ65" s="135">
        <v>0</v>
      </c>
      <c r="BK65" s="135">
        <f t="shared" si="256"/>
        <v>0</v>
      </c>
      <c r="BL65" s="135">
        <f t="shared" si="257"/>
        <v>0</v>
      </c>
      <c r="BN65" s="134"/>
      <c r="BO65" s="150" t="s">
        <v>83</v>
      </c>
      <c r="BP65" s="135">
        <v>0</v>
      </c>
      <c r="BQ65" s="135">
        <v>0</v>
      </c>
      <c r="BR65" s="135">
        <v>0</v>
      </c>
      <c r="BS65" s="135">
        <f t="shared" si="258"/>
        <v>0</v>
      </c>
      <c r="BT65" s="135">
        <f t="shared" si="259"/>
        <v>0</v>
      </c>
    </row>
    <row r="66" spans="1:72">
      <c r="A66" s="35" t="s">
        <v>13</v>
      </c>
      <c r="B66" s="134"/>
      <c r="C66" s="150" t="s">
        <v>84</v>
      </c>
      <c r="D66" s="135">
        <f t="shared" si="239"/>
        <v>0</v>
      </c>
      <c r="E66" s="135">
        <f t="shared" si="240"/>
        <v>0</v>
      </c>
      <c r="F66" s="135">
        <f t="shared" si="241"/>
        <v>0</v>
      </c>
      <c r="G66" s="135">
        <f t="shared" si="242"/>
        <v>0</v>
      </c>
      <c r="H66" s="135">
        <f t="shared" si="243"/>
        <v>0</v>
      </c>
      <c r="J66" s="134"/>
      <c r="K66" s="150" t="s">
        <v>84</v>
      </c>
      <c r="L66" s="135">
        <v>0</v>
      </c>
      <c r="M66" s="135">
        <v>0</v>
      </c>
      <c r="N66" s="135">
        <v>0</v>
      </c>
      <c r="O66" s="135">
        <f t="shared" si="244"/>
        <v>0</v>
      </c>
      <c r="P66" s="135">
        <f t="shared" si="245"/>
        <v>0</v>
      </c>
      <c r="R66" s="134"/>
      <c r="S66" s="150" t="s">
        <v>84</v>
      </c>
      <c r="T66" s="135">
        <v>0</v>
      </c>
      <c r="U66" s="135">
        <v>0</v>
      </c>
      <c r="V66" s="135">
        <v>0</v>
      </c>
      <c r="W66" s="135">
        <f t="shared" si="246"/>
        <v>0</v>
      </c>
      <c r="X66" s="135">
        <f t="shared" si="247"/>
        <v>0</v>
      </c>
      <c r="Z66" s="134"/>
      <c r="AA66" s="150" t="s">
        <v>84</v>
      </c>
      <c r="AB66" s="135">
        <v>0</v>
      </c>
      <c r="AC66" s="135">
        <v>0</v>
      </c>
      <c r="AD66" s="135">
        <v>0</v>
      </c>
      <c r="AE66" s="135">
        <f t="shared" si="248"/>
        <v>0</v>
      </c>
      <c r="AF66" s="135">
        <f t="shared" si="249"/>
        <v>0</v>
      </c>
      <c r="AH66" s="134"/>
      <c r="AI66" s="150" t="s">
        <v>84</v>
      </c>
      <c r="AJ66" s="135">
        <v>0</v>
      </c>
      <c r="AK66" s="135">
        <v>0</v>
      </c>
      <c r="AL66" s="135">
        <v>0</v>
      </c>
      <c r="AM66" s="135">
        <f t="shared" si="250"/>
        <v>0</v>
      </c>
      <c r="AN66" s="135">
        <f t="shared" si="251"/>
        <v>0</v>
      </c>
      <c r="AP66" s="134"/>
      <c r="AQ66" s="150" t="s">
        <v>84</v>
      </c>
      <c r="AR66" s="135">
        <v>0</v>
      </c>
      <c r="AS66" s="135">
        <v>0</v>
      </c>
      <c r="AT66" s="135">
        <v>0</v>
      </c>
      <c r="AU66" s="135">
        <f t="shared" si="252"/>
        <v>0</v>
      </c>
      <c r="AV66" s="135">
        <f t="shared" si="253"/>
        <v>0</v>
      </c>
      <c r="AX66" s="134"/>
      <c r="AY66" s="150" t="s">
        <v>84</v>
      </c>
      <c r="AZ66" s="135">
        <v>0</v>
      </c>
      <c r="BA66" s="135">
        <v>0</v>
      </c>
      <c r="BB66" s="135">
        <v>0</v>
      </c>
      <c r="BC66" s="135">
        <f t="shared" si="254"/>
        <v>0</v>
      </c>
      <c r="BD66" s="135">
        <f t="shared" si="255"/>
        <v>0</v>
      </c>
      <c r="BF66" s="134"/>
      <c r="BG66" s="150" t="s">
        <v>84</v>
      </c>
      <c r="BH66" s="135">
        <v>0</v>
      </c>
      <c r="BI66" s="135">
        <v>0</v>
      </c>
      <c r="BJ66" s="135">
        <v>0</v>
      </c>
      <c r="BK66" s="135">
        <f t="shared" si="256"/>
        <v>0</v>
      </c>
      <c r="BL66" s="135">
        <f t="shared" si="257"/>
        <v>0</v>
      </c>
      <c r="BN66" s="134"/>
      <c r="BO66" s="150" t="s">
        <v>84</v>
      </c>
      <c r="BP66" s="135">
        <v>0</v>
      </c>
      <c r="BQ66" s="135">
        <v>0</v>
      </c>
      <c r="BR66" s="135">
        <v>0</v>
      </c>
      <c r="BS66" s="135">
        <f t="shared" si="258"/>
        <v>0</v>
      </c>
      <c r="BT66" s="135">
        <f t="shared" si="259"/>
        <v>0</v>
      </c>
    </row>
    <row r="67" spans="1:72">
      <c r="A67" s="35" t="s">
        <v>36</v>
      </c>
      <c r="B67" s="134"/>
      <c r="C67" s="150" t="s">
        <v>85</v>
      </c>
      <c r="D67" s="135">
        <f t="shared" si="239"/>
        <v>13</v>
      </c>
      <c r="E67" s="135">
        <f t="shared" si="240"/>
        <v>13</v>
      </c>
      <c r="F67" s="135">
        <f t="shared" si="241"/>
        <v>13</v>
      </c>
      <c r="G67" s="135">
        <f t="shared" si="242"/>
        <v>0</v>
      </c>
      <c r="H67" s="135">
        <f t="shared" si="243"/>
        <v>0</v>
      </c>
      <c r="J67" s="134"/>
      <c r="K67" s="150" t="s">
        <v>85</v>
      </c>
      <c r="L67" s="135">
        <v>0</v>
      </c>
      <c r="M67" s="135">
        <v>0</v>
      </c>
      <c r="N67" s="135">
        <v>0</v>
      </c>
      <c r="O67" s="135">
        <f t="shared" si="244"/>
        <v>0</v>
      </c>
      <c r="P67" s="135">
        <f t="shared" si="245"/>
        <v>0</v>
      </c>
      <c r="R67" s="134"/>
      <c r="S67" s="150" t="s">
        <v>85</v>
      </c>
      <c r="T67" s="135">
        <v>0</v>
      </c>
      <c r="U67" s="135">
        <v>0</v>
      </c>
      <c r="V67" s="135">
        <v>0</v>
      </c>
      <c r="W67" s="135">
        <f t="shared" si="246"/>
        <v>0</v>
      </c>
      <c r="X67" s="135">
        <f t="shared" si="247"/>
        <v>0</v>
      </c>
      <c r="Z67" s="134"/>
      <c r="AA67" s="150" t="s">
        <v>85</v>
      </c>
      <c r="AB67" s="135">
        <v>13</v>
      </c>
      <c r="AC67" s="135">
        <v>13</v>
      </c>
      <c r="AD67" s="135">
        <v>13</v>
      </c>
      <c r="AE67" s="135">
        <f t="shared" si="248"/>
        <v>0</v>
      </c>
      <c r="AF67" s="135">
        <f t="shared" si="249"/>
        <v>0</v>
      </c>
      <c r="AH67" s="134"/>
      <c r="AI67" s="150" t="s">
        <v>85</v>
      </c>
      <c r="AJ67" s="135">
        <v>0</v>
      </c>
      <c r="AK67" s="135">
        <v>0</v>
      </c>
      <c r="AL67" s="135">
        <v>0</v>
      </c>
      <c r="AM67" s="135">
        <f t="shared" si="250"/>
        <v>0</v>
      </c>
      <c r="AN67" s="135">
        <f t="shared" si="251"/>
        <v>0</v>
      </c>
      <c r="AP67" s="134"/>
      <c r="AQ67" s="150" t="s">
        <v>85</v>
      </c>
      <c r="AR67" s="135">
        <v>0</v>
      </c>
      <c r="AS67" s="135">
        <v>0</v>
      </c>
      <c r="AT67" s="135">
        <v>0</v>
      </c>
      <c r="AU67" s="135">
        <f t="shared" si="252"/>
        <v>0</v>
      </c>
      <c r="AV67" s="135">
        <f t="shared" si="253"/>
        <v>0</v>
      </c>
      <c r="AX67" s="134"/>
      <c r="AY67" s="150" t="s">
        <v>85</v>
      </c>
      <c r="AZ67" s="135">
        <v>0</v>
      </c>
      <c r="BA67" s="135">
        <v>0</v>
      </c>
      <c r="BB67" s="135">
        <v>0</v>
      </c>
      <c r="BC67" s="135">
        <f t="shared" si="254"/>
        <v>0</v>
      </c>
      <c r="BD67" s="135">
        <f t="shared" si="255"/>
        <v>0</v>
      </c>
      <c r="BF67" s="134"/>
      <c r="BG67" s="150" t="s">
        <v>85</v>
      </c>
      <c r="BH67" s="135">
        <v>0</v>
      </c>
      <c r="BI67" s="135">
        <v>0</v>
      </c>
      <c r="BJ67" s="135">
        <v>0</v>
      </c>
      <c r="BK67" s="135">
        <f t="shared" si="256"/>
        <v>0</v>
      </c>
      <c r="BL67" s="135">
        <f t="shared" si="257"/>
        <v>0</v>
      </c>
      <c r="BN67" s="134"/>
      <c r="BO67" s="150" t="s">
        <v>85</v>
      </c>
      <c r="BP67" s="135">
        <v>0</v>
      </c>
      <c r="BQ67" s="135">
        <v>0</v>
      </c>
      <c r="BR67" s="135">
        <v>0</v>
      </c>
      <c r="BS67" s="135">
        <f t="shared" si="258"/>
        <v>0</v>
      </c>
      <c r="BT67" s="135">
        <f t="shared" si="259"/>
        <v>0</v>
      </c>
    </row>
    <row r="68" spans="1:72">
      <c r="A68" s="35" t="s">
        <v>14</v>
      </c>
      <c r="B68" s="134"/>
      <c r="C68" s="150" t="s">
        <v>86</v>
      </c>
      <c r="D68" s="135">
        <f t="shared" si="239"/>
        <v>0</v>
      </c>
      <c r="E68" s="135">
        <f t="shared" si="240"/>
        <v>0</v>
      </c>
      <c r="F68" s="135">
        <f t="shared" si="241"/>
        <v>0</v>
      </c>
      <c r="G68" s="135">
        <f t="shared" si="242"/>
        <v>0</v>
      </c>
      <c r="H68" s="135">
        <f t="shared" si="243"/>
        <v>0</v>
      </c>
      <c r="J68" s="134"/>
      <c r="K68" s="150" t="s">
        <v>86</v>
      </c>
      <c r="L68" s="135">
        <v>0</v>
      </c>
      <c r="M68" s="135">
        <v>0</v>
      </c>
      <c r="N68" s="135">
        <v>0</v>
      </c>
      <c r="O68" s="135">
        <f t="shared" si="244"/>
        <v>0</v>
      </c>
      <c r="P68" s="135">
        <f t="shared" si="245"/>
        <v>0</v>
      </c>
      <c r="R68" s="134"/>
      <c r="S68" s="150" t="s">
        <v>86</v>
      </c>
      <c r="T68" s="135">
        <v>0</v>
      </c>
      <c r="U68" s="135">
        <v>0</v>
      </c>
      <c r="V68" s="135">
        <v>0</v>
      </c>
      <c r="W68" s="135">
        <f t="shared" si="246"/>
        <v>0</v>
      </c>
      <c r="X68" s="135">
        <f t="shared" si="247"/>
        <v>0</v>
      </c>
      <c r="Z68" s="134"/>
      <c r="AA68" s="150" t="s">
        <v>86</v>
      </c>
      <c r="AB68" s="135">
        <v>0</v>
      </c>
      <c r="AC68" s="135">
        <v>0</v>
      </c>
      <c r="AD68" s="135">
        <v>0</v>
      </c>
      <c r="AE68" s="135">
        <f t="shared" si="248"/>
        <v>0</v>
      </c>
      <c r="AF68" s="135">
        <f t="shared" si="249"/>
        <v>0</v>
      </c>
      <c r="AH68" s="134"/>
      <c r="AI68" s="150" t="s">
        <v>86</v>
      </c>
      <c r="AJ68" s="135">
        <v>0</v>
      </c>
      <c r="AK68" s="135">
        <v>0</v>
      </c>
      <c r="AL68" s="135">
        <v>0</v>
      </c>
      <c r="AM68" s="135">
        <f t="shared" si="250"/>
        <v>0</v>
      </c>
      <c r="AN68" s="135">
        <f t="shared" si="251"/>
        <v>0</v>
      </c>
      <c r="AP68" s="134"/>
      <c r="AQ68" s="150" t="s">
        <v>86</v>
      </c>
      <c r="AR68" s="135">
        <v>0</v>
      </c>
      <c r="AS68" s="135">
        <v>0</v>
      </c>
      <c r="AT68" s="135">
        <v>0</v>
      </c>
      <c r="AU68" s="135">
        <f t="shared" si="252"/>
        <v>0</v>
      </c>
      <c r="AV68" s="135">
        <f t="shared" si="253"/>
        <v>0</v>
      </c>
      <c r="AX68" s="134"/>
      <c r="AY68" s="150" t="s">
        <v>86</v>
      </c>
      <c r="AZ68" s="135">
        <v>0</v>
      </c>
      <c r="BA68" s="135">
        <v>0</v>
      </c>
      <c r="BB68" s="135">
        <v>0</v>
      </c>
      <c r="BC68" s="135">
        <f t="shared" si="254"/>
        <v>0</v>
      </c>
      <c r="BD68" s="135">
        <f t="shared" si="255"/>
        <v>0</v>
      </c>
      <c r="BF68" s="134"/>
      <c r="BG68" s="150" t="s">
        <v>86</v>
      </c>
      <c r="BH68" s="135">
        <v>0</v>
      </c>
      <c r="BI68" s="135">
        <v>0</v>
      </c>
      <c r="BJ68" s="135">
        <v>0</v>
      </c>
      <c r="BK68" s="135">
        <f t="shared" si="256"/>
        <v>0</v>
      </c>
      <c r="BL68" s="135">
        <f t="shared" si="257"/>
        <v>0</v>
      </c>
      <c r="BN68" s="134"/>
      <c r="BO68" s="150" t="s">
        <v>86</v>
      </c>
      <c r="BP68" s="135">
        <v>0</v>
      </c>
      <c r="BQ68" s="135">
        <v>0</v>
      </c>
      <c r="BR68" s="135">
        <v>0</v>
      </c>
      <c r="BS68" s="135">
        <f t="shared" si="258"/>
        <v>0</v>
      </c>
      <c r="BT68" s="135">
        <f t="shared" si="259"/>
        <v>0</v>
      </c>
    </row>
    <row r="69" spans="1:72">
      <c r="A69" s="35" t="s">
        <v>15</v>
      </c>
      <c r="B69" s="134"/>
      <c r="C69" s="150" t="s">
        <v>87</v>
      </c>
      <c r="D69" s="135">
        <f t="shared" si="239"/>
        <v>32</v>
      </c>
      <c r="E69" s="135">
        <f t="shared" si="240"/>
        <v>2</v>
      </c>
      <c r="F69" s="135">
        <f t="shared" si="241"/>
        <v>214</v>
      </c>
      <c r="G69" s="135">
        <f t="shared" si="242"/>
        <v>182</v>
      </c>
      <c r="H69" s="135">
        <f t="shared" si="243"/>
        <v>212</v>
      </c>
      <c r="J69" s="134"/>
      <c r="K69" s="150" t="s">
        <v>87</v>
      </c>
      <c r="L69" s="135">
        <v>0</v>
      </c>
      <c r="M69" s="135">
        <v>0</v>
      </c>
      <c r="N69" s="135">
        <v>0</v>
      </c>
      <c r="O69" s="135">
        <f t="shared" si="244"/>
        <v>0</v>
      </c>
      <c r="P69" s="135">
        <f t="shared" si="245"/>
        <v>0</v>
      </c>
      <c r="R69" s="134"/>
      <c r="S69" s="150" t="s">
        <v>87</v>
      </c>
      <c r="T69" s="135">
        <v>0</v>
      </c>
      <c r="U69" s="135">
        <v>0</v>
      </c>
      <c r="V69" s="135">
        <v>0</v>
      </c>
      <c r="W69" s="135">
        <f t="shared" si="246"/>
        <v>0</v>
      </c>
      <c r="X69" s="135">
        <f t="shared" si="247"/>
        <v>0</v>
      </c>
      <c r="Z69" s="134"/>
      <c r="AA69" s="150" t="s">
        <v>87</v>
      </c>
      <c r="AB69" s="135">
        <v>0</v>
      </c>
      <c r="AC69" s="135">
        <v>0</v>
      </c>
      <c r="AD69" s="135">
        <v>0</v>
      </c>
      <c r="AE69" s="135">
        <f t="shared" si="248"/>
        <v>0</v>
      </c>
      <c r="AF69" s="135">
        <f t="shared" si="249"/>
        <v>0</v>
      </c>
      <c r="AH69" s="134"/>
      <c r="AI69" s="150" t="s">
        <v>87</v>
      </c>
      <c r="AJ69" s="135">
        <v>0</v>
      </c>
      <c r="AK69" s="135">
        <v>0</v>
      </c>
      <c r="AL69" s="135">
        <v>0</v>
      </c>
      <c r="AM69" s="135">
        <f t="shared" si="250"/>
        <v>0</v>
      </c>
      <c r="AN69" s="135">
        <f t="shared" si="251"/>
        <v>0</v>
      </c>
      <c r="AP69" s="134"/>
      <c r="AQ69" s="150" t="s">
        <v>87</v>
      </c>
      <c r="AR69" s="135">
        <v>0</v>
      </c>
      <c r="AS69" s="135">
        <v>0</v>
      </c>
      <c r="AT69" s="135">
        <v>0</v>
      </c>
      <c r="AU69" s="135">
        <f t="shared" si="252"/>
        <v>0</v>
      </c>
      <c r="AV69" s="135">
        <f t="shared" si="253"/>
        <v>0</v>
      </c>
      <c r="AX69" s="134"/>
      <c r="AY69" s="150" t="s">
        <v>87</v>
      </c>
      <c r="AZ69" s="135">
        <f>26+4</f>
        <v>30</v>
      </c>
      <c r="BA69" s="135">
        <v>0</v>
      </c>
      <c r="BB69" s="135">
        <v>28</v>
      </c>
      <c r="BC69" s="135">
        <f t="shared" si="254"/>
        <v>-2</v>
      </c>
      <c r="BD69" s="135">
        <f t="shared" si="255"/>
        <v>28</v>
      </c>
      <c r="BF69" s="134"/>
      <c r="BG69" s="150" t="s">
        <v>87</v>
      </c>
      <c r="BH69" s="135">
        <v>0</v>
      </c>
      <c r="BI69" s="135">
        <v>0</v>
      </c>
      <c r="BJ69" s="135">
        <v>184</v>
      </c>
      <c r="BK69" s="135">
        <f t="shared" si="256"/>
        <v>184</v>
      </c>
      <c r="BL69" s="135">
        <f t="shared" si="257"/>
        <v>184</v>
      </c>
      <c r="BN69" s="134"/>
      <c r="BO69" s="150" t="s">
        <v>87</v>
      </c>
      <c r="BP69" s="135">
        <v>2</v>
      </c>
      <c r="BQ69" s="135">
        <v>2</v>
      </c>
      <c r="BR69" s="135">
        <v>2</v>
      </c>
      <c r="BS69" s="135">
        <f t="shared" si="258"/>
        <v>0</v>
      </c>
      <c r="BT69" s="135">
        <f t="shared" si="259"/>
        <v>0</v>
      </c>
    </row>
    <row r="70" spans="1:72">
      <c r="B70" s="136"/>
      <c r="C70" s="137"/>
      <c r="D70" s="138"/>
      <c r="E70" s="138"/>
      <c r="F70" s="138"/>
      <c r="G70" s="138"/>
      <c r="H70" s="138"/>
      <c r="J70" s="136"/>
      <c r="K70" s="137"/>
      <c r="L70" s="138"/>
      <c r="M70" s="138"/>
      <c r="N70" s="138"/>
      <c r="O70" s="138"/>
      <c r="P70" s="138"/>
      <c r="R70" s="136"/>
      <c r="S70" s="137"/>
      <c r="T70" s="138"/>
      <c r="U70" s="138"/>
      <c r="V70" s="138"/>
      <c r="W70" s="138"/>
      <c r="X70" s="138"/>
      <c r="Z70" s="136"/>
      <c r="AA70" s="137"/>
      <c r="AB70" s="138"/>
      <c r="AC70" s="138"/>
      <c r="AD70" s="138"/>
      <c r="AE70" s="138"/>
      <c r="AF70" s="138"/>
      <c r="AH70" s="136"/>
      <c r="AI70" s="137"/>
      <c r="AJ70" s="138"/>
      <c r="AK70" s="138"/>
      <c r="AL70" s="138"/>
      <c r="AM70" s="138"/>
      <c r="AN70" s="138"/>
      <c r="AP70" s="136"/>
      <c r="AQ70" s="137"/>
      <c r="AR70" s="138"/>
      <c r="AS70" s="138"/>
      <c r="AT70" s="138"/>
      <c r="AU70" s="138"/>
      <c r="AV70" s="138"/>
      <c r="AX70" s="136"/>
      <c r="AY70" s="137"/>
      <c r="AZ70" s="138"/>
      <c r="BA70" s="138"/>
      <c r="BB70" s="138"/>
      <c r="BC70" s="138"/>
      <c r="BD70" s="138"/>
      <c r="BF70" s="136"/>
      <c r="BG70" s="137"/>
      <c r="BH70" s="138"/>
      <c r="BI70" s="138"/>
      <c r="BJ70" s="138"/>
      <c r="BK70" s="138"/>
      <c r="BL70" s="138"/>
      <c r="BN70" s="136"/>
      <c r="BO70" s="137"/>
      <c r="BP70" s="138"/>
      <c r="BQ70" s="138"/>
      <c r="BR70" s="138"/>
      <c r="BS70" s="138"/>
      <c r="BT70" s="138"/>
    </row>
    <row r="71" spans="1:72">
      <c r="B71" s="330" t="s">
        <v>16</v>
      </c>
      <c r="C71" s="331"/>
      <c r="D71" s="139">
        <f>SUM(D63:D70)</f>
        <v>686</v>
      </c>
      <c r="E71" s="139">
        <f t="shared" ref="E71:F71" si="260">SUM(E63:E70)</f>
        <v>910</v>
      </c>
      <c r="F71" s="139">
        <f t="shared" si="260"/>
        <v>773</v>
      </c>
      <c r="G71" s="139">
        <f>SUM(G63:G70)</f>
        <v>87</v>
      </c>
      <c r="H71" s="139">
        <f t="shared" ref="H71" si="261">SUM(H63:H70)</f>
        <v>-137</v>
      </c>
      <c r="J71" s="330" t="s">
        <v>16</v>
      </c>
      <c r="K71" s="331"/>
      <c r="L71" s="139">
        <f t="shared" ref="L71" si="262">SUM(L63:L70)</f>
        <v>0</v>
      </c>
      <c r="M71" s="139">
        <f t="shared" ref="M71:N71" si="263">SUM(M63:M70)</f>
        <v>0</v>
      </c>
      <c r="N71" s="139">
        <f t="shared" si="263"/>
        <v>0</v>
      </c>
      <c r="O71" s="139">
        <f>SUM(O63:O70)</f>
        <v>0</v>
      </c>
      <c r="P71" s="139">
        <f t="shared" ref="P71" si="264">SUM(P63:P70)</f>
        <v>0</v>
      </c>
      <c r="R71" s="330" t="s">
        <v>16</v>
      </c>
      <c r="S71" s="331"/>
      <c r="T71" s="139">
        <f t="shared" ref="T71:V71" si="265">SUM(T63:T70)</f>
        <v>0</v>
      </c>
      <c r="U71" s="139">
        <f t="shared" si="265"/>
        <v>0</v>
      </c>
      <c r="V71" s="139">
        <f t="shared" si="265"/>
        <v>0</v>
      </c>
      <c r="W71" s="139">
        <f>SUM(W63:W70)</f>
        <v>0</v>
      </c>
      <c r="X71" s="139">
        <f t="shared" ref="X71" si="266">SUM(X63:X70)</f>
        <v>0</v>
      </c>
      <c r="Z71" s="330" t="s">
        <v>16</v>
      </c>
      <c r="AA71" s="331"/>
      <c r="AB71" s="139">
        <f t="shared" ref="AB71:AD71" si="267">SUM(AB63:AB70)</f>
        <v>48</v>
      </c>
      <c r="AC71" s="139">
        <f t="shared" si="267"/>
        <v>55</v>
      </c>
      <c r="AD71" s="139">
        <f t="shared" si="267"/>
        <v>48</v>
      </c>
      <c r="AE71" s="139">
        <f>SUM(AE63:AE70)</f>
        <v>0</v>
      </c>
      <c r="AF71" s="139">
        <f t="shared" ref="AF71" si="268">SUM(AF63:AF70)</f>
        <v>-7</v>
      </c>
      <c r="AH71" s="330" t="s">
        <v>16</v>
      </c>
      <c r="AI71" s="331"/>
      <c r="AJ71" s="139">
        <f t="shared" ref="AJ71:AL71" si="269">SUM(AJ63:AJ70)</f>
        <v>0</v>
      </c>
      <c r="AK71" s="139">
        <f t="shared" si="269"/>
        <v>0</v>
      </c>
      <c r="AL71" s="139">
        <f t="shared" si="269"/>
        <v>0</v>
      </c>
      <c r="AM71" s="139">
        <f>SUM(AM63:AM70)</f>
        <v>0</v>
      </c>
      <c r="AN71" s="139">
        <f t="shared" ref="AN71" si="270">SUM(AN63:AN70)</f>
        <v>0</v>
      </c>
      <c r="AP71" s="330" t="s">
        <v>16</v>
      </c>
      <c r="AQ71" s="331"/>
      <c r="AR71" s="139">
        <f t="shared" ref="AR71:AT71" si="271">SUM(AR63:AR70)</f>
        <v>200</v>
      </c>
      <c r="AS71" s="139">
        <f t="shared" si="271"/>
        <v>223</v>
      </c>
      <c r="AT71" s="139">
        <f t="shared" si="271"/>
        <v>176</v>
      </c>
      <c r="AU71" s="139">
        <f>SUM(AU63:AU70)</f>
        <v>-24</v>
      </c>
      <c r="AV71" s="139">
        <f t="shared" ref="AV71" si="272">SUM(AV63:AV70)</f>
        <v>-47</v>
      </c>
      <c r="AX71" s="330" t="s">
        <v>16</v>
      </c>
      <c r="AY71" s="331"/>
      <c r="AZ71" s="139">
        <f t="shared" ref="AZ71:BB71" si="273">SUM(AZ63:AZ70)</f>
        <v>150</v>
      </c>
      <c r="BA71" s="139">
        <f t="shared" si="273"/>
        <v>127</v>
      </c>
      <c r="BB71" s="139">
        <f t="shared" si="273"/>
        <v>147</v>
      </c>
      <c r="BC71" s="139">
        <f>SUM(BC63:BC70)</f>
        <v>-3</v>
      </c>
      <c r="BD71" s="139">
        <f t="shared" ref="BD71" si="274">SUM(BD63:BD70)</f>
        <v>20</v>
      </c>
      <c r="BF71" s="330" t="s">
        <v>16</v>
      </c>
      <c r="BG71" s="331"/>
      <c r="BH71" s="139">
        <f t="shared" ref="BH71:BJ71" si="275">SUM(BH63:BH70)</f>
        <v>251</v>
      </c>
      <c r="BI71" s="139">
        <f t="shared" si="275"/>
        <v>478</v>
      </c>
      <c r="BJ71" s="139">
        <f t="shared" si="275"/>
        <v>365</v>
      </c>
      <c r="BK71" s="139">
        <f>SUM(BK63:BK70)</f>
        <v>114</v>
      </c>
      <c r="BL71" s="139">
        <f t="shared" ref="BL71" si="276">SUM(BL63:BL70)</f>
        <v>-113</v>
      </c>
      <c r="BN71" s="330" t="s">
        <v>16</v>
      </c>
      <c r="BO71" s="331"/>
      <c r="BP71" s="139">
        <f t="shared" ref="BP71:BR71" si="277">SUM(BP63:BP70)</f>
        <v>37</v>
      </c>
      <c r="BQ71" s="139">
        <f t="shared" si="277"/>
        <v>27</v>
      </c>
      <c r="BR71" s="139">
        <f t="shared" si="277"/>
        <v>37</v>
      </c>
      <c r="BS71" s="139">
        <f>SUM(BS63:BS70)</f>
        <v>0</v>
      </c>
      <c r="BT71" s="139">
        <f t="shared" ref="BT71" si="278">SUM(BT63:BT70)</f>
        <v>10</v>
      </c>
    </row>
    <row r="72" spans="1:72">
      <c r="B72" s="134"/>
      <c r="C72" s="140"/>
      <c r="D72" s="135"/>
      <c r="E72" s="135"/>
      <c r="F72" s="135"/>
      <c r="G72" s="135"/>
      <c r="H72" s="135"/>
      <c r="J72" s="134"/>
      <c r="K72" s="140"/>
      <c r="L72" s="135"/>
      <c r="M72" s="135"/>
      <c r="N72" s="135"/>
      <c r="O72" s="135"/>
      <c r="P72" s="135"/>
      <c r="R72" s="134"/>
      <c r="S72" s="140"/>
      <c r="T72" s="135"/>
      <c r="U72" s="135"/>
      <c r="V72" s="135"/>
      <c r="W72" s="135"/>
      <c r="X72" s="135"/>
      <c r="Z72" s="134"/>
      <c r="AA72" s="140"/>
      <c r="AB72" s="135"/>
      <c r="AC72" s="135"/>
      <c r="AD72" s="135"/>
      <c r="AE72" s="135"/>
      <c r="AF72" s="135"/>
      <c r="AH72" s="134"/>
      <c r="AI72" s="140"/>
      <c r="AJ72" s="135"/>
      <c r="AK72" s="135"/>
      <c r="AL72" s="135"/>
      <c r="AM72" s="135"/>
      <c r="AN72" s="135"/>
      <c r="AP72" s="134"/>
      <c r="AQ72" s="140"/>
      <c r="AR72" s="135"/>
      <c r="AS72" s="135"/>
      <c r="AT72" s="135"/>
      <c r="AU72" s="135"/>
      <c r="AV72" s="135"/>
      <c r="AX72" s="134"/>
      <c r="AY72" s="140"/>
      <c r="AZ72" s="135"/>
      <c r="BA72" s="135"/>
      <c r="BB72" s="135"/>
      <c r="BC72" s="135"/>
      <c r="BD72" s="135"/>
      <c r="BF72" s="134"/>
      <c r="BG72" s="140"/>
      <c r="BH72" s="135"/>
      <c r="BI72" s="135"/>
      <c r="BJ72" s="135"/>
      <c r="BK72" s="135"/>
      <c r="BL72" s="135"/>
      <c r="BN72" s="134"/>
      <c r="BO72" s="140"/>
      <c r="BP72" s="135"/>
      <c r="BQ72" s="135"/>
      <c r="BR72" s="135"/>
      <c r="BS72" s="135"/>
      <c r="BT72" s="135"/>
    </row>
    <row r="73" spans="1:72">
      <c r="B73" s="141"/>
      <c r="C73" s="142" t="s">
        <v>73</v>
      </c>
      <c r="D73" s="135">
        <f t="shared" ref="D73:D76" si="279">L73+T73+AB73+AJ73+AR73+AZ73+BH73+BP73</f>
        <v>209</v>
      </c>
      <c r="E73" s="135">
        <f t="shared" ref="E73:E76" si="280">M73+U73+AC73+AK73+AS73+BA73+BI73+BQ73</f>
        <v>264</v>
      </c>
      <c r="F73" s="135">
        <f t="shared" ref="F73:F76" si="281">N73+V73+AD73+AL73+AT73+BB73+BJ73+BR73</f>
        <v>252</v>
      </c>
      <c r="G73" s="135">
        <f t="shared" ref="G73:G76" si="282">F73-D73</f>
        <v>43</v>
      </c>
      <c r="H73" s="135">
        <f t="shared" ref="H73:H76" si="283">F73-E73</f>
        <v>-12</v>
      </c>
      <c r="J73" s="141"/>
      <c r="K73" s="142" t="s">
        <v>73</v>
      </c>
      <c r="L73" s="135">
        <v>0</v>
      </c>
      <c r="M73" s="135">
        <v>0</v>
      </c>
      <c r="N73" s="135">
        <v>0</v>
      </c>
      <c r="O73" s="135">
        <f t="shared" ref="O73:O76" si="284">N73-L73</f>
        <v>0</v>
      </c>
      <c r="P73" s="135">
        <f t="shared" ref="P73:P76" si="285">N73-M73</f>
        <v>0</v>
      </c>
      <c r="R73" s="141"/>
      <c r="S73" s="142" t="s">
        <v>73</v>
      </c>
      <c r="T73" s="135">
        <v>4</v>
      </c>
      <c r="U73" s="135">
        <v>4</v>
      </c>
      <c r="V73" s="135">
        <v>4</v>
      </c>
      <c r="W73" s="135">
        <f t="shared" ref="W73:W76" si="286">V73-T73</f>
        <v>0</v>
      </c>
      <c r="X73" s="135">
        <f t="shared" ref="X73:X76" si="287">V73-U73</f>
        <v>0</v>
      </c>
      <c r="Z73" s="141"/>
      <c r="AA73" s="142" t="s">
        <v>73</v>
      </c>
      <c r="AB73" s="135">
        <f>10+2</f>
        <v>12</v>
      </c>
      <c r="AC73" s="135">
        <v>10</v>
      </c>
      <c r="AD73" s="135">
        <v>10</v>
      </c>
      <c r="AE73" s="135">
        <f t="shared" ref="AE73:AE76" si="288">AD73-AB73</f>
        <v>-2</v>
      </c>
      <c r="AF73" s="135">
        <f t="shared" ref="AF73:AF76" si="289">AD73-AC73</f>
        <v>0</v>
      </c>
      <c r="AH73" s="141"/>
      <c r="AI73" s="142" t="s">
        <v>73</v>
      </c>
      <c r="AJ73" s="135">
        <v>0</v>
      </c>
      <c r="AK73" s="135">
        <v>0</v>
      </c>
      <c r="AL73" s="135">
        <v>0</v>
      </c>
      <c r="AM73" s="135">
        <f t="shared" ref="AM73:AM76" si="290">AL73-AJ73</f>
        <v>0</v>
      </c>
      <c r="AN73" s="135">
        <f t="shared" ref="AN73:AN76" si="291">AL73-AK73</f>
        <v>0</v>
      </c>
      <c r="AP73" s="141"/>
      <c r="AQ73" s="142" t="s">
        <v>73</v>
      </c>
      <c r="AR73" s="135">
        <v>85</v>
      </c>
      <c r="AS73" s="135">
        <v>94</v>
      </c>
      <c r="AT73" s="135">
        <v>97</v>
      </c>
      <c r="AU73" s="135">
        <f t="shared" ref="AU73:AU76" si="292">AT73-AR73</f>
        <v>12</v>
      </c>
      <c r="AV73" s="135">
        <f t="shared" ref="AV73:AV76" si="293">AT73-AS73</f>
        <v>3</v>
      </c>
      <c r="AX73" s="141"/>
      <c r="AY73" s="142" t="s">
        <v>73</v>
      </c>
      <c r="AZ73" s="135">
        <v>40</v>
      </c>
      <c r="BA73" s="135">
        <v>73</v>
      </c>
      <c r="BB73" s="135">
        <v>39</v>
      </c>
      <c r="BC73" s="135">
        <f t="shared" ref="BC73:BC76" si="294">BB73-AZ73</f>
        <v>-1</v>
      </c>
      <c r="BD73" s="135">
        <f t="shared" ref="BD73:BD76" si="295">BB73-BA73</f>
        <v>-34</v>
      </c>
      <c r="BF73" s="141"/>
      <c r="BG73" s="142" t="s">
        <v>73</v>
      </c>
      <c r="BH73" s="135">
        <v>61</v>
      </c>
      <c r="BI73" s="135">
        <v>69</v>
      </c>
      <c r="BJ73" s="135">
        <v>95</v>
      </c>
      <c r="BK73" s="135">
        <f t="shared" ref="BK73:BK76" si="296">BJ73-BH73</f>
        <v>34</v>
      </c>
      <c r="BL73" s="135">
        <f t="shared" ref="BL73:BL76" si="297">BJ73-BI73</f>
        <v>26</v>
      </c>
      <c r="BN73" s="141"/>
      <c r="BO73" s="142" t="s">
        <v>73</v>
      </c>
      <c r="BP73" s="135">
        <v>7</v>
      </c>
      <c r="BQ73" s="135">
        <v>14</v>
      </c>
      <c r="BR73" s="135">
        <v>7</v>
      </c>
      <c r="BS73" s="135">
        <f t="shared" ref="BS73:BS76" si="298">BR73-BP73</f>
        <v>0</v>
      </c>
      <c r="BT73" s="135">
        <f t="shared" ref="BT73:BT76" si="299">BR73-BQ73</f>
        <v>-7</v>
      </c>
    </row>
    <row r="74" spans="1:72">
      <c r="B74" s="141"/>
      <c r="C74" s="142" t="s">
        <v>18</v>
      </c>
      <c r="D74" s="135">
        <f t="shared" si="279"/>
        <v>284</v>
      </c>
      <c r="E74" s="135">
        <f t="shared" si="280"/>
        <v>291</v>
      </c>
      <c r="F74" s="135">
        <f t="shared" si="281"/>
        <v>353</v>
      </c>
      <c r="G74" s="135">
        <f t="shared" si="282"/>
        <v>69</v>
      </c>
      <c r="H74" s="135">
        <f t="shared" si="283"/>
        <v>62</v>
      </c>
      <c r="J74" s="141"/>
      <c r="K74" s="142" t="s">
        <v>18</v>
      </c>
      <c r="L74" s="135">
        <v>0</v>
      </c>
      <c r="M74" s="135">
        <v>8</v>
      </c>
      <c r="N74" s="135">
        <v>8</v>
      </c>
      <c r="O74" s="135">
        <f t="shared" ref="O74" si="300">N74-L74</f>
        <v>8</v>
      </c>
      <c r="P74" s="135">
        <f t="shared" si="285"/>
        <v>0</v>
      </c>
      <c r="R74" s="141"/>
      <c r="S74" s="142" t="s">
        <v>18</v>
      </c>
      <c r="T74" s="135">
        <v>9</v>
      </c>
      <c r="U74" s="135">
        <v>7</v>
      </c>
      <c r="V74" s="135">
        <v>7</v>
      </c>
      <c r="W74" s="135">
        <f t="shared" si="286"/>
        <v>-2</v>
      </c>
      <c r="X74" s="135">
        <f t="shared" si="287"/>
        <v>0</v>
      </c>
      <c r="Z74" s="141"/>
      <c r="AA74" s="142" t="s">
        <v>18</v>
      </c>
      <c r="AB74" s="135">
        <f>20+1</f>
        <v>21</v>
      </c>
      <c r="AC74" s="135">
        <v>20</v>
      </c>
      <c r="AD74" s="135">
        <v>20</v>
      </c>
      <c r="AE74" s="135">
        <f t="shared" si="288"/>
        <v>-1</v>
      </c>
      <c r="AF74" s="135">
        <f t="shared" si="289"/>
        <v>0</v>
      </c>
      <c r="AH74" s="141"/>
      <c r="AI74" s="142" t="s">
        <v>18</v>
      </c>
      <c r="AJ74" s="135">
        <v>0</v>
      </c>
      <c r="AK74" s="135">
        <v>0</v>
      </c>
      <c r="AL74" s="135">
        <v>0</v>
      </c>
      <c r="AM74" s="135">
        <f t="shared" si="290"/>
        <v>0</v>
      </c>
      <c r="AN74" s="135">
        <f t="shared" si="291"/>
        <v>0</v>
      </c>
      <c r="AP74" s="141"/>
      <c r="AQ74" s="142" t="s">
        <v>18</v>
      </c>
      <c r="AR74" s="135">
        <v>43</v>
      </c>
      <c r="AS74" s="135">
        <v>54</v>
      </c>
      <c r="AT74" s="135">
        <v>53</v>
      </c>
      <c r="AU74" s="135">
        <f t="shared" si="292"/>
        <v>10</v>
      </c>
      <c r="AV74" s="135">
        <f t="shared" si="293"/>
        <v>-1</v>
      </c>
      <c r="AX74" s="141"/>
      <c r="AY74" s="142" t="s">
        <v>18</v>
      </c>
      <c r="AZ74" s="135">
        <v>62</v>
      </c>
      <c r="BA74" s="135">
        <v>71</v>
      </c>
      <c r="BB74" s="135">
        <f>69+1</f>
        <v>70</v>
      </c>
      <c r="BC74" s="135">
        <f t="shared" si="294"/>
        <v>8</v>
      </c>
      <c r="BD74" s="135">
        <f t="shared" si="295"/>
        <v>-1</v>
      </c>
      <c r="BF74" s="141"/>
      <c r="BG74" s="142" t="s">
        <v>18</v>
      </c>
      <c r="BH74" s="135">
        <v>118</v>
      </c>
      <c r="BI74" s="135">
        <v>97</v>
      </c>
      <c r="BJ74" s="135">
        <v>165</v>
      </c>
      <c r="BK74" s="135">
        <f t="shared" si="296"/>
        <v>47</v>
      </c>
      <c r="BL74" s="135">
        <f t="shared" si="297"/>
        <v>68</v>
      </c>
      <c r="BN74" s="141"/>
      <c r="BO74" s="142" t="s">
        <v>18</v>
      </c>
      <c r="BP74" s="135">
        <v>31</v>
      </c>
      <c r="BQ74" s="135">
        <v>34</v>
      </c>
      <c r="BR74" s="135">
        <v>30</v>
      </c>
      <c r="BS74" s="135">
        <f t="shared" si="298"/>
        <v>-1</v>
      </c>
      <c r="BT74" s="135">
        <f t="shared" si="299"/>
        <v>-4</v>
      </c>
    </row>
    <row r="75" spans="1:72">
      <c r="B75" s="141"/>
      <c r="C75" s="142" t="s">
        <v>19</v>
      </c>
      <c r="D75" s="135">
        <f t="shared" si="279"/>
        <v>0</v>
      </c>
      <c r="E75" s="135">
        <f t="shared" si="280"/>
        <v>0</v>
      </c>
      <c r="F75" s="135">
        <f t="shared" si="281"/>
        <v>0</v>
      </c>
      <c r="G75" s="135">
        <f t="shared" si="282"/>
        <v>0</v>
      </c>
      <c r="H75" s="135">
        <f t="shared" si="283"/>
        <v>0</v>
      </c>
      <c r="J75" s="141"/>
      <c r="K75" s="142" t="s">
        <v>19</v>
      </c>
      <c r="L75" s="135">
        <v>0</v>
      </c>
      <c r="M75" s="135">
        <v>0</v>
      </c>
      <c r="N75" s="135">
        <v>0</v>
      </c>
      <c r="O75" s="135">
        <v>0</v>
      </c>
      <c r="P75" s="135">
        <f t="shared" si="285"/>
        <v>0</v>
      </c>
      <c r="R75" s="141"/>
      <c r="S75" s="142" t="s">
        <v>19</v>
      </c>
      <c r="T75" s="135">
        <v>0</v>
      </c>
      <c r="U75" s="135">
        <v>0</v>
      </c>
      <c r="V75" s="135">
        <v>0</v>
      </c>
      <c r="W75" s="135">
        <f t="shared" si="286"/>
        <v>0</v>
      </c>
      <c r="X75" s="135">
        <f t="shared" si="287"/>
        <v>0</v>
      </c>
      <c r="Z75" s="141"/>
      <c r="AA75" s="142" t="s">
        <v>19</v>
      </c>
      <c r="AB75" s="135">
        <v>0</v>
      </c>
      <c r="AC75" s="135">
        <v>0</v>
      </c>
      <c r="AD75" s="135">
        <v>0</v>
      </c>
      <c r="AE75" s="135">
        <f t="shared" si="288"/>
        <v>0</v>
      </c>
      <c r="AF75" s="135">
        <f t="shared" si="289"/>
        <v>0</v>
      </c>
      <c r="AH75" s="141"/>
      <c r="AI75" s="142" t="s">
        <v>19</v>
      </c>
      <c r="AJ75" s="135">
        <v>0</v>
      </c>
      <c r="AK75" s="135">
        <v>0</v>
      </c>
      <c r="AL75" s="135">
        <v>0</v>
      </c>
      <c r="AM75" s="135">
        <f t="shared" si="290"/>
        <v>0</v>
      </c>
      <c r="AN75" s="135">
        <f t="shared" si="291"/>
        <v>0</v>
      </c>
      <c r="AP75" s="141"/>
      <c r="AQ75" s="142" t="s">
        <v>19</v>
      </c>
      <c r="AR75" s="135">
        <v>0</v>
      </c>
      <c r="AS75" s="135">
        <v>0</v>
      </c>
      <c r="AT75" s="135">
        <v>0</v>
      </c>
      <c r="AU75" s="135">
        <f t="shared" si="292"/>
        <v>0</v>
      </c>
      <c r="AV75" s="135">
        <f t="shared" si="293"/>
        <v>0</v>
      </c>
      <c r="AX75" s="141"/>
      <c r="AY75" s="142" t="s">
        <v>19</v>
      </c>
      <c r="AZ75" s="135"/>
      <c r="BA75" s="135">
        <v>0</v>
      </c>
      <c r="BB75" s="135">
        <v>0</v>
      </c>
      <c r="BC75" s="135">
        <f t="shared" si="294"/>
        <v>0</v>
      </c>
      <c r="BD75" s="135">
        <f t="shared" si="295"/>
        <v>0</v>
      </c>
      <c r="BF75" s="141"/>
      <c r="BG75" s="142" t="s">
        <v>19</v>
      </c>
      <c r="BH75" s="135">
        <v>0</v>
      </c>
      <c r="BI75" s="135">
        <v>0</v>
      </c>
      <c r="BJ75" s="135">
        <v>0</v>
      </c>
      <c r="BK75" s="135">
        <f t="shared" si="296"/>
        <v>0</v>
      </c>
      <c r="BL75" s="135">
        <f t="shared" si="297"/>
        <v>0</v>
      </c>
      <c r="BN75" s="141"/>
      <c r="BO75" s="142" t="s">
        <v>19</v>
      </c>
      <c r="BP75" s="135">
        <v>0</v>
      </c>
      <c r="BQ75" s="135">
        <v>0</v>
      </c>
      <c r="BR75" s="135">
        <v>0</v>
      </c>
      <c r="BS75" s="135">
        <f t="shared" si="298"/>
        <v>0</v>
      </c>
      <c r="BT75" s="135">
        <f t="shared" si="299"/>
        <v>0</v>
      </c>
    </row>
    <row r="76" spans="1:72">
      <c r="B76" s="141"/>
      <c r="C76" s="152" t="s">
        <v>74</v>
      </c>
      <c r="D76" s="135">
        <f t="shared" si="279"/>
        <v>0</v>
      </c>
      <c r="E76" s="135">
        <f t="shared" si="280"/>
        <v>0</v>
      </c>
      <c r="F76" s="135">
        <f t="shared" si="281"/>
        <v>0</v>
      </c>
      <c r="G76" s="135">
        <f t="shared" si="282"/>
        <v>0</v>
      </c>
      <c r="H76" s="135">
        <f t="shared" si="283"/>
        <v>0</v>
      </c>
      <c r="J76" s="141"/>
      <c r="K76" s="152" t="s">
        <v>74</v>
      </c>
      <c r="L76" s="135">
        <v>0</v>
      </c>
      <c r="M76" s="135">
        <v>0</v>
      </c>
      <c r="N76" s="135">
        <v>0</v>
      </c>
      <c r="O76" s="135">
        <f t="shared" si="284"/>
        <v>0</v>
      </c>
      <c r="P76" s="135">
        <f t="shared" si="285"/>
        <v>0</v>
      </c>
      <c r="R76" s="141"/>
      <c r="S76" s="152" t="s">
        <v>74</v>
      </c>
      <c r="T76" s="135">
        <v>0</v>
      </c>
      <c r="U76" s="135">
        <v>0</v>
      </c>
      <c r="V76" s="135">
        <v>0</v>
      </c>
      <c r="W76" s="135">
        <f t="shared" si="286"/>
        <v>0</v>
      </c>
      <c r="X76" s="135">
        <f t="shared" si="287"/>
        <v>0</v>
      </c>
      <c r="Z76" s="141"/>
      <c r="AA76" s="152" t="s">
        <v>74</v>
      </c>
      <c r="AB76" s="135">
        <v>0</v>
      </c>
      <c r="AC76" s="135">
        <v>0</v>
      </c>
      <c r="AD76" s="135">
        <v>0</v>
      </c>
      <c r="AE76" s="135">
        <f t="shared" si="288"/>
        <v>0</v>
      </c>
      <c r="AF76" s="135">
        <f t="shared" si="289"/>
        <v>0</v>
      </c>
      <c r="AH76" s="141"/>
      <c r="AI76" s="152" t="s">
        <v>74</v>
      </c>
      <c r="AJ76" s="135">
        <v>0</v>
      </c>
      <c r="AK76" s="135">
        <v>0</v>
      </c>
      <c r="AL76" s="135">
        <v>0</v>
      </c>
      <c r="AM76" s="135">
        <f t="shared" si="290"/>
        <v>0</v>
      </c>
      <c r="AN76" s="135">
        <f t="shared" si="291"/>
        <v>0</v>
      </c>
      <c r="AP76" s="141"/>
      <c r="AQ76" s="152" t="s">
        <v>74</v>
      </c>
      <c r="AR76" s="135">
        <v>0</v>
      </c>
      <c r="AS76" s="135">
        <v>0</v>
      </c>
      <c r="AT76" s="135">
        <v>0</v>
      </c>
      <c r="AU76" s="135">
        <f t="shared" si="292"/>
        <v>0</v>
      </c>
      <c r="AV76" s="135">
        <f t="shared" si="293"/>
        <v>0</v>
      </c>
      <c r="AX76" s="141"/>
      <c r="AY76" s="152" t="s">
        <v>74</v>
      </c>
      <c r="AZ76" s="135">
        <v>0</v>
      </c>
      <c r="BA76" s="135">
        <v>0</v>
      </c>
      <c r="BB76" s="135">
        <v>0</v>
      </c>
      <c r="BC76" s="135">
        <f t="shared" si="294"/>
        <v>0</v>
      </c>
      <c r="BD76" s="135">
        <f t="shared" si="295"/>
        <v>0</v>
      </c>
      <c r="BF76" s="141"/>
      <c r="BG76" s="152" t="s">
        <v>74</v>
      </c>
      <c r="BH76" s="135">
        <v>0</v>
      </c>
      <c r="BI76" s="135">
        <v>0</v>
      </c>
      <c r="BJ76" s="135">
        <v>0</v>
      </c>
      <c r="BK76" s="135">
        <f t="shared" si="296"/>
        <v>0</v>
      </c>
      <c r="BL76" s="135">
        <f t="shared" si="297"/>
        <v>0</v>
      </c>
      <c r="BN76" s="141"/>
      <c r="BO76" s="152" t="s">
        <v>74</v>
      </c>
      <c r="BP76" s="135">
        <v>0</v>
      </c>
      <c r="BQ76" s="135">
        <v>0</v>
      </c>
      <c r="BR76" s="135">
        <v>0</v>
      </c>
      <c r="BS76" s="135">
        <f t="shared" si="298"/>
        <v>0</v>
      </c>
      <c r="BT76" s="135">
        <f t="shared" si="299"/>
        <v>0</v>
      </c>
    </row>
    <row r="77" spans="1:72">
      <c r="B77" s="134"/>
      <c r="C77" s="140"/>
      <c r="D77" s="138"/>
      <c r="E77" s="138"/>
      <c r="F77" s="138"/>
      <c r="G77" s="138"/>
      <c r="H77" s="138"/>
      <c r="J77" s="134"/>
      <c r="K77" s="140"/>
      <c r="L77" s="138"/>
      <c r="M77" s="138"/>
      <c r="N77" s="138"/>
      <c r="O77" s="138"/>
      <c r="P77" s="138"/>
      <c r="R77" s="134"/>
      <c r="S77" s="140"/>
      <c r="T77" s="138"/>
      <c r="U77" s="138"/>
      <c r="V77" s="138"/>
      <c r="W77" s="138"/>
      <c r="X77" s="138"/>
      <c r="Z77" s="134"/>
      <c r="AA77" s="140"/>
      <c r="AB77" s="138"/>
      <c r="AC77" s="138"/>
      <c r="AD77" s="138"/>
      <c r="AE77" s="138"/>
      <c r="AF77" s="138"/>
      <c r="AH77" s="134"/>
      <c r="AI77" s="140"/>
      <c r="AJ77" s="138"/>
      <c r="AK77" s="138"/>
      <c r="AL77" s="138"/>
      <c r="AM77" s="138"/>
      <c r="AN77" s="138"/>
      <c r="AP77" s="134"/>
      <c r="AQ77" s="140"/>
      <c r="AR77" s="138"/>
      <c r="AS77" s="138"/>
      <c r="AT77" s="138"/>
      <c r="AU77" s="138"/>
      <c r="AV77" s="138"/>
      <c r="AX77" s="134"/>
      <c r="AY77" s="140"/>
      <c r="AZ77" s="138"/>
      <c r="BA77" s="138"/>
      <c r="BB77" s="138"/>
      <c r="BC77" s="138"/>
      <c r="BD77" s="138"/>
      <c r="BF77" s="134"/>
      <c r="BG77" s="140"/>
      <c r="BH77" s="138"/>
      <c r="BI77" s="138"/>
      <c r="BJ77" s="138"/>
      <c r="BK77" s="138"/>
      <c r="BL77" s="138"/>
      <c r="BN77" s="134"/>
      <c r="BO77" s="140"/>
      <c r="BP77" s="138"/>
      <c r="BQ77" s="138"/>
      <c r="BR77" s="138"/>
      <c r="BS77" s="138"/>
      <c r="BT77" s="138"/>
    </row>
    <row r="78" spans="1:72">
      <c r="B78" s="332" t="s">
        <v>39</v>
      </c>
      <c r="C78" s="333"/>
      <c r="D78" s="143">
        <f>SUM(D73:D76)+D71</f>
        <v>1179</v>
      </c>
      <c r="E78" s="143">
        <f t="shared" ref="E78:F78" si="301">SUM(E73:E76)+E71</f>
        <v>1465</v>
      </c>
      <c r="F78" s="143">
        <f t="shared" si="301"/>
        <v>1378</v>
      </c>
      <c r="G78" s="143">
        <f t="shared" ref="G78:H78" si="302">SUM(G73:G76)+G71</f>
        <v>199</v>
      </c>
      <c r="H78" s="143">
        <f t="shared" si="302"/>
        <v>-87</v>
      </c>
      <c r="J78" s="332" t="s">
        <v>39</v>
      </c>
      <c r="K78" s="333"/>
      <c r="L78" s="143">
        <f t="shared" ref="L78" si="303">SUM(L73:L76)+L71</f>
        <v>0</v>
      </c>
      <c r="M78" s="143">
        <f t="shared" ref="M78:N78" si="304">SUM(M73:M76)+M71</f>
        <v>8</v>
      </c>
      <c r="N78" s="143">
        <f t="shared" si="304"/>
        <v>8</v>
      </c>
      <c r="O78" s="143">
        <f t="shared" ref="O78:P78" si="305">SUM(O73:O76)+O71</f>
        <v>8</v>
      </c>
      <c r="P78" s="143">
        <f t="shared" si="305"/>
        <v>0</v>
      </c>
      <c r="R78" s="332" t="s">
        <v>39</v>
      </c>
      <c r="S78" s="333"/>
      <c r="T78" s="143">
        <f t="shared" ref="T78:V78" si="306">SUM(T73:T76)+T71</f>
        <v>13</v>
      </c>
      <c r="U78" s="143">
        <f t="shared" si="306"/>
        <v>11</v>
      </c>
      <c r="V78" s="143">
        <f t="shared" si="306"/>
        <v>11</v>
      </c>
      <c r="W78" s="143">
        <f t="shared" ref="W78:X78" si="307">SUM(W73:W76)+W71</f>
        <v>-2</v>
      </c>
      <c r="X78" s="143">
        <f t="shared" si="307"/>
        <v>0</v>
      </c>
      <c r="Z78" s="332" t="s">
        <v>39</v>
      </c>
      <c r="AA78" s="333"/>
      <c r="AB78" s="143">
        <f t="shared" ref="AB78:AD78" si="308">SUM(AB73:AB77)+AB71</f>
        <v>81</v>
      </c>
      <c r="AC78" s="143">
        <f t="shared" si="308"/>
        <v>85</v>
      </c>
      <c r="AD78" s="143">
        <f t="shared" si="308"/>
        <v>78</v>
      </c>
      <c r="AE78" s="143">
        <f t="shared" ref="AE78:AF78" si="309">SUM(AE73:AE76)+AE71</f>
        <v>-3</v>
      </c>
      <c r="AF78" s="143">
        <f t="shared" si="309"/>
        <v>-7</v>
      </c>
      <c r="AH78" s="332" t="s">
        <v>39</v>
      </c>
      <c r="AI78" s="333"/>
      <c r="AJ78" s="143">
        <f t="shared" ref="AJ78:AL78" si="310">SUM(AJ73:AJ76)+AJ71</f>
        <v>0</v>
      </c>
      <c r="AK78" s="143">
        <f t="shared" si="310"/>
        <v>0</v>
      </c>
      <c r="AL78" s="143">
        <f t="shared" si="310"/>
        <v>0</v>
      </c>
      <c r="AM78" s="143">
        <f t="shared" ref="AM78:AN78" si="311">SUM(AM73:AM76)+AM71</f>
        <v>0</v>
      </c>
      <c r="AN78" s="143">
        <f t="shared" si="311"/>
        <v>0</v>
      </c>
      <c r="AP78" s="332" t="s">
        <v>39</v>
      </c>
      <c r="AQ78" s="333"/>
      <c r="AR78" s="143">
        <f t="shared" ref="AR78:AT78" si="312">SUM(AR73:AR76)+AR71</f>
        <v>328</v>
      </c>
      <c r="AS78" s="143">
        <f t="shared" si="312"/>
        <v>371</v>
      </c>
      <c r="AT78" s="143">
        <f t="shared" si="312"/>
        <v>326</v>
      </c>
      <c r="AU78" s="143">
        <f t="shared" ref="AU78:AV78" si="313">SUM(AU73:AU76)+AU71</f>
        <v>-2</v>
      </c>
      <c r="AV78" s="143">
        <f t="shared" si="313"/>
        <v>-45</v>
      </c>
      <c r="AX78" s="332" t="s">
        <v>39</v>
      </c>
      <c r="AY78" s="333"/>
      <c r="AZ78" s="143">
        <f t="shared" ref="AZ78:BB78" si="314">SUM(AZ73:AZ76)+AZ71</f>
        <v>252</v>
      </c>
      <c r="BA78" s="143">
        <f t="shared" si="314"/>
        <v>271</v>
      </c>
      <c r="BB78" s="143">
        <f t="shared" si="314"/>
        <v>256</v>
      </c>
      <c r="BC78" s="143">
        <f t="shared" ref="BC78:BD78" si="315">SUM(BC73:BC76)+BC71</f>
        <v>4</v>
      </c>
      <c r="BD78" s="143">
        <f t="shared" si="315"/>
        <v>-15</v>
      </c>
      <c r="BF78" s="332" t="s">
        <v>39</v>
      </c>
      <c r="BG78" s="333"/>
      <c r="BH78" s="143">
        <f t="shared" ref="BH78:BJ78" si="316">SUM(BH73:BH77)+BH71</f>
        <v>430</v>
      </c>
      <c r="BI78" s="143">
        <f t="shared" si="316"/>
        <v>644</v>
      </c>
      <c r="BJ78" s="143">
        <f t="shared" si="316"/>
        <v>625</v>
      </c>
      <c r="BK78" s="143">
        <f t="shared" ref="BK78:BL78" si="317">SUM(BK73:BK76)+BK71</f>
        <v>195</v>
      </c>
      <c r="BL78" s="143">
        <f t="shared" si="317"/>
        <v>-19</v>
      </c>
      <c r="BN78" s="332" t="s">
        <v>39</v>
      </c>
      <c r="BO78" s="333"/>
      <c r="BP78" s="143">
        <f>SUM(BP73:BP77)+BP71</f>
        <v>75</v>
      </c>
      <c r="BQ78" s="143">
        <f t="shared" ref="BQ78:BR78" si="318">SUM(BQ73:BQ77)+BQ71</f>
        <v>75</v>
      </c>
      <c r="BR78" s="143">
        <f t="shared" si="318"/>
        <v>74</v>
      </c>
      <c r="BS78" s="143">
        <f t="shared" ref="BS78:BT78" si="319">SUM(BS73:BS76)+BS71</f>
        <v>-1</v>
      </c>
      <c r="BT78" s="143">
        <f t="shared" si="319"/>
        <v>-1</v>
      </c>
    </row>
    <row r="79" spans="1:72">
      <c r="B79" s="128">
        <v>5</v>
      </c>
      <c r="C79" s="149" t="s">
        <v>91</v>
      </c>
      <c r="D79" s="129"/>
      <c r="E79" s="129"/>
      <c r="F79" s="129"/>
      <c r="G79" s="129"/>
      <c r="H79" s="129"/>
      <c r="J79" s="128">
        <v>5</v>
      </c>
      <c r="K79" s="149" t="s">
        <v>91</v>
      </c>
      <c r="L79" s="129"/>
      <c r="M79" s="129"/>
      <c r="N79" s="129"/>
      <c r="O79" s="129"/>
      <c r="P79" s="129"/>
      <c r="R79" s="128">
        <v>5</v>
      </c>
      <c r="S79" s="149" t="s">
        <v>91</v>
      </c>
      <c r="T79" s="129"/>
      <c r="U79" s="129"/>
      <c r="V79" s="129"/>
      <c r="W79" s="129"/>
      <c r="X79" s="129"/>
      <c r="Z79" s="128">
        <v>5</v>
      </c>
      <c r="AA79" s="149" t="s">
        <v>91</v>
      </c>
      <c r="AB79" s="129"/>
      <c r="AC79" s="129"/>
      <c r="AD79" s="129"/>
      <c r="AE79" s="129"/>
      <c r="AF79" s="129"/>
      <c r="AH79" s="128">
        <v>5</v>
      </c>
      <c r="AI79" s="149" t="s">
        <v>91</v>
      </c>
      <c r="AJ79" s="129"/>
      <c r="AK79" s="129"/>
      <c r="AL79" s="129"/>
      <c r="AM79" s="129"/>
      <c r="AN79" s="129"/>
      <c r="AP79" s="128">
        <v>5</v>
      </c>
      <c r="AQ79" s="149" t="s">
        <v>91</v>
      </c>
      <c r="AR79" s="129"/>
      <c r="AS79" s="129"/>
      <c r="AT79" s="129"/>
      <c r="AU79" s="129"/>
      <c r="AV79" s="129"/>
      <c r="AX79" s="128">
        <v>5</v>
      </c>
      <c r="AY79" s="149" t="s">
        <v>91</v>
      </c>
      <c r="AZ79" s="129"/>
      <c r="BA79" s="129"/>
      <c r="BB79" s="129"/>
      <c r="BC79" s="129"/>
      <c r="BD79" s="129"/>
      <c r="BF79" s="128">
        <v>5</v>
      </c>
      <c r="BG79" s="149" t="s">
        <v>91</v>
      </c>
      <c r="BH79" s="129"/>
      <c r="BI79" s="129"/>
      <c r="BJ79" s="129"/>
      <c r="BK79" s="129"/>
      <c r="BL79" s="129"/>
      <c r="BN79" s="128">
        <v>5</v>
      </c>
      <c r="BO79" s="149" t="s">
        <v>91</v>
      </c>
      <c r="BP79" s="129"/>
      <c r="BQ79" s="129"/>
      <c r="BR79" s="129"/>
      <c r="BS79" s="129"/>
      <c r="BT79" s="129"/>
    </row>
    <row r="80" spans="1:72">
      <c r="B80" s="131"/>
      <c r="C80" s="132" t="s">
        <v>9</v>
      </c>
      <c r="D80" s="133"/>
      <c r="E80" s="133"/>
      <c r="F80" s="133"/>
      <c r="G80" s="133"/>
      <c r="H80" s="133"/>
      <c r="J80" s="131"/>
      <c r="K80" s="132" t="s">
        <v>9</v>
      </c>
      <c r="L80" s="133"/>
      <c r="M80" s="133"/>
      <c r="N80" s="133"/>
      <c r="O80" s="133"/>
      <c r="P80" s="133"/>
      <c r="R80" s="131"/>
      <c r="S80" s="132" t="s">
        <v>9</v>
      </c>
      <c r="T80" s="133"/>
      <c r="U80" s="133"/>
      <c r="V80" s="133"/>
      <c r="W80" s="133"/>
      <c r="X80" s="133"/>
      <c r="Z80" s="131"/>
      <c r="AA80" s="132" t="s">
        <v>9</v>
      </c>
      <c r="AB80" s="133"/>
      <c r="AC80" s="133"/>
      <c r="AD80" s="133"/>
      <c r="AE80" s="133"/>
      <c r="AF80" s="133"/>
      <c r="AH80" s="131"/>
      <c r="AI80" s="132" t="s">
        <v>9</v>
      </c>
      <c r="AJ80" s="133"/>
      <c r="AK80" s="133"/>
      <c r="AL80" s="133"/>
      <c r="AM80" s="133"/>
      <c r="AN80" s="133"/>
      <c r="AP80" s="131"/>
      <c r="AQ80" s="132" t="s">
        <v>9</v>
      </c>
      <c r="AR80" s="133"/>
      <c r="AS80" s="133"/>
      <c r="AT80" s="133"/>
      <c r="AU80" s="133"/>
      <c r="AV80" s="133"/>
      <c r="AX80" s="131"/>
      <c r="AY80" s="132" t="s">
        <v>9</v>
      </c>
      <c r="AZ80" s="133"/>
      <c r="BA80" s="133"/>
      <c r="BB80" s="133"/>
      <c r="BC80" s="133"/>
      <c r="BD80" s="133"/>
      <c r="BF80" s="131"/>
      <c r="BG80" s="132" t="s">
        <v>9</v>
      </c>
      <c r="BH80" s="133"/>
      <c r="BI80" s="133"/>
      <c r="BJ80" s="133"/>
      <c r="BK80" s="133"/>
      <c r="BL80" s="133"/>
      <c r="BN80" s="131"/>
      <c r="BO80" s="132" t="s">
        <v>9</v>
      </c>
      <c r="BP80" s="133"/>
      <c r="BQ80" s="133"/>
      <c r="BR80" s="133"/>
      <c r="BS80" s="133"/>
      <c r="BT80" s="133"/>
    </row>
    <row r="81" spans="1:72">
      <c r="A81" s="35" t="s">
        <v>10</v>
      </c>
      <c r="B81" s="134"/>
      <c r="C81" s="150" t="s">
        <v>81</v>
      </c>
      <c r="D81" s="135">
        <f t="shared" ref="D81:D87" si="320">L81+T81+AB81+AJ81+AR81+AZ81+BH81+BP81</f>
        <v>0</v>
      </c>
      <c r="E81" s="135">
        <f t="shared" ref="E81:E87" si="321">M81+U81+AC81+AK81+AS81+BA81+BI81+BQ81</f>
        <v>0</v>
      </c>
      <c r="F81" s="135">
        <f t="shared" ref="F81:F87" si="322">N81+V81+AD81+AL81+AT81+BB81+BJ81+BR81</f>
        <v>0</v>
      </c>
      <c r="G81" s="135">
        <f>F81-D81</f>
        <v>0</v>
      </c>
      <c r="H81" s="135">
        <f>F81-E81</f>
        <v>0</v>
      </c>
      <c r="J81" s="134"/>
      <c r="K81" s="150" t="s">
        <v>81</v>
      </c>
      <c r="L81" s="135">
        <v>0</v>
      </c>
      <c r="M81" s="135">
        <v>0</v>
      </c>
      <c r="N81" s="135">
        <v>0</v>
      </c>
      <c r="O81" s="135">
        <f>N81-L81</f>
        <v>0</v>
      </c>
      <c r="P81" s="135">
        <f>N81-M81</f>
        <v>0</v>
      </c>
      <c r="R81" s="134"/>
      <c r="S81" s="150" t="s">
        <v>81</v>
      </c>
      <c r="T81" s="135">
        <v>0</v>
      </c>
      <c r="U81" s="135">
        <v>0</v>
      </c>
      <c r="V81" s="135">
        <v>0</v>
      </c>
      <c r="W81" s="135">
        <f>V81-T81</f>
        <v>0</v>
      </c>
      <c r="X81" s="135">
        <f>V81-U81</f>
        <v>0</v>
      </c>
      <c r="Z81" s="134"/>
      <c r="AA81" s="150" t="s">
        <v>81</v>
      </c>
      <c r="AB81" s="135">
        <v>0</v>
      </c>
      <c r="AC81" s="135">
        <v>0</v>
      </c>
      <c r="AD81" s="135">
        <v>0</v>
      </c>
      <c r="AE81" s="135">
        <f>AD81-AB81</f>
        <v>0</v>
      </c>
      <c r="AF81" s="135">
        <f>AD81-AC81</f>
        <v>0</v>
      </c>
      <c r="AH81" s="134"/>
      <c r="AI81" s="150" t="s">
        <v>81</v>
      </c>
      <c r="AJ81" s="135">
        <v>0</v>
      </c>
      <c r="AK81" s="135">
        <v>0</v>
      </c>
      <c r="AL81" s="135">
        <v>0</v>
      </c>
      <c r="AM81" s="135">
        <f>AL81-AJ81</f>
        <v>0</v>
      </c>
      <c r="AN81" s="135">
        <f>AL81-AK81</f>
        <v>0</v>
      </c>
      <c r="AP81" s="134"/>
      <c r="AQ81" s="150" t="s">
        <v>81</v>
      </c>
      <c r="AR81" s="135">
        <v>0</v>
      </c>
      <c r="AS81" s="135">
        <v>0</v>
      </c>
      <c r="AT81" s="135">
        <v>0</v>
      </c>
      <c r="AU81" s="135">
        <f>AT81-AR81</f>
        <v>0</v>
      </c>
      <c r="AV81" s="135">
        <f>AT81-AS81</f>
        <v>0</v>
      </c>
      <c r="AX81" s="134"/>
      <c r="AY81" s="150" t="s">
        <v>81</v>
      </c>
      <c r="AZ81" s="135">
        <v>0</v>
      </c>
      <c r="BA81" s="135">
        <v>0</v>
      </c>
      <c r="BB81" s="135">
        <v>0</v>
      </c>
      <c r="BC81" s="135">
        <f>BB81-AZ81</f>
        <v>0</v>
      </c>
      <c r="BD81" s="135">
        <f>BB81-BA81</f>
        <v>0</v>
      </c>
      <c r="BF81" s="134"/>
      <c r="BG81" s="150" t="s">
        <v>81</v>
      </c>
      <c r="BH81" s="135">
        <v>0</v>
      </c>
      <c r="BI81" s="135">
        <v>0</v>
      </c>
      <c r="BJ81" s="135">
        <v>0</v>
      </c>
      <c r="BK81" s="135">
        <f>BJ81-BH81</f>
        <v>0</v>
      </c>
      <c r="BL81" s="135">
        <f>BJ81-BI81</f>
        <v>0</v>
      </c>
      <c r="BN81" s="134"/>
      <c r="BO81" s="150" t="s">
        <v>81</v>
      </c>
      <c r="BP81" s="135">
        <v>0</v>
      </c>
      <c r="BQ81" s="135">
        <v>0</v>
      </c>
      <c r="BR81" s="135">
        <v>0</v>
      </c>
      <c r="BS81" s="135">
        <f>BR81-BP81</f>
        <v>0</v>
      </c>
      <c r="BT81" s="135">
        <f>BR81-BQ81</f>
        <v>0</v>
      </c>
    </row>
    <row r="82" spans="1:72">
      <c r="A82" s="35" t="s">
        <v>11</v>
      </c>
      <c r="B82" s="134"/>
      <c r="C82" s="150" t="s">
        <v>82</v>
      </c>
      <c r="D82" s="135">
        <f t="shared" si="320"/>
        <v>19</v>
      </c>
      <c r="E82" s="135">
        <f t="shared" si="321"/>
        <v>30</v>
      </c>
      <c r="F82" s="135">
        <f t="shared" si="322"/>
        <v>28</v>
      </c>
      <c r="G82" s="135">
        <f t="shared" ref="G82:G87" si="323">F82-D82</f>
        <v>9</v>
      </c>
      <c r="H82" s="135">
        <f t="shared" ref="H82:H87" si="324">F82-E82</f>
        <v>-2</v>
      </c>
      <c r="J82" s="134"/>
      <c r="K82" s="150" t="s">
        <v>82</v>
      </c>
      <c r="L82" s="135">
        <v>0</v>
      </c>
      <c r="M82" s="135">
        <v>0</v>
      </c>
      <c r="N82" s="135">
        <v>0</v>
      </c>
      <c r="O82" s="135">
        <f t="shared" ref="O82:O87" si="325">N82-L82</f>
        <v>0</v>
      </c>
      <c r="P82" s="135">
        <f t="shared" ref="P82:P87" si="326">N82-M82</f>
        <v>0</v>
      </c>
      <c r="R82" s="134"/>
      <c r="S82" s="150" t="s">
        <v>82</v>
      </c>
      <c r="T82" s="135">
        <v>17</v>
      </c>
      <c r="U82" s="135">
        <v>17</v>
      </c>
      <c r="V82" s="135">
        <v>17</v>
      </c>
      <c r="W82" s="135">
        <f t="shared" ref="W82:W87" si="327">V82-T82</f>
        <v>0</v>
      </c>
      <c r="X82" s="135">
        <f t="shared" ref="X82:X87" si="328">V82-U82</f>
        <v>0</v>
      </c>
      <c r="Z82" s="134"/>
      <c r="AA82" s="150" t="s">
        <v>82</v>
      </c>
      <c r="AB82" s="135">
        <v>1</v>
      </c>
      <c r="AC82" s="135">
        <v>13</v>
      </c>
      <c r="AD82" s="135">
        <v>1</v>
      </c>
      <c r="AE82" s="135">
        <f t="shared" ref="AE82:AE87" si="329">AD82-AB82</f>
        <v>0</v>
      </c>
      <c r="AF82" s="135">
        <f t="shared" ref="AF82:AF87" si="330">AD82-AC82</f>
        <v>-12</v>
      </c>
      <c r="AH82" s="134"/>
      <c r="AI82" s="150" t="s">
        <v>82</v>
      </c>
      <c r="AJ82" s="135">
        <v>0</v>
      </c>
      <c r="AK82" s="135">
        <v>0</v>
      </c>
      <c r="AL82" s="135">
        <v>0</v>
      </c>
      <c r="AM82" s="135">
        <f t="shared" ref="AM82:AM87" si="331">AL82-AJ82</f>
        <v>0</v>
      </c>
      <c r="AN82" s="135">
        <f t="shared" ref="AN82:AN87" si="332">AL82-AK82</f>
        <v>0</v>
      </c>
      <c r="AP82" s="134"/>
      <c r="AQ82" s="150" t="s">
        <v>82</v>
      </c>
      <c r="AR82" s="135">
        <v>0</v>
      </c>
      <c r="AS82" s="135">
        <v>0</v>
      </c>
      <c r="AT82" s="135">
        <v>10</v>
      </c>
      <c r="AU82" s="135">
        <f t="shared" ref="AU82:AU87" si="333">AT82-AR82</f>
        <v>10</v>
      </c>
      <c r="AV82" s="135">
        <f t="shared" ref="AV82:AV87" si="334">AT82-AS82</f>
        <v>10</v>
      </c>
      <c r="AX82" s="134"/>
      <c r="AY82" s="150" t="s">
        <v>82</v>
      </c>
      <c r="AZ82" s="135">
        <v>0</v>
      </c>
      <c r="BA82" s="135">
        <v>0</v>
      </c>
      <c r="BB82" s="135">
        <v>0</v>
      </c>
      <c r="BC82" s="135">
        <f t="shared" ref="BC82:BC87" si="335">BB82-AZ82</f>
        <v>0</v>
      </c>
      <c r="BD82" s="135">
        <f t="shared" ref="BD82:BD87" si="336">BB82-BA82</f>
        <v>0</v>
      </c>
      <c r="BF82" s="134"/>
      <c r="BG82" s="150" t="s">
        <v>82</v>
      </c>
      <c r="BH82" s="135">
        <v>1</v>
      </c>
      <c r="BI82" s="135">
        <v>0</v>
      </c>
      <c r="BJ82" s="135">
        <v>0</v>
      </c>
      <c r="BK82" s="135">
        <f t="shared" ref="BK82:BK87" si="337">BJ82-BH82</f>
        <v>-1</v>
      </c>
      <c r="BL82" s="135">
        <f t="shared" ref="BL82:BL87" si="338">BJ82-BI82</f>
        <v>0</v>
      </c>
      <c r="BN82" s="134"/>
      <c r="BO82" s="150" t="s">
        <v>82</v>
      </c>
      <c r="BP82" s="135">
        <v>0</v>
      </c>
      <c r="BQ82" s="135">
        <v>0</v>
      </c>
      <c r="BR82" s="135">
        <v>0</v>
      </c>
      <c r="BS82" s="135">
        <f t="shared" ref="BS82:BS87" si="339">BR82-BP82</f>
        <v>0</v>
      </c>
      <c r="BT82" s="135">
        <f t="shared" ref="BT82:BT87" si="340">BR82-BQ82</f>
        <v>0</v>
      </c>
    </row>
    <row r="83" spans="1:72">
      <c r="A83" s="35" t="s">
        <v>12</v>
      </c>
      <c r="B83" s="134"/>
      <c r="C83" s="150" t="s">
        <v>83</v>
      </c>
      <c r="D83" s="135">
        <f t="shared" si="320"/>
        <v>1</v>
      </c>
      <c r="E83" s="135">
        <f t="shared" si="321"/>
        <v>0</v>
      </c>
      <c r="F83" s="135">
        <f t="shared" si="322"/>
        <v>0</v>
      </c>
      <c r="G83" s="135">
        <f t="shared" si="323"/>
        <v>-1</v>
      </c>
      <c r="H83" s="135">
        <f t="shared" si="324"/>
        <v>0</v>
      </c>
      <c r="J83" s="134"/>
      <c r="K83" s="150" t="s">
        <v>83</v>
      </c>
      <c r="L83" s="135">
        <v>0</v>
      </c>
      <c r="M83" s="135">
        <v>0</v>
      </c>
      <c r="N83" s="135">
        <v>0</v>
      </c>
      <c r="O83" s="135">
        <f t="shared" si="325"/>
        <v>0</v>
      </c>
      <c r="P83" s="135">
        <f t="shared" si="326"/>
        <v>0</v>
      </c>
      <c r="R83" s="134"/>
      <c r="S83" s="150" t="s">
        <v>83</v>
      </c>
      <c r="T83" s="135">
        <v>0</v>
      </c>
      <c r="U83" s="135">
        <v>0</v>
      </c>
      <c r="V83" s="135">
        <v>0</v>
      </c>
      <c r="W83" s="135">
        <f t="shared" si="327"/>
        <v>0</v>
      </c>
      <c r="X83" s="135">
        <f t="shared" si="328"/>
        <v>0</v>
      </c>
      <c r="Z83" s="134"/>
      <c r="AA83" s="150" t="s">
        <v>83</v>
      </c>
      <c r="AB83" s="135">
        <v>1</v>
      </c>
      <c r="AC83" s="135">
        <v>0</v>
      </c>
      <c r="AD83" s="135">
        <v>0</v>
      </c>
      <c r="AE83" s="135">
        <f t="shared" si="329"/>
        <v>-1</v>
      </c>
      <c r="AF83" s="135">
        <f t="shared" si="330"/>
        <v>0</v>
      </c>
      <c r="AH83" s="134"/>
      <c r="AI83" s="150" t="s">
        <v>83</v>
      </c>
      <c r="AJ83" s="135">
        <v>0</v>
      </c>
      <c r="AK83" s="135">
        <v>0</v>
      </c>
      <c r="AL83" s="135">
        <v>0</v>
      </c>
      <c r="AM83" s="135">
        <f t="shared" si="331"/>
        <v>0</v>
      </c>
      <c r="AN83" s="135">
        <f t="shared" si="332"/>
        <v>0</v>
      </c>
      <c r="AP83" s="134"/>
      <c r="AQ83" s="150" t="s">
        <v>83</v>
      </c>
      <c r="AR83" s="135">
        <v>0</v>
      </c>
      <c r="AS83" s="135">
        <v>0</v>
      </c>
      <c r="AT83" s="135">
        <v>0</v>
      </c>
      <c r="AU83" s="135">
        <f t="shared" si="333"/>
        <v>0</v>
      </c>
      <c r="AV83" s="135">
        <f t="shared" si="334"/>
        <v>0</v>
      </c>
      <c r="AX83" s="134"/>
      <c r="AY83" s="150" t="s">
        <v>83</v>
      </c>
      <c r="AZ83" s="135">
        <v>0</v>
      </c>
      <c r="BA83" s="135">
        <v>0</v>
      </c>
      <c r="BB83" s="135">
        <v>0</v>
      </c>
      <c r="BC83" s="135">
        <f t="shared" si="335"/>
        <v>0</v>
      </c>
      <c r="BD83" s="135">
        <f t="shared" si="336"/>
        <v>0</v>
      </c>
      <c r="BF83" s="134"/>
      <c r="BG83" s="150" t="s">
        <v>83</v>
      </c>
      <c r="BH83" s="135">
        <v>0</v>
      </c>
      <c r="BI83" s="135">
        <v>0</v>
      </c>
      <c r="BJ83" s="135">
        <v>0</v>
      </c>
      <c r="BK83" s="135">
        <f t="shared" si="337"/>
        <v>0</v>
      </c>
      <c r="BL83" s="135">
        <f t="shared" si="338"/>
        <v>0</v>
      </c>
      <c r="BN83" s="134"/>
      <c r="BO83" s="150" t="s">
        <v>83</v>
      </c>
      <c r="BP83" s="135">
        <v>0</v>
      </c>
      <c r="BQ83" s="135">
        <v>0</v>
      </c>
      <c r="BR83" s="135">
        <v>0</v>
      </c>
      <c r="BS83" s="135">
        <f t="shared" si="339"/>
        <v>0</v>
      </c>
      <c r="BT83" s="135">
        <f t="shared" si="340"/>
        <v>0</v>
      </c>
    </row>
    <row r="84" spans="1:72">
      <c r="A84" s="35" t="s">
        <v>13</v>
      </c>
      <c r="B84" s="134"/>
      <c r="C84" s="150" t="s">
        <v>84</v>
      </c>
      <c r="D84" s="135">
        <f t="shared" si="320"/>
        <v>0</v>
      </c>
      <c r="E84" s="135">
        <f t="shared" si="321"/>
        <v>0</v>
      </c>
      <c r="F84" s="135">
        <f t="shared" si="322"/>
        <v>0</v>
      </c>
      <c r="G84" s="135">
        <f t="shared" si="323"/>
        <v>0</v>
      </c>
      <c r="H84" s="135">
        <f t="shared" si="324"/>
        <v>0</v>
      </c>
      <c r="J84" s="134"/>
      <c r="K84" s="150" t="s">
        <v>84</v>
      </c>
      <c r="L84" s="135">
        <v>0</v>
      </c>
      <c r="M84" s="135">
        <v>0</v>
      </c>
      <c r="N84" s="135">
        <v>0</v>
      </c>
      <c r="O84" s="135">
        <f t="shared" si="325"/>
        <v>0</v>
      </c>
      <c r="P84" s="135">
        <f t="shared" si="326"/>
        <v>0</v>
      </c>
      <c r="R84" s="134"/>
      <c r="S84" s="150" t="s">
        <v>84</v>
      </c>
      <c r="T84" s="135">
        <v>0</v>
      </c>
      <c r="U84" s="135">
        <v>0</v>
      </c>
      <c r="V84" s="135">
        <v>0</v>
      </c>
      <c r="W84" s="135">
        <f t="shared" si="327"/>
        <v>0</v>
      </c>
      <c r="X84" s="135">
        <f t="shared" si="328"/>
        <v>0</v>
      </c>
      <c r="Z84" s="134"/>
      <c r="AA84" s="150" t="s">
        <v>84</v>
      </c>
      <c r="AB84" s="135">
        <v>0</v>
      </c>
      <c r="AC84" s="135">
        <v>0</v>
      </c>
      <c r="AD84" s="135">
        <v>0</v>
      </c>
      <c r="AE84" s="135">
        <f t="shared" si="329"/>
        <v>0</v>
      </c>
      <c r="AF84" s="135">
        <f t="shared" si="330"/>
        <v>0</v>
      </c>
      <c r="AH84" s="134"/>
      <c r="AI84" s="150" t="s">
        <v>84</v>
      </c>
      <c r="AJ84" s="135">
        <v>0</v>
      </c>
      <c r="AK84" s="135">
        <v>0</v>
      </c>
      <c r="AL84" s="135">
        <v>0</v>
      </c>
      <c r="AM84" s="135">
        <f t="shared" si="331"/>
        <v>0</v>
      </c>
      <c r="AN84" s="135">
        <f t="shared" si="332"/>
        <v>0</v>
      </c>
      <c r="AP84" s="134"/>
      <c r="AQ84" s="150" t="s">
        <v>84</v>
      </c>
      <c r="AR84" s="135">
        <v>0</v>
      </c>
      <c r="AS84" s="135">
        <v>0</v>
      </c>
      <c r="AT84" s="135">
        <v>0</v>
      </c>
      <c r="AU84" s="135">
        <f t="shared" si="333"/>
        <v>0</v>
      </c>
      <c r="AV84" s="135">
        <f t="shared" si="334"/>
        <v>0</v>
      </c>
      <c r="AX84" s="134"/>
      <c r="AY84" s="150" t="s">
        <v>84</v>
      </c>
      <c r="AZ84" s="135">
        <v>0</v>
      </c>
      <c r="BA84" s="135">
        <v>0</v>
      </c>
      <c r="BB84" s="135">
        <v>0</v>
      </c>
      <c r="BC84" s="135">
        <f t="shared" si="335"/>
        <v>0</v>
      </c>
      <c r="BD84" s="135">
        <f t="shared" si="336"/>
        <v>0</v>
      </c>
      <c r="BF84" s="134"/>
      <c r="BG84" s="150" t="s">
        <v>84</v>
      </c>
      <c r="BH84" s="135">
        <v>0</v>
      </c>
      <c r="BI84" s="135">
        <v>0</v>
      </c>
      <c r="BJ84" s="135">
        <v>0</v>
      </c>
      <c r="BK84" s="135">
        <f t="shared" si="337"/>
        <v>0</v>
      </c>
      <c r="BL84" s="135">
        <f t="shared" si="338"/>
        <v>0</v>
      </c>
      <c r="BN84" s="134"/>
      <c r="BO84" s="150" t="s">
        <v>84</v>
      </c>
      <c r="BP84" s="135">
        <v>0</v>
      </c>
      <c r="BQ84" s="135">
        <v>0</v>
      </c>
      <c r="BR84" s="135">
        <v>0</v>
      </c>
      <c r="BS84" s="135">
        <f t="shared" si="339"/>
        <v>0</v>
      </c>
      <c r="BT84" s="135">
        <f t="shared" si="340"/>
        <v>0</v>
      </c>
    </row>
    <row r="85" spans="1:72">
      <c r="A85" s="35" t="s">
        <v>36</v>
      </c>
      <c r="B85" s="134"/>
      <c r="C85" s="150" t="s">
        <v>85</v>
      </c>
      <c r="D85" s="135">
        <f t="shared" si="320"/>
        <v>0</v>
      </c>
      <c r="E85" s="135">
        <f t="shared" si="321"/>
        <v>0</v>
      </c>
      <c r="F85" s="135">
        <f t="shared" si="322"/>
        <v>0</v>
      </c>
      <c r="G85" s="135">
        <f t="shared" si="323"/>
        <v>0</v>
      </c>
      <c r="H85" s="135">
        <f t="shared" si="324"/>
        <v>0</v>
      </c>
      <c r="J85" s="134"/>
      <c r="K85" s="150" t="s">
        <v>85</v>
      </c>
      <c r="L85" s="135">
        <v>0</v>
      </c>
      <c r="M85" s="135">
        <v>0</v>
      </c>
      <c r="N85" s="135">
        <v>0</v>
      </c>
      <c r="O85" s="135">
        <f t="shared" si="325"/>
        <v>0</v>
      </c>
      <c r="P85" s="135">
        <f t="shared" si="326"/>
        <v>0</v>
      </c>
      <c r="R85" s="134"/>
      <c r="S85" s="150" t="s">
        <v>85</v>
      </c>
      <c r="T85" s="135">
        <v>0</v>
      </c>
      <c r="U85" s="135">
        <v>0</v>
      </c>
      <c r="V85" s="135">
        <v>0</v>
      </c>
      <c r="W85" s="135">
        <f t="shared" si="327"/>
        <v>0</v>
      </c>
      <c r="X85" s="135">
        <f t="shared" si="328"/>
        <v>0</v>
      </c>
      <c r="Z85" s="134"/>
      <c r="AA85" s="150" t="s">
        <v>85</v>
      </c>
      <c r="AB85" s="135">
        <v>0</v>
      </c>
      <c r="AC85" s="135">
        <v>0</v>
      </c>
      <c r="AD85" s="135">
        <v>0</v>
      </c>
      <c r="AE85" s="135">
        <f t="shared" si="329"/>
        <v>0</v>
      </c>
      <c r="AF85" s="135">
        <f t="shared" si="330"/>
        <v>0</v>
      </c>
      <c r="AH85" s="134"/>
      <c r="AI85" s="150" t="s">
        <v>85</v>
      </c>
      <c r="AJ85" s="135">
        <v>0</v>
      </c>
      <c r="AK85" s="135">
        <v>0</v>
      </c>
      <c r="AL85" s="135">
        <v>0</v>
      </c>
      <c r="AM85" s="135">
        <f t="shared" si="331"/>
        <v>0</v>
      </c>
      <c r="AN85" s="135">
        <f t="shared" si="332"/>
        <v>0</v>
      </c>
      <c r="AP85" s="134"/>
      <c r="AQ85" s="150" t="s">
        <v>85</v>
      </c>
      <c r="AR85" s="135">
        <v>0</v>
      </c>
      <c r="AS85" s="135">
        <v>0</v>
      </c>
      <c r="AT85" s="135">
        <v>0</v>
      </c>
      <c r="AU85" s="135">
        <f t="shared" si="333"/>
        <v>0</v>
      </c>
      <c r="AV85" s="135">
        <f t="shared" si="334"/>
        <v>0</v>
      </c>
      <c r="AX85" s="134"/>
      <c r="AY85" s="150" t="s">
        <v>85</v>
      </c>
      <c r="AZ85" s="135">
        <v>0</v>
      </c>
      <c r="BA85" s="135">
        <v>0</v>
      </c>
      <c r="BB85" s="135">
        <v>0</v>
      </c>
      <c r="BC85" s="135">
        <f t="shared" si="335"/>
        <v>0</v>
      </c>
      <c r="BD85" s="135">
        <f t="shared" si="336"/>
        <v>0</v>
      </c>
      <c r="BF85" s="134"/>
      <c r="BG85" s="150" t="s">
        <v>85</v>
      </c>
      <c r="BH85" s="135">
        <v>0</v>
      </c>
      <c r="BI85" s="135">
        <v>0</v>
      </c>
      <c r="BJ85" s="135">
        <v>0</v>
      </c>
      <c r="BK85" s="135">
        <f t="shared" si="337"/>
        <v>0</v>
      </c>
      <c r="BL85" s="135">
        <f t="shared" si="338"/>
        <v>0</v>
      </c>
      <c r="BN85" s="134"/>
      <c r="BO85" s="150" t="s">
        <v>85</v>
      </c>
      <c r="BP85" s="135">
        <v>0</v>
      </c>
      <c r="BQ85" s="135">
        <v>0</v>
      </c>
      <c r="BR85" s="135">
        <v>0</v>
      </c>
      <c r="BS85" s="135">
        <f t="shared" si="339"/>
        <v>0</v>
      </c>
      <c r="BT85" s="135">
        <f t="shared" si="340"/>
        <v>0</v>
      </c>
    </row>
    <row r="86" spans="1:72">
      <c r="A86" s="35" t="s">
        <v>14</v>
      </c>
      <c r="B86" s="134"/>
      <c r="C86" s="150" t="s">
        <v>86</v>
      </c>
      <c r="D86" s="135">
        <f t="shared" si="320"/>
        <v>0</v>
      </c>
      <c r="E86" s="135">
        <f t="shared" si="321"/>
        <v>0</v>
      </c>
      <c r="F86" s="135">
        <f t="shared" si="322"/>
        <v>0</v>
      </c>
      <c r="G86" s="135">
        <f t="shared" si="323"/>
        <v>0</v>
      </c>
      <c r="H86" s="135">
        <f t="shared" si="324"/>
        <v>0</v>
      </c>
      <c r="J86" s="134"/>
      <c r="K86" s="150" t="s">
        <v>86</v>
      </c>
      <c r="L86" s="135">
        <v>0</v>
      </c>
      <c r="M86" s="135">
        <v>0</v>
      </c>
      <c r="N86" s="135">
        <v>0</v>
      </c>
      <c r="O86" s="135">
        <f t="shared" si="325"/>
        <v>0</v>
      </c>
      <c r="P86" s="135">
        <f t="shared" si="326"/>
        <v>0</v>
      </c>
      <c r="R86" s="134"/>
      <c r="S86" s="150" t="s">
        <v>86</v>
      </c>
      <c r="T86" s="135">
        <v>0</v>
      </c>
      <c r="U86" s="135">
        <v>0</v>
      </c>
      <c r="V86" s="135">
        <v>0</v>
      </c>
      <c r="W86" s="135">
        <f t="shared" si="327"/>
        <v>0</v>
      </c>
      <c r="X86" s="135">
        <f t="shared" si="328"/>
        <v>0</v>
      </c>
      <c r="Z86" s="134"/>
      <c r="AA86" s="150" t="s">
        <v>86</v>
      </c>
      <c r="AB86" s="135">
        <v>0</v>
      </c>
      <c r="AC86" s="135">
        <v>0</v>
      </c>
      <c r="AD86" s="135">
        <v>0</v>
      </c>
      <c r="AE86" s="135">
        <f t="shared" si="329"/>
        <v>0</v>
      </c>
      <c r="AF86" s="135">
        <f t="shared" si="330"/>
        <v>0</v>
      </c>
      <c r="AH86" s="134"/>
      <c r="AI86" s="150" t="s">
        <v>86</v>
      </c>
      <c r="AJ86" s="135">
        <v>0</v>
      </c>
      <c r="AK86" s="135">
        <v>0</v>
      </c>
      <c r="AL86" s="135">
        <v>0</v>
      </c>
      <c r="AM86" s="135">
        <f t="shared" si="331"/>
        <v>0</v>
      </c>
      <c r="AN86" s="135">
        <f t="shared" si="332"/>
        <v>0</v>
      </c>
      <c r="AP86" s="134"/>
      <c r="AQ86" s="150" t="s">
        <v>86</v>
      </c>
      <c r="AR86" s="135">
        <v>0</v>
      </c>
      <c r="AS86" s="135">
        <v>0</v>
      </c>
      <c r="AT86" s="135">
        <v>0</v>
      </c>
      <c r="AU86" s="135">
        <f t="shared" si="333"/>
        <v>0</v>
      </c>
      <c r="AV86" s="135">
        <f t="shared" si="334"/>
        <v>0</v>
      </c>
      <c r="AX86" s="134"/>
      <c r="AY86" s="150" t="s">
        <v>86</v>
      </c>
      <c r="AZ86" s="135">
        <v>0</v>
      </c>
      <c r="BA86" s="135">
        <v>0</v>
      </c>
      <c r="BB86" s="135">
        <v>0</v>
      </c>
      <c r="BC86" s="135">
        <f t="shared" si="335"/>
        <v>0</v>
      </c>
      <c r="BD86" s="135">
        <f t="shared" si="336"/>
        <v>0</v>
      </c>
      <c r="BF86" s="134"/>
      <c r="BG86" s="150" t="s">
        <v>86</v>
      </c>
      <c r="BH86" s="135">
        <v>0</v>
      </c>
      <c r="BI86" s="135">
        <v>0</v>
      </c>
      <c r="BJ86" s="135">
        <v>0</v>
      </c>
      <c r="BK86" s="135">
        <f t="shared" si="337"/>
        <v>0</v>
      </c>
      <c r="BL86" s="135">
        <f t="shared" si="338"/>
        <v>0</v>
      </c>
      <c r="BN86" s="134"/>
      <c r="BO86" s="150" t="s">
        <v>86</v>
      </c>
      <c r="BP86" s="135">
        <v>0</v>
      </c>
      <c r="BQ86" s="135">
        <v>0</v>
      </c>
      <c r="BR86" s="135">
        <v>0</v>
      </c>
      <c r="BS86" s="135">
        <f t="shared" si="339"/>
        <v>0</v>
      </c>
      <c r="BT86" s="135">
        <f t="shared" si="340"/>
        <v>0</v>
      </c>
    </row>
    <row r="87" spans="1:72">
      <c r="A87" s="35" t="s">
        <v>15</v>
      </c>
      <c r="B87" s="134"/>
      <c r="C87" s="150" t="s">
        <v>87</v>
      </c>
      <c r="D87" s="135">
        <f t="shared" si="320"/>
        <v>0</v>
      </c>
      <c r="E87" s="135">
        <f t="shared" si="321"/>
        <v>0</v>
      </c>
      <c r="F87" s="135">
        <f t="shared" si="322"/>
        <v>2</v>
      </c>
      <c r="G87" s="135">
        <f t="shared" si="323"/>
        <v>2</v>
      </c>
      <c r="H87" s="135">
        <f t="shared" si="324"/>
        <v>2</v>
      </c>
      <c r="J87" s="134"/>
      <c r="K87" s="150" t="s">
        <v>87</v>
      </c>
      <c r="L87" s="135">
        <v>0</v>
      </c>
      <c r="M87" s="135">
        <v>0</v>
      </c>
      <c r="N87" s="135">
        <v>0</v>
      </c>
      <c r="O87" s="135">
        <f t="shared" si="325"/>
        <v>0</v>
      </c>
      <c r="P87" s="135">
        <f t="shared" si="326"/>
        <v>0</v>
      </c>
      <c r="R87" s="134"/>
      <c r="S87" s="150" t="s">
        <v>87</v>
      </c>
      <c r="T87" s="135">
        <v>0</v>
      </c>
      <c r="U87" s="135">
        <v>0</v>
      </c>
      <c r="V87" s="135">
        <v>0</v>
      </c>
      <c r="W87" s="135">
        <f t="shared" si="327"/>
        <v>0</v>
      </c>
      <c r="X87" s="135">
        <f t="shared" si="328"/>
        <v>0</v>
      </c>
      <c r="Z87" s="134"/>
      <c r="AA87" s="150" t="s">
        <v>87</v>
      </c>
      <c r="AB87" s="135">
        <v>0</v>
      </c>
      <c r="AC87" s="135">
        <v>0</v>
      </c>
      <c r="AD87" s="135">
        <v>0</v>
      </c>
      <c r="AE87" s="135">
        <f t="shared" si="329"/>
        <v>0</v>
      </c>
      <c r="AF87" s="135">
        <f t="shared" si="330"/>
        <v>0</v>
      </c>
      <c r="AH87" s="134"/>
      <c r="AI87" s="150" t="s">
        <v>87</v>
      </c>
      <c r="AJ87" s="135">
        <v>0</v>
      </c>
      <c r="AK87" s="135">
        <v>0</v>
      </c>
      <c r="AL87" s="135">
        <v>0</v>
      </c>
      <c r="AM87" s="135">
        <f t="shared" si="331"/>
        <v>0</v>
      </c>
      <c r="AN87" s="135">
        <f t="shared" si="332"/>
        <v>0</v>
      </c>
      <c r="AP87" s="134"/>
      <c r="AQ87" s="150" t="s">
        <v>87</v>
      </c>
      <c r="AR87" s="135">
        <v>0</v>
      </c>
      <c r="AS87" s="135">
        <v>0</v>
      </c>
      <c r="AT87" s="135">
        <v>0</v>
      </c>
      <c r="AU87" s="135">
        <f t="shared" si="333"/>
        <v>0</v>
      </c>
      <c r="AV87" s="135">
        <f t="shared" si="334"/>
        <v>0</v>
      </c>
      <c r="AX87" s="134"/>
      <c r="AY87" s="150" t="s">
        <v>87</v>
      </c>
      <c r="AZ87" s="135">
        <v>0</v>
      </c>
      <c r="BA87" s="135">
        <v>0</v>
      </c>
      <c r="BB87" s="135">
        <v>0</v>
      </c>
      <c r="BC87" s="135">
        <f t="shared" si="335"/>
        <v>0</v>
      </c>
      <c r="BD87" s="135">
        <f t="shared" si="336"/>
        <v>0</v>
      </c>
      <c r="BF87" s="134"/>
      <c r="BG87" s="150" t="s">
        <v>87</v>
      </c>
      <c r="BH87" s="135">
        <v>0</v>
      </c>
      <c r="BI87" s="135">
        <v>0</v>
      </c>
      <c r="BJ87" s="135">
        <v>2</v>
      </c>
      <c r="BK87" s="135">
        <f t="shared" si="337"/>
        <v>2</v>
      </c>
      <c r="BL87" s="135">
        <f t="shared" si="338"/>
        <v>2</v>
      </c>
      <c r="BN87" s="134"/>
      <c r="BO87" s="150" t="s">
        <v>87</v>
      </c>
      <c r="BP87" s="135">
        <v>0</v>
      </c>
      <c r="BQ87" s="135">
        <v>0</v>
      </c>
      <c r="BR87" s="135">
        <v>0</v>
      </c>
      <c r="BS87" s="135">
        <f t="shared" si="339"/>
        <v>0</v>
      </c>
      <c r="BT87" s="135">
        <f t="shared" si="340"/>
        <v>0</v>
      </c>
    </row>
    <row r="88" spans="1:72">
      <c r="B88" s="136"/>
      <c r="C88" s="137"/>
      <c r="D88" s="138"/>
      <c r="E88" s="138"/>
      <c r="F88" s="138"/>
      <c r="G88" s="138"/>
      <c r="H88" s="138"/>
      <c r="J88" s="136"/>
      <c r="K88" s="137"/>
      <c r="L88" s="138"/>
      <c r="M88" s="138"/>
      <c r="N88" s="138"/>
      <c r="O88" s="138"/>
      <c r="P88" s="138"/>
      <c r="R88" s="136"/>
      <c r="S88" s="137"/>
      <c r="T88" s="138"/>
      <c r="U88" s="138"/>
      <c r="V88" s="138"/>
      <c r="W88" s="138"/>
      <c r="X88" s="138"/>
      <c r="Z88" s="136"/>
      <c r="AA88" s="137"/>
      <c r="AB88" s="138"/>
      <c r="AC88" s="138"/>
      <c r="AD88" s="138"/>
      <c r="AE88" s="138"/>
      <c r="AF88" s="138"/>
      <c r="AH88" s="136"/>
      <c r="AI88" s="137"/>
      <c r="AJ88" s="138"/>
      <c r="AK88" s="138"/>
      <c r="AL88" s="138"/>
      <c r="AM88" s="138"/>
      <c r="AN88" s="138"/>
      <c r="AP88" s="136"/>
      <c r="AQ88" s="137"/>
      <c r="AR88" s="138"/>
      <c r="AS88" s="138"/>
      <c r="AT88" s="138"/>
      <c r="AU88" s="138"/>
      <c r="AV88" s="138"/>
      <c r="AX88" s="136"/>
      <c r="AY88" s="137"/>
      <c r="AZ88" s="138"/>
      <c r="BA88" s="138"/>
      <c r="BB88" s="138"/>
      <c r="BC88" s="138"/>
      <c r="BD88" s="138"/>
      <c r="BF88" s="136"/>
      <c r="BG88" s="137"/>
      <c r="BH88" s="138"/>
      <c r="BI88" s="138"/>
      <c r="BJ88" s="138"/>
      <c r="BK88" s="138"/>
      <c r="BL88" s="138"/>
      <c r="BN88" s="136"/>
      <c r="BO88" s="137"/>
      <c r="BP88" s="138"/>
      <c r="BQ88" s="138"/>
      <c r="BR88" s="138"/>
      <c r="BS88" s="138"/>
      <c r="BT88" s="138"/>
    </row>
    <row r="89" spans="1:72">
      <c r="B89" s="330" t="s">
        <v>16</v>
      </c>
      <c r="C89" s="331"/>
      <c r="D89" s="139">
        <f>SUM(D81:D88)</f>
        <v>20</v>
      </c>
      <c r="E89" s="139">
        <f t="shared" ref="E89:F89" si="341">SUM(E81:E88)</f>
        <v>30</v>
      </c>
      <c r="F89" s="139">
        <f t="shared" si="341"/>
        <v>30</v>
      </c>
      <c r="G89" s="139">
        <f>SUM(G81:G88)</f>
        <v>10</v>
      </c>
      <c r="H89" s="139">
        <f t="shared" ref="H89" si="342">SUM(H81:H88)</f>
        <v>0</v>
      </c>
      <c r="J89" s="330" t="s">
        <v>16</v>
      </c>
      <c r="K89" s="331"/>
      <c r="L89" s="139">
        <f t="shared" ref="L89" si="343">SUM(L81:L88)</f>
        <v>0</v>
      </c>
      <c r="M89" s="139">
        <f t="shared" ref="M89:N89" si="344">SUM(M81:M88)</f>
        <v>0</v>
      </c>
      <c r="N89" s="139">
        <f t="shared" si="344"/>
        <v>0</v>
      </c>
      <c r="O89" s="139">
        <f>SUM(O81:O88)</f>
        <v>0</v>
      </c>
      <c r="P89" s="139">
        <f t="shared" ref="P89" si="345">SUM(P81:P88)</f>
        <v>0</v>
      </c>
      <c r="R89" s="330" t="s">
        <v>16</v>
      </c>
      <c r="S89" s="331"/>
      <c r="T89" s="139">
        <f t="shared" ref="T89:V89" si="346">SUM(T81:T88)</f>
        <v>17</v>
      </c>
      <c r="U89" s="139">
        <f t="shared" si="346"/>
        <v>17</v>
      </c>
      <c r="V89" s="139">
        <f t="shared" si="346"/>
        <v>17</v>
      </c>
      <c r="W89" s="139">
        <f>SUM(W81:W88)</f>
        <v>0</v>
      </c>
      <c r="X89" s="139">
        <f t="shared" ref="X89" si="347">SUM(X81:X88)</f>
        <v>0</v>
      </c>
      <c r="Z89" s="330" t="s">
        <v>16</v>
      </c>
      <c r="AA89" s="331"/>
      <c r="AB89" s="139">
        <f t="shared" ref="AB89:AD89" si="348">SUM(AB81:AB88)</f>
        <v>2</v>
      </c>
      <c r="AC89" s="139">
        <f t="shared" si="348"/>
        <v>13</v>
      </c>
      <c r="AD89" s="139">
        <f t="shared" si="348"/>
        <v>1</v>
      </c>
      <c r="AE89" s="139">
        <f>SUM(AE81:AE88)</f>
        <v>-1</v>
      </c>
      <c r="AF89" s="139">
        <f t="shared" ref="AF89" si="349">SUM(AF81:AF88)</f>
        <v>-12</v>
      </c>
      <c r="AH89" s="330" t="s">
        <v>16</v>
      </c>
      <c r="AI89" s="331"/>
      <c r="AJ89" s="139">
        <f t="shared" ref="AJ89:AL89" si="350">SUM(AJ81:AJ88)</f>
        <v>0</v>
      </c>
      <c r="AK89" s="139">
        <f t="shared" si="350"/>
        <v>0</v>
      </c>
      <c r="AL89" s="139">
        <f t="shared" si="350"/>
        <v>0</v>
      </c>
      <c r="AM89" s="139">
        <f>SUM(AM81:AM88)</f>
        <v>0</v>
      </c>
      <c r="AN89" s="139">
        <f t="shared" ref="AN89" si="351">SUM(AN81:AN88)</f>
        <v>0</v>
      </c>
      <c r="AP89" s="330" t="s">
        <v>16</v>
      </c>
      <c r="AQ89" s="331"/>
      <c r="AR89" s="139">
        <f t="shared" ref="AR89:AT89" si="352">SUM(AR81:AR88)</f>
        <v>0</v>
      </c>
      <c r="AS89" s="139">
        <f t="shared" si="352"/>
        <v>0</v>
      </c>
      <c r="AT89" s="139">
        <f t="shared" si="352"/>
        <v>10</v>
      </c>
      <c r="AU89" s="139">
        <f>SUM(AU81:AU88)</f>
        <v>10</v>
      </c>
      <c r="AV89" s="139">
        <f t="shared" ref="AV89" si="353">SUM(AV81:AV88)</f>
        <v>10</v>
      </c>
      <c r="AX89" s="330" t="s">
        <v>16</v>
      </c>
      <c r="AY89" s="331"/>
      <c r="AZ89" s="139">
        <f t="shared" ref="AZ89:BB89" si="354">SUM(AZ81:AZ88)</f>
        <v>0</v>
      </c>
      <c r="BA89" s="139">
        <f t="shared" si="354"/>
        <v>0</v>
      </c>
      <c r="BB89" s="139">
        <f t="shared" si="354"/>
        <v>0</v>
      </c>
      <c r="BC89" s="139">
        <f>SUM(BC81:BC88)</f>
        <v>0</v>
      </c>
      <c r="BD89" s="139">
        <f t="shared" ref="BD89" si="355">SUM(BD81:BD88)</f>
        <v>0</v>
      </c>
      <c r="BF89" s="330" t="s">
        <v>16</v>
      </c>
      <c r="BG89" s="331"/>
      <c r="BH89" s="139">
        <f t="shared" ref="BH89:BJ89" si="356">SUM(BH81:BH88)</f>
        <v>1</v>
      </c>
      <c r="BI89" s="139">
        <f t="shared" si="356"/>
        <v>0</v>
      </c>
      <c r="BJ89" s="139">
        <f t="shared" si="356"/>
        <v>2</v>
      </c>
      <c r="BK89" s="139">
        <f>SUM(BK81:BK88)</f>
        <v>1</v>
      </c>
      <c r="BL89" s="139">
        <f t="shared" ref="BL89" si="357">SUM(BL81:BL88)</f>
        <v>2</v>
      </c>
      <c r="BN89" s="330" t="s">
        <v>16</v>
      </c>
      <c r="BO89" s="331"/>
      <c r="BP89" s="139">
        <f t="shared" ref="BP89:BR89" si="358">SUM(BP81:BP88)</f>
        <v>0</v>
      </c>
      <c r="BQ89" s="139">
        <f t="shared" si="358"/>
        <v>0</v>
      </c>
      <c r="BR89" s="139">
        <f t="shared" si="358"/>
        <v>0</v>
      </c>
      <c r="BS89" s="139">
        <f>SUM(BS81:BS88)</f>
        <v>0</v>
      </c>
      <c r="BT89" s="139">
        <f t="shared" ref="BT89" si="359">SUM(BT81:BT88)</f>
        <v>0</v>
      </c>
    </row>
    <row r="90" spans="1:72">
      <c r="B90" s="134"/>
      <c r="C90" s="140"/>
      <c r="D90" s="135"/>
      <c r="E90" s="135"/>
      <c r="F90" s="135"/>
      <c r="G90" s="135"/>
      <c r="H90" s="135"/>
      <c r="J90" s="134"/>
      <c r="K90" s="140"/>
      <c r="L90" s="135"/>
      <c r="M90" s="135"/>
      <c r="N90" s="135"/>
      <c r="O90" s="135"/>
      <c r="P90" s="135"/>
      <c r="R90" s="134"/>
      <c r="S90" s="140"/>
      <c r="T90" s="135"/>
      <c r="U90" s="135"/>
      <c r="V90" s="135"/>
      <c r="W90" s="135"/>
      <c r="X90" s="135"/>
      <c r="Z90" s="134"/>
      <c r="AA90" s="140"/>
      <c r="AB90" s="135"/>
      <c r="AC90" s="135"/>
      <c r="AD90" s="135"/>
      <c r="AE90" s="135"/>
      <c r="AF90" s="135"/>
      <c r="AH90" s="134"/>
      <c r="AI90" s="140"/>
      <c r="AJ90" s="135"/>
      <c r="AK90" s="135"/>
      <c r="AL90" s="135"/>
      <c r="AM90" s="135"/>
      <c r="AN90" s="135"/>
      <c r="AP90" s="134"/>
      <c r="AQ90" s="140"/>
      <c r="AR90" s="135"/>
      <c r="AS90" s="135"/>
      <c r="AT90" s="135"/>
      <c r="AU90" s="135"/>
      <c r="AV90" s="135"/>
      <c r="AX90" s="134"/>
      <c r="AY90" s="140"/>
      <c r="AZ90" s="135"/>
      <c r="BA90" s="135"/>
      <c r="BB90" s="135"/>
      <c r="BC90" s="135"/>
      <c r="BD90" s="135"/>
      <c r="BF90" s="134"/>
      <c r="BG90" s="140"/>
      <c r="BH90" s="135"/>
      <c r="BI90" s="135"/>
      <c r="BJ90" s="135"/>
      <c r="BK90" s="135"/>
      <c r="BL90" s="135"/>
      <c r="BN90" s="134"/>
      <c r="BO90" s="140"/>
      <c r="BP90" s="135"/>
      <c r="BQ90" s="135"/>
      <c r="BR90" s="135"/>
      <c r="BS90" s="135"/>
      <c r="BT90" s="135"/>
    </row>
    <row r="91" spans="1:72">
      <c r="B91" s="141"/>
      <c r="C91" s="142" t="s">
        <v>73</v>
      </c>
      <c r="D91" s="135">
        <f t="shared" ref="D91:D94" si="360">L91+T91+AB91+AJ91+AR91+AZ91+BH91+BP91</f>
        <v>2</v>
      </c>
      <c r="E91" s="135">
        <f t="shared" ref="E91:E94" si="361">M91+U91+AC91+AK91+AS91+BA91+BI91+BQ91</f>
        <v>2</v>
      </c>
      <c r="F91" s="135">
        <f t="shared" ref="F91:F94" si="362">N91+V91+AD91+AL91+AT91+BB91+BJ91+BR91</f>
        <v>7</v>
      </c>
      <c r="G91" s="135">
        <f t="shared" ref="G91:G94" si="363">F91-D91</f>
        <v>5</v>
      </c>
      <c r="H91" s="135">
        <f t="shared" ref="H91:H94" si="364">F91-E91</f>
        <v>5</v>
      </c>
      <c r="J91" s="141"/>
      <c r="K91" s="142" t="s">
        <v>73</v>
      </c>
      <c r="L91" s="135">
        <v>0</v>
      </c>
      <c r="M91" s="135">
        <v>0</v>
      </c>
      <c r="N91" s="135">
        <v>0</v>
      </c>
      <c r="O91" s="135">
        <f t="shared" ref="O91:O94" si="365">N91-L91</f>
        <v>0</v>
      </c>
      <c r="P91" s="135">
        <f t="shared" ref="P91:P94" si="366">N91-M91</f>
        <v>0</v>
      </c>
      <c r="R91" s="141"/>
      <c r="S91" s="142" t="s">
        <v>73</v>
      </c>
      <c r="T91" s="135">
        <v>0</v>
      </c>
      <c r="U91" s="135">
        <v>1</v>
      </c>
      <c r="V91" s="135">
        <v>1</v>
      </c>
      <c r="W91" s="135">
        <f t="shared" ref="W91:W94" si="367">V91-T91</f>
        <v>1</v>
      </c>
      <c r="X91" s="135">
        <f t="shared" ref="X91:X94" si="368">V91-U91</f>
        <v>0</v>
      </c>
      <c r="Z91" s="141"/>
      <c r="AA91" s="142" t="s">
        <v>73</v>
      </c>
      <c r="AB91" s="135">
        <v>0</v>
      </c>
      <c r="AC91" s="135">
        <v>0</v>
      </c>
      <c r="AD91" s="135">
        <v>0</v>
      </c>
      <c r="AE91" s="135">
        <f t="shared" ref="AE91:AE94" si="369">AD91-AB91</f>
        <v>0</v>
      </c>
      <c r="AF91" s="135">
        <f t="shared" ref="AF91:AF94" si="370">AD91-AC91</f>
        <v>0</v>
      </c>
      <c r="AH91" s="141"/>
      <c r="AI91" s="142" t="s">
        <v>73</v>
      </c>
      <c r="AJ91" s="135">
        <v>0</v>
      </c>
      <c r="AK91" s="135">
        <v>0</v>
      </c>
      <c r="AL91" s="135">
        <v>0</v>
      </c>
      <c r="AM91" s="135">
        <f t="shared" ref="AM91:AM94" si="371">AL91-AJ91</f>
        <v>0</v>
      </c>
      <c r="AN91" s="135">
        <f t="shared" ref="AN91:AN94" si="372">AL91-AK91</f>
        <v>0</v>
      </c>
      <c r="AP91" s="141"/>
      <c r="AQ91" s="142" t="s">
        <v>73</v>
      </c>
      <c r="AR91" s="135">
        <v>0</v>
      </c>
      <c r="AS91" s="135">
        <v>0</v>
      </c>
      <c r="AT91" s="135">
        <v>0</v>
      </c>
      <c r="AU91" s="135">
        <f t="shared" ref="AU91:AU94" si="373">AT91-AR91</f>
        <v>0</v>
      </c>
      <c r="AV91" s="135">
        <f t="shared" ref="AV91:AV94" si="374">AT91-AS91</f>
        <v>0</v>
      </c>
      <c r="AX91" s="141"/>
      <c r="AY91" s="142" t="s">
        <v>73</v>
      </c>
      <c r="AZ91" s="135">
        <v>2</v>
      </c>
      <c r="BA91" s="135">
        <v>0</v>
      </c>
      <c r="BB91" s="135">
        <v>1</v>
      </c>
      <c r="BC91" s="135">
        <f t="shared" ref="BC91:BC94" si="375">BB91-AZ91</f>
        <v>-1</v>
      </c>
      <c r="BD91" s="135">
        <f t="shared" ref="BD91:BD94" si="376">BB91-BA91</f>
        <v>1</v>
      </c>
      <c r="BF91" s="141"/>
      <c r="BG91" s="142" t="s">
        <v>73</v>
      </c>
      <c r="BH91" s="135">
        <v>0</v>
      </c>
      <c r="BI91" s="135">
        <v>1</v>
      </c>
      <c r="BJ91" s="135">
        <v>5</v>
      </c>
      <c r="BK91" s="135">
        <f t="shared" ref="BK91:BK94" si="377">BJ91-BH91</f>
        <v>5</v>
      </c>
      <c r="BL91" s="135">
        <f t="shared" ref="BL91:BL94" si="378">BJ91-BI91</f>
        <v>4</v>
      </c>
      <c r="BN91" s="141"/>
      <c r="BO91" s="142" t="s">
        <v>73</v>
      </c>
      <c r="BP91" s="135">
        <v>0</v>
      </c>
      <c r="BQ91" s="135">
        <v>0</v>
      </c>
      <c r="BR91" s="135">
        <v>0</v>
      </c>
      <c r="BS91" s="135">
        <f t="shared" ref="BS91:BS94" si="379">BR91-BP91</f>
        <v>0</v>
      </c>
      <c r="BT91" s="135">
        <f t="shared" ref="BT91:BT94" si="380">BR91-BQ91</f>
        <v>0</v>
      </c>
    </row>
    <row r="92" spans="1:72">
      <c r="B92" s="141"/>
      <c r="C92" s="142" t="s">
        <v>18</v>
      </c>
      <c r="D92" s="135">
        <f t="shared" si="360"/>
        <v>10</v>
      </c>
      <c r="E92" s="135">
        <f t="shared" si="361"/>
        <v>7</v>
      </c>
      <c r="F92" s="135">
        <f t="shared" si="362"/>
        <v>8</v>
      </c>
      <c r="G92" s="135">
        <f t="shared" si="363"/>
        <v>-2</v>
      </c>
      <c r="H92" s="135">
        <f t="shared" si="364"/>
        <v>1</v>
      </c>
      <c r="J92" s="141"/>
      <c r="K92" s="142" t="s">
        <v>18</v>
      </c>
      <c r="L92" s="135">
        <v>0</v>
      </c>
      <c r="M92" s="135">
        <v>6</v>
      </c>
      <c r="N92" s="135">
        <v>6</v>
      </c>
      <c r="O92" s="135">
        <f t="shared" ref="O92:O93" si="381">N92-L92</f>
        <v>6</v>
      </c>
      <c r="P92" s="135">
        <f t="shared" si="366"/>
        <v>0</v>
      </c>
      <c r="R92" s="141"/>
      <c r="S92" s="142" t="s">
        <v>18</v>
      </c>
      <c r="T92" s="135">
        <v>7</v>
      </c>
      <c r="U92" s="135">
        <v>0</v>
      </c>
      <c r="V92" s="135">
        <v>0</v>
      </c>
      <c r="W92" s="135">
        <f t="shared" si="367"/>
        <v>-7</v>
      </c>
      <c r="X92" s="135">
        <f t="shared" si="368"/>
        <v>0</v>
      </c>
      <c r="Z92" s="141"/>
      <c r="AA92" s="142" t="s">
        <v>18</v>
      </c>
      <c r="AB92" s="135">
        <v>0</v>
      </c>
      <c r="AC92" s="135">
        <v>0</v>
      </c>
      <c r="AD92" s="135">
        <v>0</v>
      </c>
      <c r="AE92" s="135">
        <f t="shared" si="369"/>
        <v>0</v>
      </c>
      <c r="AF92" s="135">
        <f t="shared" si="370"/>
        <v>0</v>
      </c>
      <c r="AH92" s="141"/>
      <c r="AI92" s="142" t="s">
        <v>18</v>
      </c>
      <c r="AJ92" s="135">
        <v>0</v>
      </c>
      <c r="AK92" s="135">
        <v>0</v>
      </c>
      <c r="AL92" s="135">
        <v>0</v>
      </c>
      <c r="AM92" s="135">
        <f t="shared" si="371"/>
        <v>0</v>
      </c>
      <c r="AN92" s="135">
        <f t="shared" si="372"/>
        <v>0</v>
      </c>
      <c r="AP92" s="141"/>
      <c r="AQ92" s="142" t="s">
        <v>18</v>
      </c>
      <c r="AR92" s="135">
        <v>0</v>
      </c>
      <c r="AS92" s="135">
        <v>0</v>
      </c>
      <c r="AT92" s="135">
        <v>0</v>
      </c>
      <c r="AU92" s="135">
        <f t="shared" si="373"/>
        <v>0</v>
      </c>
      <c r="AV92" s="135">
        <f t="shared" si="374"/>
        <v>0</v>
      </c>
      <c r="AX92" s="141"/>
      <c r="AY92" s="142" t="s">
        <v>18</v>
      </c>
      <c r="AZ92" s="135">
        <v>3</v>
      </c>
      <c r="BA92" s="135">
        <v>0</v>
      </c>
      <c r="BB92" s="135">
        <v>1</v>
      </c>
      <c r="BC92" s="135">
        <f t="shared" si="375"/>
        <v>-2</v>
      </c>
      <c r="BD92" s="135">
        <f t="shared" si="376"/>
        <v>1</v>
      </c>
      <c r="BF92" s="141"/>
      <c r="BG92" s="142" t="s">
        <v>18</v>
      </c>
      <c r="BH92" s="135">
        <v>0</v>
      </c>
      <c r="BI92" s="135">
        <v>1</v>
      </c>
      <c r="BJ92" s="135">
        <v>1</v>
      </c>
      <c r="BK92" s="135">
        <f t="shared" si="377"/>
        <v>1</v>
      </c>
      <c r="BL92" s="135">
        <f t="shared" si="378"/>
        <v>0</v>
      </c>
      <c r="BN92" s="141"/>
      <c r="BO92" s="142" t="s">
        <v>18</v>
      </c>
      <c r="BP92" s="135">
        <v>0</v>
      </c>
      <c r="BQ92" s="135">
        <v>0</v>
      </c>
      <c r="BR92" s="135">
        <v>0</v>
      </c>
      <c r="BS92" s="135">
        <f t="shared" si="379"/>
        <v>0</v>
      </c>
      <c r="BT92" s="135">
        <f t="shared" si="380"/>
        <v>0</v>
      </c>
    </row>
    <row r="93" spans="1:72">
      <c r="B93" s="141"/>
      <c r="C93" s="142" t="s">
        <v>19</v>
      </c>
      <c r="D93" s="135">
        <f t="shared" si="360"/>
        <v>0</v>
      </c>
      <c r="E93" s="135">
        <f t="shared" si="361"/>
        <v>0</v>
      </c>
      <c r="F93" s="135">
        <f t="shared" si="362"/>
        <v>0</v>
      </c>
      <c r="G93" s="135">
        <f t="shared" si="363"/>
        <v>0</v>
      </c>
      <c r="H93" s="135">
        <f t="shared" si="364"/>
        <v>0</v>
      </c>
      <c r="J93" s="141"/>
      <c r="K93" s="142" t="s">
        <v>19</v>
      </c>
      <c r="L93" s="135">
        <v>0</v>
      </c>
      <c r="M93" s="135">
        <v>0</v>
      </c>
      <c r="N93" s="135">
        <v>0</v>
      </c>
      <c r="O93" s="135">
        <f t="shared" si="381"/>
        <v>0</v>
      </c>
      <c r="P93" s="135">
        <f t="shared" si="366"/>
        <v>0</v>
      </c>
      <c r="R93" s="141"/>
      <c r="S93" s="142" t="s">
        <v>19</v>
      </c>
      <c r="T93" s="135">
        <v>0</v>
      </c>
      <c r="U93" s="135">
        <v>0</v>
      </c>
      <c r="V93" s="135">
        <v>0</v>
      </c>
      <c r="W93" s="135">
        <f t="shared" si="367"/>
        <v>0</v>
      </c>
      <c r="X93" s="135">
        <f t="shared" si="368"/>
        <v>0</v>
      </c>
      <c r="Z93" s="141"/>
      <c r="AA93" s="142" t="s">
        <v>19</v>
      </c>
      <c r="AB93" s="135">
        <v>0</v>
      </c>
      <c r="AC93" s="135">
        <v>0</v>
      </c>
      <c r="AD93" s="135">
        <v>0</v>
      </c>
      <c r="AE93" s="135">
        <f t="shared" si="369"/>
        <v>0</v>
      </c>
      <c r="AF93" s="135">
        <f t="shared" si="370"/>
        <v>0</v>
      </c>
      <c r="AH93" s="141"/>
      <c r="AI93" s="142" t="s">
        <v>19</v>
      </c>
      <c r="AJ93" s="135">
        <v>0</v>
      </c>
      <c r="AK93" s="135">
        <v>0</v>
      </c>
      <c r="AL93" s="135">
        <v>0</v>
      </c>
      <c r="AM93" s="135">
        <f t="shared" si="371"/>
        <v>0</v>
      </c>
      <c r="AN93" s="135">
        <f t="shared" si="372"/>
        <v>0</v>
      </c>
      <c r="AP93" s="141"/>
      <c r="AQ93" s="142" t="s">
        <v>19</v>
      </c>
      <c r="AR93" s="135">
        <v>0</v>
      </c>
      <c r="AS93" s="135">
        <v>0</v>
      </c>
      <c r="AT93" s="135">
        <v>0</v>
      </c>
      <c r="AU93" s="135">
        <f t="shared" si="373"/>
        <v>0</v>
      </c>
      <c r="AV93" s="135">
        <f t="shared" si="374"/>
        <v>0</v>
      </c>
      <c r="AX93" s="141"/>
      <c r="AY93" s="142" t="s">
        <v>19</v>
      </c>
      <c r="AZ93" s="135">
        <v>0</v>
      </c>
      <c r="BA93" s="135">
        <v>0</v>
      </c>
      <c r="BB93" s="135">
        <v>0</v>
      </c>
      <c r="BC93" s="135">
        <f t="shared" si="375"/>
        <v>0</v>
      </c>
      <c r="BD93" s="135">
        <f t="shared" si="376"/>
        <v>0</v>
      </c>
      <c r="BF93" s="141"/>
      <c r="BG93" s="142" t="s">
        <v>19</v>
      </c>
      <c r="BH93" s="135">
        <v>0</v>
      </c>
      <c r="BI93" s="135">
        <v>0</v>
      </c>
      <c r="BJ93" s="135">
        <v>0</v>
      </c>
      <c r="BK93" s="135">
        <f t="shared" si="377"/>
        <v>0</v>
      </c>
      <c r="BL93" s="135">
        <f t="shared" si="378"/>
        <v>0</v>
      </c>
      <c r="BN93" s="141"/>
      <c r="BO93" s="142" t="s">
        <v>19</v>
      </c>
      <c r="BP93" s="135">
        <v>0</v>
      </c>
      <c r="BQ93" s="135">
        <v>0</v>
      </c>
      <c r="BR93" s="135">
        <v>0</v>
      </c>
      <c r="BS93" s="135">
        <f t="shared" si="379"/>
        <v>0</v>
      </c>
      <c r="BT93" s="135">
        <f t="shared" si="380"/>
        <v>0</v>
      </c>
    </row>
    <row r="94" spans="1:72">
      <c r="B94" s="141"/>
      <c r="C94" s="152" t="s">
        <v>74</v>
      </c>
      <c r="D94" s="135">
        <f t="shared" si="360"/>
        <v>0</v>
      </c>
      <c r="E94" s="135">
        <f t="shared" si="361"/>
        <v>0</v>
      </c>
      <c r="F94" s="135">
        <f t="shared" si="362"/>
        <v>0</v>
      </c>
      <c r="G94" s="135">
        <f t="shared" si="363"/>
        <v>0</v>
      </c>
      <c r="H94" s="135">
        <f t="shared" si="364"/>
        <v>0</v>
      </c>
      <c r="J94" s="141"/>
      <c r="K94" s="152" t="s">
        <v>74</v>
      </c>
      <c r="L94" s="135">
        <v>0</v>
      </c>
      <c r="M94" s="135">
        <v>0</v>
      </c>
      <c r="N94" s="135">
        <v>0</v>
      </c>
      <c r="O94" s="135">
        <f t="shared" si="365"/>
        <v>0</v>
      </c>
      <c r="P94" s="135">
        <f t="shared" si="366"/>
        <v>0</v>
      </c>
      <c r="R94" s="141"/>
      <c r="S94" s="152" t="s">
        <v>74</v>
      </c>
      <c r="T94" s="135">
        <v>0</v>
      </c>
      <c r="U94" s="135">
        <v>0</v>
      </c>
      <c r="V94" s="135">
        <v>0</v>
      </c>
      <c r="W94" s="135">
        <f t="shared" si="367"/>
        <v>0</v>
      </c>
      <c r="X94" s="135">
        <f t="shared" si="368"/>
        <v>0</v>
      </c>
      <c r="Z94" s="141"/>
      <c r="AA94" s="152" t="s">
        <v>74</v>
      </c>
      <c r="AB94" s="135">
        <v>0</v>
      </c>
      <c r="AC94" s="135">
        <v>0</v>
      </c>
      <c r="AD94" s="135">
        <v>0</v>
      </c>
      <c r="AE94" s="135">
        <f t="shared" si="369"/>
        <v>0</v>
      </c>
      <c r="AF94" s="135">
        <f t="shared" si="370"/>
        <v>0</v>
      </c>
      <c r="AH94" s="141"/>
      <c r="AI94" s="152" t="s">
        <v>74</v>
      </c>
      <c r="AJ94" s="135">
        <v>0</v>
      </c>
      <c r="AK94" s="135">
        <v>0</v>
      </c>
      <c r="AL94" s="135">
        <v>0</v>
      </c>
      <c r="AM94" s="135">
        <f t="shared" si="371"/>
        <v>0</v>
      </c>
      <c r="AN94" s="135">
        <f t="shared" si="372"/>
        <v>0</v>
      </c>
      <c r="AP94" s="141"/>
      <c r="AQ94" s="152" t="s">
        <v>74</v>
      </c>
      <c r="AR94" s="135">
        <v>0</v>
      </c>
      <c r="AS94" s="135">
        <v>0</v>
      </c>
      <c r="AT94" s="135">
        <v>0</v>
      </c>
      <c r="AU94" s="135">
        <f t="shared" si="373"/>
        <v>0</v>
      </c>
      <c r="AV94" s="135">
        <f t="shared" si="374"/>
        <v>0</v>
      </c>
      <c r="AX94" s="141"/>
      <c r="AY94" s="152" t="s">
        <v>74</v>
      </c>
      <c r="AZ94" s="135">
        <v>0</v>
      </c>
      <c r="BA94" s="135">
        <v>0</v>
      </c>
      <c r="BB94" s="135">
        <v>0</v>
      </c>
      <c r="BC94" s="135">
        <f t="shared" si="375"/>
        <v>0</v>
      </c>
      <c r="BD94" s="135">
        <f t="shared" si="376"/>
        <v>0</v>
      </c>
      <c r="BF94" s="141"/>
      <c r="BG94" s="152" t="s">
        <v>74</v>
      </c>
      <c r="BH94" s="135">
        <v>0</v>
      </c>
      <c r="BI94" s="135">
        <v>0</v>
      </c>
      <c r="BJ94" s="135">
        <v>0</v>
      </c>
      <c r="BK94" s="135">
        <f t="shared" si="377"/>
        <v>0</v>
      </c>
      <c r="BL94" s="135">
        <f t="shared" si="378"/>
        <v>0</v>
      </c>
      <c r="BN94" s="141"/>
      <c r="BO94" s="152" t="s">
        <v>74</v>
      </c>
      <c r="BP94" s="135">
        <v>0</v>
      </c>
      <c r="BQ94" s="135">
        <v>0</v>
      </c>
      <c r="BR94" s="135">
        <v>0</v>
      </c>
      <c r="BS94" s="135">
        <f t="shared" si="379"/>
        <v>0</v>
      </c>
      <c r="BT94" s="135">
        <f t="shared" si="380"/>
        <v>0</v>
      </c>
    </row>
    <row r="95" spans="1:72">
      <c r="B95" s="134"/>
      <c r="C95" s="140"/>
      <c r="D95" s="138"/>
      <c r="E95" s="138"/>
      <c r="F95" s="138"/>
      <c r="G95" s="138"/>
      <c r="H95" s="138"/>
      <c r="J95" s="134"/>
      <c r="K95" s="140"/>
      <c r="L95" s="138"/>
      <c r="M95" s="138"/>
      <c r="N95" s="138"/>
      <c r="O95" s="138"/>
      <c r="P95" s="138"/>
      <c r="R95" s="134"/>
      <c r="S95" s="140"/>
      <c r="T95" s="138"/>
      <c r="U95" s="138"/>
      <c r="V95" s="138"/>
      <c r="W95" s="138"/>
      <c r="X95" s="138"/>
      <c r="Z95" s="134"/>
      <c r="AA95" s="140"/>
      <c r="AB95" s="138"/>
      <c r="AC95" s="138"/>
      <c r="AD95" s="138"/>
      <c r="AE95" s="138"/>
      <c r="AF95" s="138"/>
      <c r="AH95" s="134"/>
      <c r="AI95" s="140"/>
      <c r="AJ95" s="138"/>
      <c r="AK95" s="138"/>
      <c r="AL95" s="138"/>
      <c r="AM95" s="138"/>
      <c r="AN95" s="138"/>
      <c r="AP95" s="134"/>
      <c r="AQ95" s="140"/>
      <c r="AR95" s="138"/>
      <c r="AS95" s="138"/>
      <c r="AT95" s="138"/>
      <c r="AU95" s="138"/>
      <c r="AV95" s="138"/>
      <c r="AX95" s="134"/>
      <c r="AY95" s="140"/>
      <c r="AZ95" s="138"/>
      <c r="BA95" s="138"/>
      <c r="BB95" s="138"/>
      <c r="BC95" s="138"/>
      <c r="BD95" s="138"/>
      <c r="BF95" s="134"/>
      <c r="BG95" s="140"/>
      <c r="BH95" s="138"/>
      <c r="BI95" s="138"/>
      <c r="BJ95" s="138"/>
      <c r="BK95" s="138"/>
      <c r="BL95" s="138"/>
      <c r="BN95" s="134"/>
      <c r="BO95" s="140"/>
      <c r="BP95" s="138"/>
      <c r="BQ95" s="138"/>
      <c r="BR95" s="138"/>
      <c r="BS95" s="138"/>
      <c r="BT95" s="138"/>
    </row>
    <row r="96" spans="1:72">
      <c r="B96" s="332" t="s">
        <v>39</v>
      </c>
      <c r="C96" s="333"/>
      <c r="D96" s="143">
        <f>SUM(D91:D94)+D89</f>
        <v>32</v>
      </c>
      <c r="E96" s="143">
        <f t="shared" ref="E96:F96" si="382">SUM(E91:E94)+E89</f>
        <v>39</v>
      </c>
      <c r="F96" s="143">
        <f t="shared" si="382"/>
        <v>45</v>
      </c>
      <c r="G96" s="143">
        <f t="shared" ref="G96:H96" si="383">SUM(G91:G94)+G89</f>
        <v>13</v>
      </c>
      <c r="H96" s="143">
        <f t="shared" si="383"/>
        <v>6</v>
      </c>
      <c r="J96" s="332" t="s">
        <v>39</v>
      </c>
      <c r="K96" s="333"/>
      <c r="L96" s="143">
        <f t="shared" ref="L96" si="384">SUM(L91:L94)+L89</f>
        <v>0</v>
      </c>
      <c r="M96" s="143">
        <f t="shared" ref="M96:N96" si="385">SUM(M91:M94)+M89</f>
        <v>6</v>
      </c>
      <c r="N96" s="143">
        <f t="shared" si="385"/>
        <v>6</v>
      </c>
      <c r="O96" s="143">
        <f t="shared" ref="O96:P96" si="386">SUM(O91:O94)+O89</f>
        <v>6</v>
      </c>
      <c r="P96" s="143">
        <f t="shared" si="386"/>
        <v>0</v>
      </c>
      <c r="R96" s="332" t="s">
        <v>39</v>
      </c>
      <c r="S96" s="333"/>
      <c r="T96" s="143">
        <f t="shared" ref="T96:V96" si="387">SUM(T91:T94)+T89</f>
        <v>24</v>
      </c>
      <c r="U96" s="143">
        <f t="shared" si="387"/>
        <v>18</v>
      </c>
      <c r="V96" s="143">
        <f t="shared" si="387"/>
        <v>18</v>
      </c>
      <c r="W96" s="143">
        <f t="shared" ref="W96:X96" si="388">SUM(W91:W94)+W89</f>
        <v>-6</v>
      </c>
      <c r="X96" s="143">
        <f t="shared" si="388"/>
        <v>0</v>
      </c>
      <c r="Z96" s="332" t="s">
        <v>39</v>
      </c>
      <c r="AA96" s="333"/>
      <c r="AB96" s="143">
        <f t="shared" ref="AB96:AD96" si="389">SUM(AB91:AB95)+AB89</f>
        <v>2</v>
      </c>
      <c r="AC96" s="143">
        <f t="shared" si="389"/>
        <v>13</v>
      </c>
      <c r="AD96" s="143">
        <f t="shared" si="389"/>
        <v>1</v>
      </c>
      <c r="AE96" s="143">
        <f t="shared" ref="AE96:AF96" si="390">SUM(AE91:AE94)+AE89</f>
        <v>-1</v>
      </c>
      <c r="AF96" s="143">
        <f t="shared" si="390"/>
        <v>-12</v>
      </c>
      <c r="AH96" s="332" t="s">
        <v>39</v>
      </c>
      <c r="AI96" s="333"/>
      <c r="AJ96" s="143">
        <f t="shared" ref="AJ96:AL96" si="391">SUM(AJ91:AJ94)+AJ89</f>
        <v>0</v>
      </c>
      <c r="AK96" s="143">
        <f t="shared" si="391"/>
        <v>0</v>
      </c>
      <c r="AL96" s="143">
        <f t="shared" si="391"/>
        <v>0</v>
      </c>
      <c r="AM96" s="143">
        <f t="shared" ref="AM96:AN96" si="392">SUM(AM91:AM94)+AM89</f>
        <v>0</v>
      </c>
      <c r="AN96" s="143">
        <f t="shared" si="392"/>
        <v>0</v>
      </c>
      <c r="AP96" s="332" t="s">
        <v>39</v>
      </c>
      <c r="AQ96" s="333"/>
      <c r="AR96" s="143">
        <f t="shared" ref="AR96:AT96" si="393">SUM(AR91:AR94)+AR89</f>
        <v>0</v>
      </c>
      <c r="AS96" s="143">
        <f t="shared" si="393"/>
        <v>0</v>
      </c>
      <c r="AT96" s="143">
        <f t="shared" si="393"/>
        <v>10</v>
      </c>
      <c r="AU96" s="143">
        <f t="shared" ref="AU96:AV96" si="394">SUM(AU91:AU94)+AU89</f>
        <v>10</v>
      </c>
      <c r="AV96" s="143">
        <f t="shared" si="394"/>
        <v>10</v>
      </c>
      <c r="AX96" s="332" t="s">
        <v>39</v>
      </c>
      <c r="AY96" s="333"/>
      <c r="AZ96" s="143">
        <f t="shared" ref="AZ96:BB96" si="395">SUM(AZ91:AZ94)+AZ89</f>
        <v>5</v>
      </c>
      <c r="BA96" s="143">
        <f t="shared" si="395"/>
        <v>0</v>
      </c>
      <c r="BB96" s="143">
        <f t="shared" si="395"/>
        <v>2</v>
      </c>
      <c r="BC96" s="143">
        <f t="shared" ref="BC96:BD96" si="396">SUM(BC91:BC94)+BC89</f>
        <v>-3</v>
      </c>
      <c r="BD96" s="143">
        <f t="shared" si="396"/>
        <v>2</v>
      </c>
      <c r="BF96" s="332" t="s">
        <v>39</v>
      </c>
      <c r="BG96" s="333"/>
      <c r="BH96" s="143">
        <f t="shared" ref="BH96:BJ96" si="397">SUM(BH91:BH95)+BH89</f>
        <v>1</v>
      </c>
      <c r="BI96" s="143">
        <f t="shared" si="397"/>
        <v>2</v>
      </c>
      <c r="BJ96" s="143">
        <f t="shared" si="397"/>
        <v>8</v>
      </c>
      <c r="BK96" s="143">
        <f t="shared" ref="BK96:BL96" si="398">SUM(BK91:BK94)+BK89</f>
        <v>7</v>
      </c>
      <c r="BL96" s="143">
        <f t="shared" si="398"/>
        <v>6</v>
      </c>
      <c r="BN96" s="332" t="s">
        <v>39</v>
      </c>
      <c r="BO96" s="333"/>
      <c r="BP96" s="143">
        <f t="shared" ref="BP96:BR96" si="399">SUM(BP91:BP95)+BP89</f>
        <v>0</v>
      </c>
      <c r="BQ96" s="143">
        <f t="shared" si="399"/>
        <v>0</v>
      </c>
      <c r="BR96" s="143">
        <f t="shared" si="399"/>
        <v>0</v>
      </c>
      <c r="BS96" s="143">
        <f t="shared" ref="BS96:BT96" si="400">SUM(BS91:BS94)+BS89</f>
        <v>0</v>
      </c>
      <c r="BT96" s="143">
        <f t="shared" si="400"/>
        <v>0</v>
      </c>
    </row>
    <row r="97" spans="1:72">
      <c r="B97" s="128">
        <v>6</v>
      </c>
      <c r="C97" s="149" t="s">
        <v>92</v>
      </c>
      <c r="D97" s="129"/>
      <c r="E97" s="129"/>
      <c r="F97" s="129"/>
      <c r="G97" s="129"/>
      <c r="H97" s="129"/>
      <c r="J97" s="128">
        <v>6</v>
      </c>
      <c r="K97" s="149" t="s">
        <v>92</v>
      </c>
      <c r="L97" s="129"/>
      <c r="M97" s="129"/>
      <c r="N97" s="129"/>
      <c r="O97" s="129"/>
      <c r="P97" s="129"/>
      <c r="R97" s="128">
        <v>6</v>
      </c>
      <c r="S97" s="149" t="s">
        <v>92</v>
      </c>
      <c r="T97" s="129"/>
      <c r="U97" s="129"/>
      <c r="V97" s="129"/>
      <c r="W97" s="129"/>
      <c r="X97" s="129"/>
      <c r="Z97" s="128">
        <v>6</v>
      </c>
      <c r="AA97" s="149" t="s">
        <v>92</v>
      </c>
      <c r="AB97" s="129"/>
      <c r="AC97" s="129"/>
      <c r="AD97" s="129"/>
      <c r="AE97" s="129"/>
      <c r="AF97" s="129"/>
      <c r="AH97" s="128">
        <v>6</v>
      </c>
      <c r="AI97" s="149" t="s">
        <v>92</v>
      </c>
      <c r="AJ97" s="129"/>
      <c r="AK97" s="129"/>
      <c r="AL97" s="129"/>
      <c r="AM97" s="129"/>
      <c r="AN97" s="129"/>
      <c r="AP97" s="128">
        <v>6</v>
      </c>
      <c r="AQ97" s="149" t="s">
        <v>92</v>
      </c>
      <c r="AR97" s="129"/>
      <c r="AS97" s="129"/>
      <c r="AT97" s="129"/>
      <c r="AU97" s="129"/>
      <c r="AV97" s="129"/>
      <c r="AX97" s="128">
        <v>6</v>
      </c>
      <c r="AY97" s="149" t="s">
        <v>92</v>
      </c>
      <c r="AZ97" s="129"/>
      <c r="BA97" s="129"/>
      <c r="BB97" s="129"/>
      <c r="BC97" s="129"/>
      <c r="BD97" s="129"/>
      <c r="BF97" s="128">
        <v>6</v>
      </c>
      <c r="BG97" s="149" t="s">
        <v>92</v>
      </c>
      <c r="BH97" s="129"/>
      <c r="BI97" s="129"/>
      <c r="BJ97" s="129"/>
      <c r="BK97" s="129"/>
      <c r="BL97" s="129"/>
      <c r="BN97" s="128">
        <v>6</v>
      </c>
      <c r="BO97" s="149" t="s">
        <v>92</v>
      </c>
      <c r="BP97" s="129"/>
      <c r="BQ97" s="129"/>
      <c r="BR97" s="129"/>
      <c r="BS97" s="129"/>
      <c r="BT97" s="129"/>
    </row>
    <row r="98" spans="1:72">
      <c r="B98" s="131"/>
      <c r="C98" s="132" t="s">
        <v>9</v>
      </c>
      <c r="D98" s="133"/>
      <c r="E98" s="133"/>
      <c r="F98" s="133"/>
      <c r="G98" s="133"/>
      <c r="H98" s="133"/>
      <c r="J98" s="131"/>
      <c r="K98" s="132" t="s">
        <v>9</v>
      </c>
      <c r="L98" s="133"/>
      <c r="M98" s="133"/>
      <c r="N98" s="133"/>
      <c r="O98" s="133"/>
      <c r="P98" s="133"/>
      <c r="R98" s="131"/>
      <c r="S98" s="132" t="s">
        <v>9</v>
      </c>
      <c r="T98" s="133"/>
      <c r="U98" s="133"/>
      <c r="V98" s="133"/>
      <c r="W98" s="133"/>
      <c r="X98" s="133"/>
      <c r="Z98" s="131"/>
      <c r="AA98" s="132" t="s">
        <v>9</v>
      </c>
      <c r="AB98" s="133"/>
      <c r="AC98" s="133"/>
      <c r="AD98" s="133"/>
      <c r="AE98" s="133"/>
      <c r="AF98" s="133"/>
      <c r="AH98" s="131"/>
      <c r="AI98" s="132" t="s">
        <v>9</v>
      </c>
      <c r="AJ98" s="133"/>
      <c r="AK98" s="133"/>
      <c r="AL98" s="133"/>
      <c r="AM98" s="133"/>
      <c r="AN98" s="133"/>
      <c r="AP98" s="131"/>
      <c r="AQ98" s="132" t="s">
        <v>9</v>
      </c>
      <c r="AR98" s="133"/>
      <c r="AS98" s="133"/>
      <c r="AT98" s="133"/>
      <c r="AU98" s="133"/>
      <c r="AV98" s="133"/>
      <c r="AX98" s="131"/>
      <c r="AY98" s="132" t="s">
        <v>9</v>
      </c>
      <c r="AZ98" s="133"/>
      <c r="BA98" s="133"/>
      <c r="BB98" s="133"/>
      <c r="BC98" s="133"/>
      <c r="BD98" s="133"/>
      <c r="BF98" s="131"/>
      <c r="BG98" s="132" t="s">
        <v>9</v>
      </c>
      <c r="BH98" s="133"/>
      <c r="BI98" s="133"/>
      <c r="BJ98" s="133"/>
      <c r="BK98" s="133"/>
      <c r="BL98" s="133"/>
      <c r="BN98" s="131"/>
      <c r="BO98" s="132" t="s">
        <v>9</v>
      </c>
      <c r="BP98" s="133"/>
      <c r="BQ98" s="133"/>
      <c r="BR98" s="133"/>
      <c r="BS98" s="133"/>
      <c r="BT98" s="133"/>
    </row>
    <row r="99" spans="1:72">
      <c r="A99" s="35" t="s">
        <v>10</v>
      </c>
      <c r="B99" s="134"/>
      <c r="C99" s="150" t="s">
        <v>81</v>
      </c>
      <c r="D99" s="135">
        <f t="shared" ref="D99:D105" si="401">L99+T99+AB99+AJ99+AR99+AZ99+BH99+BP99</f>
        <v>0</v>
      </c>
      <c r="E99" s="135">
        <f t="shared" ref="E99:E105" si="402">M99+U99+AC99+AK99+AS99+BA99+BI99+BQ99</f>
        <v>0</v>
      </c>
      <c r="F99" s="135">
        <f t="shared" ref="F99:F105" si="403">N99+V99+AD99+AL99+AT99+BB99+BJ99+BR99</f>
        <v>0</v>
      </c>
      <c r="G99" s="135">
        <f>F99-D99</f>
        <v>0</v>
      </c>
      <c r="H99" s="135">
        <f>F99-E99</f>
        <v>0</v>
      </c>
      <c r="J99" s="134"/>
      <c r="K99" s="150" t="s">
        <v>81</v>
      </c>
      <c r="L99" s="135">
        <v>0</v>
      </c>
      <c r="M99" s="135">
        <v>0</v>
      </c>
      <c r="N99" s="135">
        <v>0</v>
      </c>
      <c r="O99" s="135">
        <f>N99-L99</f>
        <v>0</v>
      </c>
      <c r="P99" s="135">
        <f>N99-M99</f>
        <v>0</v>
      </c>
      <c r="R99" s="134"/>
      <c r="S99" s="150" t="s">
        <v>81</v>
      </c>
      <c r="T99" s="135">
        <v>0</v>
      </c>
      <c r="U99" s="135">
        <v>0</v>
      </c>
      <c r="V99" s="135">
        <v>0</v>
      </c>
      <c r="W99" s="135">
        <f>V99-T99</f>
        <v>0</v>
      </c>
      <c r="X99" s="135">
        <f>V99-U99</f>
        <v>0</v>
      </c>
      <c r="Z99" s="134"/>
      <c r="AA99" s="150" t="s">
        <v>81</v>
      </c>
      <c r="AB99" s="135">
        <v>0</v>
      </c>
      <c r="AC99" s="135">
        <v>0</v>
      </c>
      <c r="AD99" s="135">
        <v>0</v>
      </c>
      <c r="AE99" s="135">
        <f>AD99-AB99</f>
        <v>0</v>
      </c>
      <c r="AF99" s="135">
        <f>AD99-AC99</f>
        <v>0</v>
      </c>
      <c r="AH99" s="134"/>
      <c r="AI99" s="150" t="s">
        <v>81</v>
      </c>
      <c r="AJ99" s="135">
        <v>0</v>
      </c>
      <c r="AK99" s="135">
        <v>0</v>
      </c>
      <c r="AL99" s="135">
        <v>0</v>
      </c>
      <c r="AM99" s="135">
        <f>AL99-AJ99</f>
        <v>0</v>
      </c>
      <c r="AN99" s="135">
        <f>AL99-AK99</f>
        <v>0</v>
      </c>
      <c r="AP99" s="134"/>
      <c r="AQ99" s="150" t="s">
        <v>81</v>
      </c>
      <c r="AR99" s="135">
        <v>0</v>
      </c>
      <c r="AS99" s="135">
        <v>0</v>
      </c>
      <c r="AT99" s="135">
        <v>0</v>
      </c>
      <c r="AU99" s="135">
        <f>AT99-AR99</f>
        <v>0</v>
      </c>
      <c r="AV99" s="135">
        <f>AT99-AS99</f>
        <v>0</v>
      </c>
      <c r="AX99" s="134"/>
      <c r="AY99" s="150" t="s">
        <v>81</v>
      </c>
      <c r="AZ99" s="135">
        <v>0</v>
      </c>
      <c r="BA99" s="135">
        <v>0</v>
      </c>
      <c r="BB99" s="135">
        <v>0</v>
      </c>
      <c r="BC99" s="135">
        <f>BB99-AZ99</f>
        <v>0</v>
      </c>
      <c r="BD99" s="135">
        <f>BB99-BA99</f>
        <v>0</v>
      </c>
      <c r="BF99" s="134"/>
      <c r="BG99" s="150" t="s">
        <v>81</v>
      </c>
      <c r="BH99" s="135">
        <v>0</v>
      </c>
      <c r="BI99" s="135">
        <v>0</v>
      </c>
      <c r="BJ99" s="135">
        <v>0</v>
      </c>
      <c r="BK99" s="135">
        <f>BJ99-BH99</f>
        <v>0</v>
      </c>
      <c r="BL99" s="135">
        <f>BJ99-BI99</f>
        <v>0</v>
      </c>
      <c r="BN99" s="134"/>
      <c r="BO99" s="150" t="s">
        <v>81</v>
      </c>
      <c r="BP99" s="135">
        <v>0</v>
      </c>
      <c r="BQ99" s="135">
        <v>0</v>
      </c>
      <c r="BR99" s="135">
        <v>0</v>
      </c>
      <c r="BS99" s="135">
        <f>BR99-BP99</f>
        <v>0</v>
      </c>
      <c r="BT99" s="135">
        <f>BR99-BQ99</f>
        <v>0</v>
      </c>
    </row>
    <row r="100" spans="1:72">
      <c r="A100" s="35" t="s">
        <v>11</v>
      </c>
      <c r="B100" s="134"/>
      <c r="C100" s="150" t="s">
        <v>82</v>
      </c>
      <c r="D100" s="135">
        <f t="shared" si="401"/>
        <v>2604</v>
      </c>
      <c r="E100" s="135">
        <f t="shared" si="402"/>
        <v>3073</v>
      </c>
      <c r="F100" s="135">
        <f t="shared" si="403"/>
        <v>2157</v>
      </c>
      <c r="G100" s="135">
        <f t="shared" ref="G100:G105" si="404">F100-D100</f>
        <v>-447</v>
      </c>
      <c r="H100" s="135">
        <f t="shared" ref="H100:H105" si="405">F100-E100</f>
        <v>-916</v>
      </c>
      <c r="J100" s="134"/>
      <c r="K100" s="150" t="s">
        <v>82</v>
      </c>
      <c r="L100" s="135">
        <v>0</v>
      </c>
      <c r="M100" s="135">
        <v>0</v>
      </c>
      <c r="N100" s="135">
        <v>0</v>
      </c>
      <c r="O100" s="135">
        <f t="shared" ref="O100:O105" si="406">N100-L100</f>
        <v>0</v>
      </c>
      <c r="P100" s="135">
        <f t="shared" ref="P100:P105" si="407">N100-M100</f>
        <v>0</v>
      </c>
      <c r="R100" s="134"/>
      <c r="S100" s="150" t="s">
        <v>82</v>
      </c>
      <c r="T100" s="135">
        <v>0</v>
      </c>
      <c r="U100" s="135">
        <v>72</v>
      </c>
      <c r="V100" s="135">
        <v>64</v>
      </c>
      <c r="W100" s="135">
        <f t="shared" ref="W100:W105" si="408">V100-T100</f>
        <v>64</v>
      </c>
      <c r="X100" s="135">
        <f t="shared" ref="X100:X105" si="409">V100-U100</f>
        <v>-8</v>
      </c>
      <c r="Z100" s="134"/>
      <c r="AA100" s="150" t="s">
        <v>82</v>
      </c>
      <c r="AB100" s="135">
        <v>2</v>
      </c>
      <c r="AC100" s="135">
        <v>2</v>
      </c>
      <c r="AD100" s="135">
        <v>2</v>
      </c>
      <c r="AE100" s="135">
        <f t="shared" ref="AE100:AE105" si="410">AD100-AB100</f>
        <v>0</v>
      </c>
      <c r="AF100" s="135">
        <f t="shared" ref="AF100:AF105" si="411">AD100-AC100</f>
        <v>0</v>
      </c>
      <c r="AH100" s="134"/>
      <c r="AI100" s="150" t="s">
        <v>82</v>
      </c>
      <c r="AJ100" s="135">
        <v>1141</v>
      </c>
      <c r="AK100" s="135">
        <v>1123</v>
      </c>
      <c r="AL100" s="135">
        <v>1122</v>
      </c>
      <c r="AM100" s="135">
        <f t="shared" ref="AM100:AM105" si="412">AL100-AJ100</f>
        <v>-19</v>
      </c>
      <c r="AN100" s="135">
        <f t="shared" ref="AN100:AN105" si="413">AL100-AK100</f>
        <v>-1</v>
      </c>
      <c r="AP100" s="134"/>
      <c r="AQ100" s="150" t="s">
        <v>82</v>
      </c>
      <c r="AR100" s="135">
        <v>350</v>
      </c>
      <c r="AS100" s="135">
        <v>350</v>
      </c>
      <c r="AT100" s="135">
        <v>350</v>
      </c>
      <c r="AU100" s="135">
        <f t="shared" ref="AU100:AU105" si="414">AT100-AR100</f>
        <v>0</v>
      </c>
      <c r="AV100" s="135">
        <f t="shared" ref="AV100:AV105" si="415">AT100-AS100</f>
        <v>0</v>
      </c>
      <c r="AX100" s="134"/>
      <c r="AY100" s="150" t="s">
        <v>82</v>
      </c>
      <c r="AZ100" s="135">
        <v>224</v>
      </c>
      <c r="BA100" s="135">
        <v>290</v>
      </c>
      <c r="BB100" s="135">
        <f>194</f>
        <v>194</v>
      </c>
      <c r="BC100" s="135">
        <f t="shared" ref="BC100:BC105" si="416">BB100-AZ100</f>
        <v>-30</v>
      </c>
      <c r="BD100" s="135">
        <f t="shared" ref="BD100:BD105" si="417">BB100-BA100</f>
        <v>-96</v>
      </c>
      <c r="BF100" s="134"/>
      <c r="BG100" s="150" t="s">
        <v>82</v>
      </c>
      <c r="BH100" s="135">
        <v>750</v>
      </c>
      <c r="BI100" s="135">
        <v>1083</v>
      </c>
      <c r="BJ100" s="135">
        <v>288</v>
      </c>
      <c r="BK100" s="135">
        <f t="shared" ref="BK100:BK105" si="418">BJ100-BH100</f>
        <v>-462</v>
      </c>
      <c r="BL100" s="135">
        <f t="shared" ref="BL100:BL105" si="419">BJ100-BI100</f>
        <v>-795</v>
      </c>
      <c r="BN100" s="134"/>
      <c r="BO100" s="150" t="s">
        <v>82</v>
      </c>
      <c r="BP100" s="135">
        <v>137</v>
      </c>
      <c r="BQ100" s="135">
        <v>153</v>
      </c>
      <c r="BR100" s="135">
        <v>137</v>
      </c>
      <c r="BS100" s="135">
        <f t="shared" ref="BS100:BS105" si="420">BR100-BP100</f>
        <v>0</v>
      </c>
      <c r="BT100" s="135">
        <f t="shared" ref="BT100:BT105" si="421">BR100-BQ100</f>
        <v>-16</v>
      </c>
    </row>
    <row r="101" spans="1:72">
      <c r="A101" s="35" t="s">
        <v>12</v>
      </c>
      <c r="B101" s="134"/>
      <c r="C101" s="150" t="s">
        <v>83</v>
      </c>
      <c r="D101" s="135">
        <f t="shared" si="401"/>
        <v>15</v>
      </c>
      <c r="E101" s="135">
        <f t="shared" si="402"/>
        <v>24</v>
      </c>
      <c r="F101" s="135">
        <f t="shared" si="403"/>
        <v>0</v>
      </c>
      <c r="G101" s="135">
        <f t="shared" si="404"/>
        <v>-15</v>
      </c>
      <c r="H101" s="135">
        <f t="shared" si="405"/>
        <v>-24</v>
      </c>
      <c r="J101" s="134"/>
      <c r="K101" s="150" t="s">
        <v>83</v>
      </c>
      <c r="L101" s="135">
        <v>0</v>
      </c>
      <c r="M101" s="135">
        <v>0</v>
      </c>
      <c r="N101" s="135">
        <v>0</v>
      </c>
      <c r="O101" s="135">
        <f t="shared" si="406"/>
        <v>0</v>
      </c>
      <c r="P101" s="135">
        <f t="shared" si="407"/>
        <v>0</v>
      </c>
      <c r="R101" s="134"/>
      <c r="S101" s="150" t="s">
        <v>83</v>
      </c>
      <c r="T101" s="135">
        <v>0</v>
      </c>
      <c r="U101" s="135">
        <v>0</v>
      </c>
      <c r="V101" s="135">
        <v>0</v>
      </c>
      <c r="W101" s="135">
        <f t="shared" si="408"/>
        <v>0</v>
      </c>
      <c r="X101" s="135">
        <f t="shared" si="409"/>
        <v>0</v>
      </c>
      <c r="Z101" s="134"/>
      <c r="AA101" s="150" t="s">
        <v>83</v>
      </c>
      <c r="AB101" s="135"/>
      <c r="AC101" s="135">
        <v>0</v>
      </c>
      <c r="AD101" s="135">
        <v>0</v>
      </c>
      <c r="AE101" s="135">
        <f t="shared" si="410"/>
        <v>0</v>
      </c>
      <c r="AF101" s="135">
        <f t="shared" si="411"/>
        <v>0</v>
      </c>
      <c r="AH101" s="134"/>
      <c r="AI101" s="150" t="s">
        <v>83</v>
      </c>
      <c r="AJ101" s="135">
        <v>0</v>
      </c>
      <c r="AK101" s="135">
        <v>0</v>
      </c>
      <c r="AL101" s="135">
        <v>0</v>
      </c>
      <c r="AM101" s="135">
        <f t="shared" si="412"/>
        <v>0</v>
      </c>
      <c r="AN101" s="135">
        <f t="shared" si="413"/>
        <v>0</v>
      </c>
      <c r="AP101" s="134"/>
      <c r="AQ101" s="150" t="s">
        <v>83</v>
      </c>
      <c r="AR101" s="135">
        <v>0</v>
      </c>
      <c r="AS101" s="135">
        <v>0</v>
      </c>
      <c r="AT101" s="135">
        <v>0</v>
      </c>
      <c r="AU101" s="135">
        <f t="shared" si="414"/>
        <v>0</v>
      </c>
      <c r="AV101" s="135">
        <f t="shared" si="415"/>
        <v>0</v>
      </c>
      <c r="AX101" s="134"/>
      <c r="AY101" s="150" t="s">
        <v>83</v>
      </c>
      <c r="AZ101" s="135">
        <v>15</v>
      </c>
      <c r="BA101" s="135">
        <v>24</v>
      </c>
      <c r="BB101" s="135">
        <v>0</v>
      </c>
      <c r="BC101" s="135">
        <f t="shared" si="416"/>
        <v>-15</v>
      </c>
      <c r="BD101" s="135">
        <f t="shared" si="417"/>
        <v>-24</v>
      </c>
      <c r="BF101" s="134"/>
      <c r="BG101" s="150" t="s">
        <v>83</v>
      </c>
      <c r="BH101" s="135">
        <v>0</v>
      </c>
      <c r="BI101" s="135">
        <v>0</v>
      </c>
      <c r="BJ101" s="135">
        <v>0</v>
      </c>
      <c r="BK101" s="135">
        <f t="shared" si="418"/>
        <v>0</v>
      </c>
      <c r="BL101" s="135">
        <f t="shared" si="419"/>
        <v>0</v>
      </c>
      <c r="BN101" s="134"/>
      <c r="BO101" s="150" t="s">
        <v>83</v>
      </c>
      <c r="BP101" s="135">
        <v>0</v>
      </c>
      <c r="BQ101" s="135">
        <v>0</v>
      </c>
      <c r="BR101" s="135">
        <v>0</v>
      </c>
      <c r="BS101" s="135">
        <f t="shared" si="420"/>
        <v>0</v>
      </c>
      <c r="BT101" s="135">
        <f t="shared" si="421"/>
        <v>0</v>
      </c>
    </row>
    <row r="102" spans="1:72">
      <c r="A102" s="35" t="s">
        <v>13</v>
      </c>
      <c r="B102" s="134"/>
      <c r="C102" s="150" t="s">
        <v>84</v>
      </c>
      <c r="D102" s="135">
        <f t="shared" si="401"/>
        <v>0</v>
      </c>
      <c r="E102" s="135">
        <f t="shared" si="402"/>
        <v>0</v>
      </c>
      <c r="F102" s="135">
        <f t="shared" si="403"/>
        <v>0</v>
      </c>
      <c r="G102" s="135">
        <f t="shared" si="404"/>
        <v>0</v>
      </c>
      <c r="H102" s="135">
        <f t="shared" si="405"/>
        <v>0</v>
      </c>
      <c r="J102" s="134"/>
      <c r="K102" s="150" t="s">
        <v>84</v>
      </c>
      <c r="L102" s="135">
        <v>0</v>
      </c>
      <c r="M102" s="135">
        <v>0</v>
      </c>
      <c r="N102" s="135">
        <v>0</v>
      </c>
      <c r="O102" s="135">
        <f t="shared" si="406"/>
        <v>0</v>
      </c>
      <c r="P102" s="135">
        <f t="shared" si="407"/>
        <v>0</v>
      </c>
      <c r="R102" s="134"/>
      <c r="S102" s="150" t="s">
        <v>84</v>
      </c>
      <c r="T102" s="135">
        <v>0</v>
      </c>
      <c r="U102" s="135">
        <v>0</v>
      </c>
      <c r="V102" s="135">
        <v>0</v>
      </c>
      <c r="W102" s="135">
        <f t="shared" si="408"/>
        <v>0</v>
      </c>
      <c r="X102" s="135">
        <f t="shared" si="409"/>
        <v>0</v>
      </c>
      <c r="Z102" s="134"/>
      <c r="AA102" s="150" t="s">
        <v>84</v>
      </c>
      <c r="AB102" s="135">
        <v>0</v>
      </c>
      <c r="AC102" s="135">
        <v>0</v>
      </c>
      <c r="AD102" s="135">
        <v>0</v>
      </c>
      <c r="AE102" s="135">
        <f t="shared" si="410"/>
        <v>0</v>
      </c>
      <c r="AF102" s="135">
        <f t="shared" si="411"/>
        <v>0</v>
      </c>
      <c r="AH102" s="134"/>
      <c r="AI102" s="150" t="s">
        <v>84</v>
      </c>
      <c r="AJ102" s="135">
        <v>0</v>
      </c>
      <c r="AK102" s="135">
        <v>0</v>
      </c>
      <c r="AL102" s="135">
        <v>0</v>
      </c>
      <c r="AM102" s="135">
        <f t="shared" si="412"/>
        <v>0</v>
      </c>
      <c r="AN102" s="135">
        <f t="shared" si="413"/>
        <v>0</v>
      </c>
      <c r="AP102" s="134"/>
      <c r="AQ102" s="150" t="s">
        <v>84</v>
      </c>
      <c r="AR102" s="135">
        <v>0</v>
      </c>
      <c r="AS102" s="135">
        <v>0</v>
      </c>
      <c r="AT102" s="135">
        <v>0</v>
      </c>
      <c r="AU102" s="135">
        <f t="shared" si="414"/>
        <v>0</v>
      </c>
      <c r="AV102" s="135">
        <f t="shared" si="415"/>
        <v>0</v>
      </c>
      <c r="AX102" s="134"/>
      <c r="AY102" s="150" t="s">
        <v>84</v>
      </c>
      <c r="AZ102" s="135">
        <v>0</v>
      </c>
      <c r="BA102" s="135">
        <v>0</v>
      </c>
      <c r="BB102" s="135">
        <v>0</v>
      </c>
      <c r="BC102" s="135">
        <f t="shared" si="416"/>
        <v>0</v>
      </c>
      <c r="BD102" s="135">
        <f t="shared" si="417"/>
        <v>0</v>
      </c>
      <c r="BF102" s="134"/>
      <c r="BG102" s="150" t="s">
        <v>84</v>
      </c>
      <c r="BH102" s="135">
        <v>0</v>
      </c>
      <c r="BI102" s="135">
        <v>0</v>
      </c>
      <c r="BJ102" s="135">
        <v>0</v>
      </c>
      <c r="BK102" s="135">
        <f t="shared" si="418"/>
        <v>0</v>
      </c>
      <c r="BL102" s="135">
        <f t="shared" si="419"/>
        <v>0</v>
      </c>
      <c r="BN102" s="134"/>
      <c r="BO102" s="150" t="s">
        <v>84</v>
      </c>
      <c r="BP102" s="135">
        <v>0</v>
      </c>
      <c r="BQ102" s="135">
        <v>0</v>
      </c>
      <c r="BR102" s="135">
        <v>0</v>
      </c>
      <c r="BS102" s="135">
        <f t="shared" si="420"/>
        <v>0</v>
      </c>
      <c r="BT102" s="135">
        <f t="shared" si="421"/>
        <v>0</v>
      </c>
    </row>
    <row r="103" spans="1:72">
      <c r="A103" s="35" t="s">
        <v>36</v>
      </c>
      <c r="B103" s="134"/>
      <c r="C103" s="150" t="s">
        <v>85</v>
      </c>
      <c r="D103" s="135">
        <f t="shared" si="401"/>
        <v>0</v>
      </c>
      <c r="E103" s="135">
        <f t="shared" si="402"/>
        <v>0</v>
      </c>
      <c r="F103" s="135">
        <f t="shared" si="403"/>
        <v>51</v>
      </c>
      <c r="G103" s="135">
        <f t="shared" si="404"/>
        <v>51</v>
      </c>
      <c r="H103" s="135">
        <f t="shared" si="405"/>
        <v>51</v>
      </c>
      <c r="J103" s="134"/>
      <c r="K103" s="150" t="s">
        <v>85</v>
      </c>
      <c r="L103" s="135">
        <v>0</v>
      </c>
      <c r="M103" s="135">
        <v>0</v>
      </c>
      <c r="N103" s="135">
        <v>0</v>
      </c>
      <c r="O103" s="135">
        <f t="shared" si="406"/>
        <v>0</v>
      </c>
      <c r="P103" s="135">
        <f t="shared" si="407"/>
        <v>0</v>
      </c>
      <c r="R103" s="134"/>
      <c r="S103" s="150" t="s">
        <v>85</v>
      </c>
      <c r="T103" s="135">
        <v>0</v>
      </c>
      <c r="U103" s="135">
        <v>0</v>
      </c>
      <c r="V103" s="135">
        <v>0</v>
      </c>
      <c r="W103" s="135">
        <f t="shared" si="408"/>
        <v>0</v>
      </c>
      <c r="X103" s="135">
        <f t="shared" si="409"/>
        <v>0</v>
      </c>
      <c r="Z103" s="134"/>
      <c r="AA103" s="150" t="s">
        <v>85</v>
      </c>
      <c r="AB103" s="135">
        <v>0</v>
      </c>
      <c r="AC103" s="135">
        <v>0</v>
      </c>
      <c r="AD103" s="135">
        <v>0</v>
      </c>
      <c r="AE103" s="135">
        <f t="shared" si="410"/>
        <v>0</v>
      </c>
      <c r="AF103" s="135">
        <f t="shared" si="411"/>
        <v>0</v>
      </c>
      <c r="AH103" s="134"/>
      <c r="AI103" s="150" t="s">
        <v>85</v>
      </c>
      <c r="AJ103" s="135">
        <v>0</v>
      </c>
      <c r="AK103" s="135">
        <v>0</v>
      </c>
      <c r="AL103" s="135">
        <v>0</v>
      </c>
      <c r="AM103" s="135">
        <f t="shared" si="412"/>
        <v>0</v>
      </c>
      <c r="AN103" s="135">
        <f t="shared" si="413"/>
        <v>0</v>
      </c>
      <c r="AP103" s="134"/>
      <c r="AQ103" s="150" t="s">
        <v>85</v>
      </c>
      <c r="AR103" s="135">
        <v>0</v>
      </c>
      <c r="AS103" s="135">
        <v>0</v>
      </c>
      <c r="AT103" s="135">
        <v>0</v>
      </c>
      <c r="AU103" s="135">
        <f t="shared" si="414"/>
        <v>0</v>
      </c>
      <c r="AV103" s="135">
        <f t="shared" si="415"/>
        <v>0</v>
      </c>
      <c r="AX103" s="134"/>
      <c r="AY103" s="150" t="s">
        <v>85</v>
      </c>
      <c r="AZ103" s="135">
        <v>0</v>
      </c>
      <c r="BA103" s="135">
        <v>0</v>
      </c>
      <c r="BB103" s="135">
        <v>51</v>
      </c>
      <c r="BC103" s="135">
        <f t="shared" si="416"/>
        <v>51</v>
      </c>
      <c r="BD103" s="135">
        <f t="shared" si="417"/>
        <v>51</v>
      </c>
      <c r="BF103" s="134"/>
      <c r="BG103" s="150" t="s">
        <v>85</v>
      </c>
      <c r="BH103" s="135">
        <v>0</v>
      </c>
      <c r="BI103" s="135">
        <v>0</v>
      </c>
      <c r="BJ103" s="135">
        <v>0</v>
      </c>
      <c r="BK103" s="135">
        <f t="shared" si="418"/>
        <v>0</v>
      </c>
      <c r="BL103" s="135">
        <f t="shared" si="419"/>
        <v>0</v>
      </c>
      <c r="BN103" s="134"/>
      <c r="BO103" s="150" t="s">
        <v>85</v>
      </c>
      <c r="BP103" s="135">
        <v>0</v>
      </c>
      <c r="BQ103" s="135">
        <v>0</v>
      </c>
      <c r="BR103" s="135">
        <v>0</v>
      </c>
      <c r="BS103" s="135">
        <f t="shared" si="420"/>
        <v>0</v>
      </c>
      <c r="BT103" s="135">
        <f t="shared" si="421"/>
        <v>0</v>
      </c>
    </row>
    <row r="104" spans="1:72">
      <c r="A104" s="35" t="s">
        <v>14</v>
      </c>
      <c r="B104" s="134"/>
      <c r="C104" s="150" t="s">
        <v>86</v>
      </c>
      <c r="D104" s="135">
        <f t="shared" si="401"/>
        <v>44</v>
      </c>
      <c r="E104" s="135">
        <f t="shared" si="402"/>
        <v>58</v>
      </c>
      <c r="F104" s="135">
        <f t="shared" si="403"/>
        <v>0</v>
      </c>
      <c r="G104" s="135">
        <f t="shared" si="404"/>
        <v>-44</v>
      </c>
      <c r="H104" s="135">
        <f t="shared" si="405"/>
        <v>-58</v>
      </c>
      <c r="J104" s="134"/>
      <c r="K104" s="150" t="s">
        <v>86</v>
      </c>
      <c r="L104" s="135">
        <v>0</v>
      </c>
      <c r="M104" s="135">
        <v>0</v>
      </c>
      <c r="N104" s="135">
        <v>0</v>
      </c>
      <c r="O104" s="135">
        <f t="shared" si="406"/>
        <v>0</v>
      </c>
      <c r="P104" s="135">
        <f t="shared" si="407"/>
        <v>0</v>
      </c>
      <c r="R104" s="134"/>
      <c r="S104" s="150" t="s">
        <v>86</v>
      </c>
      <c r="T104" s="135">
        <v>0</v>
      </c>
      <c r="U104" s="135">
        <v>0</v>
      </c>
      <c r="V104" s="135">
        <v>0</v>
      </c>
      <c r="W104" s="135">
        <f t="shared" si="408"/>
        <v>0</v>
      </c>
      <c r="X104" s="135">
        <f t="shared" si="409"/>
        <v>0</v>
      </c>
      <c r="Z104" s="134"/>
      <c r="AA104" s="150" t="s">
        <v>86</v>
      </c>
      <c r="AB104" s="135">
        <v>0</v>
      </c>
      <c r="AC104" s="135">
        <v>0</v>
      </c>
      <c r="AD104" s="135">
        <v>0</v>
      </c>
      <c r="AE104" s="135">
        <f t="shared" si="410"/>
        <v>0</v>
      </c>
      <c r="AF104" s="135">
        <f t="shared" si="411"/>
        <v>0</v>
      </c>
      <c r="AH104" s="134"/>
      <c r="AI104" s="150" t="s">
        <v>86</v>
      </c>
      <c r="AJ104" s="135">
        <v>0</v>
      </c>
      <c r="AK104" s="135">
        <v>0</v>
      </c>
      <c r="AL104" s="135">
        <v>0</v>
      </c>
      <c r="AM104" s="135">
        <f t="shared" si="412"/>
        <v>0</v>
      </c>
      <c r="AN104" s="135">
        <f t="shared" si="413"/>
        <v>0</v>
      </c>
      <c r="AP104" s="134"/>
      <c r="AQ104" s="150" t="s">
        <v>86</v>
      </c>
      <c r="AR104" s="135">
        <v>0</v>
      </c>
      <c r="AS104" s="135">
        <v>0</v>
      </c>
      <c r="AT104" s="135">
        <v>0</v>
      </c>
      <c r="AU104" s="135">
        <f t="shared" si="414"/>
        <v>0</v>
      </c>
      <c r="AV104" s="135">
        <f t="shared" si="415"/>
        <v>0</v>
      </c>
      <c r="AX104" s="134"/>
      <c r="AY104" s="150" t="s">
        <v>86</v>
      </c>
      <c r="AZ104" s="135">
        <v>44</v>
      </c>
      <c r="BA104" s="135">
        <v>58</v>
      </c>
      <c r="BB104" s="135">
        <v>0</v>
      </c>
      <c r="BC104" s="135">
        <f t="shared" si="416"/>
        <v>-44</v>
      </c>
      <c r="BD104" s="135">
        <f t="shared" si="417"/>
        <v>-58</v>
      </c>
      <c r="BF104" s="134"/>
      <c r="BG104" s="150" t="s">
        <v>86</v>
      </c>
      <c r="BH104" s="135">
        <v>0</v>
      </c>
      <c r="BI104" s="135">
        <v>0</v>
      </c>
      <c r="BJ104" s="135">
        <v>0</v>
      </c>
      <c r="BK104" s="135">
        <f t="shared" si="418"/>
        <v>0</v>
      </c>
      <c r="BL104" s="135">
        <f t="shared" si="419"/>
        <v>0</v>
      </c>
      <c r="BN104" s="134"/>
      <c r="BO104" s="150" t="s">
        <v>86</v>
      </c>
      <c r="BP104" s="135">
        <v>0</v>
      </c>
      <c r="BQ104" s="135">
        <v>0</v>
      </c>
      <c r="BR104" s="135">
        <v>0</v>
      </c>
      <c r="BS104" s="135">
        <f t="shared" si="420"/>
        <v>0</v>
      </c>
      <c r="BT104" s="135">
        <f t="shared" si="421"/>
        <v>0</v>
      </c>
    </row>
    <row r="105" spans="1:72">
      <c r="A105" s="35" t="s">
        <v>15</v>
      </c>
      <c r="B105" s="134"/>
      <c r="C105" s="150" t="s">
        <v>87</v>
      </c>
      <c r="D105" s="135">
        <f t="shared" si="401"/>
        <v>11</v>
      </c>
      <c r="E105" s="135">
        <f t="shared" si="402"/>
        <v>12</v>
      </c>
      <c r="F105" s="135">
        <f t="shared" si="403"/>
        <v>562</v>
      </c>
      <c r="G105" s="135">
        <f t="shared" si="404"/>
        <v>551</v>
      </c>
      <c r="H105" s="135">
        <f t="shared" si="405"/>
        <v>550</v>
      </c>
      <c r="J105" s="134"/>
      <c r="K105" s="150" t="s">
        <v>87</v>
      </c>
      <c r="L105" s="135">
        <v>0</v>
      </c>
      <c r="M105" s="135">
        <v>0</v>
      </c>
      <c r="N105" s="135">
        <v>0</v>
      </c>
      <c r="O105" s="135">
        <f t="shared" si="406"/>
        <v>0</v>
      </c>
      <c r="P105" s="135">
        <f t="shared" si="407"/>
        <v>0</v>
      </c>
      <c r="R105" s="134"/>
      <c r="S105" s="150" t="s">
        <v>87</v>
      </c>
      <c r="T105" s="135">
        <v>0</v>
      </c>
      <c r="U105" s="135">
        <v>0</v>
      </c>
      <c r="V105" s="135">
        <v>0</v>
      </c>
      <c r="W105" s="135">
        <f t="shared" si="408"/>
        <v>0</v>
      </c>
      <c r="X105" s="135">
        <f t="shared" si="409"/>
        <v>0</v>
      </c>
      <c r="Z105" s="134"/>
      <c r="AA105" s="150" t="s">
        <v>87</v>
      </c>
      <c r="AB105" s="135">
        <v>0</v>
      </c>
      <c r="AC105" s="135">
        <v>0</v>
      </c>
      <c r="AD105" s="135">
        <v>0</v>
      </c>
      <c r="AE105" s="135">
        <f t="shared" si="410"/>
        <v>0</v>
      </c>
      <c r="AF105" s="135">
        <f t="shared" si="411"/>
        <v>0</v>
      </c>
      <c r="AH105" s="134"/>
      <c r="AI105" s="150" t="s">
        <v>87</v>
      </c>
      <c r="AJ105" s="135">
        <v>0</v>
      </c>
      <c r="AK105" s="135">
        <v>0</v>
      </c>
      <c r="AL105" s="135">
        <v>0</v>
      </c>
      <c r="AM105" s="135">
        <f t="shared" si="412"/>
        <v>0</v>
      </c>
      <c r="AN105" s="135">
        <f t="shared" si="413"/>
        <v>0</v>
      </c>
      <c r="AP105" s="134"/>
      <c r="AQ105" s="150" t="s">
        <v>87</v>
      </c>
      <c r="AR105" s="135">
        <v>0</v>
      </c>
      <c r="AS105" s="135">
        <v>0</v>
      </c>
      <c r="AT105" s="135">
        <v>0</v>
      </c>
      <c r="AU105" s="135">
        <f t="shared" si="414"/>
        <v>0</v>
      </c>
      <c r="AV105" s="135">
        <f t="shared" si="415"/>
        <v>0</v>
      </c>
      <c r="AX105" s="134"/>
      <c r="AY105" s="150" t="s">
        <v>87</v>
      </c>
      <c r="AZ105" s="135">
        <v>3</v>
      </c>
      <c r="BA105" s="135">
        <v>4</v>
      </c>
      <c r="BB105" s="135">
        <v>61</v>
      </c>
      <c r="BC105" s="135">
        <f t="shared" si="416"/>
        <v>58</v>
      </c>
      <c r="BD105" s="135">
        <f t="shared" si="417"/>
        <v>57</v>
      </c>
      <c r="BF105" s="134"/>
      <c r="BG105" s="150" t="s">
        <v>87</v>
      </c>
      <c r="BH105" s="135">
        <v>0</v>
      </c>
      <c r="BI105" s="135">
        <v>0</v>
      </c>
      <c r="BJ105" s="135">
        <v>493</v>
      </c>
      <c r="BK105" s="135">
        <f t="shared" si="418"/>
        <v>493</v>
      </c>
      <c r="BL105" s="135">
        <f t="shared" si="419"/>
        <v>493</v>
      </c>
      <c r="BN105" s="134"/>
      <c r="BO105" s="150" t="s">
        <v>87</v>
      </c>
      <c r="BP105" s="135">
        <v>8</v>
      </c>
      <c r="BQ105" s="135">
        <v>8</v>
      </c>
      <c r="BR105" s="135">
        <v>8</v>
      </c>
      <c r="BS105" s="135">
        <f t="shared" si="420"/>
        <v>0</v>
      </c>
      <c r="BT105" s="135">
        <f t="shared" si="421"/>
        <v>0</v>
      </c>
    </row>
    <row r="106" spans="1:72">
      <c r="B106" s="136"/>
      <c r="C106" s="137"/>
      <c r="D106" s="138"/>
      <c r="E106" s="138"/>
      <c r="F106" s="138"/>
      <c r="G106" s="138"/>
      <c r="H106" s="138"/>
      <c r="J106" s="136"/>
      <c r="K106" s="137"/>
      <c r="L106" s="138"/>
      <c r="M106" s="138"/>
      <c r="N106" s="138"/>
      <c r="O106" s="138"/>
      <c r="P106" s="138"/>
      <c r="R106" s="136"/>
      <c r="S106" s="137"/>
      <c r="T106" s="138"/>
      <c r="U106" s="138"/>
      <c r="V106" s="138"/>
      <c r="W106" s="138"/>
      <c r="X106" s="138"/>
      <c r="Z106" s="136"/>
      <c r="AA106" s="137"/>
      <c r="AB106" s="138"/>
      <c r="AC106" s="138"/>
      <c r="AD106" s="138"/>
      <c r="AE106" s="138"/>
      <c r="AF106" s="138"/>
      <c r="AH106" s="136"/>
      <c r="AI106" s="137"/>
      <c r="AJ106" s="138"/>
      <c r="AK106" s="138"/>
      <c r="AL106" s="138"/>
      <c r="AM106" s="138"/>
      <c r="AN106" s="138"/>
      <c r="AP106" s="136"/>
      <c r="AQ106" s="137"/>
      <c r="AR106" s="138"/>
      <c r="AS106" s="138"/>
      <c r="AT106" s="138"/>
      <c r="AU106" s="138"/>
      <c r="AV106" s="138"/>
      <c r="AX106" s="136"/>
      <c r="AY106" s="137"/>
      <c r="AZ106" s="138"/>
      <c r="BA106" s="138"/>
      <c r="BB106" s="138"/>
      <c r="BC106" s="138"/>
      <c r="BD106" s="138"/>
      <c r="BF106" s="136"/>
      <c r="BG106" s="137"/>
      <c r="BH106" s="138"/>
      <c r="BI106" s="138"/>
      <c r="BJ106" s="138"/>
      <c r="BK106" s="138"/>
      <c r="BL106" s="138"/>
      <c r="BN106" s="136"/>
      <c r="BO106" s="137"/>
      <c r="BP106" s="138"/>
      <c r="BQ106" s="138"/>
      <c r="BR106" s="138"/>
      <c r="BS106" s="138"/>
      <c r="BT106" s="138"/>
    </row>
    <row r="107" spans="1:72">
      <c r="B107" s="330" t="s">
        <v>16</v>
      </c>
      <c r="C107" s="331"/>
      <c r="D107" s="139">
        <f>SUM(D99:D106)</f>
        <v>2674</v>
      </c>
      <c r="E107" s="139">
        <f t="shared" ref="E107:F107" si="422">SUM(E99:E106)</f>
        <v>3167</v>
      </c>
      <c r="F107" s="139">
        <f t="shared" si="422"/>
        <v>2770</v>
      </c>
      <c r="G107" s="139">
        <f>SUM(G99:G106)</f>
        <v>96</v>
      </c>
      <c r="H107" s="139">
        <f t="shared" ref="H107" si="423">SUM(H99:H106)</f>
        <v>-397</v>
      </c>
      <c r="J107" s="330" t="s">
        <v>16</v>
      </c>
      <c r="K107" s="331"/>
      <c r="L107" s="139">
        <f t="shared" ref="L107" si="424">SUM(L99:L106)</f>
        <v>0</v>
      </c>
      <c r="M107" s="139">
        <f t="shared" ref="M107:N107" si="425">SUM(M99:M106)</f>
        <v>0</v>
      </c>
      <c r="N107" s="139">
        <f t="shared" si="425"/>
        <v>0</v>
      </c>
      <c r="O107" s="139">
        <f>SUM(O99:O106)</f>
        <v>0</v>
      </c>
      <c r="P107" s="139">
        <f t="shared" ref="P107" si="426">SUM(P99:P106)</f>
        <v>0</v>
      </c>
      <c r="R107" s="330" t="s">
        <v>16</v>
      </c>
      <c r="S107" s="331"/>
      <c r="T107" s="139">
        <f t="shared" ref="T107:V107" si="427">SUM(T99:T106)</f>
        <v>0</v>
      </c>
      <c r="U107" s="139">
        <f t="shared" si="427"/>
        <v>72</v>
      </c>
      <c r="V107" s="139">
        <f t="shared" si="427"/>
        <v>64</v>
      </c>
      <c r="W107" s="139">
        <f>SUM(W99:W106)</f>
        <v>64</v>
      </c>
      <c r="X107" s="139">
        <f t="shared" ref="X107" si="428">SUM(X99:X106)</f>
        <v>-8</v>
      </c>
      <c r="Z107" s="330" t="s">
        <v>16</v>
      </c>
      <c r="AA107" s="331"/>
      <c r="AB107" s="139">
        <f t="shared" ref="AB107:AD107" si="429">SUM(AB99:AB106)</f>
        <v>2</v>
      </c>
      <c r="AC107" s="139">
        <f t="shared" si="429"/>
        <v>2</v>
      </c>
      <c r="AD107" s="139">
        <f t="shared" si="429"/>
        <v>2</v>
      </c>
      <c r="AE107" s="139">
        <f>SUM(AE99:AE106)</f>
        <v>0</v>
      </c>
      <c r="AF107" s="139">
        <f t="shared" ref="AF107" si="430">SUM(AF99:AF106)</f>
        <v>0</v>
      </c>
      <c r="AH107" s="330" t="s">
        <v>16</v>
      </c>
      <c r="AI107" s="331"/>
      <c r="AJ107" s="139">
        <f t="shared" ref="AJ107:AL107" si="431">SUM(AJ99:AJ106)</f>
        <v>1141</v>
      </c>
      <c r="AK107" s="139">
        <f t="shared" si="431"/>
        <v>1123</v>
      </c>
      <c r="AL107" s="139">
        <f t="shared" si="431"/>
        <v>1122</v>
      </c>
      <c r="AM107" s="139">
        <f>SUM(AM99:AM106)</f>
        <v>-19</v>
      </c>
      <c r="AN107" s="139">
        <f t="shared" ref="AN107" si="432">SUM(AN99:AN106)</f>
        <v>-1</v>
      </c>
      <c r="AP107" s="330" t="s">
        <v>16</v>
      </c>
      <c r="AQ107" s="331"/>
      <c r="AR107" s="139">
        <f t="shared" ref="AR107:AT107" si="433">SUM(AR99:AR106)</f>
        <v>350</v>
      </c>
      <c r="AS107" s="139">
        <f t="shared" si="433"/>
        <v>350</v>
      </c>
      <c r="AT107" s="139">
        <f t="shared" si="433"/>
        <v>350</v>
      </c>
      <c r="AU107" s="139">
        <f>SUM(AU99:AU106)</f>
        <v>0</v>
      </c>
      <c r="AV107" s="139">
        <f t="shared" ref="AV107" si="434">SUM(AV99:AV106)</f>
        <v>0</v>
      </c>
      <c r="AX107" s="330" t="s">
        <v>16</v>
      </c>
      <c r="AY107" s="331"/>
      <c r="AZ107" s="139">
        <f t="shared" ref="AZ107:BB107" si="435">SUM(AZ99:AZ106)</f>
        <v>286</v>
      </c>
      <c r="BA107" s="139">
        <f t="shared" si="435"/>
        <v>376</v>
      </c>
      <c r="BB107" s="139">
        <f t="shared" si="435"/>
        <v>306</v>
      </c>
      <c r="BC107" s="139">
        <f>SUM(BC99:BC106)</f>
        <v>20</v>
      </c>
      <c r="BD107" s="139">
        <f t="shared" ref="BD107" si="436">SUM(BD99:BD106)</f>
        <v>-70</v>
      </c>
      <c r="BF107" s="330" t="s">
        <v>16</v>
      </c>
      <c r="BG107" s="331"/>
      <c r="BH107" s="139">
        <f t="shared" ref="BH107:BJ107" si="437">SUM(BH99:BH106)</f>
        <v>750</v>
      </c>
      <c r="BI107" s="139">
        <f t="shared" si="437"/>
        <v>1083</v>
      </c>
      <c r="BJ107" s="139">
        <f t="shared" si="437"/>
        <v>781</v>
      </c>
      <c r="BK107" s="139">
        <f>SUM(BK99:BK106)</f>
        <v>31</v>
      </c>
      <c r="BL107" s="139">
        <f t="shared" ref="BL107" si="438">SUM(BL99:BL106)</f>
        <v>-302</v>
      </c>
      <c r="BN107" s="330" t="s">
        <v>16</v>
      </c>
      <c r="BO107" s="331"/>
      <c r="BP107" s="139">
        <f t="shared" ref="BP107:BR107" si="439">SUM(BP99:BP106)</f>
        <v>145</v>
      </c>
      <c r="BQ107" s="139">
        <f t="shared" si="439"/>
        <v>161</v>
      </c>
      <c r="BR107" s="139">
        <f t="shared" si="439"/>
        <v>145</v>
      </c>
      <c r="BS107" s="139">
        <f>SUM(BS99:BS106)</f>
        <v>0</v>
      </c>
      <c r="BT107" s="139">
        <f t="shared" ref="BT107" si="440">SUM(BT99:BT106)</f>
        <v>-16</v>
      </c>
    </row>
    <row r="108" spans="1:72">
      <c r="B108" s="134"/>
      <c r="C108" s="140"/>
      <c r="D108" s="135"/>
      <c r="E108" s="135"/>
      <c r="F108" s="135"/>
      <c r="G108" s="135"/>
      <c r="H108" s="135"/>
      <c r="J108" s="134"/>
      <c r="K108" s="140"/>
      <c r="L108" s="135"/>
      <c r="M108" s="135"/>
      <c r="N108" s="135"/>
      <c r="O108" s="135"/>
      <c r="P108" s="135"/>
      <c r="R108" s="134"/>
      <c r="S108" s="140"/>
      <c r="T108" s="135"/>
      <c r="U108" s="135"/>
      <c r="V108" s="135"/>
      <c r="W108" s="135"/>
      <c r="X108" s="135"/>
      <c r="Z108" s="134"/>
      <c r="AA108" s="140"/>
      <c r="AB108" s="135"/>
      <c r="AC108" s="135"/>
      <c r="AD108" s="135"/>
      <c r="AE108" s="135"/>
      <c r="AF108" s="135"/>
      <c r="AH108" s="134"/>
      <c r="AI108" s="140"/>
      <c r="AJ108" s="135"/>
      <c r="AK108" s="135"/>
      <c r="AL108" s="135"/>
      <c r="AM108" s="135"/>
      <c r="AN108" s="135"/>
      <c r="AP108" s="134"/>
      <c r="AQ108" s="140"/>
      <c r="AR108" s="135"/>
      <c r="AS108" s="135"/>
      <c r="AT108" s="135"/>
      <c r="AU108" s="135"/>
      <c r="AV108" s="135"/>
      <c r="AX108" s="134"/>
      <c r="AY108" s="140"/>
      <c r="AZ108" s="135"/>
      <c r="BA108" s="135"/>
      <c r="BB108" s="135"/>
      <c r="BC108" s="135"/>
      <c r="BD108" s="135"/>
      <c r="BF108" s="134"/>
      <c r="BG108" s="140"/>
      <c r="BH108" s="135"/>
      <c r="BI108" s="135"/>
      <c r="BJ108" s="135"/>
      <c r="BK108" s="135"/>
      <c r="BL108" s="135"/>
      <c r="BN108" s="134"/>
      <c r="BO108" s="140"/>
      <c r="BP108" s="135"/>
      <c r="BQ108" s="135"/>
      <c r="BR108" s="135"/>
      <c r="BS108" s="135"/>
      <c r="BT108" s="135"/>
    </row>
    <row r="109" spans="1:72">
      <c r="B109" s="141"/>
      <c r="C109" s="142" t="s">
        <v>73</v>
      </c>
      <c r="D109" s="135">
        <f t="shared" ref="D109:D112" si="441">L109+T109+AB109+AJ109+AR109+AZ109+BH109+BP109</f>
        <v>499</v>
      </c>
      <c r="E109" s="135">
        <f t="shared" ref="E109:E112" si="442">M109+U109+AC109+AK109+AS109+BA109+BI109+BQ109</f>
        <v>488</v>
      </c>
      <c r="F109" s="135">
        <f t="shared" ref="F109:F112" si="443">N109+V109+AD109+AL109+AT109+BB109+BJ109+BR109</f>
        <v>454</v>
      </c>
      <c r="G109" s="135">
        <f t="shared" ref="G109:G112" si="444">F109-D109</f>
        <v>-45</v>
      </c>
      <c r="H109" s="135">
        <f t="shared" ref="H109:H112" si="445">F109-E109</f>
        <v>-34</v>
      </c>
      <c r="J109" s="141"/>
      <c r="K109" s="142" t="s">
        <v>73</v>
      </c>
      <c r="L109" s="135">
        <v>0</v>
      </c>
      <c r="M109" s="135">
        <v>0</v>
      </c>
      <c r="N109" s="135">
        <v>0</v>
      </c>
      <c r="O109" s="135">
        <f t="shared" ref="O109:O112" si="446">N109-L109</f>
        <v>0</v>
      </c>
      <c r="P109" s="135">
        <f t="shared" ref="P109:P112" si="447">N109-M109</f>
        <v>0</v>
      </c>
      <c r="R109" s="141"/>
      <c r="S109" s="142" t="s">
        <v>73</v>
      </c>
      <c r="T109" s="135">
        <v>0</v>
      </c>
      <c r="U109" s="135">
        <v>19</v>
      </c>
      <c r="V109" s="135">
        <v>12</v>
      </c>
      <c r="W109" s="135">
        <f t="shared" ref="W109:W112" si="448">V109-T109</f>
        <v>12</v>
      </c>
      <c r="X109" s="135">
        <f t="shared" ref="X109:X112" si="449">V109-U109</f>
        <v>-7</v>
      </c>
      <c r="Z109" s="141"/>
      <c r="AA109" s="142" t="s">
        <v>73</v>
      </c>
      <c r="AB109" s="135">
        <v>0</v>
      </c>
      <c r="AC109" s="135">
        <v>0</v>
      </c>
      <c r="AD109" s="135">
        <v>0</v>
      </c>
      <c r="AE109" s="135">
        <f t="shared" ref="AE109:AE112" si="450">AD109-AB109</f>
        <v>0</v>
      </c>
      <c r="AF109" s="135">
        <f t="shared" ref="AF109:AF112" si="451">AD109-AC109</f>
        <v>0</v>
      </c>
      <c r="AH109" s="141"/>
      <c r="AI109" s="142" t="s">
        <v>73</v>
      </c>
      <c r="AJ109" s="135">
        <v>194</v>
      </c>
      <c r="AK109" s="135">
        <v>216</v>
      </c>
      <c r="AL109" s="135">
        <v>209</v>
      </c>
      <c r="AM109" s="135">
        <f t="shared" ref="AM109:AM112" si="452">AL109-AJ109</f>
        <v>15</v>
      </c>
      <c r="AN109" s="135">
        <f t="shared" ref="AN109:AN112" si="453">AL109-AK109</f>
        <v>-7</v>
      </c>
      <c r="AP109" s="141"/>
      <c r="AQ109" s="142" t="s">
        <v>73</v>
      </c>
      <c r="AR109" s="135">
        <v>190</v>
      </c>
      <c r="AS109" s="135">
        <v>126</v>
      </c>
      <c r="AT109" s="135">
        <v>126</v>
      </c>
      <c r="AU109" s="135">
        <f t="shared" ref="AU109:AU112" si="454">AT109-AR109</f>
        <v>-64</v>
      </c>
      <c r="AV109" s="135">
        <f t="shared" ref="AV109:AV112" si="455">AT109-AS109</f>
        <v>0</v>
      </c>
      <c r="AX109" s="141"/>
      <c r="AY109" s="142" t="s">
        <v>73</v>
      </c>
      <c r="AZ109" s="135">
        <v>37</v>
      </c>
      <c r="BA109" s="135">
        <v>46</v>
      </c>
      <c r="BB109" s="135">
        <v>31</v>
      </c>
      <c r="BC109" s="135">
        <f t="shared" ref="BC109:BC112" si="456">BB109-AZ109</f>
        <v>-6</v>
      </c>
      <c r="BD109" s="135">
        <f t="shared" ref="BD109:BD112" si="457">BB109-BA109</f>
        <v>-15</v>
      </c>
      <c r="BF109" s="141"/>
      <c r="BG109" s="142" t="s">
        <v>73</v>
      </c>
      <c r="BH109" s="135">
        <v>73</v>
      </c>
      <c r="BI109" s="135">
        <v>76</v>
      </c>
      <c r="BJ109" s="135">
        <v>71</v>
      </c>
      <c r="BK109" s="135">
        <f t="shared" ref="BK109:BK112" si="458">BJ109-BH109</f>
        <v>-2</v>
      </c>
      <c r="BL109" s="135">
        <f t="shared" ref="BL109:BL112" si="459">BJ109-BI109</f>
        <v>-5</v>
      </c>
      <c r="BN109" s="141"/>
      <c r="BO109" s="142" t="s">
        <v>73</v>
      </c>
      <c r="BP109" s="135">
        <v>5</v>
      </c>
      <c r="BQ109" s="135">
        <v>5</v>
      </c>
      <c r="BR109" s="135">
        <v>5</v>
      </c>
      <c r="BS109" s="135">
        <f t="shared" ref="BS109:BS112" si="460">BR109-BP109</f>
        <v>0</v>
      </c>
      <c r="BT109" s="135">
        <f t="shared" ref="BT109:BT112" si="461">BR109-BQ109</f>
        <v>0</v>
      </c>
    </row>
    <row r="110" spans="1:72">
      <c r="B110" s="141"/>
      <c r="C110" s="142" t="s">
        <v>18</v>
      </c>
      <c r="D110" s="135">
        <f t="shared" si="441"/>
        <v>343</v>
      </c>
      <c r="E110" s="135">
        <f t="shared" si="442"/>
        <v>375</v>
      </c>
      <c r="F110" s="135">
        <f t="shared" si="443"/>
        <v>320</v>
      </c>
      <c r="G110" s="135">
        <f t="shared" si="444"/>
        <v>-23</v>
      </c>
      <c r="H110" s="135">
        <f t="shared" si="445"/>
        <v>-55</v>
      </c>
      <c r="J110" s="141"/>
      <c r="K110" s="142" t="s">
        <v>18</v>
      </c>
      <c r="L110" s="135">
        <v>0</v>
      </c>
      <c r="M110" s="135">
        <v>50</v>
      </c>
      <c r="N110" s="135">
        <v>33</v>
      </c>
      <c r="O110" s="135">
        <f>N110-L110</f>
        <v>33</v>
      </c>
      <c r="P110" s="135">
        <f t="shared" si="447"/>
        <v>-17</v>
      </c>
      <c r="R110" s="141"/>
      <c r="S110" s="142" t="s">
        <v>18</v>
      </c>
      <c r="T110" s="135">
        <v>0</v>
      </c>
      <c r="U110" s="135">
        <v>7</v>
      </c>
      <c r="V110" s="135">
        <v>7</v>
      </c>
      <c r="W110" s="135">
        <f t="shared" si="448"/>
        <v>7</v>
      </c>
      <c r="X110" s="135">
        <f t="shared" si="449"/>
        <v>0</v>
      </c>
      <c r="Z110" s="141"/>
      <c r="AA110" s="142" t="s">
        <v>18</v>
      </c>
      <c r="AB110" s="135">
        <v>6</v>
      </c>
      <c r="AC110" s="135">
        <f>4+1</f>
        <v>5</v>
      </c>
      <c r="AD110" s="135">
        <v>4</v>
      </c>
      <c r="AE110" s="135">
        <f t="shared" si="450"/>
        <v>-2</v>
      </c>
      <c r="AF110" s="135">
        <f t="shared" si="451"/>
        <v>-1</v>
      </c>
      <c r="AH110" s="141"/>
      <c r="AI110" s="142" t="s">
        <v>18</v>
      </c>
      <c r="AJ110" s="135">
        <v>92</v>
      </c>
      <c r="AK110" s="135">
        <v>93</v>
      </c>
      <c r="AL110" s="135">
        <v>90</v>
      </c>
      <c r="AM110" s="135">
        <f t="shared" si="452"/>
        <v>-2</v>
      </c>
      <c r="AN110" s="135">
        <f t="shared" si="453"/>
        <v>-3</v>
      </c>
      <c r="AP110" s="141"/>
      <c r="AQ110" s="142" t="s">
        <v>18</v>
      </c>
      <c r="AR110" s="135">
        <v>168</v>
      </c>
      <c r="AS110" s="135">
        <v>117</v>
      </c>
      <c r="AT110" s="135">
        <v>115</v>
      </c>
      <c r="AU110" s="135">
        <f t="shared" si="454"/>
        <v>-53</v>
      </c>
      <c r="AV110" s="135">
        <f t="shared" si="455"/>
        <v>-2</v>
      </c>
      <c r="AX110" s="141"/>
      <c r="AY110" s="142" t="s">
        <v>18</v>
      </c>
      <c r="AZ110" s="135">
        <v>25</v>
      </c>
      <c r="BA110" s="135">
        <v>23</v>
      </c>
      <c r="BB110" s="135">
        <v>24</v>
      </c>
      <c r="BC110" s="135">
        <f t="shared" si="456"/>
        <v>-1</v>
      </c>
      <c r="BD110" s="135">
        <f t="shared" si="457"/>
        <v>1</v>
      </c>
      <c r="BF110" s="141"/>
      <c r="BG110" s="142" t="s">
        <v>18</v>
      </c>
      <c r="BH110" s="135">
        <v>38</v>
      </c>
      <c r="BI110" s="135">
        <v>66</v>
      </c>
      <c r="BJ110" s="135">
        <v>32</v>
      </c>
      <c r="BK110" s="135">
        <f t="shared" si="458"/>
        <v>-6</v>
      </c>
      <c r="BL110" s="135">
        <f t="shared" si="459"/>
        <v>-34</v>
      </c>
      <c r="BN110" s="141"/>
      <c r="BO110" s="142" t="s">
        <v>18</v>
      </c>
      <c r="BP110" s="135">
        <v>14</v>
      </c>
      <c r="BQ110" s="135">
        <v>14</v>
      </c>
      <c r="BR110" s="135">
        <v>15</v>
      </c>
      <c r="BS110" s="135">
        <f t="shared" si="460"/>
        <v>1</v>
      </c>
      <c r="BT110" s="135">
        <f t="shared" si="461"/>
        <v>1</v>
      </c>
    </row>
    <row r="111" spans="1:72">
      <c r="B111" s="141"/>
      <c r="C111" s="142" t="s">
        <v>19</v>
      </c>
      <c r="D111" s="135">
        <f t="shared" si="441"/>
        <v>0</v>
      </c>
      <c r="E111" s="135">
        <f t="shared" si="442"/>
        <v>0</v>
      </c>
      <c r="F111" s="135">
        <f t="shared" si="443"/>
        <v>0</v>
      </c>
      <c r="G111" s="135">
        <f t="shared" si="444"/>
        <v>0</v>
      </c>
      <c r="H111" s="135">
        <f t="shared" si="445"/>
        <v>0</v>
      </c>
      <c r="J111" s="141"/>
      <c r="K111" s="142" t="s">
        <v>19</v>
      </c>
      <c r="L111" s="135">
        <v>0</v>
      </c>
      <c r="M111" s="135">
        <v>0</v>
      </c>
      <c r="N111" s="135">
        <v>0</v>
      </c>
      <c r="O111" s="135">
        <f t="shared" ref="O111" si="462">N111-L111</f>
        <v>0</v>
      </c>
      <c r="P111" s="135">
        <f>N111-M111</f>
        <v>0</v>
      </c>
      <c r="R111" s="141"/>
      <c r="S111" s="142" t="s">
        <v>19</v>
      </c>
      <c r="T111" s="135">
        <v>0</v>
      </c>
      <c r="U111" s="135">
        <v>0</v>
      </c>
      <c r="V111" s="135">
        <v>0</v>
      </c>
      <c r="W111" s="135">
        <f t="shared" si="448"/>
        <v>0</v>
      </c>
      <c r="X111" s="135">
        <f t="shared" si="449"/>
        <v>0</v>
      </c>
      <c r="Z111" s="141"/>
      <c r="AA111" s="142" t="s">
        <v>19</v>
      </c>
      <c r="AB111" s="135">
        <v>0</v>
      </c>
      <c r="AC111" s="135">
        <v>0</v>
      </c>
      <c r="AD111" s="135">
        <v>0</v>
      </c>
      <c r="AE111" s="135">
        <f t="shared" si="450"/>
        <v>0</v>
      </c>
      <c r="AF111" s="135">
        <f t="shared" si="451"/>
        <v>0</v>
      </c>
      <c r="AH111" s="141"/>
      <c r="AI111" s="142" t="s">
        <v>19</v>
      </c>
      <c r="AJ111" s="135">
        <v>0</v>
      </c>
      <c r="AK111" s="135">
        <v>0</v>
      </c>
      <c r="AL111" s="135">
        <v>0</v>
      </c>
      <c r="AM111" s="135">
        <f t="shared" si="452"/>
        <v>0</v>
      </c>
      <c r="AN111" s="135">
        <f t="shared" si="453"/>
        <v>0</v>
      </c>
      <c r="AP111" s="141"/>
      <c r="AQ111" s="142" t="s">
        <v>19</v>
      </c>
      <c r="AR111" s="135">
        <v>0</v>
      </c>
      <c r="AS111" s="135">
        <v>0</v>
      </c>
      <c r="AT111" s="135">
        <v>0</v>
      </c>
      <c r="AU111" s="135">
        <f t="shared" si="454"/>
        <v>0</v>
      </c>
      <c r="AV111" s="135">
        <f t="shared" si="455"/>
        <v>0</v>
      </c>
      <c r="AX111" s="141"/>
      <c r="AY111" s="142" t="s">
        <v>19</v>
      </c>
      <c r="AZ111" s="135">
        <v>0</v>
      </c>
      <c r="BA111" s="135">
        <v>0</v>
      </c>
      <c r="BB111" s="135">
        <v>0</v>
      </c>
      <c r="BC111" s="135">
        <f t="shared" si="456"/>
        <v>0</v>
      </c>
      <c r="BD111" s="135">
        <f t="shared" si="457"/>
        <v>0</v>
      </c>
      <c r="BF111" s="141"/>
      <c r="BG111" s="142" t="s">
        <v>19</v>
      </c>
      <c r="BH111" s="135">
        <v>0</v>
      </c>
      <c r="BI111" s="135">
        <v>0</v>
      </c>
      <c r="BJ111" s="135">
        <v>0</v>
      </c>
      <c r="BK111" s="135">
        <f t="shared" si="458"/>
        <v>0</v>
      </c>
      <c r="BL111" s="135">
        <f t="shared" si="459"/>
        <v>0</v>
      </c>
      <c r="BN111" s="141"/>
      <c r="BO111" s="142" t="s">
        <v>19</v>
      </c>
      <c r="BP111" s="135">
        <v>0</v>
      </c>
      <c r="BQ111" s="135">
        <v>0</v>
      </c>
      <c r="BR111" s="135">
        <v>0</v>
      </c>
      <c r="BS111" s="135">
        <f t="shared" si="460"/>
        <v>0</v>
      </c>
      <c r="BT111" s="135">
        <f t="shared" si="461"/>
        <v>0</v>
      </c>
    </row>
    <row r="112" spans="1:72">
      <c r="B112" s="141"/>
      <c r="C112" s="152" t="s">
        <v>74</v>
      </c>
      <c r="D112" s="135">
        <f t="shared" si="441"/>
        <v>0</v>
      </c>
      <c r="E112" s="135">
        <f t="shared" si="442"/>
        <v>0</v>
      </c>
      <c r="F112" s="135">
        <f t="shared" si="443"/>
        <v>0</v>
      </c>
      <c r="G112" s="135">
        <f t="shared" si="444"/>
        <v>0</v>
      </c>
      <c r="H112" s="135">
        <f t="shared" si="445"/>
        <v>0</v>
      </c>
      <c r="J112" s="141"/>
      <c r="K112" s="152" t="s">
        <v>74</v>
      </c>
      <c r="L112" s="135">
        <v>0</v>
      </c>
      <c r="M112" s="135">
        <v>0</v>
      </c>
      <c r="N112" s="135">
        <v>0</v>
      </c>
      <c r="O112" s="135">
        <f t="shared" si="446"/>
        <v>0</v>
      </c>
      <c r="P112" s="135">
        <f t="shared" si="447"/>
        <v>0</v>
      </c>
      <c r="R112" s="141"/>
      <c r="S112" s="152" t="s">
        <v>74</v>
      </c>
      <c r="T112" s="135">
        <v>0</v>
      </c>
      <c r="U112" s="135">
        <v>0</v>
      </c>
      <c r="V112" s="135">
        <v>0</v>
      </c>
      <c r="W112" s="135">
        <f t="shared" si="448"/>
        <v>0</v>
      </c>
      <c r="X112" s="135">
        <f t="shared" si="449"/>
        <v>0</v>
      </c>
      <c r="Z112" s="141"/>
      <c r="AA112" s="152" t="s">
        <v>74</v>
      </c>
      <c r="AB112" s="135">
        <v>0</v>
      </c>
      <c r="AC112" s="135">
        <v>0</v>
      </c>
      <c r="AD112" s="135">
        <v>0</v>
      </c>
      <c r="AE112" s="135">
        <f t="shared" si="450"/>
        <v>0</v>
      </c>
      <c r="AF112" s="135">
        <f t="shared" si="451"/>
        <v>0</v>
      </c>
      <c r="AH112" s="141"/>
      <c r="AI112" s="152" t="s">
        <v>74</v>
      </c>
      <c r="AJ112" s="135">
        <v>0</v>
      </c>
      <c r="AK112" s="135">
        <v>0</v>
      </c>
      <c r="AL112" s="135">
        <v>0</v>
      </c>
      <c r="AM112" s="135">
        <f t="shared" si="452"/>
        <v>0</v>
      </c>
      <c r="AN112" s="135">
        <f t="shared" si="453"/>
        <v>0</v>
      </c>
      <c r="AP112" s="141"/>
      <c r="AQ112" s="152" t="s">
        <v>74</v>
      </c>
      <c r="AR112" s="135">
        <v>0</v>
      </c>
      <c r="AS112" s="135">
        <v>0</v>
      </c>
      <c r="AT112" s="135">
        <v>0</v>
      </c>
      <c r="AU112" s="135">
        <f t="shared" si="454"/>
        <v>0</v>
      </c>
      <c r="AV112" s="135">
        <f t="shared" si="455"/>
        <v>0</v>
      </c>
      <c r="AX112" s="141"/>
      <c r="AY112" s="152" t="s">
        <v>74</v>
      </c>
      <c r="AZ112" s="135">
        <v>0</v>
      </c>
      <c r="BA112" s="135">
        <v>0</v>
      </c>
      <c r="BB112" s="135">
        <v>0</v>
      </c>
      <c r="BC112" s="135">
        <f t="shared" si="456"/>
        <v>0</v>
      </c>
      <c r="BD112" s="135">
        <f t="shared" si="457"/>
        <v>0</v>
      </c>
      <c r="BF112" s="141"/>
      <c r="BG112" s="152" t="s">
        <v>74</v>
      </c>
      <c r="BH112" s="135">
        <v>0</v>
      </c>
      <c r="BI112" s="135">
        <v>0</v>
      </c>
      <c r="BJ112" s="135">
        <v>0</v>
      </c>
      <c r="BK112" s="135">
        <f t="shared" si="458"/>
        <v>0</v>
      </c>
      <c r="BL112" s="135">
        <f t="shared" si="459"/>
        <v>0</v>
      </c>
      <c r="BN112" s="141"/>
      <c r="BO112" s="152" t="s">
        <v>74</v>
      </c>
      <c r="BP112" s="135">
        <v>0</v>
      </c>
      <c r="BQ112" s="135">
        <v>0</v>
      </c>
      <c r="BR112" s="135">
        <v>0</v>
      </c>
      <c r="BS112" s="135">
        <f t="shared" si="460"/>
        <v>0</v>
      </c>
      <c r="BT112" s="135">
        <f t="shared" si="461"/>
        <v>0</v>
      </c>
    </row>
    <row r="113" spans="1:72">
      <c r="B113" s="134"/>
      <c r="C113" s="140"/>
      <c r="D113" s="138"/>
      <c r="E113" s="138"/>
      <c r="F113" s="138"/>
      <c r="G113" s="138"/>
      <c r="H113" s="138"/>
      <c r="J113" s="134"/>
      <c r="K113" s="140"/>
      <c r="L113" s="138"/>
      <c r="M113" s="138"/>
      <c r="N113" s="138"/>
      <c r="O113" s="138"/>
      <c r="P113" s="138"/>
      <c r="R113" s="134"/>
      <c r="S113" s="140"/>
      <c r="T113" s="138"/>
      <c r="U113" s="138"/>
      <c r="V113" s="138"/>
      <c r="W113" s="138"/>
      <c r="X113" s="138"/>
      <c r="Z113" s="134"/>
      <c r="AA113" s="140"/>
      <c r="AB113" s="138"/>
      <c r="AC113" s="138"/>
      <c r="AD113" s="138"/>
      <c r="AE113" s="138"/>
      <c r="AF113" s="138"/>
      <c r="AH113" s="134"/>
      <c r="AI113" s="140"/>
      <c r="AJ113" s="138"/>
      <c r="AK113" s="138"/>
      <c r="AL113" s="138"/>
      <c r="AM113" s="138"/>
      <c r="AN113" s="138"/>
      <c r="AP113" s="134"/>
      <c r="AQ113" s="140"/>
      <c r="AR113" s="138"/>
      <c r="AS113" s="138"/>
      <c r="AT113" s="138"/>
      <c r="AU113" s="138"/>
      <c r="AV113" s="138"/>
      <c r="AX113" s="134"/>
      <c r="AY113" s="140"/>
      <c r="AZ113" s="138"/>
      <c r="BA113" s="138"/>
      <c r="BB113" s="138"/>
      <c r="BC113" s="138"/>
      <c r="BD113" s="138"/>
      <c r="BF113" s="134"/>
      <c r="BG113" s="140"/>
      <c r="BH113" s="138"/>
      <c r="BI113" s="138"/>
      <c r="BJ113" s="138"/>
      <c r="BK113" s="138"/>
      <c r="BL113" s="138"/>
      <c r="BN113" s="134"/>
      <c r="BO113" s="140"/>
      <c r="BP113" s="138"/>
      <c r="BQ113" s="138"/>
      <c r="BR113" s="138"/>
      <c r="BS113" s="138"/>
      <c r="BT113" s="138"/>
    </row>
    <row r="114" spans="1:72">
      <c r="B114" s="332" t="s">
        <v>39</v>
      </c>
      <c r="C114" s="333"/>
      <c r="D114" s="143">
        <f>SUM(D109:D112)+D107</f>
        <v>3516</v>
      </c>
      <c r="E114" s="143">
        <f t="shared" ref="E114:F114" si="463">SUM(E109:E112)+E107</f>
        <v>4030</v>
      </c>
      <c r="F114" s="143">
        <f t="shared" si="463"/>
        <v>3544</v>
      </c>
      <c r="G114" s="143">
        <f t="shared" ref="G114:H114" si="464">SUM(G109:G112)+G107</f>
        <v>28</v>
      </c>
      <c r="H114" s="143">
        <f t="shared" si="464"/>
        <v>-486</v>
      </c>
      <c r="J114" s="332" t="s">
        <v>39</v>
      </c>
      <c r="K114" s="333"/>
      <c r="L114" s="143">
        <f t="shared" ref="L114" si="465">SUM(L109:L112)+L107</f>
        <v>0</v>
      </c>
      <c r="M114" s="143">
        <f t="shared" ref="M114:N114" si="466">SUM(M109:M112)+M107</f>
        <v>50</v>
      </c>
      <c r="N114" s="143">
        <f t="shared" si="466"/>
        <v>33</v>
      </c>
      <c r="O114" s="143">
        <f t="shared" ref="O114:P114" si="467">SUM(O109:O112)+O107</f>
        <v>33</v>
      </c>
      <c r="P114" s="143">
        <f t="shared" si="467"/>
        <v>-17</v>
      </c>
      <c r="R114" s="332" t="s">
        <v>39</v>
      </c>
      <c r="S114" s="333"/>
      <c r="T114" s="143">
        <f t="shared" ref="T114:V114" si="468">SUM(T109:T112)+T107</f>
        <v>0</v>
      </c>
      <c r="U114" s="143">
        <f t="shared" si="468"/>
        <v>98</v>
      </c>
      <c r="V114" s="143">
        <f t="shared" si="468"/>
        <v>83</v>
      </c>
      <c r="W114" s="143">
        <f t="shared" ref="W114:X114" si="469">SUM(W109:W112)+W107</f>
        <v>83</v>
      </c>
      <c r="X114" s="143">
        <f t="shared" si="469"/>
        <v>-15</v>
      </c>
      <c r="Z114" s="332" t="s">
        <v>39</v>
      </c>
      <c r="AA114" s="333"/>
      <c r="AB114" s="143">
        <f t="shared" ref="AB114:AD114" si="470">SUM(AB109:AB113)+AB107</f>
        <v>8</v>
      </c>
      <c r="AC114" s="143">
        <f t="shared" si="470"/>
        <v>7</v>
      </c>
      <c r="AD114" s="143">
        <f t="shared" si="470"/>
        <v>6</v>
      </c>
      <c r="AE114" s="143">
        <f t="shared" ref="AE114:AF114" si="471">SUM(AE109:AE112)+AE107</f>
        <v>-2</v>
      </c>
      <c r="AF114" s="143">
        <f t="shared" si="471"/>
        <v>-1</v>
      </c>
      <c r="AH114" s="332" t="s">
        <v>39</v>
      </c>
      <c r="AI114" s="333"/>
      <c r="AJ114" s="143">
        <f t="shared" ref="AJ114:AL114" si="472">SUM(AJ109:AJ112)+AJ107</f>
        <v>1427</v>
      </c>
      <c r="AK114" s="143">
        <f t="shared" si="472"/>
        <v>1432</v>
      </c>
      <c r="AL114" s="143">
        <f t="shared" si="472"/>
        <v>1421</v>
      </c>
      <c r="AM114" s="143">
        <f t="shared" ref="AM114:AN114" si="473">SUM(AM109:AM112)+AM107</f>
        <v>-6</v>
      </c>
      <c r="AN114" s="143">
        <f t="shared" si="473"/>
        <v>-11</v>
      </c>
      <c r="AP114" s="332" t="s">
        <v>39</v>
      </c>
      <c r="AQ114" s="333"/>
      <c r="AR114" s="143">
        <f t="shared" ref="AR114:AT114" si="474">SUM(AR109:AR112)+AR107</f>
        <v>708</v>
      </c>
      <c r="AS114" s="143">
        <f t="shared" si="474"/>
        <v>593</v>
      </c>
      <c r="AT114" s="143">
        <f t="shared" si="474"/>
        <v>591</v>
      </c>
      <c r="AU114" s="143">
        <f t="shared" ref="AU114:AV114" si="475">SUM(AU109:AU112)+AU107</f>
        <v>-117</v>
      </c>
      <c r="AV114" s="143">
        <f t="shared" si="475"/>
        <v>-2</v>
      </c>
      <c r="AX114" s="332" t="s">
        <v>39</v>
      </c>
      <c r="AY114" s="333"/>
      <c r="AZ114" s="143">
        <f t="shared" ref="AZ114:BB114" si="476">SUM(AZ109:AZ112)+AZ107</f>
        <v>348</v>
      </c>
      <c r="BA114" s="143">
        <f t="shared" si="476"/>
        <v>445</v>
      </c>
      <c r="BB114" s="143">
        <f t="shared" si="476"/>
        <v>361</v>
      </c>
      <c r="BC114" s="143">
        <f t="shared" ref="BC114:BD114" si="477">SUM(BC109:BC112)+BC107</f>
        <v>13</v>
      </c>
      <c r="BD114" s="143">
        <f t="shared" si="477"/>
        <v>-84</v>
      </c>
      <c r="BF114" s="332" t="s">
        <v>39</v>
      </c>
      <c r="BG114" s="333"/>
      <c r="BH114" s="143">
        <f t="shared" ref="BH114:BJ114" si="478">SUM(BH109:BH113)+BH107</f>
        <v>861</v>
      </c>
      <c r="BI114" s="143">
        <f t="shared" si="478"/>
        <v>1225</v>
      </c>
      <c r="BJ114" s="143">
        <f t="shared" si="478"/>
        <v>884</v>
      </c>
      <c r="BK114" s="143">
        <f t="shared" ref="BK114:BL114" si="479">SUM(BK109:BK112)+BK107</f>
        <v>23</v>
      </c>
      <c r="BL114" s="143">
        <f t="shared" si="479"/>
        <v>-341</v>
      </c>
      <c r="BN114" s="332" t="s">
        <v>39</v>
      </c>
      <c r="BO114" s="333"/>
      <c r="BP114" s="143">
        <f t="shared" ref="BP114:BR114" si="480">SUM(BP109:BP113)+BP107</f>
        <v>164</v>
      </c>
      <c r="BQ114" s="143">
        <f t="shared" si="480"/>
        <v>180</v>
      </c>
      <c r="BR114" s="143">
        <f t="shared" si="480"/>
        <v>165</v>
      </c>
      <c r="BS114" s="143">
        <f t="shared" ref="BS114:BT114" si="481">SUM(BS109:BS112)+BS107</f>
        <v>1</v>
      </c>
      <c r="BT114" s="143">
        <f t="shared" si="481"/>
        <v>-15</v>
      </c>
    </row>
    <row r="115" spans="1:72">
      <c r="B115" s="128">
        <v>7</v>
      </c>
      <c r="C115" s="151" t="s">
        <v>80</v>
      </c>
      <c r="D115" s="129"/>
      <c r="E115" s="129"/>
      <c r="F115" s="129"/>
      <c r="G115" s="129"/>
      <c r="H115" s="129"/>
      <c r="J115" s="128">
        <v>7</v>
      </c>
      <c r="K115" s="151" t="s">
        <v>80</v>
      </c>
      <c r="L115" s="129"/>
      <c r="M115" s="129"/>
      <c r="N115" s="129"/>
      <c r="O115" s="129"/>
      <c r="P115" s="129"/>
      <c r="R115" s="128">
        <v>7</v>
      </c>
      <c r="S115" s="151" t="s">
        <v>80</v>
      </c>
      <c r="T115" s="129"/>
      <c r="U115" s="129"/>
      <c r="V115" s="129"/>
      <c r="W115" s="129"/>
      <c r="X115" s="129"/>
      <c r="Z115" s="128">
        <v>7</v>
      </c>
      <c r="AA115" s="151" t="s">
        <v>80</v>
      </c>
      <c r="AB115" s="129"/>
      <c r="AC115" s="129"/>
      <c r="AD115" s="129"/>
      <c r="AE115" s="129"/>
      <c r="AF115" s="129"/>
      <c r="AH115" s="128">
        <v>7</v>
      </c>
      <c r="AI115" s="151" t="s">
        <v>80</v>
      </c>
      <c r="AJ115" s="129"/>
      <c r="AK115" s="129"/>
      <c r="AL115" s="129"/>
      <c r="AM115" s="129"/>
      <c r="AN115" s="129"/>
      <c r="AP115" s="128">
        <v>7</v>
      </c>
      <c r="AQ115" s="151" t="s">
        <v>80</v>
      </c>
      <c r="AR115" s="129"/>
      <c r="AS115" s="129"/>
      <c r="AT115" s="129"/>
      <c r="AU115" s="129"/>
      <c r="AV115" s="129"/>
      <c r="AX115" s="128">
        <v>7</v>
      </c>
      <c r="AY115" s="151" t="s">
        <v>80</v>
      </c>
      <c r="AZ115" s="129"/>
      <c r="BA115" s="129"/>
      <c r="BB115" s="129"/>
      <c r="BC115" s="129"/>
      <c r="BD115" s="129"/>
      <c r="BF115" s="128">
        <v>7</v>
      </c>
      <c r="BG115" s="151" t="s">
        <v>80</v>
      </c>
      <c r="BH115" s="129"/>
      <c r="BI115" s="129"/>
      <c r="BJ115" s="129"/>
      <c r="BK115" s="129"/>
      <c r="BL115" s="129"/>
      <c r="BN115" s="128">
        <v>7</v>
      </c>
      <c r="BO115" s="151" t="s">
        <v>80</v>
      </c>
      <c r="BP115" s="129"/>
      <c r="BQ115" s="129"/>
      <c r="BR115" s="129"/>
      <c r="BS115" s="129"/>
      <c r="BT115" s="129"/>
    </row>
    <row r="116" spans="1:72">
      <c r="B116" s="131"/>
      <c r="C116" s="132" t="s">
        <v>9</v>
      </c>
      <c r="D116" s="133"/>
      <c r="E116" s="133"/>
      <c r="F116" s="133"/>
      <c r="G116" s="133"/>
      <c r="H116" s="133"/>
      <c r="J116" s="131"/>
      <c r="K116" s="132" t="s">
        <v>9</v>
      </c>
      <c r="L116" s="133"/>
      <c r="M116" s="133"/>
      <c r="N116" s="133"/>
      <c r="O116" s="133"/>
      <c r="P116" s="133"/>
      <c r="R116" s="131"/>
      <c r="S116" s="132" t="s">
        <v>9</v>
      </c>
      <c r="T116" s="133"/>
      <c r="U116" s="133"/>
      <c r="V116" s="133"/>
      <c r="W116" s="133"/>
      <c r="X116" s="133"/>
      <c r="Z116" s="131"/>
      <c r="AA116" s="132" t="s">
        <v>9</v>
      </c>
      <c r="AB116" s="133"/>
      <c r="AC116" s="133"/>
      <c r="AD116" s="133"/>
      <c r="AE116" s="133"/>
      <c r="AF116" s="133"/>
      <c r="AH116" s="131"/>
      <c r="AI116" s="132" t="s">
        <v>9</v>
      </c>
      <c r="AJ116" s="133"/>
      <c r="AK116" s="133"/>
      <c r="AL116" s="133"/>
      <c r="AM116" s="133"/>
      <c r="AN116" s="133"/>
      <c r="AP116" s="131"/>
      <c r="AQ116" s="132" t="s">
        <v>9</v>
      </c>
      <c r="AR116" s="133"/>
      <c r="AS116" s="133"/>
      <c r="AT116" s="133"/>
      <c r="AU116" s="133"/>
      <c r="AV116" s="133"/>
      <c r="AX116" s="131"/>
      <c r="AY116" s="132" t="s">
        <v>9</v>
      </c>
      <c r="AZ116" s="133"/>
      <c r="BA116" s="133"/>
      <c r="BB116" s="133"/>
      <c r="BC116" s="133"/>
      <c r="BD116" s="133"/>
      <c r="BF116" s="131"/>
      <c r="BG116" s="132" t="s">
        <v>9</v>
      </c>
      <c r="BH116" s="133"/>
      <c r="BI116" s="133"/>
      <c r="BJ116" s="133"/>
      <c r="BK116" s="133"/>
      <c r="BL116" s="133"/>
      <c r="BN116" s="131"/>
      <c r="BO116" s="132" t="s">
        <v>9</v>
      </c>
      <c r="BP116" s="133"/>
      <c r="BQ116" s="133"/>
      <c r="BR116" s="133"/>
      <c r="BS116" s="133"/>
      <c r="BT116" s="133"/>
    </row>
    <row r="117" spans="1:72">
      <c r="A117" s="35" t="s">
        <v>10</v>
      </c>
      <c r="B117" s="134"/>
      <c r="C117" s="150" t="s">
        <v>81</v>
      </c>
      <c r="D117" s="135">
        <f t="shared" ref="D117:D123" si="482">L117+T117+AB117+AJ117+AR117+AZ117+BH117+BP117</f>
        <v>0</v>
      </c>
      <c r="E117" s="135">
        <f t="shared" ref="E117:E123" si="483">M117+U117+AC117+AK117+AS117+BA117+BI117+BQ117</f>
        <v>0</v>
      </c>
      <c r="F117" s="135">
        <f t="shared" ref="F117:F123" si="484">N117+V117+AD117+AL117+AT117+BB117+BJ117+BR117</f>
        <v>0</v>
      </c>
      <c r="G117" s="135">
        <f>F117-D117</f>
        <v>0</v>
      </c>
      <c r="H117" s="135">
        <f>F117-E117</f>
        <v>0</v>
      </c>
      <c r="J117" s="134"/>
      <c r="K117" s="150" t="s">
        <v>81</v>
      </c>
      <c r="L117" s="135">
        <v>0</v>
      </c>
      <c r="M117" s="135">
        <v>0</v>
      </c>
      <c r="N117" s="135">
        <v>0</v>
      </c>
      <c r="O117" s="135">
        <f>N117-L117</f>
        <v>0</v>
      </c>
      <c r="P117" s="135">
        <f>N117-M117</f>
        <v>0</v>
      </c>
      <c r="R117" s="134"/>
      <c r="S117" s="150" t="s">
        <v>81</v>
      </c>
      <c r="T117" s="135">
        <v>0</v>
      </c>
      <c r="U117" s="135">
        <v>0</v>
      </c>
      <c r="V117" s="135">
        <v>0</v>
      </c>
      <c r="W117" s="135">
        <f>V117-T117</f>
        <v>0</v>
      </c>
      <c r="X117" s="135">
        <f>V117-U117</f>
        <v>0</v>
      </c>
      <c r="Z117" s="134"/>
      <c r="AA117" s="150" t="s">
        <v>81</v>
      </c>
      <c r="AB117" s="135">
        <v>0</v>
      </c>
      <c r="AC117" s="135">
        <v>0</v>
      </c>
      <c r="AD117" s="135">
        <v>0</v>
      </c>
      <c r="AE117" s="135">
        <f>AD117-AB117</f>
        <v>0</v>
      </c>
      <c r="AF117" s="135">
        <f>AD117-AC117</f>
        <v>0</v>
      </c>
      <c r="AH117" s="134"/>
      <c r="AI117" s="150" t="s">
        <v>81</v>
      </c>
      <c r="AJ117" s="135">
        <v>0</v>
      </c>
      <c r="AK117" s="135">
        <v>0</v>
      </c>
      <c r="AL117" s="135">
        <v>0</v>
      </c>
      <c r="AM117" s="135">
        <f>AL117-AJ117</f>
        <v>0</v>
      </c>
      <c r="AN117" s="135">
        <f>AL117-AK117</f>
        <v>0</v>
      </c>
      <c r="AP117" s="134"/>
      <c r="AQ117" s="150" t="s">
        <v>81</v>
      </c>
      <c r="AR117" s="135">
        <v>0</v>
      </c>
      <c r="AS117" s="135">
        <v>0</v>
      </c>
      <c r="AT117" s="135">
        <v>0</v>
      </c>
      <c r="AU117" s="135">
        <f>AT117-AR117</f>
        <v>0</v>
      </c>
      <c r="AV117" s="135">
        <f>AT117-AS117</f>
        <v>0</v>
      </c>
      <c r="AX117" s="134"/>
      <c r="AY117" s="150" t="s">
        <v>81</v>
      </c>
      <c r="AZ117" s="135">
        <v>0</v>
      </c>
      <c r="BA117" s="135">
        <v>0</v>
      </c>
      <c r="BB117" s="135">
        <v>0</v>
      </c>
      <c r="BC117" s="135">
        <f>BB117-AZ117</f>
        <v>0</v>
      </c>
      <c r="BD117" s="135">
        <f>BB117-BA117</f>
        <v>0</v>
      </c>
      <c r="BF117" s="134"/>
      <c r="BG117" s="150" t="s">
        <v>81</v>
      </c>
      <c r="BH117" s="135">
        <v>0</v>
      </c>
      <c r="BI117" s="135">
        <v>0</v>
      </c>
      <c r="BJ117" s="135">
        <v>0</v>
      </c>
      <c r="BK117" s="135">
        <f>BJ117-BH117</f>
        <v>0</v>
      </c>
      <c r="BL117" s="135">
        <f>BJ117-BI117</f>
        <v>0</v>
      </c>
      <c r="BN117" s="134"/>
      <c r="BO117" s="150" t="s">
        <v>81</v>
      </c>
      <c r="BP117" s="135">
        <v>0</v>
      </c>
      <c r="BQ117" s="135">
        <v>0</v>
      </c>
      <c r="BR117" s="135">
        <v>0</v>
      </c>
      <c r="BS117" s="135">
        <f>BR117-BP117</f>
        <v>0</v>
      </c>
      <c r="BT117" s="135">
        <f>BR117-BQ117</f>
        <v>0</v>
      </c>
    </row>
    <row r="118" spans="1:72">
      <c r="A118" s="35" t="s">
        <v>11</v>
      </c>
      <c r="B118" s="134"/>
      <c r="C118" s="150" t="s">
        <v>82</v>
      </c>
      <c r="D118" s="135">
        <f t="shared" si="482"/>
        <v>94</v>
      </c>
      <c r="E118" s="135">
        <f t="shared" si="483"/>
        <v>4</v>
      </c>
      <c r="F118" s="135">
        <f t="shared" si="484"/>
        <v>3</v>
      </c>
      <c r="G118" s="135">
        <f t="shared" ref="G118:G123" si="485">F118-D118</f>
        <v>-91</v>
      </c>
      <c r="H118" s="135">
        <f t="shared" ref="H118:H123" si="486">F118-E118</f>
        <v>-1</v>
      </c>
      <c r="J118" s="134"/>
      <c r="K118" s="150" t="s">
        <v>82</v>
      </c>
      <c r="L118" s="135">
        <v>0</v>
      </c>
      <c r="M118" s="135">
        <v>0</v>
      </c>
      <c r="N118" s="135">
        <v>0</v>
      </c>
      <c r="O118" s="135">
        <f t="shared" ref="O118:O123" si="487">N118-L118</f>
        <v>0</v>
      </c>
      <c r="P118" s="135">
        <f t="shared" ref="P118:P123" si="488">N118-M118</f>
        <v>0</v>
      </c>
      <c r="R118" s="134"/>
      <c r="S118" s="150" t="s">
        <v>82</v>
      </c>
      <c r="T118" s="135">
        <v>0</v>
      </c>
      <c r="U118" s="135">
        <v>0</v>
      </c>
      <c r="V118" s="135">
        <v>0</v>
      </c>
      <c r="W118" s="135">
        <f t="shared" ref="W118:W123" si="489">V118-T118</f>
        <v>0</v>
      </c>
      <c r="X118" s="135">
        <f t="shared" ref="X118:X123" si="490">V118-U118</f>
        <v>0</v>
      </c>
      <c r="Z118" s="134"/>
      <c r="AA118" s="150" t="s">
        <v>82</v>
      </c>
      <c r="AB118" s="135">
        <v>0</v>
      </c>
      <c r="AC118" s="135">
        <v>0</v>
      </c>
      <c r="AD118" s="135">
        <v>0</v>
      </c>
      <c r="AE118" s="135">
        <f t="shared" ref="AE118:AE123" si="491">AD118-AB118</f>
        <v>0</v>
      </c>
      <c r="AF118" s="135">
        <f t="shared" ref="AF118:AF123" si="492">AD118-AC118</f>
        <v>0</v>
      </c>
      <c r="AH118" s="134"/>
      <c r="AI118" s="150" t="s">
        <v>82</v>
      </c>
      <c r="AJ118" s="135">
        <v>0</v>
      </c>
      <c r="AK118" s="135">
        <v>0</v>
      </c>
      <c r="AL118" s="135">
        <v>0</v>
      </c>
      <c r="AM118" s="135">
        <f t="shared" ref="AM118:AM123" si="493">AL118-AJ118</f>
        <v>0</v>
      </c>
      <c r="AN118" s="135">
        <f t="shared" ref="AN118:AN123" si="494">AL118-AK118</f>
        <v>0</v>
      </c>
      <c r="AP118" s="134"/>
      <c r="AQ118" s="150" t="s">
        <v>82</v>
      </c>
      <c r="AR118" s="135">
        <v>0</v>
      </c>
      <c r="AS118" s="135">
        <v>0</v>
      </c>
      <c r="AT118" s="135">
        <v>0</v>
      </c>
      <c r="AU118" s="135">
        <f t="shared" ref="AU118:AU123" si="495">AT118-AR118</f>
        <v>0</v>
      </c>
      <c r="AV118" s="135">
        <f t="shared" ref="AV118:AV123" si="496">AT118-AS118</f>
        <v>0</v>
      </c>
      <c r="AX118" s="134"/>
      <c r="AY118" s="150" t="s">
        <v>82</v>
      </c>
      <c r="AZ118" s="135">
        <v>0</v>
      </c>
      <c r="BA118" s="135">
        <v>0</v>
      </c>
      <c r="BB118" s="135">
        <v>3</v>
      </c>
      <c r="BC118" s="135">
        <f t="shared" ref="BC118:BC123" si="497">BB118-AZ118</f>
        <v>3</v>
      </c>
      <c r="BD118" s="135">
        <f t="shared" ref="BD118:BD123" si="498">BB118-BA118</f>
        <v>3</v>
      </c>
      <c r="BF118" s="134"/>
      <c r="BG118" s="150" t="s">
        <v>82</v>
      </c>
      <c r="BH118" s="135">
        <v>94</v>
      </c>
      <c r="BI118" s="135">
        <v>4</v>
      </c>
      <c r="BJ118" s="135">
        <v>0</v>
      </c>
      <c r="BK118" s="135">
        <f t="shared" ref="BK118:BK123" si="499">BJ118-BH118</f>
        <v>-94</v>
      </c>
      <c r="BL118" s="135">
        <f t="shared" ref="BL118:BL123" si="500">BJ118-BI118</f>
        <v>-4</v>
      </c>
      <c r="BN118" s="134"/>
      <c r="BO118" s="150" t="s">
        <v>82</v>
      </c>
      <c r="BP118" s="135">
        <v>0</v>
      </c>
      <c r="BQ118" s="135">
        <v>0</v>
      </c>
      <c r="BR118" s="135">
        <v>0</v>
      </c>
      <c r="BS118" s="135">
        <f t="shared" ref="BS118:BS123" si="501">BR118-BP118</f>
        <v>0</v>
      </c>
      <c r="BT118" s="135">
        <f t="shared" ref="BT118:BT123" si="502">BR118-BQ118</f>
        <v>0</v>
      </c>
    </row>
    <row r="119" spans="1:72">
      <c r="A119" s="35" t="s">
        <v>12</v>
      </c>
      <c r="B119" s="134"/>
      <c r="C119" s="150" t="s">
        <v>83</v>
      </c>
      <c r="D119" s="135">
        <f t="shared" si="482"/>
        <v>0</v>
      </c>
      <c r="E119" s="135">
        <f t="shared" si="483"/>
        <v>0</v>
      </c>
      <c r="F119" s="135">
        <f t="shared" si="484"/>
        <v>0</v>
      </c>
      <c r="G119" s="135">
        <f t="shared" si="485"/>
        <v>0</v>
      </c>
      <c r="H119" s="135">
        <f t="shared" si="486"/>
        <v>0</v>
      </c>
      <c r="J119" s="134"/>
      <c r="K119" s="150" t="s">
        <v>83</v>
      </c>
      <c r="L119" s="135">
        <v>0</v>
      </c>
      <c r="M119" s="135">
        <v>0</v>
      </c>
      <c r="N119" s="135">
        <v>0</v>
      </c>
      <c r="O119" s="135">
        <f t="shared" si="487"/>
        <v>0</v>
      </c>
      <c r="P119" s="135">
        <f t="shared" si="488"/>
        <v>0</v>
      </c>
      <c r="R119" s="134"/>
      <c r="S119" s="150" t="s">
        <v>83</v>
      </c>
      <c r="T119" s="135">
        <v>0</v>
      </c>
      <c r="U119" s="135">
        <v>0</v>
      </c>
      <c r="V119" s="135">
        <v>0</v>
      </c>
      <c r="W119" s="135">
        <f t="shared" si="489"/>
        <v>0</v>
      </c>
      <c r="X119" s="135">
        <f t="shared" si="490"/>
        <v>0</v>
      </c>
      <c r="Z119" s="134"/>
      <c r="AA119" s="150" t="s">
        <v>83</v>
      </c>
      <c r="AB119" s="135">
        <v>0</v>
      </c>
      <c r="AC119" s="135">
        <v>0</v>
      </c>
      <c r="AD119" s="135">
        <v>0</v>
      </c>
      <c r="AE119" s="135">
        <f t="shared" si="491"/>
        <v>0</v>
      </c>
      <c r="AF119" s="135">
        <f t="shared" si="492"/>
        <v>0</v>
      </c>
      <c r="AH119" s="134"/>
      <c r="AI119" s="150" t="s">
        <v>83</v>
      </c>
      <c r="AJ119" s="135">
        <v>0</v>
      </c>
      <c r="AK119" s="135">
        <v>0</v>
      </c>
      <c r="AL119" s="135">
        <v>0</v>
      </c>
      <c r="AM119" s="135">
        <f t="shared" si="493"/>
        <v>0</v>
      </c>
      <c r="AN119" s="135">
        <f t="shared" si="494"/>
        <v>0</v>
      </c>
      <c r="AP119" s="134"/>
      <c r="AQ119" s="150" t="s">
        <v>83</v>
      </c>
      <c r="AR119" s="135">
        <v>0</v>
      </c>
      <c r="AS119" s="135">
        <v>0</v>
      </c>
      <c r="AT119" s="135">
        <v>0</v>
      </c>
      <c r="AU119" s="135">
        <f t="shared" si="495"/>
        <v>0</v>
      </c>
      <c r="AV119" s="135">
        <f t="shared" si="496"/>
        <v>0</v>
      </c>
      <c r="AX119" s="134"/>
      <c r="AY119" s="150" t="s">
        <v>83</v>
      </c>
      <c r="AZ119" s="135">
        <v>0</v>
      </c>
      <c r="BA119" s="135">
        <v>0</v>
      </c>
      <c r="BB119" s="135">
        <v>0</v>
      </c>
      <c r="BC119" s="135">
        <f t="shared" si="497"/>
        <v>0</v>
      </c>
      <c r="BD119" s="135">
        <f t="shared" si="498"/>
        <v>0</v>
      </c>
      <c r="BF119" s="134"/>
      <c r="BG119" s="150" t="s">
        <v>83</v>
      </c>
      <c r="BH119" s="135">
        <v>0</v>
      </c>
      <c r="BI119" s="135">
        <v>0</v>
      </c>
      <c r="BJ119" s="135">
        <v>0</v>
      </c>
      <c r="BK119" s="135">
        <f t="shared" si="499"/>
        <v>0</v>
      </c>
      <c r="BL119" s="135">
        <f t="shared" si="500"/>
        <v>0</v>
      </c>
      <c r="BN119" s="134"/>
      <c r="BO119" s="150" t="s">
        <v>83</v>
      </c>
      <c r="BP119" s="135">
        <v>0</v>
      </c>
      <c r="BQ119" s="135">
        <v>0</v>
      </c>
      <c r="BR119" s="135">
        <v>0</v>
      </c>
      <c r="BS119" s="135">
        <f t="shared" si="501"/>
        <v>0</v>
      </c>
      <c r="BT119" s="135">
        <f t="shared" si="502"/>
        <v>0</v>
      </c>
    </row>
    <row r="120" spans="1:72">
      <c r="A120" s="35" t="s">
        <v>13</v>
      </c>
      <c r="B120" s="134"/>
      <c r="C120" s="150" t="s">
        <v>84</v>
      </c>
      <c r="D120" s="135">
        <f t="shared" si="482"/>
        <v>0</v>
      </c>
      <c r="E120" s="135">
        <f t="shared" si="483"/>
        <v>0</v>
      </c>
      <c r="F120" s="135">
        <f t="shared" si="484"/>
        <v>0</v>
      </c>
      <c r="G120" s="135">
        <f t="shared" si="485"/>
        <v>0</v>
      </c>
      <c r="H120" s="135">
        <f t="shared" si="486"/>
        <v>0</v>
      </c>
      <c r="J120" s="134"/>
      <c r="K120" s="150" t="s">
        <v>84</v>
      </c>
      <c r="L120" s="135">
        <v>0</v>
      </c>
      <c r="M120" s="135">
        <v>0</v>
      </c>
      <c r="N120" s="135">
        <v>0</v>
      </c>
      <c r="O120" s="135">
        <f t="shared" si="487"/>
        <v>0</v>
      </c>
      <c r="P120" s="135">
        <f t="shared" si="488"/>
        <v>0</v>
      </c>
      <c r="R120" s="134"/>
      <c r="S120" s="150" t="s">
        <v>84</v>
      </c>
      <c r="T120" s="135">
        <v>0</v>
      </c>
      <c r="U120" s="135">
        <v>0</v>
      </c>
      <c r="V120" s="135">
        <v>0</v>
      </c>
      <c r="W120" s="135">
        <f t="shared" si="489"/>
        <v>0</v>
      </c>
      <c r="X120" s="135">
        <f t="shared" si="490"/>
        <v>0</v>
      </c>
      <c r="Z120" s="134"/>
      <c r="AA120" s="150" t="s">
        <v>84</v>
      </c>
      <c r="AB120" s="135">
        <v>0</v>
      </c>
      <c r="AC120" s="135">
        <v>0</v>
      </c>
      <c r="AD120" s="135">
        <v>0</v>
      </c>
      <c r="AE120" s="135">
        <f t="shared" si="491"/>
        <v>0</v>
      </c>
      <c r="AF120" s="135">
        <f t="shared" si="492"/>
        <v>0</v>
      </c>
      <c r="AH120" s="134"/>
      <c r="AI120" s="150" t="s">
        <v>84</v>
      </c>
      <c r="AJ120" s="135">
        <v>0</v>
      </c>
      <c r="AK120" s="135">
        <v>0</v>
      </c>
      <c r="AL120" s="135">
        <v>0</v>
      </c>
      <c r="AM120" s="135">
        <f t="shared" si="493"/>
        <v>0</v>
      </c>
      <c r="AN120" s="135">
        <f t="shared" si="494"/>
        <v>0</v>
      </c>
      <c r="AP120" s="134"/>
      <c r="AQ120" s="150" t="s">
        <v>84</v>
      </c>
      <c r="AR120" s="135">
        <v>0</v>
      </c>
      <c r="AS120" s="135">
        <v>0</v>
      </c>
      <c r="AT120" s="135">
        <v>0</v>
      </c>
      <c r="AU120" s="135">
        <f t="shared" si="495"/>
        <v>0</v>
      </c>
      <c r="AV120" s="135">
        <f t="shared" si="496"/>
        <v>0</v>
      </c>
      <c r="AX120" s="134"/>
      <c r="AY120" s="150" t="s">
        <v>84</v>
      </c>
      <c r="AZ120" s="135">
        <v>0</v>
      </c>
      <c r="BA120" s="135">
        <v>0</v>
      </c>
      <c r="BB120" s="135">
        <v>0</v>
      </c>
      <c r="BC120" s="135">
        <f t="shared" si="497"/>
        <v>0</v>
      </c>
      <c r="BD120" s="135">
        <f t="shared" si="498"/>
        <v>0</v>
      </c>
      <c r="BF120" s="134"/>
      <c r="BG120" s="150" t="s">
        <v>84</v>
      </c>
      <c r="BH120" s="135">
        <v>0</v>
      </c>
      <c r="BI120" s="135">
        <v>0</v>
      </c>
      <c r="BJ120" s="135">
        <v>0</v>
      </c>
      <c r="BK120" s="135">
        <f t="shared" si="499"/>
        <v>0</v>
      </c>
      <c r="BL120" s="135">
        <f t="shared" si="500"/>
        <v>0</v>
      </c>
      <c r="BN120" s="134"/>
      <c r="BO120" s="150" t="s">
        <v>84</v>
      </c>
      <c r="BP120" s="135">
        <v>0</v>
      </c>
      <c r="BQ120" s="135">
        <v>0</v>
      </c>
      <c r="BR120" s="135">
        <v>0</v>
      </c>
      <c r="BS120" s="135">
        <f t="shared" si="501"/>
        <v>0</v>
      </c>
      <c r="BT120" s="135">
        <f t="shared" si="502"/>
        <v>0</v>
      </c>
    </row>
    <row r="121" spans="1:72">
      <c r="A121" s="35" t="s">
        <v>36</v>
      </c>
      <c r="B121" s="134"/>
      <c r="C121" s="150" t="s">
        <v>85</v>
      </c>
      <c r="D121" s="135">
        <f t="shared" si="482"/>
        <v>0</v>
      </c>
      <c r="E121" s="135">
        <f t="shared" si="483"/>
        <v>0</v>
      </c>
      <c r="F121" s="135">
        <f t="shared" si="484"/>
        <v>0</v>
      </c>
      <c r="G121" s="135">
        <f t="shared" si="485"/>
        <v>0</v>
      </c>
      <c r="H121" s="135">
        <f t="shared" si="486"/>
        <v>0</v>
      </c>
      <c r="J121" s="134"/>
      <c r="K121" s="150" t="s">
        <v>85</v>
      </c>
      <c r="L121" s="135">
        <v>0</v>
      </c>
      <c r="M121" s="135">
        <v>0</v>
      </c>
      <c r="N121" s="135">
        <v>0</v>
      </c>
      <c r="O121" s="135">
        <f t="shared" si="487"/>
        <v>0</v>
      </c>
      <c r="P121" s="135">
        <f t="shared" si="488"/>
        <v>0</v>
      </c>
      <c r="R121" s="134"/>
      <c r="S121" s="150" t="s">
        <v>85</v>
      </c>
      <c r="T121" s="135">
        <v>0</v>
      </c>
      <c r="U121" s="135">
        <v>0</v>
      </c>
      <c r="V121" s="135">
        <v>0</v>
      </c>
      <c r="W121" s="135">
        <f t="shared" si="489"/>
        <v>0</v>
      </c>
      <c r="X121" s="135">
        <f t="shared" si="490"/>
        <v>0</v>
      </c>
      <c r="Z121" s="134"/>
      <c r="AA121" s="150" t="s">
        <v>85</v>
      </c>
      <c r="AB121" s="135">
        <v>0</v>
      </c>
      <c r="AC121" s="135">
        <v>0</v>
      </c>
      <c r="AD121" s="135">
        <v>0</v>
      </c>
      <c r="AE121" s="135">
        <f t="shared" si="491"/>
        <v>0</v>
      </c>
      <c r="AF121" s="135">
        <f t="shared" si="492"/>
        <v>0</v>
      </c>
      <c r="AH121" s="134"/>
      <c r="AI121" s="150" t="s">
        <v>85</v>
      </c>
      <c r="AJ121" s="135">
        <v>0</v>
      </c>
      <c r="AK121" s="135">
        <v>0</v>
      </c>
      <c r="AL121" s="135">
        <v>0</v>
      </c>
      <c r="AM121" s="135">
        <f t="shared" si="493"/>
        <v>0</v>
      </c>
      <c r="AN121" s="135">
        <f t="shared" si="494"/>
        <v>0</v>
      </c>
      <c r="AP121" s="134"/>
      <c r="AQ121" s="150" t="s">
        <v>85</v>
      </c>
      <c r="AR121" s="135">
        <v>0</v>
      </c>
      <c r="AS121" s="135">
        <v>0</v>
      </c>
      <c r="AT121" s="135">
        <v>0</v>
      </c>
      <c r="AU121" s="135">
        <f t="shared" si="495"/>
        <v>0</v>
      </c>
      <c r="AV121" s="135">
        <f t="shared" si="496"/>
        <v>0</v>
      </c>
      <c r="AX121" s="134"/>
      <c r="AY121" s="150" t="s">
        <v>85</v>
      </c>
      <c r="AZ121" s="135">
        <v>0</v>
      </c>
      <c r="BA121" s="135">
        <v>0</v>
      </c>
      <c r="BB121" s="135">
        <v>0</v>
      </c>
      <c r="BC121" s="135">
        <f t="shared" si="497"/>
        <v>0</v>
      </c>
      <c r="BD121" s="135">
        <f t="shared" si="498"/>
        <v>0</v>
      </c>
      <c r="BF121" s="134"/>
      <c r="BG121" s="150" t="s">
        <v>85</v>
      </c>
      <c r="BH121" s="135">
        <v>0</v>
      </c>
      <c r="BI121" s="135">
        <v>0</v>
      </c>
      <c r="BJ121" s="135">
        <v>0</v>
      </c>
      <c r="BK121" s="135">
        <f t="shared" si="499"/>
        <v>0</v>
      </c>
      <c r="BL121" s="135">
        <f t="shared" si="500"/>
        <v>0</v>
      </c>
      <c r="BN121" s="134"/>
      <c r="BO121" s="150" t="s">
        <v>85</v>
      </c>
      <c r="BP121" s="135">
        <v>0</v>
      </c>
      <c r="BQ121" s="135">
        <v>0</v>
      </c>
      <c r="BR121" s="135">
        <v>0</v>
      </c>
      <c r="BS121" s="135">
        <f t="shared" si="501"/>
        <v>0</v>
      </c>
      <c r="BT121" s="135">
        <f t="shared" si="502"/>
        <v>0</v>
      </c>
    </row>
    <row r="122" spans="1:72">
      <c r="A122" s="35" t="s">
        <v>14</v>
      </c>
      <c r="B122" s="134"/>
      <c r="C122" s="150" t="s">
        <v>86</v>
      </c>
      <c r="D122" s="135">
        <f t="shared" si="482"/>
        <v>0</v>
      </c>
      <c r="E122" s="135">
        <f t="shared" si="483"/>
        <v>0</v>
      </c>
      <c r="F122" s="135">
        <f t="shared" si="484"/>
        <v>0</v>
      </c>
      <c r="G122" s="135">
        <f t="shared" si="485"/>
        <v>0</v>
      </c>
      <c r="H122" s="135">
        <f t="shared" si="486"/>
        <v>0</v>
      </c>
      <c r="J122" s="134"/>
      <c r="K122" s="150" t="s">
        <v>86</v>
      </c>
      <c r="L122" s="135">
        <v>0</v>
      </c>
      <c r="M122" s="135">
        <v>0</v>
      </c>
      <c r="N122" s="135">
        <v>0</v>
      </c>
      <c r="O122" s="135">
        <f t="shared" si="487"/>
        <v>0</v>
      </c>
      <c r="P122" s="135">
        <f t="shared" si="488"/>
        <v>0</v>
      </c>
      <c r="R122" s="134"/>
      <c r="S122" s="150" t="s">
        <v>86</v>
      </c>
      <c r="T122" s="135">
        <v>0</v>
      </c>
      <c r="U122" s="135">
        <v>0</v>
      </c>
      <c r="V122" s="135">
        <v>0</v>
      </c>
      <c r="W122" s="135">
        <f t="shared" si="489"/>
        <v>0</v>
      </c>
      <c r="X122" s="135">
        <f t="shared" si="490"/>
        <v>0</v>
      </c>
      <c r="Z122" s="134"/>
      <c r="AA122" s="150" t="s">
        <v>86</v>
      </c>
      <c r="AB122" s="135">
        <v>0</v>
      </c>
      <c r="AC122" s="135">
        <v>0</v>
      </c>
      <c r="AD122" s="135">
        <v>0</v>
      </c>
      <c r="AE122" s="135">
        <f t="shared" si="491"/>
        <v>0</v>
      </c>
      <c r="AF122" s="135">
        <f t="shared" si="492"/>
        <v>0</v>
      </c>
      <c r="AH122" s="134"/>
      <c r="AI122" s="150" t="s">
        <v>86</v>
      </c>
      <c r="AJ122" s="135">
        <v>0</v>
      </c>
      <c r="AK122" s="135">
        <v>0</v>
      </c>
      <c r="AL122" s="135">
        <v>0</v>
      </c>
      <c r="AM122" s="135">
        <f t="shared" si="493"/>
        <v>0</v>
      </c>
      <c r="AN122" s="135">
        <f t="shared" si="494"/>
        <v>0</v>
      </c>
      <c r="AP122" s="134"/>
      <c r="AQ122" s="150" t="s">
        <v>86</v>
      </c>
      <c r="AR122" s="135">
        <v>0</v>
      </c>
      <c r="AS122" s="135">
        <v>0</v>
      </c>
      <c r="AT122" s="135">
        <v>0</v>
      </c>
      <c r="AU122" s="135">
        <f t="shared" si="495"/>
        <v>0</v>
      </c>
      <c r="AV122" s="135">
        <f t="shared" si="496"/>
        <v>0</v>
      </c>
      <c r="AX122" s="134"/>
      <c r="AY122" s="150" t="s">
        <v>86</v>
      </c>
      <c r="AZ122" s="135">
        <v>0</v>
      </c>
      <c r="BA122" s="135">
        <v>0</v>
      </c>
      <c r="BB122" s="135">
        <v>0</v>
      </c>
      <c r="BC122" s="135">
        <f t="shared" si="497"/>
        <v>0</v>
      </c>
      <c r="BD122" s="135">
        <f t="shared" si="498"/>
        <v>0</v>
      </c>
      <c r="BF122" s="134"/>
      <c r="BG122" s="150" t="s">
        <v>86</v>
      </c>
      <c r="BH122" s="135">
        <v>0</v>
      </c>
      <c r="BI122" s="135">
        <v>0</v>
      </c>
      <c r="BJ122" s="135">
        <v>0</v>
      </c>
      <c r="BK122" s="135">
        <f t="shared" si="499"/>
        <v>0</v>
      </c>
      <c r="BL122" s="135">
        <f t="shared" si="500"/>
        <v>0</v>
      </c>
      <c r="BN122" s="134"/>
      <c r="BO122" s="150" t="s">
        <v>86</v>
      </c>
      <c r="BP122" s="135">
        <v>0</v>
      </c>
      <c r="BQ122" s="135">
        <v>0</v>
      </c>
      <c r="BR122" s="135">
        <v>0</v>
      </c>
      <c r="BS122" s="135">
        <f t="shared" si="501"/>
        <v>0</v>
      </c>
      <c r="BT122" s="135">
        <f t="shared" si="502"/>
        <v>0</v>
      </c>
    </row>
    <row r="123" spans="1:72">
      <c r="A123" s="35" t="s">
        <v>15</v>
      </c>
      <c r="B123" s="134"/>
      <c r="C123" s="150" t="s">
        <v>87</v>
      </c>
      <c r="D123" s="135">
        <f t="shared" si="482"/>
        <v>0</v>
      </c>
      <c r="E123" s="135">
        <f t="shared" si="483"/>
        <v>0</v>
      </c>
      <c r="F123" s="135">
        <f t="shared" si="484"/>
        <v>0</v>
      </c>
      <c r="G123" s="135">
        <f t="shared" si="485"/>
        <v>0</v>
      </c>
      <c r="H123" s="135">
        <f t="shared" si="486"/>
        <v>0</v>
      </c>
      <c r="J123" s="134"/>
      <c r="K123" s="150" t="s">
        <v>87</v>
      </c>
      <c r="L123" s="135">
        <v>0</v>
      </c>
      <c r="M123" s="135">
        <v>0</v>
      </c>
      <c r="N123" s="135">
        <v>0</v>
      </c>
      <c r="O123" s="135">
        <f t="shared" si="487"/>
        <v>0</v>
      </c>
      <c r="P123" s="135">
        <f t="shared" si="488"/>
        <v>0</v>
      </c>
      <c r="R123" s="134"/>
      <c r="S123" s="150" t="s">
        <v>87</v>
      </c>
      <c r="T123" s="135">
        <v>0</v>
      </c>
      <c r="U123" s="135">
        <v>0</v>
      </c>
      <c r="V123" s="135">
        <v>0</v>
      </c>
      <c r="W123" s="135">
        <f t="shared" si="489"/>
        <v>0</v>
      </c>
      <c r="X123" s="135">
        <f t="shared" si="490"/>
        <v>0</v>
      </c>
      <c r="Z123" s="134"/>
      <c r="AA123" s="150" t="s">
        <v>87</v>
      </c>
      <c r="AB123" s="135">
        <v>0</v>
      </c>
      <c r="AC123" s="135">
        <v>0</v>
      </c>
      <c r="AD123" s="135">
        <v>0</v>
      </c>
      <c r="AE123" s="135">
        <f t="shared" si="491"/>
        <v>0</v>
      </c>
      <c r="AF123" s="135">
        <f t="shared" si="492"/>
        <v>0</v>
      </c>
      <c r="AH123" s="134"/>
      <c r="AI123" s="150" t="s">
        <v>87</v>
      </c>
      <c r="AJ123" s="135">
        <v>0</v>
      </c>
      <c r="AK123" s="135">
        <v>0</v>
      </c>
      <c r="AL123" s="135">
        <v>0</v>
      </c>
      <c r="AM123" s="135">
        <f t="shared" si="493"/>
        <v>0</v>
      </c>
      <c r="AN123" s="135">
        <f t="shared" si="494"/>
        <v>0</v>
      </c>
      <c r="AP123" s="134"/>
      <c r="AQ123" s="150" t="s">
        <v>87</v>
      </c>
      <c r="AR123" s="135">
        <v>0</v>
      </c>
      <c r="AS123" s="135">
        <v>0</v>
      </c>
      <c r="AT123" s="135">
        <v>0</v>
      </c>
      <c r="AU123" s="135">
        <f t="shared" si="495"/>
        <v>0</v>
      </c>
      <c r="AV123" s="135">
        <f t="shared" si="496"/>
        <v>0</v>
      </c>
      <c r="AX123" s="134"/>
      <c r="AY123" s="150" t="s">
        <v>87</v>
      </c>
      <c r="AZ123" s="135">
        <v>0</v>
      </c>
      <c r="BA123" s="135">
        <v>0</v>
      </c>
      <c r="BB123" s="135">
        <v>0</v>
      </c>
      <c r="BC123" s="135">
        <f t="shared" si="497"/>
        <v>0</v>
      </c>
      <c r="BD123" s="135">
        <f t="shared" si="498"/>
        <v>0</v>
      </c>
      <c r="BF123" s="134"/>
      <c r="BG123" s="150" t="s">
        <v>87</v>
      </c>
      <c r="BH123" s="135">
        <v>0</v>
      </c>
      <c r="BI123" s="135">
        <v>0</v>
      </c>
      <c r="BJ123" s="135">
        <v>0</v>
      </c>
      <c r="BK123" s="135">
        <f t="shared" si="499"/>
        <v>0</v>
      </c>
      <c r="BL123" s="135">
        <f t="shared" si="500"/>
        <v>0</v>
      </c>
      <c r="BN123" s="134"/>
      <c r="BO123" s="150" t="s">
        <v>87</v>
      </c>
      <c r="BP123" s="135">
        <v>0</v>
      </c>
      <c r="BQ123" s="135">
        <v>0</v>
      </c>
      <c r="BR123" s="135">
        <v>0</v>
      </c>
      <c r="BS123" s="135">
        <f t="shared" si="501"/>
        <v>0</v>
      </c>
      <c r="BT123" s="135">
        <f t="shared" si="502"/>
        <v>0</v>
      </c>
    </row>
    <row r="124" spans="1:72">
      <c r="B124" s="136"/>
      <c r="C124" s="137"/>
      <c r="D124" s="138"/>
      <c r="E124" s="138"/>
      <c r="F124" s="138"/>
      <c r="G124" s="138"/>
      <c r="H124" s="138"/>
      <c r="J124" s="136"/>
      <c r="K124" s="137"/>
      <c r="L124" s="138"/>
      <c r="M124" s="138"/>
      <c r="N124" s="138"/>
      <c r="O124" s="138"/>
      <c r="P124" s="138"/>
      <c r="R124" s="136"/>
      <c r="S124" s="137"/>
      <c r="T124" s="138"/>
      <c r="U124" s="138"/>
      <c r="V124" s="138"/>
      <c r="W124" s="138"/>
      <c r="X124" s="138"/>
      <c r="Z124" s="136"/>
      <c r="AA124" s="137"/>
      <c r="AB124" s="138"/>
      <c r="AC124" s="138"/>
      <c r="AD124" s="138"/>
      <c r="AE124" s="138"/>
      <c r="AF124" s="138"/>
      <c r="AH124" s="136"/>
      <c r="AI124" s="137"/>
      <c r="AJ124" s="138"/>
      <c r="AK124" s="138"/>
      <c r="AL124" s="138"/>
      <c r="AM124" s="138"/>
      <c r="AN124" s="138"/>
      <c r="AP124" s="136"/>
      <c r="AQ124" s="137"/>
      <c r="AR124" s="138"/>
      <c r="AS124" s="138"/>
      <c r="AT124" s="138"/>
      <c r="AU124" s="138"/>
      <c r="AV124" s="138"/>
      <c r="AX124" s="136"/>
      <c r="AY124" s="137"/>
      <c r="AZ124" s="138"/>
      <c r="BA124" s="138"/>
      <c r="BB124" s="138"/>
      <c r="BC124" s="138"/>
      <c r="BD124" s="138"/>
      <c r="BF124" s="136"/>
      <c r="BG124" s="137"/>
      <c r="BH124" s="138"/>
      <c r="BI124" s="138"/>
      <c r="BJ124" s="138"/>
      <c r="BK124" s="138"/>
      <c r="BL124" s="138"/>
      <c r="BN124" s="136"/>
      <c r="BO124" s="137"/>
      <c r="BP124" s="138"/>
      <c r="BQ124" s="138"/>
      <c r="BR124" s="138"/>
      <c r="BS124" s="138"/>
      <c r="BT124" s="138"/>
    </row>
    <row r="125" spans="1:72">
      <c r="B125" s="330" t="s">
        <v>16</v>
      </c>
      <c r="C125" s="331"/>
      <c r="D125" s="139">
        <f>SUM(D117:D124)</f>
        <v>94</v>
      </c>
      <c r="E125" s="139">
        <f t="shared" ref="E125:F125" si="503">SUM(E117:E124)</f>
        <v>4</v>
      </c>
      <c r="F125" s="139">
        <f t="shared" si="503"/>
        <v>3</v>
      </c>
      <c r="G125" s="139">
        <f>SUM(G117:G124)</f>
        <v>-91</v>
      </c>
      <c r="H125" s="139">
        <f t="shared" ref="H125" si="504">SUM(H117:H124)</f>
        <v>-1</v>
      </c>
      <c r="J125" s="330" t="s">
        <v>16</v>
      </c>
      <c r="K125" s="331"/>
      <c r="L125" s="139">
        <f t="shared" ref="L125" si="505">SUM(L117:L124)</f>
        <v>0</v>
      </c>
      <c r="M125" s="139">
        <f t="shared" ref="M125:N125" si="506">SUM(M117:M124)</f>
        <v>0</v>
      </c>
      <c r="N125" s="139">
        <f t="shared" si="506"/>
        <v>0</v>
      </c>
      <c r="O125" s="139">
        <f>SUM(O117:O124)</f>
        <v>0</v>
      </c>
      <c r="P125" s="139">
        <f t="shared" ref="P125" si="507">SUM(P117:P124)</f>
        <v>0</v>
      </c>
      <c r="R125" s="330" t="s">
        <v>16</v>
      </c>
      <c r="S125" s="331"/>
      <c r="T125" s="139">
        <f t="shared" ref="T125:V125" si="508">SUM(T117:T124)</f>
        <v>0</v>
      </c>
      <c r="U125" s="139">
        <f t="shared" si="508"/>
        <v>0</v>
      </c>
      <c r="V125" s="139">
        <f t="shared" si="508"/>
        <v>0</v>
      </c>
      <c r="W125" s="139">
        <f>SUM(W117:W124)</f>
        <v>0</v>
      </c>
      <c r="X125" s="139">
        <f t="shared" ref="X125" si="509">SUM(X117:X124)</f>
        <v>0</v>
      </c>
      <c r="Z125" s="330" t="s">
        <v>16</v>
      </c>
      <c r="AA125" s="331"/>
      <c r="AB125" s="139">
        <f t="shared" ref="AB125:AD125" si="510">SUM(AB117:AB124)</f>
        <v>0</v>
      </c>
      <c r="AC125" s="139">
        <f t="shared" si="510"/>
        <v>0</v>
      </c>
      <c r="AD125" s="139">
        <f t="shared" si="510"/>
        <v>0</v>
      </c>
      <c r="AE125" s="139">
        <f>SUM(AE117:AE124)</f>
        <v>0</v>
      </c>
      <c r="AF125" s="139">
        <f t="shared" ref="AF125" si="511">SUM(AF117:AF124)</f>
        <v>0</v>
      </c>
      <c r="AH125" s="330" t="s">
        <v>16</v>
      </c>
      <c r="AI125" s="331"/>
      <c r="AJ125" s="139">
        <f t="shared" ref="AJ125:AL125" si="512">SUM(AJ117:AJ124)</f>
        <v>0</v>
      </c>
      <c r="AK125" s="139">
        <f t="shared" si="512"/>
        <v>0</v>
      </c>
      <c r="AL125" s="139">
        <f t="shared" si="512"/>
        <v>0</v>
      </c>
      <c r="AM125" s="139">
        <f>SUM(AM117:AM124)</f>
        <v>0</v>
      </c>
      <c r="AN125" s="139">
        <f t="shared" ref="AN125" si="513">SUM(AN117:AN124)</f>
        <v>0</v>
      </c>
      <c r="AP125" s="330" t="s">
        <v>16</v>
      </c>
      <c r="AQ125" s="331"/>
      <c r="AR125" s="139">
        <f t="shared" ref="AR125:AT125" si="514">SUM(AR117:AR124)</f>
        <v>0</v>
      </c>
      <c r="AS125" s="139">
        <f t="shared" si="514"/>
        <v>0</v>
      </c>
      <c r="AT125" s="139">
        <f t="shared" si="514"/>
        <v>0</v>
      </c>
      <c r="AU125" s="139">
        <f>SUM(AU117:AU124)</f>
        <v>0</v>
      </c>
      <c r="AV125" s="139">
        <f t="shared" ref="AV125" si="515">SUM(AV117:AV124)</f>
        <v>0</v>
      </c>
      <c r="AX125" s="330" t="s">
        <v>16</v>
      </c>
      <c r="AY125" s="331"/>
      <c r="AZ125" s="139">
        <f t="shared" ref="AZ125:BB125" si="516">SUM(AZ117:AZ124)</f>
        <v>0</v>
      </c>
      <c r="BA125" s="139">
        <f t="shared" si="516"/>
        <v>0</v>
      </c>
      <c r="BB125" s="139">
        <f t="shared" si="516"/>
        <v>3</v>
      </c>
      <c r="BC125" s="139">
        <f>SUM(BC117:BC124)</f>
        <v>3</v>
      </c>
      <c r="BD125" s="139">
        <f t="shared" ref="BD125" si="517">SUM(BD117:BD124)</f>
        <v>3</v>
      </c>
      <c r="BF125" s="330" t="s">
        <v>16</v>
      </c>
      <c r="BG125" s="331"/>
      <c r="BH125" s="139">
        <f t="shared" ref="BH125:BJ125" si="518">SUM(BH117:BH124)</f>
        <v>94</v>
      </c>
      <c r="BI125" s="139">
        <f t="shared" si="518"/>
        <v>4</v>
      </c>
      <c r="BJ125" s="139">
        <f t="shared" si="518"/>
        <v>0</v>
      </c>
      <c r="BK125" s="139">
        <f>SUM(BK117:BK124)</f>
        <v>-94</v>
      </c>
      <c r="BL125" s="139">
        <f t="shared" ref="BL125" si="519">SUM(BL117:BL124)</f>
        <v>-4</v>
      </c>
      <c r="BN125" s="330" t="s">
        <v>16</v>
      </c>
      <c r="BO125" s="331"/>
      <c r="BP125" s="139">
        <f t="shared" ref="BP125:BR125" si="520">SUM(BP117:BP124)</f>
        <v>0</v>
      </c>
      <c r="BQ125" s="139">
        <f t="shared" si="520"/>
        <v>0</v>
      </c>
      <c r="BR125" s="139">
        <f t="shared" si="520"/>
        <v>0</v>
      </c>
      <c r="BS125" s="139">
        <f>SUM(BS117:BS124)</f>
        <v>0</v>
      </c>
      <c r="BT125" s="139">
        <f t="shared" ref="BT125" si="521">SUM(BT117:BT124)</f>
        <v>0</v>
      </c>
    </row>
    <row r="126" spans="1:72">
      <c r="B126" s="134"/>
      <c r="C126" s="140"/>
      <c r="D126" s="135"/>
      <c r="E126" s="135"/>
      <c r="F126" s="135"/>
      <c r="G126" s="135"/>
      <c r="H126" s="135"/>
      <c r="J126" s="134"/>
      <c r="K126" s="140"/>
      <c r="L126" s="135"/>
      <c r="M126" s="135"/>
      <c r="N126" s="135"/>
      <c r="O126" s="135"/>
      <c r="P126" s="135"/>
      <c r="R126" s="134"/>
      <c r="S126" s="140"/>
      <c r="T126" s="135"/>
      <c r="U126" s="135"/>
      <c r="V126" s="135"/>
      <c r="W126" s="135"/>
      <c r="X126" s="135"/>
      <c r="Z126" s="134"/>
      <c r="AA126" s="140"/>
      <c r="AB126" s="135"/>
      <c r="AC126" s="135"/>
      <c r="AD126" s="135"/>
      <c r="AE126" s="135"/>
      <c r="AF126" s="135"/>
      <c r="AH126" s="134"/>
      <c r="AI126" s="140"/>
      <c r="AJ126" s="135"/>
      <c r="AK126" s="135"/>
      <c r="AL126" s="135"/>
      <c r="AM126" s="135"/>
      <c r="AN126" s="135"/>
      <c r="AP126" s="134"/>
      <c r="AQ126" s="140"/>
      <c r="AR126" s="135"/>
      <c r="AS126" s="135"/>
      <c r="AT126" s="135"/>
      <c r="AU126" s="135"/>
      <c r="AV126" s="135"/>
      <c r="AX126" s="134"/>
      <c r="AY126" s="140"/>
      <c r="AZ126" s="135"/>
      <c r="BA126" s="135"/>
      <c r="BB126" s="135"/>
      <c r="BC126" s="135"/>
      <c r="BD126" s="135"/>
      <c r="BF126" s="134"/>
      <c r="BG126" s="140"/>
      <c r="BH126" s="135"/>
      <c r="BI126" s="135"/>
      <c r="BJ126" s="135"/>
      <c r="BK126" s="135"/>
      <c r="BL126" s="135"/>
      <c r="BN126" s="134"/>
      <c r="BO126" s="140"/>
      <c r="BP126" s="135"/>
      <c r="BQ126" s="135"/>
      <c r="BR126" s="135"/>
      <c r="BS126" s="135"/>
      <c r="BT126" s="135"/>
    </row>
    <row r="127" spans="1:72">
      <c r="B127" s="141"/>
      <c r="C127" s="142" t="s">
        <v>73</v>
      </c>
      <c r="D127" s="135">
        <f t="shared" ref="D127:D130" si="522">L127+T127+AB127+AJ127+AR127+AZ127+BH127+BP127</f>
        <v>55</v>
      </c>
      <c r="E127" s="135">
        <f t="shared" ref="E127:E130" si="523">M127+U127+AC127+AK127+AS127+BA127+BI127+BQ127</f>
        <v>1</v>
      </c>
      <c r="F127" s="135">
        <f t="shared" ref="F127:F130" si="524">N127+V127+AD127+AL127+AT127+BB127+BJ127+BR127</f>
        <v>0</v>
      </c>
      <c r="G127" s="135">
        <f t="shared" ref="G127:G130" si="525">F127-D127</f>
        <v>-55</v>
      </c>
      <c r="H127" s="135">
        <f t="shared" ref="H127:H130" si="526">F127-E127</f>
        <v>-1</v>
      </c>
      <c r="J127" s="141"/>
      <c r="K127" s="142" t="s">
        <v>73</v>
      </c>
      <c r="L127" s="135">
        <v>0</v>
      </c>
      <c r="M127" s="135">
        <v>0</v>
      </c>
      <c r="N127" s="135">
        <v>0</v>
      </c>
      <c r="O127" s="135">
        <f t="shared" ref="O127:O130" si="527">N127-L127</f>
        <v>0</v>
      </c>
      <c r="P127" s="135">
        <f t="shared" ref="P127:P130" si="528">N127-M127</f>
        <v>0</v>
      </c>
      <c r="R127" s="141"/>
      <c r="S127" s="142" t="s">
        <v>73</v>
      </c>
      <c r="T127" s="135">
        <v>0</v>
      </c>
      <c r="U127" s="135">
        <v>0</v>
      </c>
      <c r="V127" s="135">
        <v>0</v>
      </c>
      <c r="W127" s="135">
        <f t="shared" ref="W127:W130" si="529">V127-T127</f>
        <v>0</v>
      </c>
      <c r="X127" s="135">
        <f t="shared" ref="X127:X130" si="530">V127-U127</f>
        <v>0</v>
      </c>
      <c r="Z127" s="141"/>
      <c r="AA127" s="142" t="s">
        <v>73</v>
      </c>
      <c r="AB127" s="135">
        <v>0</v>
      </c>
      <c r="AC127" s="135">
        <v>0</v>
      </c>
      <c r="AD127" s="135">
        <v>0</v>
      </c>
      <c r="AE127" s="135">
        <f t="shared" ref="AE127:AE130" si="531">AD127-AB127</f>
        <v>0</v>
      </c>
      <c r="AF127" s="135">
        <f t="shared" ref="AF127:AF130" si="532">AD127-AC127</f>
        <v>0</v>
      </c>
      <c r="AH127" s="141"/>
      <c r="AI127" s="142" t="s">
        <v>73</v>
      </c>
      <c r="AJ127" s="135">
        <v>0</v>
      </c>
      <c r="AK127" s="135">
        <v>0</v>
      </c>
      <c r="AL127" s="135">
        <v>0</v>
      </c>
      <c r="AM127" s="135">
        <f t="shared" ref="AM127:AM130" si="533">AL127-AJ127</f>
        <v>0</v>
      </c>
      <c r="AN127" s="135">
        <f t="shared" ref="AN127:AN130" si="534">AL127-AK127</f>
        <v>0</v>
      </c>
      <c r="AP127" s="141"/>
      <c r="AQ127" s="142" t="s">
        <v>73</v>
      </c>
      <c r="AR127" s="135">
        <v>0</v>
      </c>
      <c r="AS127" s="135">
        <v>0</v>
      </c>
      <c r="AT127" s="135">
        <v>0</v>
      </c>
      <c r="AU127" s="135">
        <f t="shared" ref="AU127:AU130" si="535">AT127-AR127</f>
        <v>0</v>
      </c>
      <c r="AV127" s="135">
        <f t="shared" ref="AV127:AV130" si="536">AT127-AS127</f>
        <v>0</v>
      </c>
      <c r="AX127" s="141"/>
      <c r="AY127" s="142" t="s">
        <v>73</v>
      </c>
      <c r="AZ127" s="135">
        <v>0</v>
      </c>
      <c r="BA127" s="135">
        <v>0</v>
      </c>
      <c r="BB127" s="135">
        <v>0</v>
      </c>
      <c r="BC127" s="135">
        <f t="shared" ref="BC127:BC130" si="537">BB127-AZ127</f>
        <v>0</v>
      </c>
      <c r="BD127" s="135">
        <f t="shared" ref="BD127:BD130" si="538">BB127-BA127</f>
        <v>0</v>
      </c>
      <c r="BF127" s="141"/>
      <c r="BG127" s="142" t="s">
        <v>73</v>
      </c>
      <c r="BH127" s="135">
        <v>55</v>
      </c>
      <c r="BI127" s="135">
        <v>1</v>
      </c>
      <c r="BJ127" s="135">
        <v>0</v>
      </c>
      <c r="BK127" s="135">
        <f t="shared" ref="BK127:BK130" si="539">BJ127-BH127</f>
        <v>-55</v>
      </c>
      <c r="BL127" s="135">
        <f t="shared" ref="BL127:BL130" si="540">BJ127-BI127</f>
        <v>-1</v>
      </c>
      <c r="BN127" s="141"/>
      <c r="BO127" s="142" t="s">
        <v>73</v>
      </c>
      <c r="BP127" s="135">
        <v>0</v>
      </c>
      <c r="BQ127" s="135">
        <v>0</v>
      </c>
      <c r="BR127" s="135">
        <v>0</v>
      </c>
      <c r="BS127" s="135">
        <f t="shared" ref="BS127:BS130" si="541">BR127-BP127</f>
        <v>0</v>
      </c>
      <c r="BT127" s="135">
        <f t="shared" ref="BT127:BT130" si="542">BR127-BQ127</f>
        <v>0</v>
      </c>
    </row>
    <row r="128" spans="1:72">
      <c r="B128" s="141"/>
      <c r="C128" s="142" t="s">
        <v>18</v>
      </c>
      <c r="D128" s="135">
        <f t="shared" si="522"/>
        <v>1</v>
      </c>
      <c r="E128" s="135">
        <f t="shared" si="523"/>
        <v>3</v>
      </c>
      <c r="F128" s="135">
        <f t="shared" si="524"/>
        <v>3</v>
      </c>
      <c r="G128" s="135">
        <f t="shared" si="525"/>
        <v>2</v>
      </c>
      <c r="H128" s="135">
        <f t="shared" si="526"/>
        <v>0</v>
      </c>
      <c r="J128" s="141"/>
      <c r="K128" s="142" t="s">
        <v>18</v>
      </c>
      <c r="L128" s="135">
        <v>0</v>
      </c>
      <c r="M128" s="135">
        <v>0</v>
      </c>
      <c r="N128" s="135">
        <v>0</v>
      </c>
      <c r="O128" s="135">
        <f t="shared" si="527"/>
        <v>0</v>
      </c>
      <c r="P128" s="135">
        <f t="shared" si="528"/>
        <v>0</v>
      </c>
      <c r="R128" s="141"/>
      <c r="S128" s="142" t="s">
        <v>18</v>
      </c>
      <c r="T128" s="135">
        <v>0</v>
      </c>
      <c r="U128" s="135">
        <v>0</v>
      </c>
      <c r="V128" s="135">
        <v>0</v>
      </c>
      <c r="W128" s="135">
        <f t="shared" si="529"/>
        <v>0</v>
      </c>
      <c r="X128" s="135">
        <f t="shared" si="530"/>
        <v>0</v>
      </c>
      <c r="Z128" s="141"/>
      <c r="AA128" s="142" t="s">
        <v>18</v>
      </c>
      <c r="AB128" s="135">
        <v>0</v>
      </c>
      <c r="AC128" s="135">
        <v>0</v>
      </c>
      <c r="AD128" s="135">
        <v>0</v>
      </c>
      <c r="AE128" s="135">
        <f t="shared" si="531"/>
        <v>0</v>
      </c>
      <c r="AF128" s="135">
        <f t="shared" si="532"/>
        <v>0</v>
      </c>
      <c r="AH128" s="141"/>
      <c r="AI128" s="142" t="s">
        <v>18</v>
      </c>
      <c r="AJ128" s="135">
        <v>0</v>
      </c>
      <c r="AK128" s="135">
        <v>0</v>
      </c>
      <c r="AL128" s="135">
        <v>0</v>
      </c>
      <c r="AM128" s="135">
        <f t="shared" si="533"/>
        <v>0</v>
      </c>
      <c r="AN128" s="135">
        <f t="shared" si="534"/>
        <v>0</v>
      </c>
      <c r="AP128" s="141"/>
      <c r="AQ128" s="142" t="s">
        <v>18</v>
      </c>
      <c r="AR128" s="135">
        <v>0</v>
      </c>
      <c r="AS128" s="135">
        <v>0</v>
      </c>
      <c r="AT128" s="135">
        <v>0</v>
      </c>
      <c r="AU128" s="135">
        <f t="shared" si="535"/>
        <v>0</v>
      </c>
      <c r="AV128" s="135">
        <f t="shared" si="536"/>
        <v>0</v>
      </c>
      <c r="AX128" s="141"/>
      <c r="AY128" s="142" t="s">
        <v>18</v>
      </c>
      <c r="AZ128" s="135">
        <v>0</v>
      </c>
      <c r="BA128" s="135">
        <v>0</v>
      </c>
      <c r="BB128" s="135">
        <v>0</v>
      </c>
      <c r="BC128" s="135">
        <f t="shared" si="537"/>
        <v>0</v>
      </c>
      <c r="BD128" s="135">
        <f t="shared" si="538"/>
        <v>0</v>
      </c>
      <c r="BF128" s="141"/>
      <c r="BG128" s="142" t="s">
        <v>18</v>
      </c>
      <c r="BH128" s="135">
        <v>1</v>
      </c>
      <c r="BI128" s="135">
        <v>3</v>
      </c>
      <c r="BJ128" s="135">
        <v>3</v>
      </c>
      <c r="BK128" s="135">
        <f t="shared" si="539"/>
        <v>2</v>
      </c>
      <c r="BL128" s="135">
        <f t="shared" si="540"/>
        <v>0</v>
      </c>
      <c r="BN128" s="141"/>
      <c r="BO128" s="142" t="s">
        <v>18</v>
      </c>
      <c r="BP128" s="135">
        <v>0</v>
      </c>
      <c r="BQ128" s="135">
        <v>0</v>
      </c>
      <c r="BR128" s="135">
        <v>0</v>
      </c>
      <c r="BS128" s="135">
        <f t="shared" si="541"/>
        <v>0</v>
      </c>
      <c r="BT128" s="135">
        <f t="shared" si="542"/>
        <v>0</v>
      </c>
    </row>
    <row r="129" spans="1:72">
      <c r="B129" s="141"/>
      <c r="C129" s="142" t="s">
        <v>19</v>
      </c>
      <c r="D129" s="135">
        <f t="shared" si="522"/>
        <v>0</v>
      </c>
      <c r="E129" s="135">
        <f t="shared" si="523"/>
        <v>0</v>
      </c>
      <c r="F129" s="135">
        <f t="shared" si="524"/>
        <v>0</v>
      </c>
      <c r="G129" s="135">
        <f t="shared" si="525"/>
        <v>0</v>
      </c>
      <c r="H129" s="135">
        <f t="shared" si="526"/>
        <v>0</v>
      </c>
      <c r="J129" s="141"/>
      <c r="K129" s="142" t="s">
        <v>19</v>
      </c>
      <c r="L129" s="135">
        <v>0</v>
      </c>
      <c r="M129" s="135">
        <v>0</v>
      </c>
      <c r="N129" s="135">
        <v>0</v>
      </c>
      <c r="O129" s="135">
        <f t="shared" si="527"/>
        <v>0</v>
      </c>
      <c r="P129" s="135">
        <f t="shared" si="528"/>
        <v>0</v>
      </c>
      <c r="R129" s="141"/>
      <c r="S129" s="142" t="s">
        <v>19</v>
      </c>
      <c r="T129" s="135">
        <v>0</v>
      </c>
      <c r="U129" s="135">
        <v>0</v>
      </c>
      <c r="V129" s="135">
        <v>0</v>
      </c>
      <c r="W129" s="135">
        <f t="shared" si="529"/>
        <v>0</v>
      </c>
      <c r="X129" s="135">
        <f t="shared" si="530"/>
        <v>0</v>
      </c>
      <c r="Z129" s="141"/>
      <c r="AA129" s="142" t="s">
        <v>19</v>
      </c>
      <c r="AB129" s="135">
        <v>0</v>
      </c>
      <c r="AC129" s="135">
        <v>0</v>
      </c>
      <c r="AD129" s="135">
        <v>0</v>
      </c>
      <c r="AE129" s="135">
        <f t="shared" si="531"/>
        <v>0</v>
      </c>
      <c r="AF129" s="135">
        <f t="shared" si="532"/>
        <v>0</v>
      </c>
      <c r="AH129" s="141"/>
      <c r="AI129" s="142" t="s">
        <v>19</v>
      </c>
      <c r="AJ129" s="135">
        <v>0</v>
      </c>
      <c r="AK129" s="135">
        <v>0</v>
      </c>
      <c r="AL129" s="135">
        <v>0</v>
      </c>
      <c r="AM129" s="135">
        <f t="shared" si="533"/>
        <v>0</v>
      </c>
      <c r="AN129" s="135">
        <f t="shared" si="534"/>
        <v>0</v>
      </c>
      <c r="AP129" s="141"/>
      <c r="AQ129" s="142" t="s">
        <v>19</v>
      </c>
      <c r="AR129" s="135">
        <v>0</v>
      </c>
      <c r="AS129" s="135">
        <v>0</v>
      </c>
      <c r="AT129" s="135">
        <v>0</v>
      </c>
      <c r="AU129" s="135">
        <f t="shared" si="535"/>
        <v>0</v>
      </c>
      <c r="AV129" s="135">
        <f t="shared" si="536"/>
        <v>0</v>
      </c>
      <c r="AX129" s="141"/>
      <c r="AY129" s="142" t="s">
        <v>19</v>
      </c>
      <c r="AZ129" s="135">
        <v>0</v>
      </c>
      <c r="BA129" s="135">
        <v>0</v>
      </c>
      <c r="BB129" s="135">
        <v>0</v>
      </c>
      <c r="BC129" s="135">
        <f t="shared" si="537"/>
        <v>0</v>
      </c>
      <c r="BD129" s="135">
        <f t="shared" si="538"/>
        <v>0</v>
      </c>
      <c r="BF129" s="141"/>
      <c r="BG129" s="142" t="s">
        <v>19</v>
      </c>
      <c r="BH129" s="135">
        <v>0</v>
      </c>
      <c r="BI129" s="135">
        <v>0</v>
      </c>
      <c r="BJ129" s="135">
        <v>0</v>
      </c>
      <c r="BK129" s="135">
        <f t="shared" si="539"/>
        <v>0</v>
      </c>
      <c r="BL129" s="135">
        <f t="shared" si="540"/>
        <v>0</v>
      </c>
      <c r="BN129" s="141"/>
      <c r="BO129" s="142" t="s">
        <v>19</v>
      </c>
      <c r="BP129" s="135">
        <v>0</v>
      </c>
      <c r="BQ129" s="135">
        <v>0</v>
      </c>
      <c r="BR129" s="135">
        <v>0</v>
      </c>
      <c r="BS129" s="135">
        <f t="shared" si="541"/>
        <v>0</v>
      </c>
      <c r="BT129" s="135">
        <f t="shared" si="542"/>
        <v>0</v>
      </c>
    </row>
    <row r="130" spans="1:72">
      <c r="B130" s="141"/>
      <c r="C130" s="152" t="s">
        <v>74</v>
      </c>
      <c r="D130" s="135">
        <f t="shared" si="522"/>
        <v>0</v>
      </c>
      <c r="E130" s="135">
        <f t="shared" si="523"/>
        <v>0</v>
      </c>
      <c r="F130" s="135">
        <f t="shared" si="524"/>
        <v>0</v>
      </c>
      <c r="G130" s="135">
        <f t="shared" si="525"/>
        <v>0</v>
      </c>
      <c r="H130" s="135">
        <f t="shared" si="526"/>
        <v>0</v>
      </c>
      <c r="J130" s="141"/>
      <c r="K130" s="152" t="s">
        <v>74</v>
      </c>
      <c r="L130" s="135">
        <v>0</v>
      </c>
      <c r="M130" s="135">
        <v>0</v>
      </c>
      <c r="N130" s="135">
        <v>0</v>
      </c>
      <c r="O130" s="135">
        <f t="shared" si="527"/>
        <v>0</v>
      </c>
      <c r="P130" s="135">
        <f t="shared" si="528"/>
        <v>0</v>
      </c>
      <c r="R130" s="141"/>
      <c r="S130" s="152" t="s">
        <v>74</v>
      </c>
      <c r="T130" s="135">
        <v>0</v>
      </c>
      <c r="U130" s="135">
        <v>0</v>
      </c>
      <c r="V130" s="135">
        <v>0</v>
      </c>
      <c r="W130" s="135">
        <f t="shared" si="529"/>
        <v>0</v>
      </c>
      <c r="X130" s="135">
        <f t="shared" si="530"/>
        <v>0</v>
      </c>
      <c r="Z130" s="141"/>
      <c r="AA130" s="152" t="s">
        <v>74</v>
      </c>
      <c r="AB130" s="135">
        <v>0</v>
      </c>
      <c r="AC130" s="135">
        <v>0</v>
      </c>
      <c r="AD130" s="135">
        <v>0</v>
      </c>
      <c r="AE130" s="135">
        <f t="shared" si="531"/>
        <v>0</v>
      </c>
      <c r="AF130" s="135">
        <f t="shared" si="532"/>
        <v>0</v>
      </c>
      <c r="AH130" s="141"/>
      <c r="AI130" s="152" t="s">
        <v>74</v>
      </c>
      <c r="AJ130" s="135">
        <v>0</v>
      </c>
      <c r="AK130" s="135">
        <v>0</v>
      </c>
      <c r="AL130" s="135">
        <v>0</v>
      </c>
      <c r="AM130" s="135">
        <f t="shared" si="533"/>
        <v>0</v>
      </c>
      <c r="AN130" s="135">
        <f t="shared" si="534"/>
        <v>0</v>
      </c>
      <c r="AP130" s="141"/>
      <c r="AQ130" s="152" t="s">
        <v>74</v>
      </c>
      <c r="AR130" s="135">
        <v>0</v>
      </c>
      <c r="AS130" s="135">
        <v>0</v>
      </c>
      <c r="AT130" s="135">
        <v>0</v>
      </c>
      <c r="AU130" s="135">
        <f t="shared" si="535"/>
        <v>0</v>
      </c>
      <c r="AV130" s="135">
        <f t="shared" si="536"/>
        <v>0</v>
      </c>
      <c r="AX130" s="141"/>
      <c r="AY130" s="152" t="s">
        <v>74</v>
      </c>
      <c r="AZ130" s="135">
        <v>0</v>
      </c>
      <c r="BA130" s="135">
        <v>0</v>
      </c>
      <c r="BB130" s="135">
        <v>0</v>
      </c>
      <c r="BC130" s="135">
        <f t="shared" si="537"/>
        <v>0</v>
      </c>
      <c r="BD130" s="135">
        <f t="shared" si="538"/>
        <v>0</v>
      </c>
      <c r="BF130" s="141"/>
      <c r="BG130" s="152" t="s">
        <v>74</v>
      </c>
      <c r="BH130" s="135">
        <v>0</v>
      </c>
      <c r="BI130" s="135">
        <v>0</v>
      </c>
      <c r="BJ130" s="135">
        <v>0</v>
      </c>
      <c r="BK130" s="135">
        <f t="shared" si="539"/>
        <v>0</v>
      </c>
      <c r="BL130" s="135">
        <f t="shared" si="540"/>
        <v>0</v>
      </c>
      <c r="BN130" s="141"/>
      <c r="BO130" s="152" t="s">
        <v>74</v>
      </c>
      <c r="BP130" s="135">
        <v>0</v>
      </c>
      <c r="BQ130" s="135">
        <v>0</v>
      </c>
      <c r="BR130" s="135">
        <v>0</v>
      </c>
      <c r="BS130" s="135">
        <f t="shared" si="541"/>
        <v>0</v>
      </c>
      <c r="BT130" s="135">
        <f t="shared" si="542"/>
        <v>0</v>
      </c>
    </row>
    <row r="131" spans="1:72">
      <c r="B131" s="134"/>
      <c r="C131" s="140"/>
      <c r="D131" s="138"/>
      <c r="E131" s="138"/>
      <c r="F131" s="138"/>
      <c r="G131" s="138"/>
      <c r="H131" s="138"/>
      <c r="J131" s="134"/>
      <c r="K131" s="140"/>
      <c r="L131" s="138"/>
      <c r="M131" s="138"/>
      <c r="N131" s="138"/>
      <c r="O131" s="138"/>
      <c r="P131" s="138"/>
      <c r="R131" s="134"/>
      <c r="S131" s="140"/>
      <c r="T131" s="138"/>
      <c r="U131" s="138"/>
      <c r="V131" s="138"/>
      <c r="W131" s="138"/>
      <c r="X131" s="138"/>
      <c r="Z131" s="134"/>
      <c r="AA131" s="140"/>
      <c r="AB131" s="138"/>
      <c r="AC131" s="138"/>
      <c r="AD131" s="138"/>
      <c r="AE131" s="138"/>
      <c r="AF131" s="138"/>
      <c r="AH131" s="134"/>
      <c r="AI131" s="140"/>
      <c r="AJ131" s="138"/>
      <c r="AK131" s="138"/>
      <c r="AL131" s="138"/>
      <c r="AM131" s="138"/>
      <c r="AN131" s="138"/>
      <c r="AP131" s="134"/>
      <c r="AQ131" s="140"/>
      <c r="AR131" s="138"/>
      <c r="AS131" s="138"/>
      <c r="AT131" s="138"/>
      <c r="AU131" s="138"/>
      <c r="AV131" s="138"/>
      <c r="AX131" s="134"/>
      <c r="AY131" s="140"/>
      <c r="AZ131" s="138"/>
      <c r="BA131" s="138"/>
      <c r="BB131" s="138"/>
      <c r="BC131" s="138"/>
      <c r="BD131" s="138"/>
      <c r="BF131" s="134"/>
      <c r="BG131" s="140"/>
      <c r="BH131" s="138"/>
      <c r="BI131" s="138"/>
      <c r="BJ131" s="138"/>
      <c r="BK131" s="138"/>
      <c r="BL131" s="138"/>
      <c r="BN131" s="134"/>
      <c r="BO131" s="140"/>
      <c r="BP131" s="138"/>
      <c r="BQ131" s="138"/>
      <c r="BR131" s="138"/>
      <c r="BS131" s="138"/>
      <c r="BT131" s="138"/>
    </row>
    <row r="132" spans="1:72">
      <c r="B132" s="332" t="s">
        <v>39</v>
      </c>
      <c r="C132" s="333"/>
      <c r="D132" s="143">
        <f>SUM(D127:D130)+D125</f>
        <v>150</v>
      </c>
      <c r="E132" s="143">
        <f t="shared" ref="E132:F132" si="543">SUM(E127:E130)+E125</f>
        <v>8</v>
      </c>
      <c r="F132" s="143">
        <f t="shared" si="543"/>
        <v>6</v>
      </c>
      <c r="G132" s="143">
        <f t="shared" ref="G132:H132" si="544">SUM(G127:G130)+G125</f>
        <v>-144</v>
      </c>
      <c r="H132" s="143">
        <f t="shared" si="544"/>
        <v>-2</v>
      </c>
      <c r="J132" s="332" t="s">
        <v>39</v>
      </c>
      <c r="K132" s="333"/>
      <c r="L132" s="143">
        <f t="shared" ref="L132" si="545">SUM(L127:L130)+L125</f>
        <v>0</v>
      </c>
      <c r="M132" s="143">
        <f t="shared" ref="M132:N132" si="546">SUM(M127:M130)+M125</f>
        <v>0</v>
      </c>
      <c r="N132" s="143">
        <f t="shared" si="546"/>
        <v>0</v>
      </c>
      <c r="O132" s="143">
        <f t="shared" ref="O132:P132" si="547">SUM(O127:O130)+O125</f>
        <v>0</v>
      </c>
      <c r="P132" s="143">
        <f t="shared" si="547"/>
        <v>0</v>
      </c>
      <c r="R132" s="332" t="s">
        <v>39</v>
      </c>
      <c r="S132" s="333"/>
      <c r="T132" s="143">
        <f t="shared" ref="T132:V132" si="548">SUM(T127:T130)+T125</f>
        <v>0</v>
      </c>
      <c r="U132" s="143">
        <f t="shared" si="548"/>
        <v>0</v>
      </c>
      <c r="V132" s="143">
        <f t="shared" si="548"/>
        <v>0</v>
      </c>
      <c r="W132" s="143">
        <f t="shared" ref="W132:X132" si="549">SUM(W127:W130)+W125</f>
        <v>0</v>
      </c>
      <c r="X132" s="143">
        <f t="shared" si="549"/>
        <v>0</v>
      </c>
      <c r="Z132" s="332" t="s">
        <v>39</v>
      </c>
      <c r="AA132" s="333"/>
      <c r="AB132" s="143">
        <f t="shared" ref="AB132:AD132" si="550">SUM(AB127:AB131)+AB125</f>
        <v>0</v>
      </c>
      <c r="AC132" s="143">
        <f t="shared" si="550"/>
        <v>0</v>
      </c>
      <c r="AD132" s="143">
        <f t="shared" si="550"/>
        <v>0</v>
      </c>
      <c r="AE132" s="143">
        <f t="shared" ref="AE132:AF132" si="551">SUM(AE127:AE130)+AE125</f>
        <v>0</v>
      </c>
      <c r="AF132" s="143">
        <f t="shared" si="551"/>
        <v>0</v>
      </c>
      <c r="AH132" s="332" t="s">
        <v>39</v>
      </c>
      <c r="AI132" s="333"/>
      <c r="AJ132" s="143">
        <f t="shared" ref="AJ132:AL132" si="552">SUM(AJ127:AJ130)+AJ125</f>
        <v>0</v>
      </c>
      <c r="AK132" s="143">
        <f t="shared" si="552"/>
        <v>0</v>
      </c>
      <c r="AL132" s="143">
        <f t="shared" si="552"/>
        <v>0</v>
      </c>
      <c r="AM132" s="143">
        <f t="shared" ref="AM132:AN132" si="553">SUM(AM127:AM130)+AM125</f>
        <v>0</v>
      </c>
      <c r="AN132" s="143">
        <f t="shared" si="553"/>
        <v>0</v>
      </c>
      <c r="AP132" s="332" t="s">
        <v>39</v>
      </c>
      <c r="AQ132" s="333"/>
      <c r="AR132" s="143">
        <f>SUM(AR127:AR130)+AR125</f>
        <v>0</v>
      </c>
      <c r="AS132" s="143">
        <f t="shared" ref="AS132:AT132" si="554">SUM(AS127:AS130)+AS125</f>
        <v>0</v>
      </c>
      <c r="AT132" s="143">
        <f t="shared" si="554"/>
        <v>0</v>
      </c>
      <c r="AU132" s="143">
        <f t="shared" ref="AU132:AV132" si="555">SUM(AU127:AU130)+AU125</f>
        <v>0</v>
      </c>
      <c r="AV132" s="143">
        <f t="shared" si="555"/>
        <v>0</v>
      </c>
      <c r="AX132" s="332" t="s">
        <v>39</v>
      </c>
      <c r="AY132" s="333"/>
      <c r="AZ132" s="143">
        <f t="shared" ref="AZ132:BB132" si="556">SUM(AZ127:AZ130)+AZ125</f>
        <v>0</v>
      </c>
      <c r="BA132" s="143">
        <f t="shared" si="556"/>
        <v>0</v>
      </c>
      <c r="BB132" s="143">
        <f t="shared" si="556"/>
        <v>3</v>
      </c>
      <c r="BC132" s="143">
        <f t="shared" ref="BC132:BD132" si="557">SUM(BC127:BC130)+BC125</f>
        <v>3</v>
      </c>
      <c r="BD132" s="143">
        <f t="shared" si="557"/>
        <v>3</v>
      </c>
      <c r="BF132" s="332" t="s">
        <v>39</v>
      </c>
      <c r="BG132" s="333"/>
      <c r="BH132" s="143">
        <f t="shared" ref="BH132:BJ132" si="558">SUM(BH127:BH131)+BH125</f>
        <v>150</v>
      </c>
      <c r="BI132" s="143">
        <f t="shared" si="558"/>
        <v>8</v>
      </c>
      <c r="BJ132" s="143">
        <f t="shared" si="558"/>
        <v>3</v>
      </c>
      <c r="BK132" s="143">
        <f t="shared" ref="BK132:BL132" si="559">SUM(BK127:BK130)+BK125</f>
        <v>-147</v>
      </c>
      <c r="BL132" s="143">
        <f t="shared" si="559"/>
        <v>-5</v>
      </c>
      <c r="BN132" s="332" t="s">
        <v>39</v>
      </c>
      <c r="BO132" s="333"/>
      <c r="BP132" s="143">
        <f t="shared" ref="BP132:BR132" si="560">SUM(BP127:BP131)+BP125</f>
        <v>0</v>
      </c>
      <c r="BQ132" s="143">
        <f t="shared" si="560"/>
        <v>0</v>
      </c>
      <c r="BR132" s="143">
        <f t="shared" si="560"/>
        <v>0</v>
      </c>
      <c r="BS132" s="143">
        <f t="shared" ref="BS132:BT132" si="561">SUM(BS127:BS130)+BS125</f>
        <v>0</v>
      </c>
      <c r="BT132" s="143">
        <f t="shared" si="561"/>
        <v>0</v>
      </c>
    </row>
    <row r="133" spans="1:72">
      <c r="B133" s="154">
        <v>8</v>
      </c>
      <c r="C133" s="153" t="s">
        <v>93</v>
      </c>
      <c r="D133" s="129"/>
      <c r="E133" s="129"/>
      <c r="F133" s="129"/>
      <c r="G133" s="129"/>
      <c r="H133" s="129"/>
      <c r="J133" s="154">
        <v>8</v>
      </c>
      <c r="K133" s="153" t="s">
        <v>93</v>
      </c>
      <c r="L133" s="129"/>
      <c r="M133" s="129"/>
      <c r="N133" s="129"/>
      <c r="O133" s="129"/>
      <c r="P133" s="129"/>
      <c r="R133" s="154">
        <v>8</v>
      </c>
      <c r="S133" s="153" t="s">
        <v>93</v>
      </c>
      <c r="T133" s="129"/>
      <c r="U133" s="129"/>
      <c r="V133" s="129"/>
      <c r="W133" s="129"/>
      <c r="X133" s="129"/>
      <c r="Z133" s="154">
        <v>8</v>
      </c>
      <c r="AA133" s="153" t="s">
        <v>93</v>
      </c>
      <c r="AB133" s="129"/>
      <c r="AC133" s="129"/>
      <c r="AD133" s="129"/>
      <c r="AE133" s="129"/>
      <c r="AF133" s="129"/>
      <c r="AH133" s="154">
        <v>8</v>
      </c>
      <c r="AI133" s="153" t="s">
        <v>93</v>
      </c>
      <c r="AJ133" s="129"/>
      <c r="AK133" s="129"/>
      <c r="AL133" s="129"/>
      <c r="AM133" s="129"/>
      <c r="AN133" s="129"/>
      <c r="AP133" s="154">
        <v>8</v>
      </c>
      <c r="AQ133" s="153" t="s">
        <v>93</v>
      </c>
      <c r="AR133" s="129"/>
      <c r="AS133" s="129"/>
      <c r="AT133" s="129"/>
      <c r="AU133" s="129"/>
      <c r="AV133" s="129"/>
      <c r="AX133" s="154">
        <v>8</v>
      </c>
      <c r="AY133" s="153" t="s">
        <v>93</v>
      </c>
      <c r="AZ133" s="129"/>
      <c r="BA133" s="129"/>
      <c r="BB133" s="129"/>
      <c r="BC133" s="129"/>
      <c r="BD133" s="129"/>
      <c r="BF133" s="154">
        <v>8</v>
      </c>
      <c r="BG133" s="153" t="s">
        <v>93</v>
      </c>
      <c r="BH133" s="129"/>
      <c r="BI133" s="129"/>
      <c r="BJ133" s="129"/>
      <c r="BK133" s="129"/>
      <c r="BL133" s="129"/>
      <c r="BN133" s="154">
        <v>8</v>
      </c>
      <c r="BO133" s="153" t="s">
        <v>93</v>
      </c>
      <c r="BP133" s="129"/>
      <c r="BQ133" s="129"/>
      <c r="BR133" s="129"/>
      <c r="BS133" s="129"/>
      <c r="BT133" s="129"/>
    </row>
    <row r="134" spans="1:72">
      <c r="B134" s="131"/>
      <c r="C134" s="132" t="s">
        <v>9</v>
      </c>
      <c r="D134" s="133"/>
      <c r="E134" s="133"/>
      <c r="F134" s="133"/>
      <c r="G134" s="133"/>
      <c r="H134" s="133"/>
      <c r="J134" s="131"/>
      <c r="K134" s="132" t="s">
        <v>9</v>
      </c>
      <c r="L134" s="133"/>
      <c r="M134" s="133"/>
      <c r="N134" s="133"/>
      <c r="O134" s="133"/>
      <c r="P134" s="133"/>
      <c r="R134" s="131"/>
      <c r="S134" s="132" t="s">
        <v>9</v>
      </c>
      <c r="T134" s="133"/>
      <c r="U134" s="133"/>
      <c r="V134" s="133"/>
      <c r="W134" s="133"/>
      <c r="X134" s="133"/>
      <c r="Z134" s="131"/>
      <c r="AA134" s="132" t="s">
        <v>9</v>
      </c>
      <c r="AB134" s="133"/>
      <c r="AC134" s="133"/>
      <c r="AD134" s="133"/>
      <c r="AE134" s="133"/>
      <c r="AF134" s="133"/>
      <c r="AH134" s="131"/>
      <c r="AI134" s="132" t="s">
        <v>9</v>
      </c>
      <c r="AJ134" s="133"/>
      <c r="AK134" s="133"/>
      <c r="AL134" s="133"/>
      <c r="AM134" s="133"/>
      <c r="AN134" s="133"/>
      <c r="AP134" s="131"/>
      <c r="AQ134" s="132" t="s">
        <v>9</v>
      </c>
      <c r="AR134" s="133"/>
      <c r="AS134" s="133"/>
      <c r="AT134" s="133"/>
      <c r="AU134" s="133"/>
      <c r="AV134" s="133"/>
      <c r="AX134" s="131"/>
      <c r="AY134" s="132" t="s">
        <v>9</v>
      </c>
      <c r="AZ134" s="133"/>
      <c r="BA134" s="133"/>
      <c r="BB134" s="133"/>
      <c r="BC134" s="133"/>
      <c r="BD134" s="133"/>
      <c r="BF134" s="131"/>
      <c r="BG134" s="132" t="s">
        <v>9</v>
      </c>
      <c r="BH134" s="133"/>
      <c r="BI134" s="133"/>
      <c r="BJ134" s="133"/>
      <c r="BK134" s="133"/>
      <c r="BL134" s="133"/>
      <c r="BN134" s="131"/>
      <c r="BO134" s="132" t="s">
        <v>9</v>
      </c>
      <c r="BP134" s="133"/>
      <c r="BQ134" s="133"/>
      <c r="BR134" s="133"/>
      <c r="BS134" s="133"/>
      <c r="BT134" s="133"/>
    </row>
    <row r="135" spans="1:72">
      <c r="A135" s="35" t="s">
        <v>10</v>
      </c>
      <c r="B135" s="134"/>
      <c r="C135" s="150" t="s">
        <v>81</v>
      </c>
      <c r="D135" s="135">
        <f t="shared" ref="D135:D141" si="562">L135+T135+AB135+AJ135+AR135+AZ135+BH135+BP135</f>
        <v>0</v>
      </c>
      <c r="E135" s="135">
        <f t="shared" ref="E135:E141" si="563">M135+U135+AC135+AK135+AS135+BA135+BI135+BQ135</f>
        <v>0</v>
      </c>
      <c r="F135" s="135">
        <f t="shared" ref="F135:F141" si="564">N135+V135+AD135+AL135+AT135+BB135+BJ135+BR135</f>
        <v>0</v>
      </c>
      <c r="G135" s="135">
        <f>F135-D135</f>
        <v>0</v>
      </c>
      <c r="H135" s="135">
        <f>F135-E135</f>
        <v>0</v>
      </c>
      <c r="J135" s="134"/>
      <c r="K135" s="150" t="s">
        <v>81</v>
      </c>
      <c r="L135" s="135">
        <v>0</v>
      </c>
      <c r="M135" s="135">
        <v>0</v>
      </c>
      <c r="N135" s="135">
        <v>0</v>
      </c>
      <c r="O135" s="135">
        <f>N135-L135</f>
        <v>0</v>
      </c>
      <c r="P135" s="135">
        <f>N135-M135</f>
        <v>0</v>
      </c>
      <c r="R135" s="134"/>
      <c r="S135" s="150" t="s">
        <v>81</v>
      </c>
      <c r="T135" s="135">
        <v>0</v>
      </c>
      <c r="U135" s="135">
        <v>0</v>
      </c>
      <c r="V135" s="135">
        <v>0</v>
      </c>
      <c r="W135" s="135">
        <f>V135-T135</f>
        <v>0</v>
      </c>
      <c r="X135" s="135">
        <f>V135-U135</f>
        <v>0</v>
      </c>
      <c r="Z135" s="134"/>
      <c r="AA135" s="150" t="s">
        <v>81</v>
      </c>
      <c r="AB135" s="135">
        <v>0</v>
      </c>
      <c r="AC135" s="135">
        <v>0</v>
      </c>
      <c r="AD135" s="135">
        <v>0</v>
      </c>
      <c r="AE135" s="135">
        <f>AD135-AB135</f>
        <v>0</v>
      </c>
      <c r="AF135" s="135">
        <f>AD135-AC135</f>
        <v>0</v>
      </c>
      <c r="AH135" s="134"/>
      <c r="AI135" s="150" t="s">
        <v>81</v>
      </c>
      <c r="AJ135" s="135">
        <v>0</v>
      </c>
      <c r="AK135" s="135">
        <v>0</v>
      </c>
      <c r="AL135" s="135">
        <v>0</v>
      </c>
      <c r="AM135" s="135">
        <f>AL135-AJ135</f>
        <v>0</v>
      </c>
      <c r="AN135" s="135">
        <f>AL135-AK135</f>
        <v>0</v>
      </c>
      <c r="AP135" s="134"/>
      <c r="AQ135" s="150" t="s">
        <v>81</v>
      </c>
      <c r="AR135" s="135">
        <v>0</v>
      </c>
      <c r="AS135" s="135">
        <v>0</v>
      </c>
      <c r="AT135" s="135">
        <v>0</v>
      </c>
      <c r="AU135" s="135">
        <f>AT135-AR135</f>
        <v>0</v>
      </c>
      <c r="AV135" s="135">
        <f>AT135-AS135</f>
        <v>0</v>
      </c>
      <c r="AX135" s="134"/>
      <c r="AY135" s="150" t="s">
        <v>81</v>
      </c>
      <c r="AZ135" s="135">
        <v>0</v>
      </c>
      <c r="BA135" s="135">
        <v>0</v>
      </c>
      <c r="BB135" s="135">
        <v>0</v>
      </c>
      <c r="BC135" s="135">
        <f>BB135-AZ135</f>
        <v>0</v>
      </c>
      <c r="BD135" s="135">
        <f>BB135-BA135</f>
        <v>0</v>
      </c>
      <c r="BF135" s="134"/>
      <c r="BG135" s="150" t="s">
        <v>81</v>
      </c>
      <c r="BH135" s="135">
        <v>0</v>
      </c>
      <c r="BI135" s="135">
        <v>0</v>
      </c>
      <c r="BJ135" s="135">
        <v>0</v>
      </c>
      <c r="BK135" s="135">
        <f>BJ135-BH135</f>
        <v>0</v>
      </c>
      <c r="BL135" s="135">
        <f>BJ135-BI135</f>
        <v>0</v>
      </c>
      <c r="BN135" s="134"/>
      <c r="BO135" s="150" t="s">
        <v>81</v>
      </c>
      <c r="BP135" s="135">
        <v>0</v>
      </c>
      <c r="BQ135" s="135">
        <v>0</v>
      </c>
      <c r="BR135" s="135">
        <v>0</v>
      </c>
      <c r="BS135" s="135">
        <f>BR135-BP135</f>
        <v>0</v>
      </c>
      <c r="BT135" s="135">
        <f>BR135-BQ135</f>
        <v>0</v>
      </c>
    </row>
    <row r="136" spans="1:72">
      <c r="A136" s="35" t="s">
        <v>11</v>
      </c>
      <c r="B136" s="134"/>
      <c r="C136" s="150" t="s">
        <v>82</v>
      </c>
      <c r="D136" s="135">
        <f t="shared" si="562"/>
        <v>0</v>
      </c>
      <c r="E136" s="135">
        <f t="shared" si="563"/>
        <v>0</v>
      </c>
      <c r="F136" s="135">
        <f t="shared" si="564"/>
        <v>0</v>
      </c>
      <c r="G136" s="135">
        <f t="shared" ref="G136:G141" si="565">F136-D136</f>
        <v>0</v>
      </c>
      <c r="H136" s="135">
        <f t="shared" ref="H136:H141" si="566">F136-E136</f>
        <v>0</v>
      </c>
      <c r="J136" s="134"/>
      <c r="K136" s="150" t="s">
        <v>82</v>
      </c>
      <c r="L136" s="135">
        <v>0</v>
      </c>
      <c r="M136" s="135">
        <v>0</v>
      </c>
      <c r="N136" s="135">
        <v>0</v>
      </c>
      <c r="O136" s="135">
        <f t="shared" ref="O136:O141" si="567">N136-L136</f>
        <v>0</v>
      </c>
      <c r="P136" s="135">
        <f t="shared" ref="P136:P141" si="568">N136-M136</f>
        <v>0</v>
      </c>
      <c r="R136" s="134"/>
      <c r="S136" s="150" t="s">
        <v>82</v>
      </c>
      <c r="T136" s="135">
        <v>0</v>
      </c>
      <c r="U136" s="135">
        <v>0</v>
      </c>
      <c r="V136" s="135">
        <v>0</v>
      </c>
      <c r="W136" s="135">
        <f t="shared" ref="W136:W141" si="569">V136-T136</f>
        <v>0</v>
      </c>
      <c r="X136" s="135">
        <f t="shared" ref="X136:X141" si="570">V136-U136</f>
        <v>0</v>
      </c>
      <c r="Z136" s="134"/>
      <c r="AA136" s="150" t="s">
        <v>82</v>
      </c>
      <c r="AB136" s="135">
        <v>0</v>
      </c>
      <c r="AC136" s="135">
        <v>0</v>
      </c>
      <c r="AD136" s="135">
        <v>0</v>
      </c>
      <c r="AE136" s="135">
        <f t="shared" ref="AE136:AE141" si="571">AD136-AB136</f>
        <v>0</v>
      </c>
      <c r="AF136" s="135">
        <f t="shared" ref="AF136:AF141" si="572">AD136-AC136</f>
        <v>0</v>
      </c>
      <c r="AH136" s="134"/>
      <c r="AI136" s="150" t="s">
        <v>82</v>
      </c>
      <c r="AJ136" s="135">
        <v>0</v>
      </c>
      <c r="AK136" s="135">
        <v>0</v>
      </c>
      <c r="AL136" s="135">
        <v>0</v>
      </c>
      <c r="AM136" s="135">
        <f t="shared" ref="AM136:AM141" si="573">AL136-AJ136</f>
        <v>0</v>
      </c>
      <c r="AN136" s="135">
        <f t="shared" ref="AN136:AN141" si="574">AL136-AK136</f>
        <v>0</v>
      </c>
      <c r="AP136" s="134"/>
      <c r="AQ136" s="150" t="s">
        <v>82</v>
      </c>
      <c r="AR136" s="135">
        <v>0</v>
      </c>
      <c r="AS136" s="135">
        <v>0</v>
      </c>
      <c r="AT136" s="135">
        <v>0</v>
      </c>
      <c r="AU136" s="135">
        <f t="shared" ref="AU136:AU141" si="575">AT136-AR136</f>
        <v>0</v>
      </c>
      <c r="AV136" s="135">
        <f t="shared" ref="AV136:AV141" si="576">AT136-AS136</f>
        <v>0</v>
      </c>
      <c r="AX136" s="134"/>
      <c r="AY136" s="150" t="s">
        <v>82</v>
      </c>
      <c r="AZ136" s="135">
        <v>0</v>
      </c>
      <c r="BA136" s="135">
        <v>0</v>
      </c>
      <c r="BB136" s="135">
        <v>0</v>
      </c>
      <c r="BC136" s="135">
        <f t="shared" ref="BC136:BC141" si="577">BB136-AZ136</f>
        <v>0</v>
      </c>
      <c r="BD136" s="135">
        <f t="shared" ref="BD136:BD141" si="578">BB136-BA136</f>
        <v>0</v>
      </c>
      <c r="BF136" s="134"/>
      <c r="BG136" s="150" t="s">
        <v>82</v>
      </c>
      <c r="BH136" s="135">
        <v>0</v>
      </c>
      <c r="BI136" s="135">
        <v>0</v>
      </c>
      <c r="BJ136" s="135">
        <v>0</v>
      </c>
      <c r="BK136" s="135">
        <f t="shared" ref="BK136:BK141" si="579">BJ136-BH136</f>
        <v>0</v>
      </c>
      <c r="BL136" s="135">
        <f t="shared" ref="BL136:BL141" si="580">BJ136-BI136</f>
        <v>0</v>
      </c>
      <c r="BN136" s="134"/>
      <c r="BO136" s="150" t="s">
        <v>82</v>
      </c>
      <c r="BP136" s="135">
        <v>0</v>
      </c>
      <c r="BQ136" s="135">
        <v>0</v>
      </c>
      <c r="BR136" s="135">
        <v>0</v>
      </c>
      <c r="BS136" s="135">
        <f t="shared" ref="BS136:BS141" si="581">BR136-BP136</f>
        <v>0</v>
      </c>
      <c r="BT136" s="135">
        <f t="shared" ref="BT136:BT141" si="582">BR136-BQ136</f>
        <v>0</v>
      </c>
    </row>
    <row r="137" spans="1:72">
      <c r="A137" s="35" t="s">
        <v>12</v>
      </c>
      <c r="B137" s="134"/>
      <c r="C137" s="150" t="s">
        <v>83</v>
      </c>
      <c r="D137" s="135">
        <f t="shared" si="562"/>
        <v>0</v>
      </c>
      <c r="E137" s="135">
        <f t="shared" si="563"/>
        <v>0</v>
      </c>
      <c r="F137" s="135">
        <f t="shared" si="564"/>
        <v>0</v>
      </c>
      <c r="G137" s="135">
        <f t="shared" si="565"/>
        <v>0</v>
      </c>
      <c r="H137" s="135">
        <f t="shared" si="566"/>
        <v>0</v>
      </c>
      <c r="J137" s="134"/>
      <c r="K137" s="150" t="s">
        <v>83</v>
      </c>
      <c r="L137" s="135">
        <v>0</v>
      </c>
      <c r="M137" s="135">
        <v>0</v>
      </c>
      <c r="N137" s="135">
        <v>0</v>
      </c>
      <c r="O137" s="135">
        <f t="shared" si="567"/>
        <v>0</v>
      </c>
      <c r="P137" s="135">
        <f t="shared" si="568"/>
        <v>0</v>
      </c>
      <c r="R137" s="134"/>
      <c r="S137" s="150" t="s">
        <v>83</v>
      </c>
      <c r="T137" s="135">
        <v>0</v>
      </c>
      <c r="U137" s="135">
        <v>0</v>
      </c>
      <c r="V137" s="135">
        <v>0</v>
      </c>
      <c r="W137" s="135">
        <f t="shared" si="569"/>
        <v>0</v>
      </c>
      <c r="X137" s="135">
        <f t="shared" si="570"/>
        <v>0</v>
      </c>
      <c r="Z137" s="134"/>
      <c r="AA137" s="150" t="s">
        <v>83</v>
      </c>
      <c r="AB137" s="135">
        <v>0</v>
      </c>
      <c r="AC137" s="135">
        <v>0</v>
      </c>
      <c r="AD137" s="135">
        <v>0</v>
      </c>
      <c r="AE137" s="135">
        <f t="shared" si="571"/>
        <v>0</v>
      </c>
      <c r="AF137" s="135">
        <f t="shared" si="572"/>
        <v>0</v>
      </c>
      <c r="AH137" s="134"/>
      <c r="AI137" s="150" t="s">
        <v>83</v>
      </c>
      <c r="AJ137" s="135">
        <v>0</v>
      </c>
      <c r="AK137" s="135">
        <v>0</v>
      </c>
      <c r="AL137" s="135">
        <v>0</v>
      </c>
      <c r="AM137" s="135">
        <f t="shared" si="573"/>
        <v>0</v>
      </c>
      <c r="AN137" s="135">
        <f t="shared" si="574"/>
        <v>0</v>
      </c>
      <c r="AP137" s="134"/>
      <c r="AQ137" s="150" t="s">
        <v>83</v>
      </c>
      <c r="AR137" s="135">
        <v>0</v>
      </c>
      <c r="AS137" s="135">
        <v>0</v>
      </c>
      <c r="AT137" s="135">
        <v>0</v>
      </c>
      <c r="AU137" s="135">
        <f t="shared" si="575"/>
        <v>0</v>
      </c>
      <c r="AV137" s="135">
        <f t="shared" si="576"/>
        <v>0</v>
      </c>
      <c r="AX137" s="134"/>
      <c r="AY137" s="150" t="s">
        <v>83</v>
      </c>
      <c r="AZ137" s="135">
        <v>0</v>
      </c>
      <c r="BA137" s="135">
        <v>0</v>
      </c>
      <c r="BB137" s="135">
        <v>0</v>
      </c>
      <c r="BC137" s="135">
        <f t="shared" si="577"/>
        <v>0</v>
      </c>
      <c r="BD137" s="135">
        <f t="shared" si="578"/>
        <v>0</v>
      </c>
      <c r="BF137" s="134"/>
      <c r="BG137" s="150" t="s">
        <v>83</v>
      </c>
      <c r="BH137" s="135">
        <v>0</v>
      </c>
      <c r="BI137" s="135">
        <v>0</v>
      </c>
      <c r="BJ137" s="135">
        <v>0</v>
      </c>
      <c r="BK137" s="135">
        <f t="shared" si="579"/>
        <v>0</v>
      </c>
      <c r="BL137" s="135">
        <f t="shared" si="580"/>
        <v>0</v>
      </c>
      <c r="BN137" s="134"/>
      <c r="BO137" s="150" t="s">
        <v>83</v>
      </c>
      <c r="BP137" s="135">
        <v>0</v>
      </c>
      <c r="BQ137" s="135">
        <v>0</v>
      </c>
      <c r="BR137" s="135">
        <v>0</v>
      </c>
      <c r="BS137" s="135">
        <f t="shared" si="581"/>
        <v>0</v>
      </c>
      <c r="BT137" s="135">
        <f t="shared" si="582"/>
        <v>0</v>
      </c>
    </row>
    <row r="138" spans="1:72">
      <c r="A138" s="35" t="s">
        <v>13</v>
      </c>
      <c r="B138" s="134"/>
      <c r="C138" s="150" t="s">
        <v>84</v>
      </c>
      <c r="D138" s="135">
        <f t="shared" si="562"/>
        <v>0</v>
      </c>
      <c r="E138" s="135">
        <f t="shared" si="563"/>
        <v>0</v>
      </c>
      <c r="F138" s="135">
        <f t="shared" si="564"/>
        <v>0</v>
      </c>
      <c r="G138" s="135">
        <f t="shared" si="565"/>
        <v>0</v>
      </c>
      <c r="H138" s="135">
        <f t="shared" si="566"/>
        <v>0</v>
      </c>
      <c r="J138" s="134"/>
      <c r="K138" s="150" t="s">
        <v>84</v>
      </c>
      <c r="L138" s="135">
        <v>0</v>
      </c>
      <c r="M138" s="135">
        <v>0</v>
      </c>
      <c r="N138" s="135">
        <v>0</v>
      </c>
      <c r="O138" s="135">
        <f t="shared" si="567"/>
        <v>0</v>
      </c>
      <c r="P138" s="135">
        <f t="shared" si="568"/>
        <v>0</v>
      </c>
      <c r="R138" s="134"/>
      <c r="S138" s="150" t="s">
        <v>84</v>
      </c>
      <c r="T138" s="135">
        <v>0</v>
      </c>
      <c r="U138" s="135">
        <v>0</v>
      </c>
      <c r="V138" s="135">
        <v>0</v>
      </c>
      <c r="W138" s="135">
        <f t="shared" si="569"/>
        <v>0</v>
      </c>
      <c r="X138" s="135">
        <f t="shared" si="570"/>
        <v>0</v>
      </c>
      <c r="Z138" s="134"/>
      <c r="AA138" s="150" t="s">
        <v>84</v>
      </c>
      <c r="AB138" s="135">
        <v>0</v>
      </c>
      <c r="AC138" s="135">
        <v>0</v>
      </c>
      <c r="AD138" s="135">
        <v>0</v>
      </c>
      <c r="AE138" s="135">
        <f t="shared" si="571"/>
        <v>0</v>
      </c>
      <c r="AF138" s="135">
        <f t="shared" si="572"/>
        <v>0</v>
      </c>
      <c r="AH138" s="134"/>
      <c r="AI138" s="150" t="s">
        <v>84</v>
      </c>
      <c r="AJ138" s="135">
        <v>0</v>
      </c>
      <c r="AK138" s="135">
        <v>0</v>
      </c>
      <c r="AL138" s="135">
        <v>0</v>
      </c>
      <c r="AM138" s="135">
        <f t="shared" si="573"/>
        <v>0</v>
      </c>
      <c r="AN138" s="135">
        <f t="shared" si="574"/>
        <v>0</v>
      </c>
      <c r="AP138" s="134"/>
      <c r="AQ138" s="150" t="s">
        <v>84</v>
      </c>
      <c r="AR138" s="135">
        <v>0</v>
      </c>
      <c r="AS138" s="135">
        <v>0</v>
      </c>
      <c r="AT138" s="135">
        <v>0</v>
      </c>
      <c r="AU138" s="135">
        <f t="shared" si="575"/>
        <v>0</v>
      </c>
      <c r="AV138" s="135">
        <f t="shared" si="576"/>
        <v>0</v>
      </c>
      <c r="AX138" s="134"/>
      <c r="AY138" s="150" t="s">
        <v>84</v>
      </c>
      <c r="AZ138" s="135">
        <v>0</v>
      </c>
      <c r="BA138" s="135">
        <v>0</v>
      </c>
      <c r="BB138" s="135">
        <v>0</v>
      </c>
      <c r="BC138" s="135">
        <f t="shared" si="577"/>
        <v>0</v>
      </c>
      <c r="BD138" s="135">
        <f t="shared" si="578"/>
        <v>0</v>
      </c>
      <c r="BF138" s="134"/>
      <c r="BG138" s="150" t="s">
        <v>84</v>
      </c>
      <c r="BH138" s="135">
        <v>0</v>
      </c>
      <c r="BI138" s="135">
        <v>0</v>
      </c>
      <c r="BJ138" s="135">
        <v>0</v>
      </c>
      <c r="BK138" s="135">
        <f t="shared" si="579"/>
        <v>0</v>
      </c>
      <c r="BL138" s="135">
        <f t="shared" si="580"/>
        <v>0</v>
      </c>
      <c r="BN138" s="134"/>
      <c r="BO138" s="150" t="s">
        <v>84</v>
      </c>
      <c r="BP138" s="135">
        <v>0</v>
      </c>
      <c r="BQ138" s="135">
        <v>0</v>
      </c>
      <c r="BR138" s="135">
        <v>0</v>
      </c>
      <c r="BS138" s="135">
        <f t="shared" si="581"/>
        <v>0</v>
      </c>
      <c r="BT138" s="135">
        <f t="shared" si="582"/>
        <v>0</v>
      </c>
    </row>
    <row r="139" spans="1:72">
      <c r="A139" s="35" t="s">
        <v>36</v>
      </c>
      <c r="B139" s="134"/>
      <c r="C139" s="150" t="s">
        <v>85</v>
      </c>
      <c r="D139" s="135">
        <f t="shared" si="562"/>
        <v>0</v>
      </c>
      <c r="E139" s="135">
        <f t="shared" si="563"/>
        <v>0</v>
      </c>
      <c r="F139" s="135">
        <f t="shared" si="564"/>
        <v>0</v>
      </c>
      <c r="G139" s="135">
        <f t="shared" si="565"/>
        <v>0</v>
      </c>
      <c r="H139" s="135">
        <f t="shared" si="566"/>
        <v>0</v>
      </c>
      <c r="J139" s="134"/>
      <c r="K139" s="150" t="s">
        <v>85</v>
      </c>
      <c r="L139" s="135">
        <v>0</v>
      </c>
      <c r="M139" s="135">
        <v>0</v>
      </c>
      <c r="N139" s="135">
        <v>0</v>
      </c>
      <c r="O139" s="135">
        <f t="shared" si="567"/>
        <v>0</v>
      </c>
      <c r="P139" s="135">
        <f t="shared" si="568"/>
        <v>0</v>
      </c>
      <c r="R139" s="134"/>
      <c r="S139" s="150" t="s">
        <v>85</v>
      </c>
      <c r="T139" s="135">
        <v>0</v>
      </c>
      <c r="U139" s="135">
        <v>0</v>
      </c>
      <c r="V139" s="135">
        <v>0</v>
      </c>
      <c r="W139" s="135">
        <f t="shared" si="569"/>
        <v>0</v>
      </c>
      <c r="X139" s="135">
        <f t="shared" si="570"/>
        <v>0</v>
      </c>
      <c r="Z139" s="134"/>
      <c r="AA139" s="150" t="s">
        <v>85</v>
      </c>
      <c r="AB139" s="135">
        <v>0</v>
      </c>
      <c r="AC139" s="135">
        <v>0</v>
      </c>
      <c r="AD139" s="135">
        <v>0</v>
      </c>
      <c r="AE139" s="135">
        <f t="shared" si="571"/>
        <v>0</v>
      </c>
      <c r="AF139" s="135">
        <f t="shared" si="572"/>
        <v>0</v>
      </c>
      <c r="AH139" s="134"/>
      <c r="AI139" s="150" t="s">
        <v>85</v>
      </c>
      <c r="AJ139" s="135">
        <v>0</v>
      </c>
      <c r="AK139" s="135">
        <v>0</v>
      </c>
      <c r="AL139" s="135">
        <v>0</v>
      </c>
      <c r="AM139" s="135">
        <f t="shared" si="573"/>
        <v>0</v>
      </c>
      <c r="AN139" s="135">
        <f t="shared" si="574"/>
        <v>0</v>
      </c>
      <c r="AP139" s="134"/>
      <c r="AQ139" s="150" t="s">
        <v>85</v>
      </c>
      <c r="AR139" s="135">
        <v>0</v>
      </c>
      <c r="AS139" s="135">
        <v>0</v>
      </c>
      <c r="AT139" s="135">
        <v>0</v>
      </c>
      <c r="AU139" s="135">
        <f t="shared" si="575"/>
        <v>0</v>
      </c>
      <c r="AV139" s="135">
        <f t="shared" si="576"/>
        <v>0</v>
      </c>
      <c r="AX139" s="134"/>
      <c r="AY139" s="150" t="s">
        <v>85</v>
      </c>
      <c r="AZ139" s="135">
        <v>0</v>
      </c>
      <c r="BA139" s="135">
        <v>0</v>
      </c>
      <c r="BB139" s="135">
        <v>0</v>
      </c>
      <c r="BC139" s="135">
        <f t="shared" si="577"/>
        <v>0</v>
      </c>
      <c r="BD139" s="135">
        <f t="shared" si="578"/>
        <v>0</v>
      </c>
      <c r="BF139" s="134"/>
      <c r="BG139" s="150" t="s">
        <v>85</v>
      </c>
      <c r="BH139" s="135">
        <v>0</v>
      </c>
      <c r="BI139" s="135">
        <v>0</v>
      </c>
      <c r="BJ139" s="135">
        <v>0</v>
      </c>
      <c r="BK139" s="135">
        <f t="shared" si="579"/>
        <v>0</v>
      </c>
      <c r="BL139" s="135">
        <f t="shared" si="580"/>
        <v>0</v>
      </c>
      <c r="BN139" s="134"/>
      <c r="BO139" s="150" t="s">
        <v>85</v>
      </c>
      <c r="BP139" s="135">
        <v>0</v>
      </c>
      <c r="BQ139" s="135">
        <v>0</v>
      </c>
      <c r="BR139" s="135">
        <v>0</v>
      </c>
      <c r="BS139" s="135">
        <f t="shared" si="581"/>
        <v>0</v>
      </c>
      <c r="BT139" s="135">
        <f t="shared" si="582"/>
        <v>0</v>
      </c>
    </row>
    <row r="140" spans="1:72">
      <c r="A140" s="35" t="s">
        <v>14</v>
      </c>
      <c r="B140" s="134"/>
      <c r="C140" s="150" t="s">
        <v>86</v>
      </c>
      <c r="D140" s="135">
        <f t="shared" si="562"/>
        <v>0</v>
      </c>
      <c r="E140" s="135">
        <f t="shared" si="563"/>
        <v>0</v>
      </c>
      <c r="F140" s="135">
        <f t="shared" si="564"/>
        <v>0</v>
      </c>
      <c r="G140" s="135">
        <f t="shared" si="565"/>
        <v>0</v>
      </c>
      <c r="H140" s="135">
        <f t="shared" si="566"/>
        <v>0</v>
      </c>
      <c r="J140" s="134"/>
      <c r="K140" s="150" t="s">
        <v>86</v>
      </c>
      <c r="L140" s="135">
        <v>0</v>
      </c>
      <c r="M140" s="135">
        <v>0</v>
      </c>
      <c r="N140" s="135">
        <v>0</v>
      </c>
      <c r="O140" s="135">
        <f t="shared" si="567"/>
        <v>0</v>
      </c>
      <c r="P140" s="135">
        <f t="shared" si="568"/>
        <v>0</v>
      </c>
      <c r="R140" s="134"/>
      <c r="S140" s="150" t="s">
        <v>86</v>
      </c>
      <c r="T140" s="135">
        <v>0</v>
      </c>
      <c r="U140" s="135">
        <v>0</v>
      </c>
      <c r="V140" s="135">
        <v>0</v>
      </c>
      <c r="W140" s="135">
        <f t="shared" si="569"/>
        <v>0</v>
      </c>
      <c r="X140" s="135">
        <f t="shared" si="570"/>
        <v>0</v>
      </c>
      <c r="Z140" s="134"/>
      <c r="AA140" s="150" t="s">
        <v>86</v>
      </c>
      <c r="AB140" s="135">
        <v>0</v>
      </c>
      <c r="AC140" s="135">
        <v>0</v>
      </c>
      <c r="AD140" s="135">
        <v>0</v>
      </c>
      <c r="AE140" s="135">
        <f t="shared" si="571"/>
        <v>0</v>
      </c>
      <c r="AF140" s="135">
        <f t="shared" si="572"/>
        <v>0</v>
      </c>
      <c r="AH140" s="134"/>
      <c r="AI140" s="150" t="s">
        <v>86</v>
      </c>
      <c r="AJ140" s="135">
        <v>0</v>
      </c>
      <c r="AK140" s="135">
        <v>0</v>
      </c>
      <c r="AL140" s="135">
        <v>0</v>
      </c>
      <c r="AM140" s="135">
        <f t="shared" si="573"/>
        <v>0</v>
      </c>
      <c r="AN140" s="135">
        <f t="shared" si="574"/>
        <v>0</v>
      </c>
      <c r="AP140" s="134"/>
      <c r="AQ140" s="150" t="s">
        <v>86</v>
      </c>
      <c r="AR140" s="135">
        <v>0</v>
      </c>
      <c r="AS140" s="135">
        <v>0</v>
      </c>
      <c r="AT140" s="135">
        <v>0</v>
      </c>
      <c r="AU140" s="135">
        <f t="shared" si="575"/>
        <v>0</v>
      </c>
      <c r="AV140" s="135">
        <f t="shared" si="576"/>
        <v>0</v>
      </c>
      <c r="AX140" s="134"/>
      <c r="AY140" s="150" t="s">
        <v>86</v>
      </c>
      <c r="AZ140" s="135">
        <v>0</v>
      </c>
      <c r="BA140" s="135">
        <v>0</v>
      </c>
      <c r="BB140" s="135">
        <v>0</v>
      </c>
      <c r="BC140" s="135">
        <f t="shared" si="577"/>
        <v>0</v>
      </c>
      <c r="BD140" s="135">
        <f t="shared" si="578"/>
        <v>0</v>
      </c>
      <c r="BF140" s="134"/>
      <c r="BG140" s="150" t="s">
        <v>86</v>
      </c>
      <c r="BH140" s="135">
        <v>0</v>
      </c>
      <c r="BI140" s="135">
        <v>0</v>
      </c>
      <c r="BJ140" s="135">
        <v>0</v>
      </c>
      <c r="BK140" s="135">
        <f t="shared" si="579"/>
        <v>0</v>
      </c>
      <c r="BL140" s="135">
        <f t="shared" si="580"/>
        <v>0</v>
      </c>
      <c r="BN140" s="134"/>
      <c r="BO140" s="150" t="s">
        <v>86</v>
      </c>
      <c r="BP140" s="135">
        <v>0</v>
      </c>
      <c r="BQ140" s="135">
        <v>0</v>
      </c>
      <c r="BR140" s="135">
        <v>0</v>
      </c>
      <c r="BS140" s="135">
        <f t="shared" si="581"/>
        <v>0</v>
      </c>
      <c r="BT140" s="135">
        <f t="shared" si="582"/>
        <v>0</v>
      </c>
    </row>
    <row r="141" spans="1:72">
      <c r="A141" s="35" t="s">
        <v>15</v>
      </c>
      <c r="B141" s="134"/>
      <c r="C141" s="150" t="s">
        <v>87</v>
      </c>
      <c r="D141" s="135">
        <f t="shared" si="562"/>
        <v>0</v>
      </c>
      <c r="E141" s="135">
        <f t="shared" si="563"/>
        <v>0</v>
      </c>
      <c r="F141" s="135">
        <f t="shared" si="564"/>
        <v>0</v>
      </c>
      <c r="G141" s="135">
        <f t="shared" si="565"/>
        <v>0</v>
      </c>
      <c r="H141" s="135">
        <f t="shared" si="566"/>
        <v>0</v>
      </c>
      <c r="J141" s="134"/>
      <c r="K141" s="150" t="s">
        <v>87</v>
      </c>
      <c r="L141" s="135">
        <v>0</v>
      </c>
      <c r="M141" s="135">
        <v>0</v>
      </c>
      <c r="N141" s="135">
        <v>0</v>
      </c>
      <c r="O141" s="135">
        <f t="shared" si="567"/>
        <v>0</v>
      </c>
      <c r="P141" s="135">
        <f t="shared" si="568"/>
        <v>0</v>
      </c>
      <c r="R141" s="134"/>
      <c r="S141" s="150" t="s">
        <v>87</v>
      </c>
      <c r="T141" s="135">
        <v>0</v>
      </c>
      <c r="U141" s="135">
        <v>0</v>
      </c>
      <c r="V141" s="135">
        <v>0</v>
      </c>
      <c r="W141" s="135">
        <f t="shared" si="569"/>
        <v>0</v>
      </c>
      <c r="X141" s="135">
        <f t="shared" si="570"/>
        <v>0</v>
      </c>
      <c r="Z141" s="134"/>
      <c r="AA141" s="150" t="s">
        <v>87</v>
      </c>
      <c r="AB141" s="135">
        <v>0</v>
      </c>
      <c r="AC141" s="135">
        <v>0</v>
      </c>
      <c r="AD141" s="135">
        <v>0</v>
      </c>
      <c r="AE141" s="135">
        <f t="shared" si="571"/>
        <v>0</v>
      </c>
      <c r="AF141" s="135">
        <f t="shared" si="572"/>
        <v>0</v>
      </c>
      <c r="AH141" s="134"/>
      <c r="AI141" s="150" t="s">
        <v>87</v>
      </c>
      <c r="AJ141" s="135">
        <v>0</v>
      </c>
      <c r="AK141" s="135">
        <v>0</v>
      </c>
      <c r="AL141" s="135">
        <v>0</v>
      </c>
      <c r="AM141" s="135">
        <f t="shared" si="573"/>
        <v>0</v>
      </c>
      <c r="AN141" s="135">
        <f t="shared" si="574"/>
        <v>0</v>
      </c>
      <c r="AP141" s="134"/>
      <c r="AQ141" s="150" t="s">
        <v>87</v>
      </c>
      <c r="AR141" s="135">
        <v>0</v>
      </c>
      <c r="AS141" s="135">
        <v>0</v>
      </c>
      <c r="AT141" s="135">
        <v>0</v>
      </c>
      <c r="AU141" s="135">
        <f t="shared" si="575"/>
        <v>0</v>
      </c>
      <c r="AV141" s="135">
        <f t="shared" si="576"/>
        <v>0</v>
      </c>
      <c r="AX141" s="134"/>
      <c r="AY141" s="150" t="s">
        <v>87</v>
      </c>
      <c r="AZ141" s="135">
        <v>0</v>
      </c>
      <c r="BA141" s="135">
        <v>0</v>
      </c>
      <c r="BB141" s="135">
        <v>0</v>
      </c>
      <c r="BC141" s="135">
        <f t="shared" si="577"/>
        <v>0</v>
      </c>
      <c r="BD141" s="135">
        <f t="shared" si="578"/>
        <v>0</v>
      </c>
      <c r="BF141" s="134"/>
      <c r="BG141" s="150" t="s">
        <v>87</v>
      </c>
      <c r="BH141" s="135">
        <v>0</v>
      </c>
      <c r="BI141" s="135">
        <v>0</v>
      </c>
      <c r="BJ141" s="135">
        <v>0</v>
      </c>
      <c r="BK141" s="135">
        <f t="shared" si="579"/>
        <v>0</v>
      </c>
      <c r="BL141" s="135">
        <f t="shared" si="580"/>
        <v>0</v>
      </c>
      <c r="BN141" s="134"/>
      <c r="BO141" s="150" t="s">
        <v>87</v>
      </c>
      <c r="BP141" s="135">
        <v>0</v>
      </c>
      <c r="BQ141" s="135">
        <v>0</v>
      </c>
      <c r="BR141" s="135">
        <v>0</v>
      </c>
      <c r="BS141" s="135">
        <f t="shared" si="581"/>
        <v>0</v>
      </c>
      <c r="BT141" s="135">
        <f t="shared" si="582"/>
        <v>0</v>
      </c>
    </row>
    <row r="142" spans="1:72">
      <c r="B142" s="136"/>
      <c r="C142" s="137"/>
      <c r="D142" s="138"/>
      <c r="E142" s="138"/>
      <c r="F142" s="138"/>
      <c r="G142" s="138"/>
      <c r="H142" s="138"/>
      <c r="J142" s="136"/>
      <c r="K142" s="137"/>
      <c r="L142" s="138"/>
      <c r="M142" s="138"/>
      <c r="N142" s="138"/>
      <c r="O142" s="138"/>
      <c r="P142" s="138"/>
      <c r="R142" s="136"/>
      <c r="S142" s="137"/>
      <c r="T142" s="138"/>
      <c r="U142" s="138"/>
      <c r="V142" s="138"/>
      <c r="W142" s="138"/>
      <c r="X142" s="138"/>
      <c r="Z142" s="136"/>
      <c r="AA142" s="137"/>
      <c r="AB142" s="138"/>
      <c r="AC142" s="138"/>
      <c r="AD142" s="138"/>
      <c r="AE142" s="138"/>
      <c r="AF142" s="138"/>
      <c r="AH142" s="136"/>
      <c r="AI142" s="137"/>
      <c r="AJ142" s="138"/>
      <c r="AK142" s="138"/>
      <c r="AL142" s="138"/>
      <c r="AM142" s="138"/>
      <c r="AN142" s="138"/>
      <c r="AP142" s="136"/>
      <c r="AQ142" s="137"/>
      <c r="AR142" s="138"/>
      <c r="AS142" s="138"/>
      <c r="AT142" s="138"/>
      <c r="AU142" s="138"/>
      <c r="AV142" s="138"/>
      <c r="AX142" s="136"/>
      <c r="AY142" s="137"/>
      <c r="AZ142" s="138"/>
      <c r="BA142" s="138"/>
      <c r="BB142" s="138"/>
      <c r="BC142" s="138"/>
      <c r="BD142" s="138"/>
      <c r="BF142" s="136"/>
      <c r="BG142" s="137"/>
      <c r="BH142" s="138"/>
      <c r="BI142" s="138"/>
      <c r="BJ142" s="138"/>
      <c r="BK142" s="138"/>
      <c r="BL142" s="138"/>
      <c r="BN142" s="136"/>
      <c r="BO142" s="137"/>
      <c r="BP142" s="138"/>
      <c r="BQ142" s="138"/>
      <c r="BR142" s="138"/>
      <c r="BS142" s="138"/>
      <c r="BT142" s="138"/>
    </row>
    <row r="143" spans="1:72">
      <c r="B143" s="330" t="s">
        <v>16</v>
      </c>
      <c r="C143" s="331"/>
      <c r="D143" s="139">
        <f>SUM(D135:D142)</f>
        <v>0</v>
      </c>
      <c r="E143" s="139">
        <f t="shared" ref="E143:F143" si="583">SUM(E135:E142)</f>
        <v>0</v>
      </c>
      <c r="F143" s="139">
        <f t="shared" si="583"/>
        <v>0</v>
      </c>
      <c r="G143" s="139">
        <f>SUM(G135:G142)</f>
        <v>0</v>
      </c>
      <c r="H143" s="139">
        <f t="shared" ref="H143" si="584">SUM(H135:H142)</f>
        <v>0</v>
      </c>
      <c r="J143" s="330" t="s">
        <v>16</v>
      </c>
      <c r="K143" s="331"/>
      <c r="L143" s="139">
        <f t="shared" ref="L143" si="585">SUM(L135:L142)</f>
        <v>0</v>
      </c>
      <c r="M143" s="139">
        <f t="shared" ref="M143:N143" si="586">SUM(M135:M142)</f>
        <v>0</v>
      </c>
      <c r="N143" s="139">
        <f t="shared" si="586"/>
        <v>0</v>
      </c>
      <c r="O143" s="139">
        <f>SUM(O135:O142)</f>
        <v>0</v>
      </c>
      <c r="P143" s="139">
        <f t="shared" ref="P143" si="587">SUM(P135:P142)</f>
        <v>0</v>
      </c>
      <c r="R143" s="330" t="s">
        <v>16</v>
      </c>
      <c r="S143" s="331"/>
      <c r="T143" s="139">
        <f t="shared" ref="T143:V143" si="588">SUM(T135:T142)</f>
        <v>0</v>
      </c>
      <c r="U143" s="139">
        <f t="shared" si="588"/>
        <v>0</v>
      </c>
      <c r="V143" s="139">
        <f t="shared" si="588"/>
        <v>0</v>
      </c>
      <c r="W143" s="139">
        <f>SUM(W135:W142)</f>
        <v>0</v>
      </c>
      <c r="X143" s="139">
        <f t="shared" ref="X143" si="589">SUM(X135:X142)</f>
        <v>0</v>
      </c>
      <c r="Z143" s="330" t="s">
        <v>16</v>
      </c>
      <c r="AA143" s="331"/>
      <c r="AB143" s="139">
        <f t="shared" ref="AB143:AD143" si="590">SUM(AB135:AB142)</f>
        <v>0</v>
      </c>
      <c r="AC143" s="139">
        <f t="shared" si="590"/>
        <v>0</v>
      </c>
      <c r="AD143" s="139">
        <f t="shared" si="590"/>
        <v>0</v>
      </c>
      <c r="AE143" s="139">
        <f>SUM(AE135:AE142)</f>
        <v>0</v>
      </c>
      <c r="AF143" s="139">
        <f t="shared" ref="AF143" si="591">SUM(AF135:AF142)</f>
        <v>0</v>
      </c>
      <c r="AH143" s="330" t="s">
        <v>16</v>
      </c>
      <c r="AI143" s="331"/>
      <c r="AJ143" s="139">
        <f t="shared" ref="AJ143:AL143" si="592">SUM(AJ135:AJ142)</f>
        <v>0</v>
      </c>
      <c r="AK143" s="139">
        <f t="shared" si="592"/>
        <v>0</v>
      </c>
      <c r="AL143" s="139">
        <f t="shared" si="592"/>
        <v>0</v>
      </c>
      <c r="AM143" s="139">
        <f>SUM(AM135:AM142)</f>
        <v>0</v>
      </c>
      <c r="AN143" s="139">
        <f t="shared" ref="AN143" si="593">SUM(AN135:AN142)</f>
        <v>0</v>
      </c>
      <c r="AP143" s="330" t="s">
        <v>16</v>
      </c>
      <c r="AQ143" s="331"/>
      <c r="AR143" s="139">
        <f t="shared" ref="AR143:AT143" si="594">SUM(AR135:AR142)</f>
        <v>0</v>
      </c>
      <c r="AS143" s="139">
        <f t="shared" si="594"/>
        <v>0</v>
      </c>
      <c r="AT143" s="139">
        <f t="shared" si="594"/>
        <v>0</v>
      </c>
      <c r="AU143" s="139">
        <f>SUM(AU135:AU142)</f>
        <v>0</v>
      </c>
      <c r="AV143" s="139">
        <f t="shared" ref="AV143" si="595">SUM(AV135:AV142)</f>
        <v>0</v>
      </c>
      <c r="AX143" s="330" t="s">
        <v>16</v>
      </c>
      <c r="AY143" s="331"/>
      <c r="AZ143" s="139">
        <f t="shared" ref="AZ143:BB143" si="596">SUM(AZ135:AZ142)</f>
        <v>0</v>
      </c>
      <c r="BA143" s="139">
        <f t="shared" si="596"/>
        <v>0</v>
      </c>
      <c r="BB143" s="139">
        <f t="shared" si="596"/>
        <v>0</v>
      </c>
      <c r="BC143" s="139">
        <f>SUM(BC135:BC142)</f>
        <v>0</v>
      </c>
      <c r="BD143" s="139">
        <f t="shared" ref="BD143" si="597">SUM(BD135:BD142)</f>
        <v>0</v>
      </c>
      <c r="BF143" s="330" t="s">
        <v>16</v>
      </c>
      <c r="BG143" s="331"/>
      <c r="BH143" s="139">
        <f t="shared" ref="BH143:BJ143" si="598">SUM(BH135:BH142)</f>
        <v>0</v>
      </c>
      <c r="BI143" s="139">
        <f t="shared" si="598"/>
        <v>0</v>
      </c>
      <c r="BJ143" s="139">
        <f t="shared" si="598"/>
        <v>0</v>
      </c>
      <c r="BK143" s="139">
        <f>SUM(BK135:BK142)</f>
        <v>0</v>
      </c>
      <c r="BL143" s="139">
        <f t="shared" ref="BL143" si="599">SUM(BL135:BL142)</f>
        <v>0</v>
      </c>
      <c r="BN143" s="330" t="s">
        <v>16</v>
      </c>
      <c r="BO143" s="331"/>
      <c r="BP143" s="139">
        <f t="shared" ref="BP143:BR143" si="600">SUM(BP135:BP142)</f>
        <v>0</v>
      </c>
      <c r="BQ143" s="139">
        <f t="shared" si="600"/>
        <v>0</v>
      </c>
      <c r="BR143" s="139">
        <f t="shared" si="600"/>
        <v>0</v>
      </c>
      <c r="BS143" s="139">
        <f>SUM(BS135:BS142)</f>
        <v>0</v>
      </c>
      <c r="BT143" s="139">
        <f t="shared" ref="BT143" si="601">SUM(BT135:BT142)</f>
        <v>0</v>
      </c>
    </row>
    <row r="144" spans="1:72">
      <c r="B144" s="134"/>
      <c r="C144" s="140"/>
      <c r="D144" s="135"/>
      <c r="E144" s="135"/>
      <c r="F144" s="135"/>
      <c r="G144" s="135"/>
      <c r="H144" s="135"/>
      <c r="J144" s="134"/>
      <c r="K144" s="140"/>
      <c r="L144" s="135"/>
      <c r="M144" s="135"/>
      <c r="N144" s="135"/>
      <c r="O144" s="135"/>
      <c r="P144" s="135"/>
      <c r="R144" s="134"/>
      <c r="S144" s="140"/>
      <c r="T144" s="135"/>
      <c r="U144" s="135"/>
      <c r="V144" s="135"/>
      <c r="W144" s="135"/>
      <c r="X144" s="135"/>
      <c r="Z144" s="134"/>
      <c r="AA144" s="140"/>
      <c r="AB144" s="135"/>
      <c r="AC144" s="135"/>
      <c r="AD144" s="135"/>
      <c r="AE144" s="135"/>
      <c r="AF144" s="135"/>
      <c r="AH144" s="134"/>
      <c r="AI144" s="140"/>
      <c r="AJ144" s="135"/>
      <c r="AK144" s="135"/>
      <c r="AL144" s="135"/>
      <c r="AM144" s="135"/>
      <c r="AN144" s="135"/>
      <c r="AP144" s="134"/>
      <c r="AQ144" s="140"/>
      <c r="AR144" s="135"/>
      <c r="AS144" s="135"/>
      <c r="AT144" s="135"/>
      <c r="AU144" s="135"/>
      <c r="AV144" s="135"/>
      <c r="AX144" s="134"/>
      <c r="AY144" s="140"/>
      <c r="AZ144" s="135"/>
      <c r="BA144" s="135"/>
      <c r="BB144" s="135"/>
      <c r="BC144" s="135"/>
      <c r="BD144" s="135"/>
      <c r="BF144" s="134"/>
      <c r="BG144" s="140"/>
      <c r="BH144" s="135"/>
      <c r="BI144" s="135"/>
      <c r="BJ144" s="135"/>
      <c r="BK144" s="135"/>
      <c r="BL144" s="135"/>
      <c r="BN144" s="134"/>
      <c r="BO144" s="140"/>
      <c r="BP144" s="135"/>
      <c r="BQ144" s="135"/>
      <c r="BR144" s="135"/>
      <c r="BS144" s="135"/>
      <c r="BT144" s="135"/>
    </row>
    <row r="145" spans="1:72">
      <c r="B145" s="141"/>
      <c r="C145" s="142" t="s">
        <v>73</v>
      </c>
      <c r="D145" s="135">
        <f t="shared" ref="D145:D148" si="602">L145+T145+AB145+AJ145+AR145+AZ145+BH145+BP145</f>
        <v>0</v>
      </c>
      <c r="E145" s="135">
        <f t="shared" ref="E145:E148" si="603">M145+U145+AC145+AK145+AS145+BA145+BI145+BQ145</f>
        <v>0</v>
      </c>
      <c r="F145" s="135">
        <f t="shared" ref="F145:F148" si="604">N145+V145+AD145+AL145+AT145+BB145+BJ145+BR145</f>
        <v>0</v>
      </c>
      <c r="G145" s="135">
        <f t="shared" ref="G145:G148" si="605">F145-D145</f>
        <v>0</v>
      </c>
      <c r="H145" s="135">
        <f t="shared" ref="H145:H148" si="606">F145-E145</f>
        <v>0</v>
      </c>
      <c r="J145" s="141"/>
      <c r="K145" s="142" t="s">
        <v>73</v>
      </c>
      <c r="L145" s="135">
        <v>0</v>
      </c>
      <c r="M145" s="135">
        <v>0</v>
      </c>
      <c r="N145" s="135">
        <v>0</v>
      </c>
      <c r="O145" s="135">
        <f t="shared" ref="O145:O148" si="607">N145-L145</f>
        <v>0</v>
      </c>
      <c r="P145" s="135">
        <f t="shared" ref="P145:P148" si="608">N145-M145</f>
        <v>0</v>
      </c>
      <c r="R145" s="141"/>
      <c r="S145" s="142" t="s">
        <v>73</v>
      </c>
      <c r="T145" s="135">
        <v>0</v>
      </c>
      <c r="U145" s="135">
        <v>0</v>
      </c>
      <c r="V145" s="135">
        <v>0</v>
      </c>
      <c r="W145" s="135">
        <f t="shared" ref="W145:W148" si="609">V145-T145</f>
        <v>0</v>
      </c>
      <c r="X145" s="135">
        <f t="shared" ref="X145:X148" si="610">V145-U145</f>
        <v>0</v>
      </c>
      <c r="Z145" s="141"/>
      <c r="AA145" s="142" t="s">
        <v>73</v>
      </c>
      <c r="AB145" s="135">
        <v>0</v>
      </c>
      <c r="AC145" s="135">
        <v>0</v>
      </c>
      <c r="AD145" s="135">
        <v>0</v>
      </c>
      <c r="AE145" s="135">
        <f t="shared" ref="AE145:AE148" si="611">AD145-AB145</f>
        <v>0</v>
      </c>
      <c r="AF145" s="135">
        <f t="shared" ref="AF145:AF148" si="612">AD145-AC145</f>
        <v>0</v>
      </c>
      <c r="AH145" s="141"/>
      <c r="AI145" s="142" t="s">
        <v>73</v>
      </c>
      <c r="AJ145" s="135">
        <v>0</v>
      </c>
      <c r="AK145" s="135">
        <v>0</v>
      </c>
      <c r="AL145" s="135">
        <v>0</v>
      </c>
      <c r="AM145" s="135">
        <f t="shared" ref="AM145:AM148" si="613">AL145-AJ145</f>
        <v>0</v>
      </c>
      <c r="AN145" s="135">
        <f t="shared" ref="AN145:AN148" si="614">AL145-AK145</f>
        <v>0</v>
      </c>
      <c r="AP145" s="141"/>
      <c r="AQ145" s="142" t="s">
        <v>73</v>
      </c>
      <c r="AR145" s="135">
        <v>0</v>
      </c>
      <c r="AS145" s="135">
        <v>0</v>
      </c>
      <c r="AT145" s="135">
        <v>0</v>
      </c>
      <c r="AU145" s="135">
        <f t="shared" ref="AU145:AU148" si="615">AT145-AR145</f>
        <v>0</v>
      </c>
      <c r="AV145" s="135">
        <f t="shared" ref="AV145:AV148" si="616">AT145-AS145</f>
        <v>0</v>
      </c>
      <c r="AX145" s="141"/>
      <c r="AY145" s="142" t="s">
        <v>73</v>
      </c>
      <c r="AZ145" s="135">
        <v>0</v>
      </c>
      <c r="BA145" s="135"/>
      <c r="BB145" s="135">
        <v>0</v>
      </c>
      <c r="BC145" s="135">
        <f t="shared" ref="BC145:BC148" si="617">BB145-AZ145</f>
        <v>0</v>
      </c>
      <c r="BD145" s="135">
        <f t="shared" ref="BD145:BD148" si="618">BB145-BA145</f>
        <v>0</v>
      </c>
      <c r="BF145" s="141"/>
      <c r="BG145" s="142" t="s">
        <v>73</v>
      </c>
      <c r="BH145" s="135">
        <v>0</v>
      </c>
      <c r="BI145" s="135">
        <v>0</v>
      </c>
      <c r="BJ145" s="135">
        <v>0</v>
      </c>
      <c r="BK145" s="135">
        <f t="shared" ref="BK145:BK148" si="619">BJ145-BH145</f>
        <v>0</v>
      </c>
      <c r="BL145" s="135">
        <f t="shared" ref="BL145:BL148" si="620">BJ145-BI145</f>
        <v>0</v>
      </c>
      <c r="BN145" s="141"/>
      <c r="BO145" s="142" t="s">
        <v>73</v>
      </c>
      <c r="BP145" s="135">
        <v>0</v>
      </c>
      <c r="BQ145" s="135">
        <v>0</v>
      </c>
      <c r="BR145" s="135">
        <v>0</v>
      </c>
      <c r="BS145" s="135">
        <f t="shared" ref="BS145:BS148" si="621">BR145-BP145</f>
        <v>0</v>
      </c>
      <c r="BT145" s="135">
        <f t="shared" ref="BT145:BT148" si="622">BR145-BQ145</f>
        <v>0</v>
      </c>
    </row>
    <row r="146" spans="1:72">
      <c r="B146" s="141"/>
      <c r="C146" s="142" t="s">
        <v>18</v>
      </c>
      <c r="D146" s="135">
        <f t="shared" si="602"/>
        <v>0</v>
      </c>
      <c r="E146" s="135">
        <f t="shared" si="603"/>
        <v>0</v>
      </c>
      <c r="F146" s="135">
        <f t="shared" si="604"/>
        <v>0</v>
      </c>
      <c r="G146" s="135">
        <f t="shared" si="605"/>
        <v>0</v>
      </c>
      <c r="H146" s="135">
        <f t="shared" si="606"/>
        <v>0</v>
      </c>
      <c r="J146" s="141"/>
      <c r="K146" s="142" t="s">
        <v>18</v>
      </c>
      <c r="L146" s="135">
        <v>0</v>
      </c>
      <c r="M146" s="135">
        <v>0</v>
      </c>
      <c r="N146" s="135">
        <v>0</v>
      </c>
      <c r="O146" s="135">
        <f t="shared" si="607"/>
        <v>0</v>
      </c>
      <c r="P146" s="135">
        <f t="shared" si="608"/>
        <v>0</v>
      </c>
      <c r="R146" s="141"/>
      <c r="S146" s="142" t="s">
        <v>18</v>
      </c>
      <c r="T146" s="135">
        <v>0</v>
      </c>
      <c r="U146" s="135">
        <v>0</v>
      </c>
      <c r="V146" s="135">
        <v>0</v>
      </c>
      <c r="W146" s="135">
        <f t="shared" si="609"/>
        <v>0</v>
      </c>
      <c r="X146" s="135">
        <f t="shared" si="610"/>
        <v>0</v>
      </c>
      <c r="Z146" s="141"/>
      <c r="AA146" s="142" t="s">
        <v>18</v>
      </c>
      <c r="AB146" s="135">
        <v>0</v>
      </c>
      <c r="AC146" s="135">
        <v>0</v>
      </c>
      <c r="AD146" s="135">
        <v>0</v>
      </c>
      <c r="AE146" s="135">
        <f t="shared" si="611"/>
        <v>0</v>
      </c>
      <c r="AF146" s="135">
        <f t="shared" si="612"/>
        <v>0</v>
      </c>
      <c r="AH146" s="141"/>
      <c r="AI146" s="142" t="s">
        <v>18</v>
      </c>
      <c r="AJ146" s="135">
        <v>0</v>
      </c>
      <c r="AK146" s="135">
        <v>0</v>
      </c>
      <c r="AL146" s="135">
        <v>0</v>
      </c>
      <c r="AM146" s="135">
        <f t="shared" si="613"/>
        <v>0</v>
      </c>
      <c r="AN146" s="135">
        <f t="shared" si="614"/>
        <v>0</v>
      </c>
      <c r="AP146" s="141"/>
      <c r="AQ146" s="142" t="s">
        <v>18</v>
      </c>
      <c r="AR146" s="135">
        <v>0</v>
      </c>
      <c r="AS146" s="135">
        <v>0</v>
      </c>
      <c r="AT146" s="135">
        <v>0</v>
      </c>
      <c r="AU146" s="135">
        <f t="shared" si="615"/>
        <v>0</v>
      </c>
      <c r="AV146" s="135">
        <f t="shared" si="616"/>
        <v>0</v>
      </c>
      <c r="AX146" s="141"/>
      <c r="AY146" s="142" t="s">
        <v>18</v>
      </c>
      <c r="AZ146" s="135">
        <v>0</v>
      </c>
      <c r="BA146" s="135"/>
      <c r="BB146" s="135">
        <v>0</v>
      </c>
      <c r="BC146" s="135">
        <f t="shared" si="617"/>
        <v>0</v>
      </c>
      <c r="BD146" s="135">
        <f t="shared" si="618"/>
        <v>0</v>
      </c>
      <c r="BF146" s="141"/>
      <c r="BG146" s="142" t="s">
        <v>18</v>
      </c>
      <c r="BH146" s="135">
        <v>0</v>
      </c>
      <c r="BI146" s="135">
        <v>0</v>
      </c>
      <c r="BJ146" s="135">
        <v>0</v>
      </c>
      <c r="BK146" s="135">
        <f t="shared" si="619"/>
        <v>0</v>
      </c>
      <c r="BL146" s="135">
        <f t="shared" si="620"/>
        <v>0</v>
      </c>
      <c r="BN146" s="141"/>
      <c r="BO146" s="142" t="s">
        <v>18</v>
      </c>
      <c r="BP146" s="135">
        <v>0</v>
      </c>
      <c r="BQ146" s="135">
        <v>0</v>
      </c>
      <c r="BR146" s="135">
        <v>0</v>
      </c>
      <c r="BS146" s="135">
        <f t="shared" si="621"/>
        <v>0</v>
      </c>
      <c r="BT146" s="135">
        <f t="shared" si="622"/>
        <v>0</v>
      </c>
    </row>
    <row r="147" spans="1:72">
      <c r="B147" s="141"/>
      <c r="C147" s="142" t="s">
        <v>19</v>
      </c>
      <c r="D147" s="135">
        <f t="shared" si="602"/>
        <v>0</v>
      </c>
      <c r="E147" s="135">
        <f t="shared" si="603"/>
        <v>0</v>
      </c>
      <c r="F147" s="135">
        <f t="shared" si="604"/>
        <v>0</v>
      </c>
      <c r="G147" s="135">
        <f t="shared" si="605"/>
        <v>0</v>
      </c>
      <c r="H147" s="135">
        <f t="shared" si="606"/>
        <v>0</v>
      </c>
      <c r="J147" s="141"/>
      <c r="K147" s="142" t="s">
        <v>19</v>
      </c>
      <c r="L147" s="135">
        <v>0</v>
      </c>
      <c r="M147" s="135">
        <v>0</v>
      </c>
      <c r="N147" s="135">
        <v>0</v>
      </c>
      <c r="O147" s="135">
        <f t="shared" si="607"/>
        <v>0</v>
      </c>
      <c r="P147" s="135">
        <f t="shared" si="608"/>
        <v>0</v>
      </c>
      <c r="R147" s="141"/>
      <c r="S147" s="142" t="s">
        <v>19</v>
      </c>
      <c r="T147" s="135">
        <v>0</v>
      </c>
      <c r="U147" s="135">
        <v>0</v>
      </c>
      <c r="V147" s="135">
        <v>0</v>
      </c>
      <c r="W147" s="135">
        <f t="shared" si="609"/>
        <v>0</v>
      </c>
      <c r="X147" s="135">
        <f t="shared" si="610"/>
        <v>0</v>
      </c>
      <c r="Z147" s="141"/>
      <c r="AA147" s="142" t="s">
        <v>19</v>
      </c>
      <c r="AB147" s="135">
        <v>0</v>
      </c>
      <c r="AC147" s="135">
        <v>0</v>
      </c>
      <c r="AD147" s="135">
        <v>0</v>
      </c>
      <c r="AE147" s="135">
        <f t="shared" si="611"/>
        <v>0</v>
      </c>
      <c r="AF147" s="135">
        <f t="shared" si="612"/>
        <v>0</v>
      </c>
      <c r="AH147" s="141"/>
      <c r="AI147" s="142" t="s">
        <v>19</v>
      </c>
      <c r="AJ147" s="135">
        <v>0</v>
      </c>
      <c r="AK147" s="135">
        <v>0</v>
      </c>
      <c r="AL147" s="135">
        <v>0</v>
      </c>
      <c r="AM147" s="135">
        <f t="shared" si="613"/>
        <v>0</v>
      </c>
      <c r="AN147" s="135">
        <f t="shared" si="614"/>
        <v>0</v>
      </c>
      <c r="AP147" s="141"/>
      <c r="AQ147" s="142" t="s">
        <v>19</v>
      </c>
      <c r="AR147" s="135">
        <v>0</v>
      </c>
      <c r="AS147" s="135">
        <v>0</v>
      </c>
      <c r="AT147" s="135">
        <v>0</v>
      </c>
      <c r="AU147" s="135">
        <f t="shared" si="615"/>
        <v>0</v>
      </c>
      <c r="AV147" s="135">
        <f t="shared" si="616"/>
        <v>0</v>
      </c>
      <c r="AX147" s="141"/>
      <c r="AY147" s="142" t="s">
        <v>19</v>
      </c>
      <c r="AZ147" s="135">
        <v>0</v>
      </c>
      <c r="BA147" s="135"/>
      <c r="BB147" s="135">
        <v>0</v>
      </c>
      <c r="BC147" s="135">
        <f t="shared" si="617"/>
        <v>0</v>
      </c>
      <c r="BD147" s="135">
        <f t="shared" si="618"/>
        <v>0</v>
      </c>
      <c r="BF147" s="141"/>
      <c r="BG147" s="142" t="s">
        <v>19</v>
      </c>
      <c r="BH147" s="135">
        <v>0</v>
      </c>
      <c r="BI147" s="135">
        <v>0</v>
      </c>
      <c r="BJ147" s="135">
        <v>0</v>
      </c>
      <c r="BK147" s="135">
        <f t="shared" si="619"/>
        <v>0</v>
      </c>
      <c r="BL147" s="135">
        <f t="shared" si="620"/>
        <v>0</v>
      </c>
      <c r="BN147" s="141"/>
      <c r="BO147" s="142" t="s">
        <v>19</v>
      </c>
      <c r="BP147" s="135">
        <v>0</v>
      </c>
      <c r="BQ147" s="135">
        <v>0</v>
      </c>
      <c r="BR147" s="135">
        <v>0</v>
      </c>
      <c r="BS147" s="135">
        <f t="shared" si="621"/>
        <v>0</v>
      </c>
      <c r="BT147" s="135">
        <f t="shared" si="622"/>
        <v>0</v>
      </c>
    </row>
    <row r="148" spans="1:72">
      <c r="B148" s="141"/>
      <c r="C148" s="152" t="s">
        <v>74</v>
      </c>
      <c r="D148" s="135">
        <f t="shared" si="602"/>
        <v>0</v>
      </c>
      <c r="E148" s="135">
        <f t="shared" si="603"/>
        <v>0</v>
      </c>
      <c r="F148" s="135">
        <f t="shared" si="604"/>
        <v>0</v>
      </c>
      <c r="G148" s="135">
        <f t="shared" si="605"/>
        <v>0</v>
      </c>
      <c r="H148" s="135">
        <f t="shared" si="606"/>
        <v>0</v>
      </c>
      <c r="J148" s="141"/>
      <c r="K148" s="152" t="s">
        <v>74</v>
      </c>
      <c r="L148" s="135">
        <v>0</v>
      </c>
      <c r="M148" s="135">
        <v>0</v>
      </c>
      <c r="N148" s="135">
        <v>0</v>
      </c>
      <c r="O148" s="135">
        <f t="shared" si="607"/>
        <v>0</v>
      </c>
      <c r="P148" s="135">
        <f t="shared" si="608"/>
        <v>0</v>
      </c>
      <c r="R148" s="141"/>
      <c r="S148" s="152" t="s">
        <v>74</v>
      </c>
      <c r="T148" s="135">
        <v>0</v>
      </c>
      <c r="U148" s="135">
        <v>0</v>
      </c>
      <c r="V148" s="135">
        <v>0</v>
      </c>
      <c r="W148" s="135">
        <f t="shared" si="609"/>
        <v>0</v>
      </c>
      <c r="X148" s="135">
        <f t="shared" si="610"/>
        <v>0</v>
      </c>
      <c r="Z148" s="141"/>
      <c r="AA148" s="152" t="s">
        <v>74</v>
      </c>
      <c r="AB148" s="135">
        <v>0</v>
      </c>
      <c r="AC148" s="135">
        <v>0</v>
      </c>
      <c r="AD148" s="135">
        <v>0</v>
      </c>
      <c r="AE148" s="135">
        <f t="shared" si="611"/>
        <v>0</v>
      </c>
      <c r="AF148" s="135">
        <f t="shared" si="612"/>
        <v>0</v>
      </c>
      <c r="AH148" s="141"/>
      <c r="AI148" s="152" t="s">
        <v>74</v>
      </c>
      <c r="AJ148" s="135">
        <v>0</v>
      </c>
      <c r="AK148" s="135">
        <v>0</v>
      </c>
      <c r="AL148" s="135">
        <v>0</v>
      </c>
      <c r="AM148" s="135">
        <f t="shared" si="613"/>
        <v>0</v>
      </c>
      <c r="AN148" s="135">
        <f t="shared" si="614"/>
        <v>0</v>
      </c>
      <c r="AP148" s="141"/>
      <c r="AQ148" s="152" t="s">
        <v>74</v>
      </c>
      <c r="AR148" s="135">
        <v>0</v>
      </c>
      <c r="AS148" s="135">
        <v>0</v>
      </c>
      <c r="AT148" s="135">
        <v>0</v>
      </c>
      <c r="AU148" s="135">
        <f t="shared" si="615"/>
        <v>0</v>
      </c>
      <c r="AV148" s="135">
        <f t="shared" si="616"/>
        <v>0</v>
      </c>
      <c r="AX148" s="141"/>
      <c r="AY148" s="152" t="s">
        <v>74</v>
      </c>
      <c r="AZ148" s="135">
        <v>0</v>
      </c>
      <c r="BA148" s="135"/>
      <c r="BB148" s="135">
        <v>0</v>
      </c>
      <c r="BC148" s="135">
        <f t="shared" si="617"/>
        <v>0</v>
      </c>
      <c r="BD148" s="135">
        <f t="shared" si="618"/>
        <v>0</v>
      </c>
      <c r="BF148" s="141"/>
      <c r="BG148" s="152" t="s">
        <v>74</v>
      </c>
      <c r="BH148" s="135">
        <v>0</v>
      </c>
      <c r="BI148" s="135">
        <v>0</v>
      </c>
      <c r="BJ148" s="135">
        <v>0</v>
      </c>
      <c r="BK148" s="135">
        <f t="shared" si="619"/>
        <v>0</v>
      </c>
      <c r="BL148" s="135">
        <f t="shared" si="620"/>
        <v>0</v>
      </c>
      <c r="BN148" s="141"/>
      <c r="BO148" s="152" t="s">
        <v>74</v>
      </c>
      <c r="BP148" s="135">
        <v>0</v>
      </c>
      <c r="BQ148" s="135">
        <v>0</v>
      </c>
      <c r="BR148" s="135">
        <v>0</v>
      </c>
      <c r="BS148" s="135">
        <f t="shared" si="621"/>
        <v>0</v>
      </c>
      <c r="BT148" s="135">
        <f t="shared" si="622"/>
        <v>0</v>
      </c>
    </row>
    <row r="149" spans="1:72">
      <c r="B149" s="134"/>
      <c r="C149" s="140"/>
      <c r="D149" s="138"/>
      <c r="E149" s="138"/>
      <c r="F149" s="138"/>
      <c r="G149" s="138"/>
      <c r="H149" s="138"/>
      <c r="J149" s="134"/>
      <c r="K149" s="140"/>
      <c r="L149" s="138"/>
      <c r="M149" s="138"/>
      <c r="N149" s="138"/>
      <c r="O149" s="138"/>
      <c r="P149" s="138"/>
      <c r="R149" s="134"/>
      <c r="S149" s="140"/>
      <c r="T149" s="138"/>
      <c r="U149" s="138"/>
      <c r="V149" s="138"/>
      <c r="W149" s="138"/>
      <c r="X149" s="138"/>
      <c r="Z149" s="134"/>
      <c r="AA149" s="140"/>
      <c r="AB149" s="138"/>
      <c r="AC149" s="138"/>
      <c r="AD149" s="138"/>
      <c r="AE149" s="138"/>
      <c r="AF149" s="138"/>
      <c r="AH149" s="134"/>
      <c r="AI149" s="140"/>
      <c r="AJ149" s="138"/>
      <c r="AK149" s="138"/>
      <c r="AL149" s="138"/>
      <c r="AM149" s="138"/>
      <c r="AN149" s="138"/>
      <c r="AP149" s="134"/>
      <c r="AQ149" s="140"/>
      <c r="AR149" s="138"/>
      <c r="AS149" s="138"/>
      <c r="AT149" s="138"/>
      <c r="AU149" s="138"/>
      <c r="AV149" s="138"/>
      <c r="AX149" s="134"/>
      <c r="AY149" s="140"/>
      <c r="AZ149" s="138"/>
      <c r="BA149" s="138"/>
      <c r="BB149" s="138"/>
      <c r="BC149" s="138"/>
      <c r="BD149" s="138"/>
      <c r="BF149" s="134"/>
      <c r="BG149" s="140"/>
      <c r="BH149" s="138"/>
      <c r="BI149" s="138"/>
      <c r="BJ149" s="138"/>
      <c r="BK149" s="138"/>
      <c r="BL149" s="138"/>
      <c r="BN149" s="134"/>
      <c r="BO149" s="140"/>
      <c r="BP149" s="138"/>
      <c r="BQ149" s="138"/>
      <c r="BR149" s="138"/>
      <c r="BS149" s="138"/>
      <c r="BT149" s="138"/>
    </row>
    <row r="150" spans="1:72">
      <c r="B150" s="332" t="s">
        <v>39</v>
      </c>
      <c r="C150" s="333"/>
      <c r="D150" s="143">
        <f>SUM(D145:D148)+D143</f>
        <v>0</v>
      </c>
      <c r="E150" s="143">
        <f t="shared" ref="E150:F150" si="623">SUM(E145:E148)+E143</f>
        <v>0</v>
      </c>
      <c r="F150" s="143">
        <f t="shared" si="623"/>
        <v>0</v>
      </c>
      <c r="G150" s="143">
        <f t="shared" ref="G150:H150" si="624">SUM(G145:G148)+G143</f>
        <v>0</v>
      </c>
      <c r="H150" s="143">
        <f t="shared" si="624"/>
        <v>0</v>
      </c>
      <c r="J150" s="332" t="s">
        <v>39</v>
      </c>
      <c r="K150" s="333"/>
      <c r="L150" s="143">
        <f t="shared" ref="L150" si="625">SUM(L145:L148)+L143</f>
        <v>0</v>
      </c>
      <c r="M150" s="143">
        <f t="shared" ref="M150:N150" si="626">SUM(M145:M148)+M143</f>
        <v>0</v>
      </c>
      <c r="N150" s="143">
        <f t="shared" si="626"/>
        <v>0</v>
      </c>
      <c r="O150" s="143">
        <f t="shared" ref="O150:P150" si="627">SUM(O145:O148)+O143</f>
        <v>0</v>
      </c>
      <c r="P150" s="143">
        <f t="shared" si="627"/>
        <v>0</v>
      </c>
      <c r="R150" s="332" t="s">
        <v>39</v>
      </c>
      <c r="S150" s="333"/>
      <c r="T150" s="143">
        <f t="shared" ref="T150:V150" si="628">SUM(T145:T148)+T143</f>
        <v>0</v>
      </c>
      <c r="U150" s="143">
        <f t="shared" si="628"/>
        <v>0</v>
      </c>
      <c r="V150" s="143">
        <f t="shared" si="628"/>
        <v>0</v>
      </c>
      <c r="W150" s="143">
        <f t="shared" ref="W150:X150" si="629">SUM(W145:W148)+W143</f>
        <v>0</v>
      </c>
      <c r="X150" s="143">
        <f t="shared" si="629"/>
        <v>0</v>
      </c>
      <c r="Z150" s="332" t="s">
        <v>39</v>
      </c>
      <c r="AA150" s="333"/>
      <c r="AB150" s="143">
        <f t="shared" ref="AB150:AD150" si="630">SUM(AB145:AB149)+AB143</f>
        <v>0</v>
      </c>
      <c r="AC150" s="143">
        <f t="shared" si="630"/>
        <v>0</v>
      </c>
      <c r="AD150" s="143">
        <f t="shared" si="630"/>
        <v>0</v>
      </c>
      <c r="AE150" s="143">
        <f t="shared" ref="AE150:AF150" si="631">SUM(AE145:AE148)+AE143</f>
        <v>0</v>
      </c>
      <c r="AF150" s="143">
        <f t="shared" si="631"/>
        <v>0</v>
      </c>
      <c r="AH150" s="332" t="s">
        <v>39</v>
      </c>
      <c r="AI150" s="333"/>
      <c r="AJ150" s="143">
        <f t="shared" ref="AJ150:AL150" si="632">SUM(AJ145:AJ148)+AJ143</f>
        <v>0</v>
      </c>
      <c r="AK150" s="143">
        <f t="shared" si="632"/>
        <v>0</v>
      </c>
      <c r="AL150" s="143">
        <f t="shared" si="632"/>
        <v>0</v>
      </c>
      <c r="AM150" s="143">
        <f t="shared" ref="AM150:AN150" si="633">SUM(AM145:AM148)+AM143</f>
        <v>0</v>
      </c>
      <c r="AN150" s="143">
        <f t="shared" si="633"/>
        <v>0</v>
      </c>
      <c r="AP150" s="332" t="s">
        <v>39</v>
      </c>
      <c r="AQ150" s="333"/>
      <c r="AR150" s="143">
        <f>SUM(AR145:AR148)+AR143</f>
        <v>0</v>
      </c>
      <c r="AS150" s="143">
        <f t="shared" ref="AS150:AT150" si="634">SUM(AS145:AS148)+AS143</f>
        <v>0</v>
      </c>
      <c r="AT150" s="143">
        <f t="shared" si="634"/>
        <v>0</v>
      </c>
      <c r="AU150" s="143">
        <f t="shared" ref="AU150:AV150" si="635">SUM(AU145:AU148)+AU143</f>
        <v>0</v>
      </c>
      <c r="AV150" s="143">
        <f t="shared" si="635"/>
        <v>0</v>
      </c>
      <c r="AX150" s="332" t="s">
        <v>39</v>
      </c>
      <c r="AY150" s="333"/>
      <c r="AZ150" s="143">
        <f t="shared" ref="AZ150:BB150" si="636">SUM(AZ145:AZ148)+AZ143</f>
        <v>0</v>
      </c>
      <c r="BA150" s="143">
        <f t="shared" si="636"/>
        <v>0</v>
      </c>
      <c r="BB150" s="143">
        <f t="shared" si="636"/>
        <v>0</v>
      </c>
      <c r="BC150" s="143">
        <f t="shared" ref="BC150:BD150" si="637">SUM(BC145:BC148)+BC143</f>
        <v>0</v>
      </c>
      <c r="BD150" s="143">
        <f t="shared" si="637"/>
        <v>0</v>
      </c>
      <c r="BF150" s="332" t="s">
        <v>39</v>
      </c>
      <c r="BG150" s="333"/>
      <c r="BH150" s="143">
        <f t="shared" ref="BH150:BJ150" si="638">SUM(BH145:BH149)</f>
        <v>0</v>
      </c>
      <c r="BI150" s="143">
        <f t="shared" si="638"/>
        <v>0</v>
      </c>
      <c r="BJ150" s="143">
        <f t="shared" si="638"/>
        <v>0</v>
      </c>
      <c r="BK150" s="143">
        <f t="shared" ref="BK150:BL150" si="639">SUM(BK145:BK148)+BK143</f>
        <v>0</v>
      </c>
      <c r="BL150" s="143">
        <f t="shared" si="639"/>
        <v>0</v>
      </c>
      <c r="BN150" s="332" t="s">
        <v>39</v>
      </c>
      <c r="BO150" s="333"/>
      <c r="BP150" s="143">
        <f t="shared" ref="BP150:BR150" si="640">SUM(BP145:BP149)+BP143</f>
        <v>0</v>
      </c>
      <c r="BQ150" s="143">
        <f t="shared" si="640"/>
        <v>0</v>
      </c>
      <c r="BR150" s="143">
        <f t="shared" si="640"/>
        <v>0</v>
      </c>
      <c r="BS150" s="143">
        <f t="shared" ref="BS150:BT150" si="641">SUM(BS145:BS148)+BS143</f>
        <v>0</v>
      </c>
      <c r="BT150" s="143">
        <f t="shared" si="641"/>
        <v>0</v>
      </c>
    </row>
    <row r="151" spans="1:72">
      <c r="B151" s="128"/>
      <c r="C151" s="149" t="s">
        <v>78</v>
      </c>
      <c r="D151" s="129"/>
      <c r="E151" s="129"/>
      <c r="F151" s="129"/>
      <c r="G151" s="129"/>
      <c r="H151" s="129"/>
      <c r="J151" s="128"/>
      <c r="K151" s="149" t="s">
        <v>78</v>
      </c>
      <c r="L151" s="129"/>
      <c r="M151" s="129"/>
      <c r="N151" s="129"/>
      <c r="O151" s="129"/>
      <c r="P151" s="129"/>
      <c r="R151" s="128"/>
      <c r="S151" s="149" t="s">
        <v>78</v>
      </c>
      <c r="T151" s="129"/>
      <c r="U151" s="129"/>
      <c r="V151" s="129"/>
      <c r="W151" s="129"/>
      <c r="X151" s="129"/>
      <c r="Z151" s="128"/>
      <c r="AA151" s="149" t="s">
        <v>78</v>
      </c>
      <c r="AB151" s="129"/>
      <c r="AC151" s="129"/>
      <c r="AD151" s="129"/>
      <c r="AE151" s="129"/>
      <c r="AF151" s="129"/>
      <c r="AH151" s="128"/>
      <c r="AI151" s="149" t="s">
        <v>78</v>
      </c>
      <c r="AJ151" s="129"/>
      <c r="AK151" s="129"/>
      <c r="AL151" s="129"/>
      <c r="AM151" s="129"/>
      <c r="AN151" s="129"/>
      <c r="AP151" s="128"/>
      <c r="AQ151" s="149" t="s">
        <v>78</v>
      </c>
      <c r="AR151" s="129"/>
      <c r="AS151" s="129"/>
      <c r="AT151" s="129"/>
      <c r="AU151" s="129"/>
      <c r="AV151" s="129"/>
      <c r="AX151" s="128"/>
      <c r="AY151" s="149" t="s">
        <v>78</v>
      </c>
      <c r="AZ151" s="129"/>
      <c r="BA151" s="129"/>
      <c r="BB151" s="129"/>
      <c r="BC151" s="129"/>
      <c r="BD151" s="129"/>
      <c r="BF151" s="128"/>
      <c r="BG151" s="149" t="s">
        <v>78</v>
      </c>
      <c r="BH151" s="129"/>
      <c r="BI151" s="129"/>
      <c r="BJ151" s="129"/>
      <c r="BK151" s="129"/>
      <c r="BL151" s="129"/>
      <c r="BN151" s="128"/>
      <c r="BO151" s="149" t="s">
        <v>78</v>
      </c>
      <c r="BP151" s="129"/>
      <c r="BQ151" s="129"/>
      <c r="BR151" s="129"/>
      <c r="BS151" s="129"/>
      <c r="BT151" s="129"/>
    </row>
    <row r="152" spans="1:72">
      <c r="B152" s="131"/>
      <c r="C152" s="132" t="s">
        <v>9</v>
      </c>
      <c r="D152" s="133"/>
      <c r="E152" s="133"/>
      <c r="F152" s="133"/>
      <c r="G152" s="133"/>
      <c r="H152" s="133"/>
      <c r="J152" s="131"/>
      <c r="K152" s="132" t="s">
        <v>9</v>
      </c>
      <c r="L152" s="133"/>
      <c r="M152" s="133"/>
      <c r="N152" s="133"/>
      <c r="O152" s="133"/>
      <c r="P152" s="133"/>
      <c r="R152" s="131"/>
      <c r="S152" s="132" t="s">
        <v>9</v>
      </c>
      <c r="T152" s="133"/>
      <c r="U152" s="133"/>
      <c r="V152" s="133"/>
      <c r="W152" s="133"/>
      <c r="X152" s="133"/>
      <c r="Z152" s="131"/>
      <c r="AA152" s="132" t="s">
        <v>9</v>
      </c>
      <c r="AB152" s="133"/>
      <c r="AC152" s="133"/>
      <c r="AD152" s="133"/>
      <c r="AE152" s="133"/>
      <c r="AF152" s="133"/>
      <c r="AH152" s="131"/>
      <c r="AI152" s="132" t="s">
        <v>9</v>
      </c>
      <c r="AJ152" s="133"/>
      <c r="AK152" s="133"/>
      <c r="AL152" s="133"/>
      <c r="AM152" s="133"/>
      <c r="AN152" s="133"/>
      <c r="AP152" s="131"/>
      <c r="AQ152" s="132" t="s">
        <v>9</v>
      </c>
      <c r="AR152" s="133"/>
      <c r="AS152" s="133"/>
      <c r="AT152" s="133"/>
      <c r="AU152" s="133"/>
      <c r="AV152" s="133"/>
      <c r="AX152" s="131"/>
      <c r="AY152" s="132" t="s">
        <v>9</v>
      </c>
      <c r="AZ152" s="133"/>
      <c r="BA152" s="133"/>
      <c r="BB152" s="133"/>
      <c r="BC152" s="133"/>
      <c r="BD152" s="133"/>
      <c r="BF152" s="131"/>
      <c r="BG152" s="132" t="s">
        <v>9</v>
      </c>
      <c r="BH152" s="133"/>
      <c r="BI152" s="133"/>
      <c r="BJ152" s="133"/>
      <c r="BK152" s="133"/>
      <c r="BL152" s="133"/>
      <c r="BN152" s="131"/>
      <c r="BO152" s="132" t="s">
        <v>9</v>
      </c>
      <c r="BP152" s="133"/>
      <c r="BQ152" s="133"/>
      <c r="BR152" s="133"/>
      <c r="BS152" s="133"/>
      <c r="BT152" s="133"/>
    </row>
    <row r="153" spans="1:72">
      <c r="A153" s="35" t="s">
        <v>10</v>
      </c>
      <c r="B153" s="134"/>
      <c r="C153" s="150" t="s">
        <v>81</v>
      </c>
      <c r="D153" s="135">
        <f>D9+D27+D45+D63+D81+D99+D117+D135</f>
        <v>0</v>
      </c>
      <c r="E153" s="135">
        <f t="shared" ref="D153:H159" si="642">E9+E27+E45+E63+E81+E99+E117+E135</f>
        <v>0</v>
      </c>
      <c r="F153" s="135">
        <f t="shared" si="642"/>
        <v>0</v>
      </c>
      <c r="G153" s="135">
        <f>G9+G27+G45+G63+G81+G99+G117+G135</f>
        <v>0</v>
      </c>
      <c r="H153" s="135">
        <f t="shared" si="642"/>
        <v>0</v>
      </c>
      <c r="J153" s="134"/>
      <c r="K153" s="150" t="s">
        <v>81</v>
      </c>
      <c r="L153" s="135">
        <f t="shared" ref="L153:N153" si="643">L9+L27+L45+L63+L81+L99+L117+L135</f>
        <v>0</v>
      </c>
      <c r="M153" s="135">
        <f t="shared" si="643"/>
        <v>0</v>
      </c>
      <c r="N153" s="135">
        <f t="shared" si="643"/>
        <v>0</v>
      </c>
      <c r="O153" s="135">
        <f>O9+O27+O45+O63+O81+O99+O117+O135</f>
        <v>0</v>
      </c>
      <c r="P153" s="135">
        <f t="shared" ref="P153" si="644">P9+P27+P45+P63+P81+P99+P117+P135</f>
        <v>0</v>
      </c>
      <c r="R153" s="134"/>
      <c r="S153" s="150" t="s">
        <v>81</v>
      </c>
      <c r="T153" s="135">
        <f t="shared" ref="T153:V159" si="645">T9+T27+T45+T63+T81+T99+T117+T135</f>
        <v>0</v>
      </c>
      <c r="U153" s="135">
        <f t="shared" si="645"/>
        <v>0</v>
      </c>
      <c r="V153" s="135">
        <f t="shared" si="645"/>
        <v>0</v>
      </c>
      <c r="W153" s="135">
        <f>W9+W27+W45+W63+W81+W99+W117+W135</f>
        <v>0</v>
      </c>
      <c r="X153" s="135">
        <f t="shared" ref="X153" si="646">X9+X27+X45+X63+X81+X99+X117+X135</f>
        <v>0</v>
      </c>
      <c r="Z153" s="134"/>
      <c r="AA153" s="150" t="s">
        <v>81</v>
      </c>
      <c r="AB153" s="135">
        <f t="shared" ref="AB153:AD159" si="647">AB9+AB27+AB45+AB63+AB81+AB99+AB117+AB135</f>
        <v>0</v>
      </c>
      <c r="AC153" s="135">
        <f t="shared" si="647"/>
        <v>0</v>
      </c>
      <c r="AD153" s="135">
        <f t="shared" si="647"/>
        <v>0</v>
      </c>
      <c r="AE153" s="135">
        <f>AE9+AE27+AE45+AE63+AE81+AE99+AE117+AE135</f>
        <v>0</v>
      </c>
      <c r="AF153" s="135">
        <f t="shared" ref="AF153" si="648">AF9+AF27+AF45+AF63+AF81+AF99+AF117+AF135</f>
        <v>0</v>
      </c>
      <c r="AH153" s="134"/>
      <c r="AI153" s="150" t="s">
        <v>81</v>
      </c>
      <c r="AJ153" s="135">
        <f t="shared" ref="AJ153:AL159" si="649">AJ9+AJ27+AJ45+AJ63+AJ81+AJ99+AJ117+AJ135</f>
        <v>0</v>
      </c>
      <c r="AK153" s="135">
        <f t="shared" si="649"/>
        <v>0</v>
      </c>
      <c r="AL153" s="135">
        <f t="shared" si="649"/>
        <v>0</v>
      </c>
      <c r="AM153" s="135">
        <f>AM9+AM27+AM45+AM63+AM81+AM99+AM117+AM135</f>
        <v>0</v>
      </c>
      <c r="AN153" s="135">
        <f t="shared" ref="AN153" si="650">AN9+AN27+AN45+AN63+AN81+AN99+AN117+AN135</f>
        <v>0</v>
      </c>
      <c r="AP153" s="134"/>
      <c r="AQ153" s="150" t="s">
        <v>81</v>
      </c>
      <c r="AR153" s="135">
        <f t="shared" ref="AR153:AT159" si="651">AR9+AR27+AR45+AR63+AR81+AR99+AR117+AR135</f>
        <v>0</v>
      </c>
      <c r="AS153" s="135">
        <f t="shared" si="651"/>
        <v>0</v>
      </c>
      <c r="AT153" s="135">
        <f t="shared" si="651"/>
        <v>0</v>
      </c>
      <c r="AU153" s="135">
        <f>AU9+AU27+AU45+AU63+AU81+AU99+AU117+AU135</f>
        <v>0</v>
      </c>
      <c r="AV153" s="135">
        <f t="shared" ref="AV153" si="652">AV9+AV27+AV45+AV63+AV81+AV99+AV117+AV135</f>
        <v>0</v>
      </c>
      <c r="AX153" s="134"/>
      <c r="AY153" s="150" t="s">
        <v>81</v>
      </c>
      <c r="AZ153" s="135">
        <f t="shared" ref="AZ153:BB159" si="653">AZ9+AZ27+AZ45+AZ63+AZ81+AZ99+AZ117+AZ135</f>
        <v>0</v>
      </c>
      <c r="BA153" s="135">
        <f t="shared" si="653"/>
        <v>0</v>
      </c>
      <c r="BB153" s="135">
        <f t="shared" si="653"/>
        <v>0</v>
      </c>
      <c r="BC153" s="135">
        <f>BC9+BC27+BC45+BC63+BC81+BC99+BC117+BC135</f>
        <v>0</v>
      </c>
      <c r="BD153" s="135">
        <f t="shared" ref="BD153" si="654">BD9+BD27+BD45+BD63+BD81+BD99+BD117+BD135</f>
        <v>0</v>
      </c>
      <c r="BF153" s="134"/>
      <c r="BG153" s="150" t="s">
        <v>81</v>
      </c>
      <c r="BH153" s="135">
        <f t="shared" ref="BH153:BJ159" si="655">BH9+BH27+BH45+BH63+BH81+BH99+BH117+BH135</f>
        <v>0</v>
      </c>
      <c r="BI153" s="135">
        <f t="shared" si="655"/>
        <v>0</v>
      </c>
      <c r="BJ153" s="135">
        <f t="shared" si="655"/>
        <v>0</v>
      </c>
      <c r="BK153" s="135">
        <f>BK9+BK27+BK45+BK63+BK81+BK99+BK117+BK135</f>
        <v>0</v>
      </c>
      <c r="BL153" s="135">
        <f t="shared" ref="BL153" si="656">BL9+BL27+BL45+BL63+BL81+BL99+BL117+BL135</f>
        <v>0</v>
      </c>
      <c r="BN153" s="134"/>
      <c r="BO153" s="150" t="s">
        <v>81</v>
      </c>
      <c r="BP153" s="135">
        <f t="shared" ref="BP153:BR159" si="657">BP9+BP27+BP45+BP63+BP81+BP99+BP117+BP135</f>
        <v>0</v>
      </c>
      <c r="BQ153" s="135">
        <f t="shared" si="657"/>
        <v>0</v>
      </c>
      <c r="BR153" s="135">
        <f t="shared" si="657"/>
        <v>0</v>
      </c>
      <c r="BS153" s="135">
        <f>BS9+BS27+BS45+BS63+BS81+BS99+BS117+BS135</f>
        <v>0</v>
      </c>
      <c r="BT153" s="135">
        <f t="shared" ref="BT153" si="658">BT9+BT27+BT45+BT63+BT81+BT99+BT117+BT135</f>
        <v>0</v>
      </c>
    </row>
    <row r="154" spans="1:72">
      <c r="A154" s="35" t="s">
        <v>11</v>
      </c>
      <c r="B154" s="134"/>
      <c r="C154" s="150" t="s">
        <v>82</v>
      </c>
      <c r="D154" s="135">
        <f t="shared" si="642"/>
        <v>3643</v>
      </c>
      <c r="E154" s="135">
        <f t="shared" si="642"/>
        <v>4287</v>
      </c>
      <c r="F154" s="135">
        <f t="shared" si="642"/>
        <v>3008</v>
      </c>
      <c r="G154" s="135">
        <f t="shared" si="642"/>
        <v>-635</v>
      </c>
      <c r="H154" s="135">
        <f t="shared" si="642"/>
        <v>-1279</v>
      </c>
      <c r="J154" s="134"/>
      <c r="K154" s="150" t="s">
        <v>82</v>
      </c>
      <c r="L154" s="135">
        <f t="shared" ref="L154:P154" si="659">L10+L28+L46+L64+L82+L100+L118+L136</f>
        <v>0</v>
      </c>
      <c r="M154" s="135">
        <f t="shared" si="659"/>
        <v>0</v>
      </c>
      <c r="N154" s="135">
        <f t="shared" si="659"/>
        <v>0</v>
      </c>
      <c r="O154" s="135">
        <f t="shared" si="659"/>
        <v>0</v>
      </c>
      <c r="P154" s="135">
        <f t="shared" si="659"/>
        <v>0</v>
      </c>
      <c r="R154" s="134"/>
      <c r="S154" s="150" t="s">
        <v>82</v>
      </c>
      <c r="T154" s="135">
        <f t="shared" si="645"/>
        <v>17</v>
      </c>
      <c r="U154" s="135">
        <f t="shared" si="645"/>
        <v>89</v>
      </c>
      <c r="V154" s="135">
        <f t="shared" si="645"/>
        <v>81</v>
      </c>
      <c r="W154" s="135">
        <f t="shared" ref="W154:X154" si="660">W10+W28+W46+W64+W82+W100+W118+W136</f>
        <v>64</v>
      </c>
      <c r="X154" s="135">
        <f t="shared" si="660"/>
        <v>-8</v>
      </c>
      <c r="Z154" s="134"/>
      <c r="AA154" s="150" t="s">
        <v>82</v>
      </c>
      <c r="AB154" s="135">
        <f t="shared" si="647"/>
        <v>37</v>
      </c>
      <c r="AC154" s="135">
        <f t="shared" si="647"/>
        <v>56</v>
      </c>
      <c r="AD154" s="135">
        <f t="shared" si="647"/>
        <v>36</v>
      </c>
      <c r="AE154" s="135">
        <f t="shared" ref="AE154:AF154" si="661">AE10+AE28+AE46+AE64+AE82+AE100+AE118+AE136</f>
        <v>-1</v>
      </c>
      <c r="AF154" s="135">
        <f t="shared" si="661"/>
        <v>-20</v>
      </c>
      <c r="AH154" s="134"/>
      <c r="AI154" s="150" t="s">
        <v>82</v>
      </c>
      <c r="AJ154" s="135">
        <f t="shared" si="649"/>
        <v>1385</v>
      </c>
      <c r="AK154" s="135">
        <f t="shared" si="649"/>
        <v>1369</v>
      </c>
      <c r="AL154" s="135">
        <f t="shared" si="649"/>
        <v>1360</v>
      </c>
      <c r="AM154" s="135">
        <f t="shared" ref="AM154:AN154" si="662">AM10+AM28+AM46+AM64+AM82+AM100+AM118+AM136</f>
        <v>-25</v>
      </c>
      <c r="AN154" s="135">
        <f t="shared" si="662"/>
        <v>-9</v>
      </c>
      <c r="AP154" s="134"/>
      <c r="AQ154" s="150" t="s">
        <v>82</v>
      </c>
      <c r="AR154" s="135">
        <f t="shared" si="651"/>
        <v>596</v>
      </c>
      <c r="AS154" s="135">
        <f t="shared" si="651"/>
        <v>619</v>
      </c>
      <c r="AT154" s="135">
        <f t="shared" si="651"/>
        <v>578</v>
      </c>
      <c r="AU154" s="135">
        <f t="shared" ref="AU154:AV154" si="663">AU10+AU28+AU46+AU64+AU82+AU100+AU118+AU136</f>
        <v>-18</v>
      </c>
      <c r="AV154" s="135">
        <f t="shared" si="663"/>
        <v>-41</v>
      </c>
      <c r="AX154" s="134"/>
      <c r="AY154" s="150" t="s">
        <v>82</v>
      </c>
      <c r="AZ154" s="135">
        <f t="shared" si="653"/>
        <v>340</v>
      </c>
      <c r="BA154" s="135">
        <f t="shared" si="653"/>
        <v>411</v>
      </c>
      <c r="BB154" s="135">
        <f t="shared" si="653"/>
        <v>312</v>
      </c>
      <c r="BC154" s="135">
        <f t="shared" ref="BC154:BD154" si="664">BC10+BC28+BC46+BC64+BC82+BC100+BC118+BC136</f>
        <v>-28</v>
      </c>
      <c r="BD154" s="135">
        <f t="shared" si="664"/>
        <v>-99</v>
      </c>
      <c r="BF154" s="134"/>
      <c r="BG154" s="150" t="s">
        <v>82</v>
      </c>
      <c r="BH154" s="135">
        <f t="shared" si="655"/>
        <v>1096</v>
      </c>
      <c r="BI154" s="135">
        <f t="shared" si="655"/>
        <v>1565</v>
      </c>
      <c r="BJ154" s="135">
        <f t="shared" si="655"/>
        <v>469</v>
      </c>
      <c r="BK154" s="135">
        <f t="shared" ref="BK154:BL154" si="665">BK10+BK28+BK46+BK64+BK82+BK100+BK118+BK136</f>
        <v>-627</v>
      </c>
      <c r="BL154" s="135">
        <f t="shared" si="665"/>
        <v>-1096</v>
      </c>
      <c r="BN154" s="134"/>
      <c r="BO154" s="150" t="s">
        <v>82</v>
      </c>
      <c r="BP154" s="135">
        <f t="shared" si="657"/>
        <v>172</v>
      </c>
      <c r="BQ154" s="135">
        <f t="shared" si="657"/>
        <v>178</v>
      </c>
      <c r="BR154" s="135">
        <f t="shared" si="657"/>
        <v>172</v>
      </c>
      <c r="BS154" s="135">
        <f t="shared" ref="BS154:BT154" si="666">BS10+BS28+BS46+BS64+BS82+BS100+BS118+BS136</f>
        <v>0</v>
      </c>
      <c r="BT154" s="135">
        <f t="shared" si="666"/>
        <v>-6</v>
      </c>
    </row>
    <row r="155" spans="1:72">
      <c r="A155" s="35" t="s">
        <v>12</v>
      </c>
      <c r="B155" s="134"/>
      <c r="C155" s="150" t="s">
        <v>83</v>
      </c>
      <c r="D155" s="135">
        <f t="shared" si="642"/>
        <v>27</v>
      </c>
      <c r="E155" s="135">
        <f t="shared" si="642"/>
        <v>37</v>
      </c>
      <c r="F155" s="135">
        <f t="shared" si="642"/>
        <v>11</v>
      </c>
      <c r="G155" s="135">
        <f t="shared" si="642"/>
        <v>-16</v>
      </c>
      <c r="H155" s="135">
        <f t="shared" si="642"/>
        <v>-26</v>
      </c>
      <c r="J155" s="134"/>
      <c r="K155" s="150" t="s">
        <v>83</v>
      </c>
      <c r="L155" s="135">
        <f t="shared" ref="L155:P155" si="667">L11+L29+L47+L65+L83+L101+L119+L137</f>
        <v>0</v>
      </c>
      <c r="M155" s="135">
        <f t="shared" si="667"/>
        <v>0</v>
      </c>
      <c r="N155" s="135">
        <f t="shared" si="667"/>
        <v>0</v>
      </c>
      <c r="O155" s="135">
        <f t="shared" si="667"/>
        <v>0</v>
      </c>
      <c r="P155" s="135">
        <f t="shared" si="667"/>
        <v>0</v>
      </c>
      <c r="R155" s="134"/>
      <c r="S155" s="150" t="s">
        <v>83</v>
      </c>
      <c r="T155" s="135">
        <f t="shared" si="645"/>
        <v>0</v>
      </c>
      <c r="U155" s="135">
        <f t="shared" si="645"/>
        <v>0</v>
      </c>
      <c r="V155" s="135">
        <f t="shared" si="645"/>
        <v>0</v>
      </c>
      <c r="W155" s="135">
        <f t="shared" ref="W155:X155" si="668">W11+W29+W47+W65+W83+W101+W119+W137</f>
        <v>0</v>
      </c>
      <c r="X155" s="135">
        <f t="shared" si="668"/>
        <v>0</v>
      </c>
      <c r="Z155" s="134"/>
      <c r="AA155" s="150" t="s">
        <v>83</v>
      </c>
      <c r="AB155" s="135">
        <f t="shared" si="647"/>
        <v>4</v>
      </c>
      <c r="AC155" s="135">
        <f t="shared" si="647"/>
        <v>3</v>
      </c>
      <c r="AD155" s="135">
        <f t="shared" si="647"/>
        <v>3</v>
      </c>
      <c r="AE155" s="135">
        <f t="shared" ref="AE155:AF155" si="669">AE11+AE29+AE47+AE65+AE83+AE101+AE119+AE137</f>
        <v>-1</v>
      </c>
      <c r="AF155" s="135">
        <f t="shared" si="669"/>
        <v>0</v>
      </c>
      <c r="AH155" s="134"/>
      <c r="AI155" s="150" t="s">
        <v>83</v>
      </c>
      <c r="AJ155" s="135">
        <f t="shared" si="649"/>
        <v>0</v>
      </c>
      <c r="AK155" s="135">
        <f t="shared" si="649"/>
        <v>0</v>
      </c>
      <c r="AL155" s="135">
        <f t="shared" si="649"/>
        <v>0</v>
      </c>
      <c r="AM155" s="135">
        <f t="shared" ref="AM155:AN155" si="670">AM11+AM29+AM47+AM65+AM83+AM101+AM119+AM137</f>
        <v>0</v>
      </c>
      <c r="AN155" s="135">
        <f t="shared" si="670"/>
        <v>0</v>
      </c>
      <c r="AP155" s="134"/>
      <c r="AQ155" s="150" t="s">
        <v>83</v>
      </c>
      <c r="AR155" s="135">
        <f t="shared" si="651"/>
        <v>0</v>
      </c>
      <c r="AS155" s="135">
        <f t="shared" si="651"/>
        <v>0</v>
      </c>
      <c r="AT155" s="135">
        <f t="shared" si="651"/>
        <v>0</v>
      </c>
      <c r="AU155" s="135">
        <f t="shared" ref="AU155:AV155" si="671">AU11+AU29+AU47+AU65+AU83+AU101+AU119+AU137</f>
        <v>0</v>
      </c>
      <c r="AV155" s="135">
        <f t="shared" si="671"/>
        <v>0</v>
      </c>
      <c r="AX155" s="134"/>
      <c r="AY155" s="150" t="s">
        <v>83</v>
      </c>
      <c r="AZ155" s="135">
        <f t="shared" si="653"/>
        <v>23</v>
      </c>
      <c r="BA155" s="135">
        <f t="shared" si="653"/>
        <v>34</v>
      </c>
      <c r="BB155" s="135">
        <f t="shared" si="653"/>
        <v>8</v>
      </c>
      <c r="BC155" s="135">
        <f t="shared" ref="BC155:BD155" si="672">BC11+BC29+BC47+BC65+BC83+BC101+BC119+BC137</f>
        <v>-15</v>
      </c>
      <c r="BD155" s="135">
        <f t="shared" si="672"/>
        <v>-26</v>
      </c>
      <c r="BF155" s="134"/>
      <c r="BG155" s="150" t="s">
        <v>83</v>
      </c>
      <c r="BH155" s="135">
        <f t="shared" si="655"/>
        <v>0</v>
      </c>
      <c r="BI155" s="135">
        <f t="shared" si="655"/>
        <v>0</v>
      </c>
      <c r="BJ155" s="135">
        <f t="shared" si="655"/>
        <v>0</v>
      </c>
      <c r="BK155" s="135">
        <f t="shared" ref="BK155:BL155" si="673">BK11+BK29+BK47+BK65+BK83+BK101+BK119+BK137</f>
        <v>0</v>
      </c>
      <c r="BL155" s="135">
        <f t="shared" si="673"/>
        <v>0</v>
      </c>
      <c r="BN155" s="134"/>
      <c r="BO155" s="150" t="s">
        <v>83</v>
      </c>
      <c r="BP155" s="135">
        <f t="shared" si="657"/>
        <v>0</v>
      </c>
      <c r="BQ155" s="135">
        <f t="shared" si="657"/>
        <v>0</v>
      </c>
      <c r="BR155" s="135">
        <f t="shared" si="657"/>
        <v>0</v>
      </c>
      <c r="BS155" s="135">
        <f t="shared" ref="BS155:BT155" si="674">BS11+BS29+BS47+BS65+BS83+BS101+BS119+BS137</f>
        <v>0</v>
      </c>
      <c r="BT155" s="135">
        <f t="shared" si="674"/>
        <v>0</v>
      </c>
    </row>
    <row r="156" spans="1:72">
      <c r="A156" s="35" t="s">
        <v>13</v>
      </c>
      <c r="B156" s="134"/>
      <c r="C156" s="150" t="s">
        <v>84</v>
      </c>
      <c r="D156" s="135">
        <f t="shared" si="642"/>
        <v>0</v>
      </c>
      <c r="E156" s="135">
        <f t="shared" si="642"/>
        <v>0</v>
      </c>
      <c r="F156" s="135">
        <f t="shared" si="642"/>
        <v>0</v>
      </c>
      <c r="G156" s="135">
        <f t="shared" si="642"/>
        <v>0</v>
      </c>
      <c r="H156" s="135">
        <f t="shared" si="642"/>
        <v>0</v>
      </c>
      <c r="J156" s="134"/>
      <c r="K156" s="150" t="s">
        <v>84</v>
      </c>
      <c r="L156" s="135">
        <f t="shared" ref="L156:P156" si="675">L12+L30+L48+L66+L84+L102+L120+L138</f>
        <v>0</v>
      </c>
      <c r="M156" s="135">
        <f t="shared" si="675"/>
        <v>0</v>
      </c>
      <c r="N156" s="135">
        <f t="shared" si="675"/>
        <v>0</v>
      </c>
      <c r="O156" s="135">
        <f t="shared" si="675"/>
        <v>0</v>
      </c>
      <c r="P156" s="135">
        <f t="shared" si="675"/>
        <v>0</v>
      </c>
      <c r="R156" s="134"/>
      <c r="S156" s="150" t="s">
        <v>84</v>
      </c>
      <c r="T156" s="135">
        <f t="shared" si="645"/>
        <v>0</v>
      </c>
      <c r="U156" s="135">
        <f t="shared" si="645"/>
        <v>0</v>
      </c>
      <c r="V156" s="135">
        <f t="shared" si="645"/>
        <v>0</v>
      </c>
      <c r="W156" s="135">
        <f t="shared" ref="W156:X156" si="676">W12+W30+W48+W66+W84+W102+W120+W138</f>
        <v>0</v>
      </c>
      <c r="X156" s="135">
        <f t="shared" si="676"/>
        <v>0</v>
      </c>
      <c r="Z156" s="134"/>
      <c r="AA156" s="150" t="s">
        <v>84</v>
      </c>
      <c r="AB156" s="135">
        <f t="shared" si="647"/>
        <v>0</v>
      </c>
      <c r="AC156" s="135">
        <f t="shared" si="647"/>
        <v>0</v>
      </c>
      <c r="AD156" s="135">
        <f t="shared" si="647"/>
        <v>0</v>
      </c>
      <c r="AE156" s="135">
        <f t="shared" ref="AE156:AF156" si="677">AE12+AE30+AE48+AE66+AE84+AE102+AE120+AE138</f>
        <v>0</v>
      </c>
      <c r="AF156" s="135">
        <f t="shared" si="677"/>
        <v>0</v>
      </c>
      <c r="AH156" s="134"/>
      <c r="AI156" s="150" t="s">
        <v>84</v>
      </c>
      <c r="AJ156" s="135">
        <f t="shared" si="649"/>
        <v>0</v>
      </c>
      <c r="AK156" s="135">
        <f t="shared" si="649"/>
        <v>0</v>
      </c>
      <c r="AL156" s="135">
        <f t="shared" si="649"/>
        <v>0</v>
      </c>
      <c r="AM156" s="135">
        <f t="shared" ref="AM156:AN156" si="678">AM12+AM30+AM48+AM66+AM84+AM102+AM120+AM138</f>
        <v>0</v>
      </c>
      <c r="AN156" s="135">
        <f t="shared" si="678"/>
        <v>0</v>
      </c>
      <c r="AP156" s="134"/>
      <c r="AQ156" s="150" t="s">
        <v>84</v>
      </c>
      <c r="AR156" s="135">
        <f t="shared" si="651"/>
        <v>0</v>
      </c>
      <c r="AS156" s="135">
        <f t="shared" si="651"/>
        <v>0</v>
      </c>
      <c r="AT156" s="135">
        <f t="shared" si="651"/>
        <v>0</v>
      </c>
      <c r="AU156" s="135">
        <f t="shared" ref="AU156:AV156" si="679">AU12+AU30+AU48+AU66+AU84+AU102+AU120+AU138</f>
        <v>0</v>
      </c>
      <c r="AV156" s="135">
        <f t="shared" si="679"/>
        <v>0</v>
      </c>
      <c r="AX156" s="134"/>
      <c r="AY156" s="150" t="s">
        <v>84</v>
      </c>
      <c r="AZ156" s="135">
        <f t="shared" si="653"/>
        <v>0</v>
      </c>
      <c r="BA156" s="135">
        <f t="shared" si="653"/>
        <v>0</v>
      </c>
      <c r="BB156" s="135">
        <f t="shared" si="653"/>
        <v>0</v>
      </c>
      <c r="BC156" s="135">
        <f t="shared" ref="BC156:BD156" si="680">BC12+BC30+BC48+BC66+BC84+BC102+BC120+BC138</f>
        <v>0</v>
      </c>
      <c r="BD156" s="135">
        <f t="shared" si="680"/>
        <v>0</v>
      </c>
      <c r="BF156" s="134"/>
      <c r="BG156" s="150" t="s">
        <v>84</v>
      </c>
      <c r="BH156" s="135">
        <f t="shared" si="655"/>
        <v>0</v>
      </c>
      <c r="BI156" s="135">
        <f t="shared" si="655"/>
        <v>0</v>
      </c>
      <c r="BJ156" s="135">
        <f t="shared" si="655"/>
        <v>0</v>
      </c>
      <c r="BK156" s="135">
        <f t="shared" ref="BK156:BL156" si="681">BK12+BK30+BK48+BK66+BK84+BK102+BK120+BK138</f>
        <v>0</v>
      </c>
      <c r="BL156" s="135">
        <f t="shared" si="681"/>
        <v>0</v>
      </c>
      <c r="BN156" s="134"/>
      <c r="BO156" s="150" t="s">
        <v>84</v>
      </c>
      <c r="BP156" s="135">
        <f t="shared" si="657"/>
        <v>0</v>
      </c>
      <c r="BQ156" s="135">
        <f t="shared" si="657"/>
        <v>0</v>
      </c>
      <c r="BR156" s="135">
        <f t="shared" si="657"/>
        <v>0</v>
      </c>
      <c r="BS156" s="135">
        <f t="shared" ref="BS156:BT156" si="682">BS12+BS30+BS48+BS66+BS84+BS102+BS120+BS138</f>
        <v>0</v>
      </c>
      <c r="BT156" s="135">
        <f t="shared" si="682"/>
        <v>0</v>
      </c>
    </row>
    <row r="157" spans="1:72">
      <c r="A157" s="35" t="s">
        <v>36</v>
      </c>
      <c r="B157" s="134"/>
      <c r="C157" s="150" t="s">
        <v>85</v>
      </c>
      <c r="D157" s="135">
        <f t="shared" si="642"/>
        <v>13</v>
      </c>
      <c r="E157" s="135">
        <f t="shared" si="642"/>
        <v>13</v>
      </c>
      <c r="F157" s="135">
        <f t="shared" si="642"/>
        <v>64</v>
      </c>
      <c r="G157" s="135">
        <f t="shared" si="642"/>
        <v>51</v>
      </c>
      <c r="H157" s="135">
        <f t="shared" si="642"/>
        <v>51</v>
      </c>
      <c r="J157" s="134"/>
      <c r="K157" s="150" t="s">
        <v>85</v>
      </c>
      <c r="L157" s="135">
        <f t="shared" ref="L157:P157" si="683">L13+L31+L49+L67+L85+L103+L121+L139</f>
        <v>0</v>
      </c>
      <c r="M157" s="135">
        <f t="shared" si="683"/>
        <v>0</v>
      </c>
      <c r="N157" s="135">
        <f t="shared" si="683"/>
        <v>0</v>
      </c>
      <c r="O157" s="135">
        <f t="shared" si="683"/>
        <v>0</v>
      </c>
      <c r="P157" s="135">
        <f t="shared" si="683"/>
        <v>0</v>
      </c>
      <c r="R157" s="134"/>
      <c r="S157" s="150" t="s">
        <v>85</v>
      </c>
      <c r="T157" s="135">
        <f t="shared" si="645"/>
        <v>0</v>
      </c>
      <c r="U157" s="135">
        <f t="shared" si="645"/>
        <v>0</v>
      </c>
      <c r="V157" s="135">
        <f t="shared" si="645"/>
        <v>0</v>
      </c>
      <c r="W157" s="135">
        <f t="shared" ref="W157:X157" si="684">W13+W31+W49+W67+W85+W103+W121+W139</f>
        <v>0</v>
      </c>
      <c r="X157" s="135">
        <f t="shared" si="684"/>
        <v>0</v>
      </c>
      <c r="Z157" s="134"/>
      <c r="AA157" s="150" t="s">
        <v>85</v>
      </c>
      <c r="AB157" s="135">
        <f t="shared" si="647"/>
        <v>13</v>
      </c>
      <c r="AC157" s="135">
        <f t="shared" si="647"/>
        <v>13</v>
      </c>
      <c r="AD157" s="135">
        <f t="shared" si="647"/>
        <v>13</v>
      </c>
      <c r="AE157" s="135">
        <f t="shared" ref="AE157:AF157" si="685">AE13+AE31+AE49+AE67+AE85+AE103+AE121+AE139</f>
        <v>0</v>
      </c>
      <c r="AF157" s="135">
        <f t="shared" si="685"/>
        <v>0</v>
      </c>
      <c r="AH157" s="134"/>
      <c r="AI157" s="150" t="s">
        <v>85</v>
      </c>
      <c r="AJ157" s="135">
        <f t="shared" si="649"/>
        <v>0</v>
      </c>
      <c r="AK157" s="135">
        <f t="shared" si="649"/>
        <v>0</v>
      </c>
      <c r="AL157" s="135">
        <f t="shared" si="649"/>
        <v>0</v>
      </c>
      <c r="AM157" s="135">
        <f t="shared" ref="AM157:AN157" si="686">AM13+AM31+AM49+AM67+AM85+AM103+AM121+AM139</f>
        <v>0</v>
      </c>
      <c r="AN157" s="135">
        <f t="shared" si="686"/>
        <v>0</v>
      </c>
      <c r="AP157" s="134"/>
      <c r="AQ157" s="150" t="s">
        <v>85</v>
      </c>
      <c r="AR157" s="135">
        <f t="shared" si="651"/>
        <v>0</v>
      </c>
      <c r="AS157" s="135">
        <f t="shared" si="651"/>
        <v>0</v>
      </c>
      <c r="AT157" s="135">
        <f t="shared" si="651"/>
        <v>0</v>
      </c>
      <c r="AU157" s="135">
        <f t="shared" ref="AU157:AV157" si="687">AU13+AU31+AU49+AU67+AU85+AU103+AU121+AU139</f>
        <v>0</v>
      </c>
      <c r="AV157" s="135">
        <f t="shared" si="687"/>
        <v>0</v>
      </c>
      <c r="AX157" s="134"/>
      <c r="AY157" s="150" t="s">
        <v>85</v>
      </c>
      <c r="AZ157" s="135">
        <f t="shared" si="653"/>
        <v>0</v>
      </c>
      <c r="BA157" s="135">
        <f t="shared" si="653"/>
        <v>0</v>
      </c>
      <c r="BB157" s="135">
        <f t="shared" si="653"/>
        <v>51</v>
      </c>
      <c r="BC157" s="135">
        <f t="shared" ref="BC157:BD157" si="688">BC13+BC31+BC49+BC67+BC85+BC103+BC121+BC139</f>
        <v>51</v>
      </c>
      <c r="BD157" s="135">
        <f t="shared" si="688"/>
        <v>51</v>
      </c>
      <c r="BF157" s="134"/>
      <c r="BG157" s="150" t="s">
        <v>85</v>
      </c>
      <c r="BH157" s="135">
        <f t="shared" si="655"/>
        <v>0</v>
      </c>
      <c r="BI157" s="135">
        <f t="shared" si="655"/>
        <v>0</v>
      </c>
      <c r="BJ157" s="135">
        <f t="shared" si="655"/>
        <v>0</v>
      </c>
      <c r="BK157" s="135">
        <f t="shared" ref="BK157:BL157" si="689">BK13+BK31+BK49+BK67+BK85+BK103+BK121+BK139</f>
        <v>0</v>
      </c>
      <c r="BL157" s="135">
        <f t="shared" si="689"/>
        <v>0</v>
      </c>
      <c r="BN157" s="134"/>
      <c r="BO157" s="150" t="s">
        <v>85</v>
      </c>
      <c r="BP157" s="135">
        <f t="shared" si="657"/>
        <v>0</v>
      </c>
      <c r="BQ157" s="135">
        <f t="shared" si="657"/>
        <v>0</v>
      </c>
      <c r="BR157" s="135">
        <f t="shared" si="657"/>
        <v>0</v>
      </c>
      <c r="BS157" s="135">
        <f t="shared" ref="BS157:BT157" si="690">BS13+BS31+BS49+BS67+BS85+BS103+BS121+BS139</f>
        <v>0</v>
      </c>
      <c r="BT157" s="135">
        <f t="shared" si="690"/>
        <v>0</v>
      </c>
    </row>
    <row r="158" spans="1:72">
      <c r="A158" s="35" t="s">
        <v>14</v>
      </c>
      <c r="B158" s="134"/>
      <c r="C158" s="150" t="s">
        <v>86</v>
      </c>
      <c r="D158" s="135">
        <f t="shared" si="642"/>
        <v>44</v>
      </c>
      <c r="E158" s="135">
        <f t="shared" si="642"/>
        <v>58</v>
      </c>
      <c r="F158" s="135">
        <f t="shared" si="642"/>
        <v>0</v>
      </c>
      <c r="G158" s="135">
        <f t="shared" si="642"/>
        <v>-44</v>
      </c>
      <c r="H158" s="135">
        <f t="shared" si="642"/>
        <v>-58</v>
      </c>
      <c r="J158" s="134"/>
      <c r="K158" s="150" t="s">
        <v>86</v>
      </c>
      <c r="L158" s="135">
        <f t="shared" ref="L158:P158" si="691">L14+L32+L50+L68+L86+L104+L122+L140</f>
        <v>0</v>
      </c>
      <c r="M158" s="135">
        <f t="shared" si="691"/>
        <v>0</v>
      </c>
      <c r="N158" s="135">
        <f t="shared" si="691"/>
        <v>0</v>
      </c>
      <c r="O158" s="135">
        <f t="shared" si="691"/>
        <v>0</v>
      </c>
      <c r="P158" s="135">
        <f t="shared" si="691"/>
        <v>0</v>
      </c>
      <c r="R158" s="134"/>
      <c r="S158" s="150" t="s">
        <v>86</v>
      </c>
      <c r="T158" s="135">
        <f t="shared" si="645"/>
        <v>0</v>
      </c>
      <c r="U158" s="135">
        <f t="shared" si="645"/>
        <v>0</v>
      </c>
      <c r="V158" s="135">
        <f t="shared" si="645"/>
        <v>0</v>
      </c>
      <c r="W158" s="135">
        <f t="shared" ref="W158:X158" si="692">W14+W32+W50+W68+W86+W104+W122+W140</f>
        <v>0</v>
      </c>
      <c r="X158" s="135">
        <f t="shared" si="692"/>
        <v>0</v>
      </c>
      <c r="Z158" s="134"/>
      <c r="AA158" s="150" t="s">
        <v>86</v>
      </c>
      <c r="AB158" s="135">
        <f t="shared" si="647"/>
        <v>0</v>
      </c>
      <c r="AC158" s="135">
        <f t="shared" si="647"/>
        <v>0</v>
      </c>
      <c r="AD158" s="135">
        <f t="shared" si="647"/>
        <v>0</v>
      </c>
      <c r="AE158" s="135">
        <f t="shared" ref="AE158:AF158" si="693">AE14+AE32+AE50+AE68+AE86+AE104+AE122+AE140</f>
        <v>0</v>
      </c>
      <c r="AF158" s="135">
        <f t="shared" si="693"/>
        <v>0</v>
      </c>
      <c r="AH158" s="134"/>
      <c r="AI158" s="150" t="s">
        <v>86</v>
      </c>
      <c r="AJ158" s="135">
        <f t="shared" si="649"/>
        <v>0</v>
      </c>
      <c r="AK158" s="135">
        <f t="shared" si="649"/>
        <v>0</v>
      </c>
      <c r="AL158" s="135">
        <f t="shared" si="649"/>
        <v>0</v>
      </c>
      <c r="AM158" s="135">
        <f t="shared" ref="AM158:AN158" si="694">AM14+AM32+AM50+AM68+AM86+AM104+AM122+AM140</f>
        <v>0</v>
      </c>
      <c r="AN158" s="135">
        <f t="shared" si="694"/>
        <v>0</v>
      </c>
      <c r="AP158" s="134"/>
      <c r="AQ158" s="150" t="s">
        <v>86</v>
      </c>
      <c r="AR158" s="135">
        <f t="shared" si="651"/>
        <v>0</v>
      </c>
      <c r="AS158" s="135">
        <f t="shared" si="651"/>
        <v>0</v>
      </c>
      <c r="AT158" s="135">
        <f t="shared" si="651"/>
        <v>0</v>
      </c>
      <c r="AU158" s="135">
        <f t="shared" ref="AU158:AV158" si="695">AU14+AU32+AU50+AU68+AU86+AU104+AU122+AU140</f>
        <v>0</v>
      </c>
      <c r="AV158" s="135">
        <f t="shared" si="695"/>
        <v>0</v>
      </c>
      <c r="AX158" s="134"/>
      <c r="AY158" s="150" t="s">
        <v>86</v>
      </c>
      <c r="AZ158" s="135">
        <f t="shared" si="653"/>
        <v>44</v>
      </c>
      <c r="BA158" s="135">
        <f t="shared" si="653"/>
        <v>58</v>
      </c>
      <c r="BB158" s="135">
        <f t="shared" si="653"/>
        <v>0</v>
      </c>
      <c r="BC158" s="135">
        <f t="shared" ref="BC158:BD158" si="696">BC14+BC32+BC50+BC68+BC86+BC104+BC122+BC140</f>
        <v>-44</v>
      </c>
      <c r="BD158" s="135">
        <f t="shared" si="696"/>
        <v>-58</v>
      </c>
      <c r="BF158" s="134"/>
      <c r="BG158" s="150" t="s">
        <v>86</v>
      </c>
      <c r="BH158" s="135">
        <f t="shared" si="655"/>
        <v>0</v>
      </c>
      <c r="BI158" s="135">
        <f t="shared" si="655"/>
        <v>0</v>
      </c>
      <c r="BJ158" s="135">
        <f t="shared" si="655"/>
        <v>0</v>
      </c>
      <c r="BK158" s="135">
        <f t="shared" ref="BK158:BL158" si="697">BK14+BK32+BK50+BK68+BK86+BK104+BK122+BK140</f>
        <v>0</v>
      </c>
      <c r="BL158" s="135">
        <f t="shared" si="697"/>
        <v>0</v>
      </c>
      <c r="BN158" s="134"/>
      <c r="BO158" s="150" t="s">
        <v>86</v>
      </c>
      <c r="BP158" s="135">
        <f t="shared" si="657"/>
        <v>0</v>
      </c>
      <c r="BQ158" s="135">
        <f t="shared" si="657"/>
        <v>0</v>
      </c>
      <c r="BR158" s="135">
        <f t="shared" si="657"/>
        <v>0</v>
      </c>
      <c r="BS158" s="135">
        <f t="shared" ref="BS158:BT158" si="698">BS14+BS32+BS50+BS68+BS86+BS104+BS122+BS140</f>
        <v>0</v>
      </c>
      <c r="BT158" s="135">
        <f t="shared" si="698"/>
        <v>0</v>
      </c>
    </row>
    <row r="159" spans="1:72">
      <c r="A159" s="35" t="s">
        <v>15</v>
      </c>
      <c r="B159" s="134"/>
      <c r="C159" s="150" t="s">
        <v>87</v>
      </c>
      <c r="D159" s="135">
        <f t="shared" si="642"/>
        <v>51</v>
      </c>
      <c r="E159" s="135">
        <f t="shared" si="642"/>
        <v>21</v>
      </c>
      <c r="F159" s="135">
        <f t="shared" si="642"/>
        <v>785</v>
      </c>
      <c r="G159" s="135">
        <f t="shared" si="642"/>
        <v>734</v>
      </c>
      <c r="H159" s="135">
        <f t="shared" si="642"/>
        <v>764</v>
      </c>
      <c r="J159" s="134"/>
      <c r="K159" s="150" t="s">
        <v>87</v>
      </c>
      <c r="L159" s="135">
        <f t="shared" ref="L159:P159" si="699">L15+L33+L51+L69+L87+L105+L123+L141</f>
        <v>0</v>
      </c>
      <c r="M159" s="135">
        <f t="shared" si="699"/>
        <v>0</v>
      </c>
      <c r="N159" s="135">
        <f t="shared" si="699"/>
        <v>0</v>
      </c>
      <c r="O159" s="135">
        <f t="shared" si="699"/>
        <v>0</v>
      </c>
      <c r="P159" s="135">
        <f t="shared" si="699"/>
        <v>0</v>
      </c>
      <c r="R159" s="134"/>
      <c r="S159" s="150" t="s">
        <v>87</v>
      </c>
      <c r="T159" s="135">
        <f t="shared" si="645"/>
        <v>0</v>
      </c>
      <c r="U159" s="135">
        <f t="shared" si="645"/>
        <v>0</v>
      </c>
      <c r="V159" s="135">
        <f t="shared" si="645"/>
        <v>0</v>
      </c>
      <c r="W159" s="135">
        <f t="shared" ref="W159:X159" si="700">W15+W33+W51+W69+W87+W105+W123+W141</f>
        <v>0</v>
      </c>
      <c r="X159" s="135">
        <f t="shared" si="700"/>
        <v>0</v>
      </c>
      <c r="Z159" s="134"/>
      <c r="AA159" s="150" t="s">
        <v>87</v>
      </c>
      <c r="AB159" s="135">
        <f t="shared" si="647"/>
        <v>0</v>
      </c>
      <c r="AC159" s="135">
        <f t="shared" si="647"/>
        <v>0</v>
      </c>
      <c r="AD159" s="135">
        <f t="shared" si="647"/>
        <v>0</v>
      </c>
      <c r="AE159" s="135">
        <f t="shared" ref="AE159:AF159" si="701">AE15+AE33+AE51+AE69+AE87+AE105+AE123+AE141</f>
        <v>0</v>
      </c>
      <c r="AF159" s="135">
        <f t="shared" si="701"/>
        <v>0</v>
      </c>
      <c r="AH159" s="134"/>
      <c r="AI159" s="150" t="s">
        <v>87</v>
      </c>
      <c r="AJ159" s="135">
        <f t="shared" si="649"/>
        <v>0</v>
      </c>
      <c r="AK159" s="135">
        <f t="shared" si="649"/>
        <v>0</v>
      </c>
      <c r="AL159" s="135">
        <f t="shared" si="649"/>
        <v>0</v>
      </c>
      <c r="AM159" s="135">
        <f t="shared" ref="AM159:AN159" si="702">AM15+AM33+AM51+AM69+AM87+AM105+AM123+AM141</f>
        <v>0</v>
      </c>
      <c r="AN159" s="135">
        <f t="shared" si="702"/>
        <v>0</v>
      </c>
      <c r="AP159" s="134"/>
      <c r="AQ159" s="150" t="s">
        <v>87</v>
      </c>
      <c r="AR159" s="135">
        <f t="shared" si="651"/>
        <v>0</v>
      </c>
      <c r="AS159" s="135">
        <f t="shared" si="651"/>
        <v>0</v>
      </c>
      <c r="AT159" s="135">
        <f t="shared" si="651"/>
        <v>0</v>
      </c>
      <c r="AU159" s="135">
        <f t="shared" ref="AU159:AV159" si="703">AU15+AU33+AU51+AU69+AU87+AU105+AU123+AU141</f>
        <v>0</v>
      </c>
      <c r="AV159" s="135">
        <f t="shared" si="703"/>
        <v>0</v>
      </c>
      <c r="AX159" s="134"/>
      <c r="AY159" s="150" t="s">
        <v>87</v>
      </c>
      <c r="AZ159" s="135">
        <f t="shared" si="653"/>
        <v>41</v>
      </c>
      <c r="BA159" s="135">
        <f t="shared" si="653"/>
        <v>11</v>
      </c>
      <c r="BB159" s="135">
        <f t="shared" si="653"/>
        <v>96</v>
      </c>
      <c r="BC159" s="135">
        <f t="shared" ref="BC159:BD159" si="704">BC15+BC33+BC51+BC69+BC87+BC105+BC123+BC141</f>
        <v>55</v>
      </c>
      <c r="BD159" s="135">
        <f t="shared" si="704"/>
        <v>85</v>
      </c>
      <c r="BF159" s="134"/>
      <c r="BG159" s="150" t="s">
        <v>87</v>
      </c>
      <c r="BH159" s="135">
        <f t="shared" si="655"/>
        <v>0</v>
      </c>
      <c r="BI159" s="135">
        <f t="shared" si="655"/>
        <v>0</v>
      </c>
      <c r="BJ159" s="135">
        <f t="shared" si="655"/>
        <v>679</v>
      </c>
      <c r="BK159" s="135">
        <f t="shared" ref="BK159:BL159" si="705">BK15+BK33+BK51+BK69+BK87+BK105+BK123+BK141</f>
        <v>679</v>
      </c>
      <c r="BL159" s="135">
        <f t="shared" si="705"/>
        <v>679</v>
      </c>
      <c r="BN159" s="134"/>
      <c r="BO159" s="150" t="s">
        <v>87</v>
      </c>
      <c r="BP159" s="135">
        <f t="shared" si="657"/>
        <v>10</v>
      </c>
      <c r="BQ159" s="135">
        <f t="shared" si="657"/>
        <v>10</v>
      </c>
      <c r="BR159" s="135">
        <f t="shared" si="657"/>
        <v>10</v>
      </c>
      <c r="BS159" s="135">
        <f t="shared" ref="BS159:BT159" si="706">BS15+BS33+BS51+BS69+BS87+BS105+BS123+BS141</f>
        <v>0</v>
      </c>
      <c r="BT159" s="135">
        <f t="shared" si="706"/>
        <v>0</v>
      </c>
    </row>
    <row r="160" spans="1:72">
      <c r="B160" s="136"/>
      <c r="C160" s="137"/>
      <c r="D160" s="138"/>
      <c r="E160" s="138"/>
      <c r="F160" s="138"/>
      <c r="G160" s="138"/>
      <c r="H160" s="138"/>
      <c r="J160" s="136"/>
      <c r="K160" s="137"/>
      <c r="L160" s="138"/>
      <c r="M160" s="138"/>
      <c r="N160" s="138"/>
      <c r="O160" s="138"/>
      <c r="P160" s="138"/>
      <c r="R160" s="136"/>
      <c r="S160" s="137"/>
      <c r="T160" s="138"/>
      <c r="U160" s="138"/>
      <c r="V160" s="138"/>
      <c r="W160" s="138"/>
      <c r="X160" s="138"/>
      <c r="Z160" s="136"/>
      <c r="AA160" s="137"/>
      <c r="AB160" s="138"/>
      <c r="AC160" s="138"/>
      <c r="AD160" s="138"/>
      <c r="AE160" s="138"/>
      <c r="AF160" s="138"/>
      <c r="AH160" s="136"/>
      <c r="AI160" s="137"/>
      <c r="AJ160" s="138"/>
      <c r="AK160" s="138"/>
      <c r="AL160" s="138"/>
      <c r="AM160" s="138"/>
      <c r="AN160" s="138"/>
      <c r="AP160" s="136"/>
      <c r="AQ160" s="137"/>
      <c r="AR160" s="138"/>
      <c r="AS160" s="138"/>
      <c r="AT160" s="138"/>
      <c r="AU160" s="138"/>
      <c r="AV160" s="138"/>
      <c r="AX160" s="136"/>
      <c r="AY160" s="137"/>
      <c r="AZ160" s="138"/>
      <c r="BA160" s="138"/>
      <c r="BB160" s="138"/>
      <c r="BC160" s="138"/>
      <c r="BD160" s="138"/>
      <c r="BF160" s="136"/>
      <c r="BG160" s="137"/>
      <c r="BH160" s="138"/>
      <c r="BI160" s="138"/>
      <c r="BJ160" s="138"/>
      <c r="BK160" s="138"/>
      <c r="BL160" s="138"/>
      <c r="BN160" s="136"/>
      <c r="BO160" s="137"/>
      <c r="BP160" s="138"/>
      <c r="BQ160" s="138"/>
      <c r="BR160" s="138"/>
      <c r="BS160" s="138"/>
      <c r="BT160" s="138"/>
    </row>
    <row r="161" spans="2:72">
      <c r="B161" s="330" t="s">
        <v>16</v>
      </c>
      <c r="C161" s="331"/>
      <c r="D161" s="139">
        <f t="shared" ref="D161" si="707">SUM(D153:D159)</f>
        <v>3778</v>
      </c>
      <c r="E161" s="139">
        <f t="shared" ref="E161:H161" si="708">SUM(E153:E159)</f>
        <v>4416</v>
      </c>
      <c r="F161" s="139">
        <f t="shared" si="708"/>
        <v>3868</v>
      </c>
      <c r="G161" s="139">
        <f t="shared" si="708"/>
        <v>90</v>
      </c>
      <c r="H161" s="139">
        <f t="shared" si="708"/>
        <v>-548</v>
      </c>
      <c r="J161" s="330" t="s">
        <v>16</v>
      </c>
      <c r="K161" s="331"/>
      <c r="L161" s="139">
        <f t="shared" ref="L161" si="709">SUM(L153:L159)</f>
        <v>0</v>
      </c>
      <c r="M161" s="139">
        <f t="shared" ref="M161:P161" si="710">SUM(M153:M159)</f>
        <v>0</v>
      </c>
      <c r="N161" s="139">
        <f t="shared" si="710"/>
        <v>0</v>
      </c>
      <c r="O161" s="139">
        <f t="shared" si="710"/>
        <v>0</v>
      </c>
      <c r="P161" s="139">
        <f t="shared" si="710"/>
        <v>0</v>
      </c>
      <c r="R161" s="330" t="s">
        <v>16</v>
      </c>
      <c r="S161" s="331"/>
      <c r="T161" s="139">
        <f t="shared" ref="T161:V161" si="711">SUM(T153:T159)</f>
        <v>17</v>
      </c>
      <c r="U161" s="139">
        <f t="shared" si="711"/>
        <v>89</v>
      </c>
      <c r="V161" s="139">
        <f t="shared" si="711"/>
        <v>81</v>
      </c>
      <c r="W161" s="139">
        <f t="shared" ref="W161:X161" si="712">SUM(W153:W159)</f>
        <v>64</v>
      </c>
      <c r="X161" s="139">
        <f t="shared" si="712"/>
        <v>-8</v>
      </c>
      <c r="Z161" s="330" t="s">
        <v>16</v>
      </c>
      <c r="AA161" s="331"/>
      <c r="AB161" s="139">
        <f t="shared" ref="AB161:AD161" si="713">SUM(AB153:AB159)</f>
        <v>54</v>
      </c>
      <c r="AC161" s="139">
        <f t="shared" si="713"/>
        <v>72</v>
      </c>
      <c r="AD161" s="139">
        <f t="shared" si="713"/>
        <v>52</v>
      </c>
      <c r="AE161" s="139">
        <f t="shared" ref="AE161:AF161" si="714">SUM(AE153:AE159)</f>
        <v>-2</v>
      </c>
      <c r="AF161" s="139">
        <f t="shared" si="714"/>
        <v>-20</v>
      </c>
      <c r="AH161" s="330" t="s">
        <v>16</v>
      </c>
      <c r="AI161" s="331"/>
      <c r="AJ161" s="139">
        <f t="shared" ref="AJ161:AL161" si="715">SUM(AJ153:AJ159)</f>
        <v>1385</v>
      </c>
      <c r="AK161" s="139">
        <f t="shared" si="715"/>
        <v>1369</v>
      </c>
      <c r="AL161" s="139">
        <f t="shared" si="715"/>
        <v>1360</v>
      </c>
      <c r="AM161" s="139">
        <f t="shared" ref="AM161:AN161" si="716">SUM(AM153:AM159)</f>
        <v>-25</v>
      </c>
      <c r="AN161" s="139">
        <f t="shared" si="716"/>
        <v>-9</v>
      </c>
      <c r="AP161" s="330" t="s">
        <v>16</v>
      </c>
      <c r="AQ161" s="331"/>
      <c r="AR161" s="139">
        <f t="shared" ref="AR161:AT161" si="717">SUM(AR153:AR159)</f>
        <v>596</v>
      </c>
      <c r="AS161" s="139">
        <f t="shared" si="717"/>
        <v>619</v>
      </c>
      <c r="AT161" s="139">
        <f t="shared" si="717"/>
        <v>578</v>
      </c>
      <c r="AU161" s="139">
        <f t="shared" ref="AU161:AV161" si="718">SUM(AU153:AU159)</f>
        <v>-18</v>
      </c>
      <c r="AV161" s="139">
        <f t="shared" si="718"/>
        <v>-41</v>
      </c>
      <c r="AX161" s="330" t="s">
        <v>16</v>
      </c>
      <c r="AY161" s="331"/>
      <c r="AZ161" s="139">
        <f t="shared" ref="AZ161:BB161" si="719">SUM(AZ153:AZ159)</f>
        <v>448</v>
      </c>
      <c r="BA161" s="139">
        <f t="shared" si="719"/>
        <v>514</v>
      </c>
      <c r="BB161" s="139">
        <f t="shared" si="719"/>
        <v>467</v>
      </c>
      <c r="BC161" s="139">
        <f t="shared" ref="BC161:BD161" si="720">SUM(BC153:BC159)</f>
        <v>19</v>
      </c>
      <c r="BD161" s="139">
        <f t="shared" si="720"/>
        <v>-47</v>
      </c>
      <c r="BF161" s="330" t="s">
        <v>16</v>
      </c>
      <c r="BG161" s="331"/>
      <c r="BH161" s="139">
        <f t="shared" ref="BH161:BJ161" si="721">SUM(BH153:BH159)</f>
        <v>1096</v>
      </c>
      <c r="BI161" s="139">
        <f t="shared" si="721"/>
        <v>1565</v>
      </c>
      <c r="BJ161" s="139">
        <f t="shared" si="721"/>
        <v>1148</v>
      </c>
      <c r="BK161" s="139">
        <f t="shared" ref="BK161:BL161" si="722">SUM(BK153:BK159)</f>
        <v>52</v>
      </c>
      <c r="BL161" s="139">
        <f t="shared" si="722"/>
        <v>-417</v>
      </c>
      <c r="BN161" s="330" t="s">
        <v>16</v>
      </c>
      <c r="BO161" s="331"/>
      <c r="BP161" s="139">
        <f t="shared" ref="BP161:BR161" si="723">SUM(BP153:BP159)</f>
        <v>182</v>
      </c>
      <c r="BQ161" s="139">
        <f t="shared" si="723"/>
        <v>188</v>
      </c>
      <c r="BR161" s="139">
        <f t="shared" si="723"/>
        <v>182</v>
      </c>
      <c r="BS161" s="139">
        <f t="shared" ref="BS161:BT161" si="724">SUM(BS153:BS159)</f>
        <v>0</v>
      </c>
      <c r="BT161" s="139">
        <f t="shared" si="724"/>
        <v>-6</v>
      </c>
    </row>
    <row r="162" spans="2:72">
      <c r="B162" s="134"/>
      <c r="C162" s="140"/>
      <c r="D162" s="135"/>
      <c r="E162" s="135"/>
      <c r="F162" s="135"/>
      <c r="G162" s="135"/>
      <c r="H162" s="135"/>
      <c r="J162" s="134"/>
      <c r="K162" s="140"/>
      <c r="L162" s="135"/>
      <c r="M162" s="135"/>
      <c r="N162" s="135"/>
      <c r="O162" s="135"/>
      <c r="P162" s="135"/>
      <c r="R162" s="134"/>
      <c r="S162" s="140"/>
      <c r="T162" s="135"/>
      <c r="U162" s="135"/>
      <c r="V162" s="135"/>
      <c r="W162" s="135"/>
      <c r="X162" s="135"/>
      <c r="Z162" s="134"/>
      <c r="AA162" s="140"/>
      <c r="AB162" s="135"/>
      <c r="AC162" s="135"/>
      <c r="AD162" s="135"/>
      <c r="AE162" s="135"/>
      <c r="AF162" s="135"/>
      <c r="AH162" s="134"/>
      <c r="AI162" s="140"/>
      <c r="AJ162" s="135"/>
      <c r="AK162" s="135"/>
      <c r="AL162" s="135"/>
      <c r="AM162" s="135"/>
      <c r="AN162" s="135"/>
      <c r="AP162" s="134"/>
      <c r="AQ162" s="140"/>
      <c r="AR162" s="135"/>
      <c r="AS162" s="135"/>
      <c r="AT162" s="135"/>
      <c r="AU162" s="135"/>
      <c r="AV162" s="135"/>
      <c r="AX162" s="134"/>
      <c r="AY162" s="140"/>
      <c r="AZ162" s="135"/>
      <c r="BA162" s="135"/>
      <c r="BB162" s="135"/>
      <c r="BC162" s="135"/>
      <c r="BD162" s="135"/>
      <c r="BF162" s="134"/>
      <c r="BG162" s="140"/>
      <c r="BH162" s="135"/>
      <c r="BI162" s="135"/>
      <c r="BJ162" s="135"/>
      <c r="BK162" s="135"/>
      <c r="BL162" s="135"/>
      <c r="BN162" s="134"/>
      <c r="BO162" s="140"/>
      <c r="BP162" s="135"/>
      <c r="BQ162" s="135"/>
      <c r="BR162" s="135"/>
      <c r="BS162" s="135"/>
      <c r="BT162" s="135"/>
    </row>
    <row r="163" spans="2:72">
      <c r="B163" s="141"/>
      <c r="C163" s="142" t="s">
        <v>73</v>
      </c>
      <c r="D163" s="135">
        <f t="shared" ref="D163:H166" si="725">D19+D37+D55+D73+D91+D109+D127+D145</f>
        <v>902</v>
      </c>
      <c r="E163" s="135">
        <f t="shared" si="725"/>
        <v>886</v>
      </c>
      <c r="F163" s="135">
        <f t="shared" si="725"/>
        <v>842</v>
      </c>
      <c r="G163" s="135">
        <f t="shared" si="725"/>
        <v>-60</v>
      </c>
      <c r="H163" s="135">
        <f t="shared" si="725"/>
        <v>-44</v>
      </c>
      <c r="J163" s="141"/>
      <c r="K163" s="142" t="s">
        <v>73</v>
      </c>
      <c r="L163" s="135">
        <f t="shared" ref="L163:P163" si="726">L19+L37+L55+L73+L91+L109+L127+L145</f>
        <v>0</v>
      </c>
      <c r="M163" s="135">
        <f t="shared" si="726"/>
        <v>0</v>
      </c>
      <c r="N163" s="135">
        <f t="shared" si="726"/>
        <v>0</v>
      </c>
      <c r="O163" s="135">
        <f t="shared" si="726"/>
        <v>0</v>
      </c>
      <c r="P163" s="135">
        <f t="shared" si="726"/>
        <v>0</v>
      </c>
      <c r="R163" s="141"/>
      <c r="S163" s="142" t="s">
        <v>73</v>
      </c>
      <c r="T163" s="135">
        <f t="shared" ref="T163:V166" si="727">T19+T37+T55+T73+T91+T109+T127+T145</f>
        <v>6</v>
      </c>
      <c r="U163" s="135">
        <f t="shared" si="727"/>
        <v>26</v>
      </c>
      <c r="V163" s="135">
        <f t="shared" si="727"/>
        <v>19</v>
      </c>
      <c r="W163" s="135">
        <f t="shared" ref="W163:X163" si="728">W19+W37+W55+W73+W91+W109+W127+W145</f>
        <v>13</v>
      </c>
      <c r="X163" s="135">
        <f t="shared" si="728"/>
        <v>-7</v>
      </c>
      <c r="Z163" s="141"/>
      <c r="AA163" s="142" t="s">
        <v>73</v>
      </c>
      <c r="AB163" s="135">
        <f t="shared" ref="AB163:AD166" si="729">AB19+AB37+AB55+AB73+AB91+AB109+AB127+AB145</f>
        <v>14</v>
      </c>
      <c r="AC163" s="135">
        <f t="shared" si="729"/>
        <v>12</v>
      </c>
      <c r="AD163" s="135">
        <f t="shared" si="729"/>
        <v>12</v>
      </c>
      <c r="AE163" s="135">
        <f t="shared" ref="AE163:AF163" si="730">AE19+AE37+AE55+AE73+AE91+AE109+AE127+AE145</f>
        <v>-2</v>
      </c>
      <c r="AF163" s="135">
        <f t="shared" si="730"/>
        <v>0</v>
      </c>
      <c r="AH163" s="141"/>
      <c r="AI163" s="142" t="s">
        <v>73</v>
      </c>
      <c r="AJ163" s="135">
        <f t="shared" ref="AJ163:AL166" si="731">AJ19+AJ37+AJ55+AJ73+AJ91+AJ109+AJ127+AJ145</f>
        <v>278</v>
      </c>
      <c r="AK163" s="135">
        <f t="shared" si="731"/>
        <v>298</v>
      </c>
      <c r="AL163" s="135">
        <f t="shared" si="731"/>
        <v>297</v>
      </c>
      <c r="AM163" s="135">
        <f t="shared" ref="AM163:AN163" si="732">AM19+AM37+AM55+AM73+AM91+AM109+AM127+AM145</f>
        <v>19</v>
      </c>
      <c r="AN163" s="135">
        <f t="shared" si="732"/>
        <v>-1</v>
      </c>
      <c r="AP163" s="141"/>
      <c r="AQ163" s="142" t="s">
        <v>73</v>
      </c>
      <c r="AR163" s="135">
        <f t="shared" ref="AR163:AT166" si="733">AR19+AR37+AR55+AR73+AR91+AR109+AR127+AR145</f>
        <v>309</v>
      </c>
      <c r="AS163" s="135">
        <f t="shared" si="733"/>
        <v>250</v>
      </c>
      <c r="AT163" s="135">
        <f t="shared" si="733"/>
        <v>250</v>
      </c>
      <c r="AU163" s="135">
        <f t="shared" ref="AU163:AV163" si="734">AU19+AU37+AU55+AU73+AU91+AU109+AU127+AU145</f>
        <v>-59</v>
      </c>
      <c r="AV163" s="135">
        <f t="shared" si="734"/>
        <v>0</v>
      </c>
      <c r="AX163" s="141"/>
      <c r="AY163" s="142" t="s">
        <v>73</v>
      </c>
      <c r="AZ163" s="135">
        <f t="shared" ref="AZ163:BB166" si="735">AZ19+AZ37+AZ55+AZ73+AZ91+AZ109+AZ127+AZ145</f>
        <v>81</v>
      </c>
      <c r="BA163" s="135">
        <f t="shared" si="735"/>
        <v>121</v>
      </c>
      <c r="BB163" s="135">
        <f t="shared" si="735"/>
        <v>73</v>
      </c>
      <c r="BC163" s="135">
        <f t="shared" ref="BC163:BD163" si="736">BC19+BC37+BC55+BC73+BC91+BC109+BC127+BC145</f>
        <v>-8</v>
      </c>
      <c r="BD163" s="135">
        <f t="shared" si="736"/>
        <v>-48</v>
      </c>
      <c r="BF163" s="141"/>
      <c r="BG163" s="142" t="s">
        <v>73</v>
      </c>
      <c r="BH163" s="135">
        <f t="shared" ref="BH163:BJ166" si="737">BH19+BH37+BH55+BH73+BH91+BH109+BH127+BH145</f>
        <v>198</v>
      </c>
      <c r="BI163" s="135">
        <f t="shared" si="737"/>
        <v>156</v>
      </c>
      <c r="BJ163" s="135">
        <f t="shared" si="737"/>
        <v>177</v>
      </c>
      <c r="BK163" s="135">
        <f t="shared" ref="BK163:BL163" si="738">BK19+BK37+BK55+BK73+BK91+BK109+BK127+BK145</f>
        <v>-21</v>
      </c>
      <c r="BL163" s="135">
        <f t="shared" si="738"/>
        <v>21</v>
      </c>
      <c r="BN163" s="141"/>
      <c r="BO163" s="142" t="s">
        <v>73</v>
      </c>
      <c r="BP163" s="135">
        <f t="shared" ref="BP163:BR166" si="739">BP19+BP37+BP55+BP73+BP91+BP109+BP127+BP145</f>
        <v>16</v>
      </c>
      <c r="BQ163" s="135">
        <f t="shared" si="739"/>
        <v>23</v>
      </c>
      <c r="BR163" s="135">
        <f t="shared" si="739"/>
        <v>14</v>
      </c>
      <c r="BS163" s="135">
        <f t="shared" ref="BS163:BT163" si="740">BS19+BS37+BS55+BS73+BS91+BS109+BS127+BS145</f>
        <v>-2</v>
      </c>
      <c r="BT163" s="135">
        <f t="shared" si="740"/>
        <v>-9</v>
      </c>
    </row>
    <row r="164" spans="2:72">
      <c r="B164" s="141"/>
      <c r="C164" s="142" t="s">
        <v>18</v>
      </c>
      <c r="D164" s="135">
        <f t="shared" si="725"/>
        <v>885</v>
      </c>
      <c r="E164" s="135">
        <f t="shared" si="725"/>
        <v>1171</v>
      </c>
      <c r="F164" s="135">
        <f t="shared" si="725"/>
        <v>1153</v>
      </c>
      <c r="G164" s="135">
        <f t="shared" si="725"/>
        <v>268</v>
      </c>
      <c r="H164" s="135">
        <f t="shared" si="725"/>
        <v>-18</v>
      </c>
      <c r="J164" s="141"/>
      <c r="K164" s="142" t="s">
        <v>18</v>
      </c>
      <c r="L164" s="135">
        <f t="shared" ref="L164:P164" si="741">L20+L38+L56+L74+L92+L110+L128+L146</f>
        <v>0</v>
      </c>
      <c r="M164" s="135">
        <f t="shared" si="741"/>
        <v>296</v>
      </c>
      <c r="N164" s="135">
        <f t="shared" si="741"/>
        <v>278</v>
      </c>
      <c r="O164" s="135">
        <f t="shared" si="741"/>
        <v>278</v>
      </c>
      <c r="P164" s="135">
        <f t="shared" si="741"/>
        <v>-18</v>
      </c>
      <c r="R164" s="141"/>
      <c r="S164" s="142" t="s">
        <v>18</v>
      </c>
      <c r="T164" s="135">
        <f t="shared" si="727"/>
        <v>29</v>
      </c>
      <c r="U164" s="135">
        <f t="shared" si="727"/>
        <v>28</v>
      </c>
      <c r="V164" s="135">
        <f t="shared" si="727"/>
        <v>28</v>
      </c>
      <c r="W164" s="135">
        <f t="shared" ref="W164:X164" si="742">W20+W38+W56+W74+W92+W110+W128+W146</f>
        <v>-1</v>
      </c>
      <c r="X164" s="135">
        <f t="shared" si="742"/>
        <v>0</v>
      </c>
      <c r="Z164" s="141"/>
      <c r="AA164" s="142" t="s">
        <v>18</v>
      </c>
      <c r="AB164" s="135">
        <f t="shared" si="729"/>
        <v>33</v>
      </c>
      <c r="AC164" s="135">
        <f t="shared" si="729"/>
        <v>31</v>
      </c>
      <c r="AD164" s="135">
        <f t="shared" si="729"/>
        <v>30</v>
      </c>
      <c r="AE164" s="135">
        <f t="shared" ref="AE164:AF164" si="743">AE20+AE38+AE56+AE74+AE92+AE110+AE128+AE146</f>
        <v>-3</v>
      </c>
      <c r="AF164" s="135">
        <f t="shared" si="743"/>
        <v>-1</v>
      </c>
      <c r="AH164" s="141"/>
      <c r="AI164" s="142" t="s">
        <v>18</v>
      </c>
      <c r="AJ164" s="135">
        <f t="shared" si="731"/>
        <v>239</v>
      </c>
      <c r="AK164" s="135">
        <f t="shared" si="731"/>
        <v>251</v>
      </c>
      <c r="AL164" s="135">
        <f t="shared" si="731"/>
        <v>225</v>
      </c>
      <c r="AM164" s="135">
        <f t="shared" ref="AM164:AN164" si="744">AM20+AM38+AM56+AM74+AM92+AM110+AM128+AM146</f>
        <v>-14</v>
      </c>
      <c r="AN164" s="135">
        <f t="shared" si="744"/>
        <v>-26</v>
      </c>
      <c r="AP164" s="141"/>
      <c r="AQ164" s="142" t="s">
        <v>18</v>
      </c>
      <c r="AR164" s="135">
        <f t="shared" si="733"/>
        <v>235</v>
      </c>
      <c r="AS164" s="135">
        <f t="shared" si="733"/>
        <v>193</v>
      </c>
      <c r="AT164" s="135">
        <f t="shared" si="733"/>
        <v>189</v>
      </c>
      <c r="AU164" s="135">
        <f t="shared" ref="AU164:AV164" si="745">AU20+AU38+AU56+AU74+AU92+AU110+AU128+AU146</f>
        <v>-46</v>
      </c>
      <c r="AV164" s="135">
        <f t="shared" si="745"/>
        <v>-4</v>
      </c>
      <c r="AX164" s="141"/>
      <c r="AY164" s="142" t="s">
        <v>18</v>
      </c>
      <c r="AZ164" s="135">
        <f t="shared" si="735"/>
        <v>123</v>
      </c>
      <c r="BA164" s="135">
        <f t="shared" si="735"/>
        <v>126</v>
      </c>
      <c r="BB164" s="135">
        <f t="shared" si="735"/>
        <v>125</v>
      </c>
      <c r="BC164" s="135">
        <f t="shared" ref="BC164:BD164" si="746">BC20+BC38+BC56+BC74+BC92+BC110+BC128+BC146</f>
        <v>2</v>
      </c>
      <c r="BD164" s="135">
        <f t="shared" si="746"/>
        <v>-1</v>
      </c>
      <c r="BF164" s="141"/>
      <c r="BG164" s="142" t="s">
        <v>18</v>
      </c>
      <c r="BH164" s="135">
        <f t="shared" si="737"/>
        <v>171</v>
      </c>
      <c r="BI164" s="135">
        <f t="shared" si="737"/>
        <v>182</v>
      </c>
      <c r="BJ164" s="135">
        <f t="shared" si="737"/>
        <v>222</v>
      </c>
      <c r="BK164" s="135">
        <f t="shared" ref="BK164:BL164" si="747">BK20+BK38+BK56+BK74+BK92+BK110+BK128+BK146</f>
        <v>51</v>
      </c>
      <c r="BL164" s="135">
        <f t="shared" si="747"/>
        <v>40</v>
      </c>
      <c r="BN164" s="141"/>
      <c r="BO164" s="142" t="s">
        <v>18</v>
      </c>
      <c r="BP164" s="135">
        <f t="shared" si="739"/>
        <v>55</v>
      </c>
      <c r="BQ164" s="135">
        <f t="shared" si="739"/>
        <v>64</v>
      </c>
      <c r="BR164" s="135">
        <f t="shared" si="739"/>
        <v>56</v>
      </c>
      <c r="BS164" s="135">
        <f t="shared" ref="BS164:BT164" si="748">BS20+BS38+BS56+BS74+BS92+BS110+BS128+BS146</f>
        <v>1</v>
      </c>
      <c r="BT164" s="135">
        <f t="shared" si="748"/>
        <v>-8</v>
      </c>
    </row>
    <row r="165" spans="2:72">
      <c r="B165" s="141"/>
      <c r="C165" s="142" t="s">
        <v>19</v>
      </c>
      <c r="D165" s="135">
        <f t="shared" si="725"/>
        <v>0</v>
      </c>
      <c r="E165" s="135">
        <f t="shared" si="725"/>
        <v>0</v>
      </c>
      <c r="F165" s="135">
        <f t="shared" si="725"/>
        <v>0</v>
      </c>
      <c r="G165" s="135">
        <f t="shared" si="725"/>
        <v>0</v>
      </c>
      <c r="H165" s="135">
        <f t="shared" si="725"/>
        <v>0</v>
      </c>
      <c r="J165" s="141"/>
      <c r="K165" s="142" t="s">
        <v>19</v>
      </c>
      <c r="L165" s="135">
        <f t="shared" ref="L165:P165" si="749">L21+L39+L57+L75+L93+L111+L129+L147</f>
        <v>0</v>
      </c>
      <c r="M165" s="135">
        <f t="shared" si="749"/>
        <v>0</v>
      </c>
      <c r="N165" s="135">
        <f t="shared" si="749"/>
        <v>0</v>
      </c>
      <c r="O165" s="135">
        <f t="shared" si="749"/>
        <v>0</v>
      </c>
      <c r="P165" s="135">
        <f t="shared" si="749"/>
        <v>0</v>
      </c>
      <c r="R165" s="141"/>
      <c r="S165" s="142" t="s">
        <v>19</v>
      </c>
      <c r="T165" s="135">
        <f t="shared" si="727"/>
        <v>0</v>
      </c>
      <c r="U165" s="135">
        <f t="shared" si="727"/>
        <v>0</v>
      </c>
      <c r="V165" s="135">
        <f t="shared" si="727"/>
        <v>0</v>
      </c>
      <c r="W165" s="135">
        <f t="shared" ref="W165:X165" si="750">W21+W39+W57+W75+W93+W111+W129+W147</f>
        <v>0</v>
      </c>
      <c r="X165" s="135">
        <f t="shared" si="750"/>
        <v>0</v>
      </c>
      <c r="Z165" s="141"/>
      <c r="AA165" s="142" t="s">
        <v>19</v>
      </c>
      <c r="AB165" s="135">
        <f t="shared" si="729"/>
        <v>0</v>
      </c>
      <c r="AC165" s="135">
        <f t="shared" si="729"/>
        <v>0</v>
      </c>
      <c r="AD165" s="135">
        <f t="shared" si="729"/>
        <v>0</v>
      </c>
      <c r="AE165" s="135">
        <f t="shared" ref="AE165:AF165" si="751">AE21+AE39+AE57+AE75+AE93+AE111+AE129+AE147</f>
        <v>0</v>
      </c>
      <c r="AF165" s="135">
        <f t="shared" si="751"/>
        <v>0</v>
      </c>
      <c r="AH165" s="141"/>
      <c r="AI165" s="142" t="s">
        <v>19</v>
      </c>
      <c r="AJ165" s="135">
        <f t="shared" si="731"/>
        <v>0</v>
      </c>
      <c r="AK165" s="135">
        <f t="shared" si="731"/>
        <v>0</v>
      </c>
      <c r="AL165" s="135">
        <f t="shared" si="731"/>
        <v>0</v>
      </c>
      <c r="AM165" s="135">
        <f t="shared" ref="AM165:AN165" si="752">AM21+AM39+AM57+AM75+AM93+AM111+AM129+AM147</f>
        <v>0</v>
      </c>
      <c r="AN165" s="135">
        <f t="shared" si="752"/>
        <v>0</v>
      </c>
      <c r="AP165" s="141"/>
      <c r="AQ165" s="142" t="s">
        <v>19</v>
      </c>
      <c r="AR165" s="135">
        <f t="shared" si="733"/>
        <v>0</v>
      </c>
      <c r="AS165" s="135">
        <f t="shared" si="733"/>
        <v>0</v>
      </c>
      <c r="AT165" s="135">
        <f t="shared" si="733"/>
        <v>0</v>
      </c>
      <c r="AU165" s="135">
        <f t="shared" ref="AU165:AV165" si="753">AU21+AU39+AU57+AU75+AU93+AU111+AU129+AU147</f>
        <v>0</v>
      </c>
      <c r="AV165" s="135">
        <f t="shared" si="753"/>
        <v>0</v>
      </c>
      <c r="AX165" s="141"/>
      <c r="AY165" s="142" t="s">
        <v>19</v>
      </c>
      <c r="AZ165" s="135">
        <f t="shared" si="735"/>
        <v>0</v>
      </c>
      <c r="BA165" s="135">
        <f t="shared" si="735"/>
        <v>0</v>
      </c>
      <c r="BB165" s="135">
        <f t="shared" si="735"/>
        <v>0</v>
      </c>
      <c r="BC165" s="135">
        <f t="shared" ref="BC165:BD165" si="754">BC21+BC39+BC57+BC75+BC93+BC111+BC129+BC147</f>
        <v>0</v>
      </c>
      <c r="BD165" s="135">
        <f t="shared" si="754"/>
        <v>0</v>
      </c>
      <c r="BF165" s="141"/>
      <c r="BG165" s="142" t="s">
        <v>19</v>
      </c>
      <c r="BH165" s="135">
        <f t="shared" si="737"/>
        <v>0</v>
      </c>
      <c r="BI165" s="135">
        <f t="shared" si="737"/>
        <v>0</v>
      </c>
      <c r="BJ165" s="135">
        <f t="shared" si="737"/>
        <v>0</v>
      </c>
      <c r="BK165" s="135">
        <f t="shared" ref="BK165:BL165" si="755">BK21+BK39+BK57+BK75+BK93+BK111+BK129+BK147</f>
        <v>0</v>
      </c>
      <c r="BL165" s="135">
        <f t="shared" si="755"/>
        <v>0</v>
      </c>
      <c r="BN165" s="141"/>
      <c r="BO165" s="142" t="s">
        <v>19</v>
      </c>
      <c r="BP165" s="135">
        <f t="shared" si="739"/>
        <v>0</v>
      </c>
      <c r="BQ165" s="135">
        <f t="shared" si="739"/>
        <v>0</v>
      </c>
      <c r="BR165" s="135">
        <f t="shared" si="739"/>
        <v>0</v>
      </c>
      <c r="BS165" s="135">
        <f t="shared" ref="BS165:BT165" si="756">BS21+BS39+BS57+BS75+BS93+BS111+BS129+BS147</f>
        <v>0</v>
      </c>
      <c r="BT165" s="135">
        <f t="shared" si="756"/>
        <v>0</v>
      </c>
    </row>
    <row r="166" spans="2:72">
      <c r="B166" s="141"/>
      <c r="C166" s="142" t="s">
        <v>74</v>
      </c>
      <c r="D166" s="135">
        <f t="shared" si="725"/>
        <v>0</v>
      </c>
      <c r="E166" s="135">
        <f t="shared" si="725"/>
        <v>0</v>
      </c>
      <c r="F166" s="135">
        <f t="shared" si="725"/>
        <v>0</v>
      </c>
      <c r="G166" s="135">
        <f t="shared" si="725"/>
        <v>0</v>
      </c>
      <c r="H166" s="135">
        <f t="shared" si="725"/>
        <v>0</v>
      </c>
      <c r="J166" s="141"/>
      <c r="K166" s="142" t="s">
        <v>74</v>
      </c>
      <c r="L166" s="135">
        <f t="shared" ref="L166:P166" si="757">L22+L40+L58+L76+L94+L112+L130+L148</f>
        <v>0</v>
      </c>
      <c r="M166" s="135">
        <f t="shared" si="757"/>
        <v>0</v>
      </c>
      <c r="N166" s="135">
        <f t="shared" si="757"/>
        <v>0</v>
      </c>
      <c r="O166" s="135">
        <f t="shared" si="757"/>
        <v>0</v>
      </c>
      <c r="P166" s="135">
        <f t="shared" si="757"/>
        <v>0</v>
      </c>
      <c r="R166" s="141"/>
      <c r="S166" s="142" t="s">
        <v>74</v>
      </c>
      <c r="T166" s="135">
        <f t="shared" si="727"/>
        <v>0</v>
      </c>
      <c r="U166" s="135">
        <f t="shared" si="727"/>
        <v>0</v>
      </c>
      <c r="V166" s="135">
        <f t="shared" si="727"/>
        <v>0</v>
      </c>
      <c r="W166" s="135">
        <f t="shared" ref="W166:X166" si="758">W22+W40+W58+W76+W94+W112+W130+W148</f>
        <v>0</v>
      </c>
      <c r="X166" s="135">
        <f t="shared" si="758"/>
        <v>0</v>
      </c>
      <c r="Z166" s="141"/>
      <c r="AA166" s="142" t="s">
        <v>74</v>
      </c>
      <c r="AB166" s="135">
        <f t="shared" si="729"/>
        <v>0</v>
      </c>
      <c r="AC166" s="135">
        <f t="shared" si="729"/>
        <v>0</v>
      </c>
      <c r="AD166" s="135">
        <f t="shared" si="729"/>
        <v>0</v>
      </c>
      <c r="AE166" s="135">
        <f t="shared" ref="AE166:AF166" si="759">AE22+AE40+AE58+AE76+AE94+AE112+AE130+AE148</f>
        <v>0</v>
      </c>
      <c r="AF166" s="135">
        <f t="shared" si="759"/>
        <v>0</v>
      </c>
      <c r="AH166" s="141"/>
      <c r="AI166" s="142" t="s">
        <v>74</v>
      </c>
      <c r="AJ166" s="135">
        <f t="shared" si="731"/>
        <v>0</v>
      </c>
      <c r="AK166" s="135">
        <f t="shared" si="731"/>
        <v>0</v>
      </c>
      <c r="AL166" s="135">
        <f t="shared" si="731"/>
        <v>0</v>
      </c>
      <c r="AM166" s="135">
        <f t="shared" ref="AM166:AN166" si="760">AM22+AM40+AM58+AM76+AM94+AM112+AM130+AM148</f>
        <v>0</v>
      </c>
      <c r="AN166" s="135">
        <f t="shared" si="760"/>
        <v>0</v>
      </c>
      <c r="AP166" s="141"/>
      <c r="AQ166" s="142" t="s">
        <v>74</v>
      </c>
      <c r="AR166" s="135">
        <f t="shared" si="733"/>
        <v>0</v>
      </c>
      <c r="AS166" s="135">
        <f t="shared" si="733"/>
        <v>0</v>
      </c>
      <c r="AT166" s="135">
        <f t="shared" si="733"/>
        <v>0</v>
      </c>
      <c r="AU166" s="135">
        <f t="shared" ref="AU166:AV166" si="761">AU22+AU40+AU58+AU76+AU94+AU112+AU130+AU148</f>
        <v>0</v>
      </c>
      <c r="AV166" s="135">
        <f t="shared" si="761"/>
        <v>0</v>
      </c>
      <c r="AX166" s="141"/>
      <c r="AY166" s="142" t="s">
        <v>74</v>
      </c>
      <c r="AZ166" s="135">
        <f t="shared" si="735"/>
        <v>0</v>
      </c>
      <c r="BA166" s="135">
        <f t="shared" si="735"/>
        <v>0</v>
      </c>
      <c r="BB166" s="135">
        <f t="shared" si="735"/>
        <v>0</v>
      </c>
      <c r="BC166" s="135">
        <f t="shared" ref="BC166:BD166" si="762">BC22+BC40+BC58+BC76+BC94+BC112+BC130+BC148</f>
        <v>0</v>
      </c>
      <c r="BD166" s="135">
        <f t="shared" si="762"/>
        <v>0</v>
      </c>
      <c r="BF166" s="141"/>
      <c r="BG166" s="142" t="s">
        <v>74</v>
      </c>
      <c r="BH166" s="135">
        <f t="shared" si="737"/>
        <v>0</v>
      </c>
      <c r="BI166" s="135">
        <f t="shared" si="737"/>
        <v>0</v>
      </c>
      <c r="BJ166" s="135">
        <f t="shared" si="737"/>
        <v>0</v>
      </c>
      <c r="BK166" s="135">
        <f t="shared" ref="BK166:BL166" si="763">BK22+BK40+BK58+BK76+BK94+BK112+BK130+BK148</f>
        <v>0</v>
      </c>
      <c r="BL166" s="135">
        <f t="shared" si="763"/>
        <v>0</v>
      </c>
      <c r="BN166" s="141"/>
      <c r="BO166" s="142" t="s">
        <v>74</v>
      </c>
      <c r="BP166" s="135">
        <f t="shared" si="739"/>
        <v>0</v>
      </c>
      <c r="BQ166" s="135">
        <f t="shared" si="739"/>
        <v>0</v>
      </c>
      <c r="BR166" s="135">
        <f t="shared" si="739"/>
        <v>0</v>
      </c>
      <c r="BS166" s="135">
        <f t="shared" ref="BS166:BT166" si="764">BS22+BS40+BS58+BS76+BS94+BS112+BS130+BS148</f>
        <v>0</v>
      </c>
      <c r="BT166" s="135">
        <f t="shared" si="764"/>
        <v>0</v>
      </c>
    </row>
    <row r="167" spans="2:72">
      <c r="B167" s="134"/>
      <c r="C167" s="140"/>
      <c r="D167" s="138"/>
      <c r="E167" s="138"/>
      <c r="F167" s="138"/>
      <c r="G167" s="138"/>
      <c r="H167" s="138"/>
      <c r="J167" s="134"/>
      <c r="K167" s="140"/>
      <c r="L167" s="138"/>
      <c r="M167" s="138"/>
      <c r="N167" s="138"/>
      <c r="O167" s="138"/>
      <c r="P167" s="138"/>
      <c r="R167" s="134"/>
      <c r="S167" s="140"/>
      <c r="T167" s="138"/>
      <c r="U167" s="138"/>
      <c r="V167" s="138"/>
      <c r="W167" s="138"/>
      <c r="X167" s="138"/>
      <c r="Z167" s="134"/>
      <c r="AA167" s="140"/>
      <c r="AB167" s="138"/>
      <c r="AC167" s="138"/>
      <c r="AD167" s="138"/>
      <c r="AE167" s="138"/>
      <c r="AF167" s="138"/>
      <c r="AH167" s="134"/>
      <c r="AI167" s="140"/>
      <c r="AJ167" s="138"/>
      <c r="AK167" s="138"/>
      <c r="AL167" s="138"/>
      <c r="AM167" s="138"/>
      <c r="AN167" s="138"/>
      <c r="AP167" s="134"/>
      <c r="AQ167" s="140"/>
      <c r="AR167" s="138"/>
      <c r="AS167" s="138"/>
      <c r="AT167" s="138"/>
      <c r="AU167" s="138"/>
      <c r="AV167" s="138"/>
      <c r="AX167" s="134"/>
      <c r="AY167" s="140"/>
      <c r="AZ167" s="138"/>
      <c r="BA167" s="138"/>
      <c r="BB167" s="138"/>
      <c r="BC167" s="138"/>
      <c r="BD167" s="138"/>
      <c r="BF167" s="134"/>
      <c r="BG167" s="140"/>
      <c r="BH167" s="138"/>
      <c r="BI167" s="138"/>
      <c r="BJ167" s="138"/>
      <c r="BK167" s="138"/>
      <c r="BL167" s="138"/>
      <c r="BN167" s="134"/>
      <c r="BO167" s="140"/>
      <c r="BP167" s="138"/>
      <c r="BQ167" s="138"/>
      <c r="BR167" s="138"/>
      <c r="BS167" s="138"/>
      <c r="BT167" s="138"/>
    </row>
    <row r="168" spans="2:72">
      <c r="B168" s="328" t="s">
        <v>39</v>
      </c>
      <c r="C168" s="329"/>
      <c r="D168" s="144">
        <f t="shared" ref="D168" si="765">SUM(D163:D166)+D161</f>
        <v>5565</v>
      </c>
      <c r="E168" s="144">
        <f t="shared" ref="E168:H168" si="766">SUM(E163:E166)+E161</f>
        <v>6473</v>
      </c>
      <c r="F168" s="144">
        <f t="shared" si="766"/>
        <v>5863</v>
      </c>
      <c r="G168" s="144">
        <f t="shared" si="766"/>
        <v>298</v>
      </c>
      <c r="H168" s="144">
        <f t="shared" si="766"/>
        <v>-610</v>
      </c>
      <c r="J168" s="328" t="s">
        <v>39</v>
      </c>
      <c r="K168" s="329"/>
      <c r="L168" s="144">
        <f t="shared" ref="L168" si="767">SUM(L163:L166)+L161</f>
        <v>0</v>
      </c>
      <c r="M168" s="144">
        <f t="shared" ref="M168:P168" si="768">SUM(M163:M166)+M161</f>
        <v>296</v>
      </c>
      <c r="N168" s="144">
        <f t="shared" si="768"/>
        <v>278</v>
      </c>
      <c r="O168" s="144">
        <f t="shared" si="768"/>
        <v>278</v>
      </c>
      <c r="P168" s="144">
        <f t="shared" si="768"/>
        <v>-18</v>
      </c>
      <c r="R168" s="328" t="s">
        <v>39</v>
      </c>
      <c r="S168" s="329"/>
      <c r="T168" s="144">
        <f t="shared" ref="T168:V168" si="769">SUM(T163:T166)+T161</f>
        <v>52</v>
      </c>
      <c r="U168" s="144">
        <f t="shared" si="769"/>
        <v>143</v>
      </c>
      <c r="V168" s="144">
        <f t="shared" si="769"/>
        <v>128</v>
      </c>
      <c r="W168" s="144">
        <f t="shared" ref="W168:X168" si="770">SUM(W163:W166)+W161</f>
        <v>76</v>
      </c>
      <c r="X168" s="144">
        <f t="shared" si="770"/>
        <v>-15</v>
      </c>
      <c r="Z168" s="328" t="s">
        <v>39</v>
      </c>
      <c r="AA168" s="329"/>
      <c r="AB168" s="144">
        <f t="shared" ref="AB168:AD168" si="771">SUM(AB163:AB166)+AB161</f>
        <v>101</v>
      </c>
      <c r="AC168" s="144">
        <f t="shared" si="771"/>
        <v>115</v>
      </c>
      <c r="AD168" s="144">
        <f t="shared" si="771"/>
        <v>94</v>
      </c>
      <c r="AE168" s="144">
        <f t="shared" ref="AE168:AF168" si="772">SUM(AE163:AE166)+AE161</f>
        <v>-7</v>
      </c>
      <c r="AF168" s="144">
        <f t="shared" si="772"/>
        <v>-21</v>
      </c>
      <c r="AH168" s="328" t="s">
        <v>39</v>
      </c>
      <c r="AI168" s="329"/>
      <c r="AJ168" s="144">
        <f t="shared" ref="AJ168:AL168" si="773">SUM(AJ163:AJ166)+AJ161</f>
        <v>1902</v>
      </c>
      <c r="AK168" s="144">
        <f t="shared" si="773"/>
        <v>1918</v>
      </c>
      <c r="AL168" s="144">
        <f t="shared" si="773"/>
        <v>1882</v>
      </c>
      <c r="AM168" s="144">
        <f t="shared" ref="AM168:AN168" si="774">SUM(AM163:AM166)+AM161</f>
        <v>-20</v>
      </c>
      <c r="AN168" s="144">
        <f t="shared" si="774"/>
        <v>-36</v>
      </c>
      <c r="AP168" s="328" t="s">
        <v>39</v>
      </c>
      <c r="AQ168" s="329"/>
      <c r="AR168" s="144">
        <f t="shared" ref="AR168:AT168" si="775">SUM(AR163:AR166)+AR161</f>
        <v>1140</v>
      </c>
      <c r="AS168" s="144">
        <f t="shared" si="775"/>
        <v>1062</v>
      </c>
      <c r="AT168" s="144">
        <f t="shared" si="775"/>
        <v>1017</v>
      </c>
      <c r="AU168" s="144">
        <f t="shared" ref="AU168:AV168" si="776">SUM(AU163:AU166)+AU161</f>
        <v>-123</v>
      </c>
      <c r="AV168" s="144">
        <f t="shared" si="776"/>
        <v>-45</v>
      </c>
      <c r="AX168" s="328" t="s">
        <v>39</v>
      </c>
      <c r="AY168" s="329"/>
      <c r="AZ168" s="144">
        <f t="shared" ref="AZ168:BB168" si="777">SUM(AZ163:AZ166)+AZ161</f>
        <v>652</v>
      </c>
      <c r="BA168" s="144">
        <f t="shared" si="777"/>
        <v>761</v>
      </c>
      <c r="BB168" s="144">
        <f t="shared" si="777"/>
        <v>665</v>
      </c>
      <c r="BC168" s="144">
        <f t="shared" ref="BC168:BD168" si="778">SUM(BC163:BC166)+BC161</f>
        <v>13</v>
      </c>
      <c r="BD168" s="144">
        <f t="shared" si="778"/>
        <v>-96</v>
      </c>
      <c r="BF168" s="328" t="s">
        <v>39</v>
      </c>
      <c r="BG168" s="329"/>
      <c r="BH168" s="144">
        <f t="shared" ref="BH168:BJ168" si="779">SUM(BH163:BH166)+BH161</f>
        <v>1465</v>
      </c>
      <c r="BI168" s="144">
        <f t="shared" si="779"/>
        <v>1903</v>
      </c>
      <c r="BJ168" s="144">
        <f t="shared" si="779"/>
        <v>1547</v>
      </c>
      <c r="BK168" s="144">
        <f t="shared" ref="BK168:BL168" si="780">SUM(BK163:BK166)+BK161</f>
        <v>82</v>
      </c>
      <c r="BL168" s="144">
        <f t="shared" si="780"/>
        <v>-356</v>
      </c>
      <c r="BN168" s="328" t="s">
        <v>39</v>
      </c>
      <c r="BO168" s="329"/>
      <c r="BP168" s="144">
        <f t="shared" ref="BP168:BR168" si="781">SUM(BP163:BP166)+BP161</f>
        <v>253</v>
      </c>
      <c r="BQ168" s="144">
        <f t="shared" si="781"/>
        <v>275</v>
      </c>
      <c r="BR168" s="144">
        <f t="shared" si="781"/>
        <v>252</v>
      </c>
      <c r="BS168" s="144">
        <f t="shared" ref="BS168:BT168" si="782">SUM(BS163:BS166)+BS161</f>
        <v>-1</v>
      </c>
      <c r="BT168" s="144">
        <f t="shared" si="782"/>
        <v>-23</v>
      </c>
    </row>
    <row r="169" spans="2:72" s="36" customFormat="1">
      <c r="B169" s="226"/>
      <c r="C169" s="226"/>
      <c r="D169" s="227"/>
      <c r="E169" s="227"/>
      <c r="F169" s="227"/>
      <c r="G169" s="227"/>
      <c r="H169" s="227"/>
      <c r="J169" s="226"/>
      <c r="K169" s="226"/>
      <c r="L169" s="227"/>
      <c r="M169" s="227"/>
      <c r="N169" s="227"/>
      <c r="O169" s="227"/>
      <c r="P169" s="227"/>
      <c r="R169" s="226"/>
      <c r="S169" s="226"/>
      <c r="T169" s="227"/>
      <c r="U169" s="227"/>
      <c r="V169" s="227"/>
      <c r="W169" s="227"/>
      <c r="X169" s="227"/>
      <c r="Z169" s="226"/>
      <c r="AA169" s="226"/>
      <c r="AB169" s="227"/>
      <c r="AC169" s="227"/>
      <c r="AD169" s="227"/>
      <c r="AE169" s="227"/>
      <c r="AF169" s="227"/>
      <c r="AH169" s="226"/>
      <c r="AI169" s="226"/>
      <c r="AJ169" s="227"/>
      <c r="AK169" s="227"/>
      <c r="AL169" s="227"/>
      <c r="AM169" s="227"/>
      <c r="AN169" s="227"/>
      <c r="AP169" s="226"/>
      <c r="AQ169" s="226"/>
      <c r="AR169" s="227"/>
      <c r="AS169" s="227"/>
      <c r="AT169" s="227"/>
      <c r="AU169" s="227"/>
      <c r="AV169" s="227"/>
      <c r="AX169" s="226"/>
      <c r="AY169" s="226"/>
      <c r="AZ169" s="227"/>
      <c r="BA169" s="227"/>
      <c r="BB169" s="227"/>
      <c r="BC169" s="227"/>
      <c r="BD169" s="227"/>
      <c r="BF169" s="226"/>
      <c r="BG169" s="226"/>
      <c r="BH169" s="227"/>
      <c r="BI169" s="227"/>
      <c r="BJ169" s="227"/>
      <c r="BK169" s="227"/>
      <c r="BL169" s="227"/>
      <c r="BN169" s="226"/>
      <c r="BO169" s="226"/>
      <c r="BP169" s="227"/>
      <c r="BQ169" s="227"/>
      <c r="BR169" s="227"/>
      <c r="BS169" s="227"/>
      <c r="BT169" s="227"/>
    </row>
    <row r="170" spans="2:72" s="36" customFormat="1">
      <c r="B170" s="226"/>
      <c r="C170" s="228" t="str">
        <f>'2'!D8</f>
        <v>BOD Pelindo (Penugasan)</v>
      </c>
      <c r="D170" s="228">
        <f>'2'!E8</f>
        <v>25</v>
      </c>
      <c r="E170" s="228">
        <f>'2'!F8</f>
        <v>28</v>
      </c>
      <c r="F170" s="228">
        <f>'2'!G8</f>
        <v>26</v>
      </c>
      <c r="G170" s="229"/>
      <c r="H170" s="229"/>
      <c r="J170" s="226"/>
      <c r="K170" s="228" t="str">
        <f>'2'!M8</f>
        <v>BOD Pelindo (Penugasan)</v>
      </c>
      <c r="L170" s="228">
        <f>'2'!N8</f>
        <v>0</v>
      </c>
      <c r="M170" s="228">
        <f>'2'!O8</f>
        <v>1</v>
      </c>
      <c r="N170" s="228">
        <f>'2'!P8</f>
        <v>1</v>
      </c>
      <c r="O170" s="227"/>
      <c r="P170" s="227"/>
      <c r="R170" s="226"/>
      <c r="S170" s="228" t="str">
        <f>'2'!V8</f>
        <v>BOD Pelindo (Penugasan)</v>
      </c>
      <c r="T170" s="228">
        <f>'2'!W8</f>
        <v>1</v>
      </c>
      <c r="U170" s="228">
        <f>'2'!X8</f>
        <v>1</v>
      </c>
      <c r="V170" s="228">
        <f>'2'!Y8</f>
        <v>1</v>
      </c>
      <c r="W170" s="227"/>
      <c r="X170" s="227"/>
      <c r="Z170" s="226"/>
      <c r="AA170" s="228" t="str">
        <f>'2'!V19</f>
        <v>BOD Pelindo (Penugasan)</v>
      </c>
      <c r="AB170" s="228">
        <f>'2'!W19</f>
        <v>1</v>
      </c>
      <c r="AC170" s="228">
        <f>'2'!X19</f>
        <v>1</v>
      </c>
      <c r="AD170" s="228">
        <f>'2'!Y19</f>
        <v>1</v>
      </c>
      <c r="AE170" s="227"/>
      <c r="AF170" s="227"/>
      <c r="AH170" s="226"/>
      <c r="AI170" s="228" t="str">
        <f>'2'!V30</f>
        <v>BOD Pelindo (Penugasan)</v>
      </c>
      <c r="AJ170" s="228">
        <f>'2'!W30</f>
        <v>2</v>
      </c>
      <c r="AK170" s="228">
        <f>'2'!X30</f>
        <v>4</v>
      </c>
      <c r="AL170" s="228">
        <f>'2'!Y30</f>
        <v>3</v>
      </c>
      <c r="AM170" s="227"/>
      <c r="AN170" s="227"/>
      <c r="AP170" s="226"/>
      <c r="AQ170" s="228" t="str">
        <f>'2'!V41</f>
        <v>BOD Pelindo (Penugasan)</v>
      </c>
      <c r="AR170" s="228">
        <f>'2'!W41</f>
        <v>4</v>
      </c>
      <c r="AS170" s="228">
        <f>'2'!X41</f>
        <v>4</v>
      </c>
      <c r="AT170" s="228">
        <f>'2'!Y41</f>
        <v>3</v>
      </c>
      <c r="AU170" s="227"/>
      <c r="AV170" s="227"/>
      <c r="AX170" s="226"/>
      <c r="AY170" s="228" t="str">
        <f>'2'!V52</f>
        <v>BOD Pelindo (Penugasan)</v>
      </c>
      <c r="AZ170" s="228">
        <f>'2'!W52</f>
        <v>5</v>
      </c>
      <c r="BA170" s="228">
        <f>'2'!X52</f>
        <v>5</v>
      </c>
      <c r="BB170" s="228">
        <f>'2'!Y52</f>
        <v>5</v>
      </c>
      <c r="BC170" s="227"/>
      <c r="BD170" s="227"/>
      <c r="BF170" s="226"/>
      <c r="BG170" s="228" t="str">
        <f>'2'!V63</f>
        <v>BOD Pelindo (Penugasan)</v>
      </c>
      <c r="BH170" s="228">
        <f>'2'!W63</f>
        <v>9</v>
      </c>
      <c r="BI170" s="228">
        <f>'2'!X63</f>
        <v>10</v>
      </c>
      <c r="BJ170" s="228">
        <f>'2'!Y63</f>
        <v>10</v>
      </c>
      <c r="BK170" s="227"/>
      <c r="BL170" s="227"/>
      <c r="BN170" s="226"/>
      <c r="BO170" s="228" t="str">
        <f>'2'!V74</f>
        <v>BOD Pelindo (Penugasan)</v>
      </c>
      <c r="BP170" s="228">
        <f>'2'!W74</f>
        <v>3</v>
      </c>
      <c r="BQ170" s="228">
        <f>'2'!X74</f>
        <v>2</v>
      </c>
      <c r="BR170" s="228">
        <f>'2'!Y74</f>
        <v>2</v>
      </c>
      <c r="BS170" s="227"/>
      <c r="BT170" s="227"/>
    </row>
    <row r="171" spans="2:72" s="36" customFormat="1">
      <c r="B171" s="226"/>
      <c r="C171" s="228" t="str">
        <f>'2'!D9</f>
        <v>BOD Non Pelindo</v>
      </c>
      <c r="D171" s="228">
        <f>'2'!E9</f>
        <v>7</v>
      </c>
      <c r="E171" s="228">
        <f>'2'!F9</f>
        <v>13</v>
      </c>
      <c r="F171" s="228">
        <f>'2'!G9</f>
        <v>13</v>
      </c>
      <c r="G171" s="229"/>
      <c r="H171" s="229"/>
      <c r="J171" s="226"/>
      <c r="K171" s="228" t="str">
        <f>'2'!M9</f>
        <v>BOD Non Pelindo</v>
      </c>
      <c r="L171" s="228">
        <f>'2'!N9</f>
        <v>0</v>
      </c>
      <c r="M171" s="228">
        <f>'2'!O9</f>
        <v>5</v>
      </c>
      <c r="N171" s="228">
        <f>'2'!P9</f>
        <v>5</v>
      </c>
      <c r="O171" s="227"/>
      <c r="P171" s="227"/>
      <c r="R171" s="226"/>
      <c r="S171" s="228" t="str">
        <f>'2'!V9</f>
        <v>BOD Non Pelindo</v>
      </c>
      <c r="T171" s="228">
        <f>'2'!W9</f>
        <v>2</v>
      </c>
      <c r="U171" s="228">
        <f>'2'!X9</f>
        <v>2</v>
      </c>
      <c r="V171" s="228">
        <f>'2'!Y9</f>
        <v>2</v>
      </c>
      <c r="W171" s="227"/>
      <c r="X171" s="227"/>
      <c r="Z171" s="226"/>
      <c r="AA171" s="228" t="str">
        <f>'2'!V20</f>
        <v>BOD Non Pelindo</v>
      </c>
      <c r="AB171" s="228">
        <f>'2'!W20</f>
        <v>2</v>
      </c>
      <c r="AC171" s="228">
        <f>'2'!X20</f>
        <v>2</v>
      </c>
      <c r="AD171" s="228">
        <f>'2'!Y20</f>
        <v>2</v>
      </c>
      <c r="AE171" s="227"/>
      <c r="AF171" s="227"/>
      <c r="AH171" s="226"/>
      <c r="AI171" s="228" t="str">
        <f>'2'!V31</f>
        <v>BOD Non Pelindo</v>
      </c>
      <c r="AJ171" s="228">
        <f>'2'!W31</f>
        <v>0</v>
      </c>
      <c r="AK171" s="228">
        <f>'2'!X31</f>
        <v>0</v>
      </c>
      <c r="AL171" s="228">
        <f>'2'!Y31</f>
        <v>0</v>
      </c>
      <c r="AM171" s="227"/>
      <c r="AN171" s="227"/>
      <c r="AP171" s="226"/>
      <c r="AQ171" s="228" t="str">
        <f>'2'!V42</f>
        <v>BOD Non Pelindo</v>
      </c>
      <c r="AR171" s="228">
        <f>'2'!W42</f>
        <v>0</v>
      </c>
      <c r="AS171" s="228">
        <f>'2'!X42</f>
        <v>0</v>
      </c>
      <c r="AT171" s="228">
        <f>'2'!Y42</f>
        <v>0</v>
      </c>
      <c r="AU171" s="227"/>
      <c r="AV171" s="227"/>
      <c r="AX171" s="226"/>
      <c r="AY171" s="228" t="str">
        <f>'2'!V53</f>
        <v>BOD Non Pelindo</v>
      </c>
      <c r="AZ171" s="228">
        <f>'2'!W53</f>
        <v>0</v>
      </c>
      <c r="BA171" s="228">
        <f>'2'!X53</f>
        <v>0</v>
      </c>
      <c r="BB171" s="228">
        <f>'2'!Y53</f>
        <v>0</v>
      </c>
      <c r="BC171" s="227"/>
      <c r="BD171" s="227"/>
      <c r="BF171" s="226"/>
      <c r="BG171" s="228" t="str">
        <f>'2'!V64</f>
        <v>BOD Non Pelindo</v>
      </c>
      <c r="BH171" s="228">
        <f>'2'!W64</f>
        <v>3</v>
      </c>
      <c r="BI171" s="228">
        <f>'2'!X64</f>
        <v>3</v>
      </c>
      <c r="BJ171" s="228">
        <f>'2'!Y64</f>
        <v>3</v>
      </c>
      <c r="BK171" s="227"/>
      <c r="BL171" s="227"/>
      <c r="BN171" s="226"/>
      <c r="BO171" s="228" t="str">
        <f>'2'!V75</f>
        <v>BOD Non Pelindo</v>
      </c>
      <c r="BP171" s="228">
        <f>'2'!W75</f>
        <v>0</v>
      </c>
      <c r="BQ171" s="228">
        <f>'2'!X75</f>
        <v>1</v>
      </c>
      <c r="BR171" s="228">
        <f>'2'!Y75</f>
        <v>1</v>
      </c>
      <c r="BS171" s="227"/>
      <c r="BT171" s="227"/>
    </row>
    <row r="172" spans="2:72" s="36" customFormat="1">
      <c r="B172" s="226"/>
      <c r="C172" s="228" t="str">
        <f>'2'!D10</f>
        <v>Organik Pelindo (Penugasan)</v>
      </c>
      <c r="D172" s="228">
        <f>'2'!E10</f>
        <v>656</v>
      </c>
      <c r="E172" s="228">
        <f>'2'!F10</f>
        <v>890</v>
      </c>
      <c r="F172" s="228">
        <f>'2'!G10</f>
        <v>851</v>
      </c>
      <c r="G172" s="229"/>
      <c r="H172" s="229"/>
      <c r="J172" s="226"/>
      <c r="K172" s="228" t="str">
        <f>'2'!M10</f>
        <v>Organik Pelindo (Penugasan)</v>
      </c>
      <c r="L172" s="228">
        <f>'2'!N10</f>
        <v>0</v>
      </c>
      <c r="M172" s="228">
        <f>'2'!O10</f>
        <v>226</v>
      </c>
      <c r="N172" s="228">
        <f>'2'!P10</f>
        <v>225</v>
      </c>
      <c r="O172" s="227"/>
      <c r="P172" s="227"/>
      <c r="R172" s="226"/>
      <c r="S172" s="228" t="str">
        <f>'2'!V10</f>
        <v>Organik Pelindo (Penugasan)</v>
      </c>
      <c r="T172" s="228">
        <f>'2'!W10</f>
        <v>12</v>
      </c>
      <c r="U172" s="228">
        <f>'2'!X10</f>
        <v>13</v>
      </c>
      <c r="V172" s="228">
        <f>'2'!Y10</f>
        <v>13</v>
      </c>
      <c r="W172" s="227"/>
      <c r="X172" s="227"/>
      <c r="Z172" s="226"/>
      <c r="AA172" s="228" t="str">
        <f>'2'!V21</f>
        <v>Organik Pelindo (Penugasan)</v>
      </c>
      <c r="AB172" s="228">
        <f>'2'!W21</f>
        <v>7</v>
      </c>
      <c r="AC172" s="228">
        <f>'2'!X21</f>
        <v>7</v>
      </c>
      <c r="AD172" s="228">
        <f>'2'!Y21</f>
        <v>6</v>
      </c>
      <c r="AE172" s="227"/>
      <c r="AF172" s="227"/>
      <c r="AH172" s="226"/>
      <c r="AI172" s="228" t="str">
        <f>'2'!V32</f>
        <v>Organik Pelindo (Penugasan)</v>
      </c>
      <c r="AJ172" s="228">
        <f>'2'!W32</f>
        <v>473</v>
      </c>
      <c r="AK172" s="228">
        <f>'2'!X32</f>
        <v>482</v>
      </c>
      <c r="AL172" s="228">
        <f>'2'!Y32</f>
        <v>458</v>
      </c>
      <c r="AM172" s="227"/>
      <c r="AN172" s="227"/>
      <c r="AP172" s="226"/>
      <c r="AQ172" s="228" t="str">
        <f>'2'!V43</f>
        <v>Organik Pelindo (Penugasan)</v>
      </c>
      <c r="AR172" s="228">
        <f>'2'!W43</f>
        <v>100</v>
      </c>
      <c r="AS172" s="228">
        <f>'2'!X43</f>
        <v>94</v>
      </c>
      <c r="AT172" s="228">
        <f>'2'!Y43</f>
        <v>87</v>
      </c>
      <c r="AU172" s="227"/>
      <c r="AV172" s="227"/>
      <c r="AX172" s="226"/>
      <c r="AY172" s="228" t="str">
        <f>'2'!V54</f>
        <v>Organik Pelindo (Penugasan)</v>
      </c>
      <c r="AZ172" s="228">
        <f>'2'!W54</f>
        <v>42</v>
      </c>
      <c r="BA172" s="228">
        <f>'2'!X54</f>
        <v>40</v>
      </c>
      <c r="BB172" s="228">
        <f>'2'!Y54</f>
        <v>38</v>
      </c>
      <c r="BC172" s="227"/>
      <c r="BD172" s="227"/>
      <c r="BF172" s="226"/>
      <c r="BG172" s="228" t="str">
        <f>'2'!V65</f>
        <v>Organik Pelindo (Penugasan)</v>
      </c>
      <c r="BH172" s="228">
        <f>'2'!W65</f>
        <v>11</v>
      </c>
      <c r="BI172" s="228">
        <f>'2'!X65</f>
        <v>11</v>
      </c>
      <c r="BJ172" s="228">
        <f>'2'!Y65</f>
        <v>14</v>
      </c>
      <c r="BK172" s="227"/>
      <c r="BL172" s="227"/>
      <c r="BN172" s="226"/>
      <c r="BO172" s="228" t="str">
        <f>'2'!V76</f>
        <v>Organik Pelindo (Penugasan)</v>
      </c>
      <c r="BP172" s="228">
        <f>'2'!W76</f>
        <v>11</v>
      </c>
      <c r="BQ172" s="228">
        <f>'2'!X76</f>
        <v>17</v>
      </c>
      <c r="BR172" s="228">
        <f>'2'!Y76</f>
        <v>10</v>
      </c>
      <c r="BS172" s="227"/>
      <c r="BT172" s="227"/>
    </row>
    <row r="173" spans="2:72" s="36" customFormat="1">
      <c r="B173" s="226"/>
      <c r="C173" s="228" t="str">
        <f>'2'!D11</f>
        <v>Organik Anak Perusahaan</v>
      </c>
      <c r="D173" s="228">
        <f>'2'!E11</f>
        <v>1179</v>
      </c>
      <c r="E173" s="228">
        <f>'2'!F11</f>
        <v>1465</v>
      </c>
      <c r="F173" s="228">
        <f>'2'!G11</f>
        <v>1378</v>
      </c>
      <c r="G173" s="229"/>
      <c r="H173" s="229"/>
      <c r="J173" s="226"/>
      <c r="K173" s="228" t="str">
        <f>'2'!M11</f>
        <v>Organik Anak Perusahaan</v>
      </c>
      <c r="L173" s="228">
        <f>'2'!N11</f>
        <v>0</v>
      </c>
      <c r="M173" s="228">
        <f>'2'!O11</f>
        <v>8</v>
      </c>
      <c r="N173" s="228">
        <f>'2'!P11</f>
        <v>8</v>
      </c>
      <c r="O173" s="227"/>
      <c r="P173" s="227"/>
      <c r="R173" s="226"/>
      <c r="S173" s="228" t="str">
        <f>'2'!V11</f>
        <v>Organik Anak Perusahaan</v>
      </c>
      <c r="T173" s="228">
        <f>'2'!W11</f>
        <v>13</v>
      </c>
      <c r="U173" s="228">
        <f>'2'!X11</f>
        <v>11</v>
      </c>
      <c r="V173" s="228">
        <f>'2'!Y11</f>
        <v>11</v>
      </c>
      <c r="W173" s="227"/>
      <c r="X173" s="227"/>
      <c r="Z173" s="226"/>
      <c r="AA173" s="228" t="str">
        <f>'2'!V22</f>
        <v>Organik Anak Perusahaan</v>
      </c>
      <c r="AB173" s="228">
        <f>'2'!W22</f>
        <v>81</v>
      </c>
      <c r="AC173" s="228">
        <f>'2'!X22</f>
        <v>85</v>
      </c>
      <c r="AD173" s="228">
        <f>'2'!Y22</f>
        <v>78</v>
      </c>
      <c r="AE173" s="227"/>
      <c r="AF173" s="227"/>
      <c r="AH173" s="226"/>
      <c r="AI173" s="228" t="str">
        <f>'2'!V33</f>
        <v>Organik Anak Perusahaan</v>
      </c>
      <c r="AJ173" s="228">
        <f>'2'!W33</f>
        <v>0</v>
      </c>
      <c r="AK173" s="228">
        <f>'2'!X33</f>
        <v>0</v>
      </c>
      <c r="AL173" s="228">
        <f>'2'!Y33</f>
        <v>0</v>
      </c>
      <c r="AM173" s="227"/>
      <c r="AN173" s="227"/>
      <c r="AP173" s="226"/>
      <c r="AQ173" s="228" t="str">
        <f>'2'!V44</f>
        <v>Organik Anak Perusahaan</v>
      </c>
      <c r="AR173" s="228">
        <f>'2'!W44</f>
        <v>328</v>
      </c>
      <c r="AS173" s="228">
        <f>'2'!X44</f>
        <v>371</v>
      </c>
      <c r="AT173" s="228">
        <f>'2'!Y44</f>
        <v>326</v>
      </c>
      <c r="AU173" s="227"/>
      <c r="AV173" s="227"/>
      <c r="AX173" s="226"/>
      <c r="AY173" s="228" t="str">
        <f>'2'!V55</f>
        <v>Organik Anak Perusahaan</v>
      </c>
      <c r="AZ173" s="228">
        <f>'2'!W55</f>
        <v>252</v>
      </c>
      <c r="BA173" s="228">
        <f>'2'!X55</f>
        <v>271</v>
      </c>
      <c r="BB173" s="228">
        <f>'2'!Y55</f>
        <v>256</v>
      </c>
      <c r="BC173" s="227"/>
      <c r="BD173" s="227"/>
      <c r="BF173" s="226"/>
      <c r="BG173" s="228" t="str">
        <f>'2'!V66</f>
        <v>Organik Anak Perusahaan</v>
      </c>
      <c r="BH173" s="228">
        <f>'2'!W66</f>
        <v>430</v>
      </c>
      <c r="BI173" s="228">
        <f>'2'!X66</f>
        <v>644</v>
      </c>
      <c r="BJ173" s="228">
        <f>'2'!Y66</f>
        <v>625</v>
      </c>
      <c r="BK173" s="227"/>
      <c r="BL173" s="227"/>
      <c r="BN173" s="226"/>
      <c r="BO173" s="228" t="str">
        <f>'2'!V77</f>
        <v>Organik Anak Perusahaan</v>
      </c>
      <c r="BP173" s="228">
        <f>'2'!W77</f>
        <v>75</v>
      </c>
      <c r="BQ173" s="228">
        <f>'2'!X77</f>
        <v>75</v>
      </c>
      <c r="BR173" s="228">
        <f>'2'!Y77</f>
        <v>74</v>
      </c>
      <c r="BS173" s="227"/>
      <c r="BT173" s="227"/>
    </row>
    <row r="174" spans="2:72" s="36" customFormat="1">
      <c r="B174" s="226"/>
      <c r="C174" s="228" t="str">
        <f>'2'!D12</f>
        <v>PKWT Anak Perusahaan</v>
      </c>
      <c r="D174" s="228">
        <f>'2'!E12</f>
        <v>32</v>
      </c>
      <c r="E174" s="228">
        <f>'2'!F12</f>
        <v>39</v>
      </c>
      <c r="F174" s="228">
        <f>'2'!G12</f>
        <v>45</v>
      </c>
      <c r="G174" s="229"/>
      <c r="H174" s="229"/>
      <c r="J174" s="226"/>
      <c r="K174" s="228" t="str">
        <f>'2'!M12</f>
        <v>PKWT Anak Perusahaan</v>
      </c>
      <c r="L174" s="228">
        <f>'2'!N12</f>
        <v>0</v>
      </c>
      <c r="M174" s="228">
        <f>'2'!O12</f>
        <v>6</v>
      </c>
      <c r="N174" s="228">
        <f>'2'!P12</f>
        <v>6</v>
      </c>
      <c r="O174" s="227"/>
      <c r="P174" s="227">
        <v>10000</v>
      </c>
      <c r="R174" s="226"/>
      <c r="S174" s="228" t="str">
        <f>'2'!V12</f>
        <v>PKWT Anak Perusahaan</v>
      </c>
      <c r="T174" s="228">
        <f>'2'!W12</f>
        <v>24</v>
      </c>
      <c r="U174" s="228">
        <f>'2'!X12</f>
        <v>18</v>
      </c>
      <c r="V174" s="228">
        <f>'2'!Y12</f>
        <v>18</v>
      </c>
      <c r="W174" s="227"/>
      <c r="X174" s="227"/>
      <c r="Z174" s="226"/>
      <c r="AA174" s="228" t="str">
        <f>'2'!V23</f>
        <v>PKWT Anak Perusahaan</v>
      </c>
      <c r="AB174" s="228">
        <f>'2'!W23</f>
        <v>2</v>
      </c>
      <c r="AC174" s="228">
        <f>'2'!X23</f>
        <v>13</v>
      </c>
      <c r="AD174" s="228">
        <f>'2'!Y23</f>
        <v>1</v>
      </c>
      <c r="AE174" s="227"/>
      <c r="AF174" s="227"/>
      <c r="AH174" s="226"/>
      <c r="AI174" s="228" t="str">
        <f>'2'!V34</f>
        <v>PKWT Anak Perusahaan</v>
      </c>
      <c r="AJ174" s="228">
        <f>'2'!W34</f>
        <v>0</v>
      </c>
      <c r="AK174" s="228">
        <f>'2'!X34</f>
        <v>0</v>
      </c>
      <c r="AL174" s="228">
        <f>'2'!Y34</f>
        <v>0</v>
      </c>
      <c r="AM174" s="227"/>
      <c r="AN174" s="227"/>
      <c r="AP174" s="226"/>
      <c r="AQ174" s="228" t="str">
        <f>'2'!V45</f>
        <v>PKWT Anak Perusahaan</v>
      </c>
      <c r="AR174" s="228">
        <f>'2'!W45</f>
        <v>0</v>
      </c>
      <c r="AS174" s="228">
        <f>'2'!X45</f>
        <v>0</v>
      </c>
      <c r="AT174" s="228">
        <f>'2'!Y45</f>
        <v>10</v>
      </c>
      <c r="AU174" s="227"/>
      <c r="AV174" s="227"/>
      <c r="AX174" s="226"/>
      <c r="AY174" s="228" t="str">
        <f>'2'!V56</f>
        <v>PKWT Anak Perusahaan</v>
      </c>
      <c r="AZ174" s="228">
        <f>'2'!W56</f>
        <v>5</v>
      </c>
      <c r="BA174" s="228">
        <f>'2'!X56</f>
        <v>0</v>
      </c>
      <c r="BB174" s="228">
        <f>'2'!Y56</f>
        <v>2</v>
      </c>
      <c r="BC174" s="227"/>
      <c r="BD174" s="227"/>
      <c r="BF174" s="226"/>
      <c r="BG174" s="228" t="str">
        <f>'2'!V67</f>
        <v>PKWT Anak Perusahaan</v>
      </c>
      <c r="BH174" s="228">
        <f>'2'!W67</f>
        <v>1</v>
      </c>
      <c r="BI174" s="228">
        <f>'2'!X67</f>
        <v>2</v>
      </c>
      <c r="BJ174" s="228">
        <f>'2'!Y67</f>
        <v>8</v>
      </c>
      <c r="BK174" s="227"/>
      <c r="BL174" s="227"/>
      <c r="BN174" s="226"/>
      <c r="BO174" s="228" t="str">
        <f>'2'!V78</f>
        <v>PKWT Anak Perusahaan</v>
      </c>
      <c r="BP174" s="228">
        <f>'2'!W78</f>
        <v>0</v>
      </c>
      <c r="BQ174" s="228">
        <f>'2'!X78</f>
        <v>0</v>
      </c>
      <c r="BR174" s="228">
        <f>'2'!Y78</f>
        <v>0</v>
      </c>
      <c r="BS174" s="227"/>
      <c r="BT174" s="227"/>
    </row>
    <row r="175" spans="2:72" s="36" customFormat="1">
      <c r="B175" s="226"/>
      <c r="C175" s="228" t="str">
        <f>'2'!D13</f>
        <v>Alih Daya Anak Perusahaan</v>
      </c>
      <c r="D175" s="228">
        <f>'2'!E13</f>
        <v>3516</v>
      </c>
      <c r="E175" s="228">
        <f>'2'!F13</f>
        <v>4030</v>
      </c>
      <c r="F175" s="228">
        <f>'2'!G13</f>
        <v>3544</v>
      </c>
      <c r="G175" s="229"/>
      <c r="H175" s="229"/>
      <c r="J175" s="226"/>
      <c r="K175" s="228" t="str">
        <f>'2'!M13</f>
        <v>Alih Daya Anak Perusahaan</v>
      </c>
      <c r="L175" s="228">
        <f>'2'!N13</f>
        <v>0</v>
      </c>
      <c r="M175" s="228">
        <f>'2'!O13</f>
        <v>50</v>
      </c>
      <c r="N175" s="228">
        <f>'2'!P13</f>
        <v>33</v>
      </c>
      <c r="O175" s="227"/>
      <c r="P175" s="227"/>
      <c r="R175" s="226"/>
      <c r="S175" s="228" t="str">
        <f>'2'!V13</f>
        <v>Alih Daya Anak Perusahaan</v>
      </c>
      <c r="T175" s="228">
        <f>'2'!W13</f>
        <v>0</v>
      </c>
      <c r="U175" s="228">
        <f>'2'!X13</f>
        <v>98</v>
      </c>
      <c r="V175" s="228">
        <f>'2'!Y13</f>
        <v>83</v>
      </c>
      <c r="W175" s="227"/>
      <c r="X175" s="227"/>
      <c r="Z175" s="226"/>
      <c r="AA175" s="228" t="str">
        <f>'2'!V24</f>
        <v>Alih Daya Anak Perusahaan</v>
      </c>
      <c r="AB175" s="228">
        <f>'2'!W24</f>
        <v>8</v>
      </c>
      <c r="AC175" s="228">
        <f>'2'!X24</f>
        <v>7</v>
      </c>
      <c r="AD175" s="228">
        <f>'2'!Y24</f>
        <v>6</v>
      </c>
      <c r="AE175" s="227"/>
      <c r="AF175" s="227"/>
      <c r="AH175" s="226"/>
      <c r="AI175" s="228" t="str">
        <f>'2'!V35</f>
        <v>Alih Daya Anak Perusahaan</v>
      </c>
      <c r="AJ175" s="228">
        <f>'2'!W35</f>
        <v>1427</v>
      </c>
      <c r="AK175" s="228">
        <f>'2'!X35</f>
        <v>1432</v>
      </c>
      <c r="AL175" s="228">
        <f>'2'!Y35</f>
        <v>1421</v>
      </c>
      <c r="AM175" s="227"/>
      <c r="AN175" s="227"/>
      <c r="AP175" s="226"/>
      <c r="AQ175" s="228" t="str">
        <f>'2'!V46</f>
        <v>Alih Daya Anak Perusahaan</v>
      </c>
      <c r="AR175" s="228">
        <f>'2'!W46</f>
        <v>708</v>
      </c>
      <c r="AS175" s="228">
        <f>'2'!X46</f>
        <v>593</v>
      </c>
      <c r="AT175" s="228">
        <f>'2'!Y46</f>
        <v>591</v>
      </c>
      <c r="AU175" s="227"/>
      <c r="AV175" s="227"/>
      <c r="AX175" s="226"/>
      <c r="AY175" s="228" t="str">
        <f>'2'!V57</f>
        <v>Alih Daya Anak Perusahaan</v>
      </c>
      <c r="AZ175" s="228">
        <f>'2'!W57</f>
        <v>348</v>
      </c>
      <c r="BA175" s="228">
        <f>'2'!X57</f>
        <v>445</v>
      </c>
      <c r="BB175" s="228">
        <f>'2'!Y57</f>
        <v>361</v>
      </c>
      <c r="BC175" s="227"/>
      <c r="BD175" s="227"/>
      <c r="BF175" s="226"/>
      <c r="BG175" s="228" t="str">
        <f>'2'!V68</f>
        <v>Alih Daya Anak Perusahaan</v>
      </c>
      <c r="BH175" s="228">
        <f>'2'!W68</f>
        <v>861</v>
      </c>
      <c r="BI175" s="228">
        <f>'2'!X68</f>
        <v>1225</v>
      </c>
      <c r="BJ175" s="228">
        <f>'2'!Y68</f>
        <v>884</v>
      </c>
      <c r="BK175" s="227"/>
      <c r="BL175" s="227"/>
      <c r="BN175" s="226"/>
      <c r="BO175" s="228" t="str">
        <f>'2'!V79</f>
        <v>Alih Daya Anak Perusahaan</v>
      </c>
      <c r="BP175" s="228">
        <f>'2'!W79</f>
        <v>164</v>
      </c>
      <c r="BQ175" s="228">
        <f>'2'!X79</f>
        <v>180</v>
      </c>
      <c r="BR175" s="228">
        <f>'2'!Y79</f>
        <v>165</v>
      </c>
      <c r="BS175" s="227"/>
      <c r="BT175" s="227"/>
    </row>
    <row r="176" spans="2:72" s="36" customFormat="1">
      <c r="B176" s="226"/>
      <c r="C176" s="228" t="str">
        <f>'2'!D14</f>
        <v>Pemagang / Pelamar Lulus Seleksi / Calon Pegawai</v>
      </c>
      <c r="D176" s="228">
        <f>'2'!E14</f>
        <v>150</v>
      </c>
      <c r="E176" s="228">
        <f>'2'!F14</f>
        <v>8</v>
      </c>
      <c r="F176" s="228">
        <f>'2'!G14</f>
        <v>6</v>
      </c>
      <c r="G176" s="229"/>
      <c r="H176" s="229"/>
      <c r="J176" s="226"/>
      <c r="K176" s="228" t="str">
        <f>'2'!M14</f>
        <v>Pemagang / Pelamar Lulus Seleksi / Calon Pegawai</v>
      </c>
      <c r="L176" s="228">
        <f>'2'!N14</f>
        <v>0</v>
      </c>
      <c r="M176" s="228">
        <f>'2'!O14</f>
        <v>0</v>
      </c>
      <c r="N176" s="228">
        <f>'2'!P14</f>
        <v>0</v>
      </c>
      <c r="O176" s="227"/>
      <c r="P176" s="227"/>
      <c r="R176" s="226"/>
      <c r="S176" s="228" t="str">
        <f>'2'!V14</f>
        <v>Pemagang / Pelamar Lulus Seleksi / Calon Pegawai</v>
      </c>
      <c r="T176" s="228">
        <f>'2'!W14</f>
        <v>0</v>
      </c>
      <c r="U176" s="228">
        <f>'2'!X14</f>
        <v>0</v>
      </c>
      <c r="V176" s="228">
        <f>'2'!Y14</f>
        <v>0</v>
      </c>
      <c r="W176" s="227"/>
      <c r="X176" s="227"/>
      <c r="Z176" s="226"/>
      <c r="AA176" s="228" t="str">
        <f>'2'!V25</f>
        <v>Pemagang / Pelamar Lulus Seleksi / Calon Pegawai</v>
      </c>
      <c r="AB176" s="228">
        <f>'2'!W25</f>
        <v>0</v>
      </c>
      <c r="AC176" s="228">
        <f>'2'!X25</f>
        <v>0</v>
      </c>
      <c r="AD176" s="228">
        <f>'2'!Y25</f>
        <v>0</v>
      </c>
      <c r="AE176" s="227"/>
      <c r="AF176" s="227"/>
      <c r="AH176" s="226"/>
      <c r="AI176" s="228" t="str">
        <f>'2'!V36</f>
        <v>Pemagang / Pelamar Lulus Seleksi / Calon Pegawai</v>
      </c>
      <c r="AJ176" s="228">
        <f>'2'!W36</f>
        <v>0</v>
      </c>
      <c r="AK176" s="228">
        <f>'2'!X36</f>
        <v>0</v>
      </c>
      <c r="AL176" s="228">
        <f>'2'!Y36</f>
        <v>0</v>
      </c>
      <c r="AM176" s="227"/>
      <c r="AN176" s="227"/>
      <c r="AP176" s="226"/>
      <c r="AQ176" s="228" t="str">
        <f>'2'!V47</f>
        <v>Pemagang / Pelamar Lulus Seleksi / Calon Pegawai</v>
      </c>
      <c r="AR176" s="228">
        <f>'2'!W47</f>
        <v>0</v>
      </c>
      <c r="AS176" s="228">
        <f>'2'!X47</f>
        <v>0</v>
      </c>
      <c r="AT176" s="228">
        <f>'2'!Y47</f>
        <v>0</v>
      </c>
      <c r="AU176" s="227"/>
      <c r="AV176" s="227"/>
      <c r="AX176" s="226"/>
      <c r="AY176" s="228" t="str">
        <f>'2'!V58</f>
        <v>Pemagang / Pelamar Lulus Seleksi / Calon Pegawai</v>
      </c>
      <c r="AZ176" s="228">
        <f>'2'!W58</f>
        <v>0</v>
      </c>
      <c r="BA176" s="228">
        <f>'2'!X58</f>
        <v>0</v>
      </c>
      <c r="BB176" s="228">
        <f>'2'!Y58</f>
        <v>3</v>
      </c>
      <c r="BC176" s="227"/>
      <c r="BD176" s="227"/>
      <c r="BF176" s="226"/>
      <c r="BG176" s="228" t="str">
        <f>'2'!V69</f>
        <v>Pemagang / Pelamar Lulus Seleksi / Calon Pegawai</v>
      </c>
      <c r="BH176" s="228">
        <f>'2'!W69</f>
        <v>150</v>
      </c>
      <c r="BI176" s="228">
        <f>'2'!X69</f>
        <v>8</v>
      </c>
      <c r="BJ176" s="228">
        <f>'2'!Y69</f>
        <v>3</v>
      </c>
      <c r="BK176" s="227"/>
      <c r="BL176" s="227"/>
      <c r="BN176" s="226"/>
      <c r="BO176" s="228" t="str">
        <f>'2'!V80</f>
        <v>Pemagang / Pelamar Lulus Seleksi / Calon Pegawai</v>
      </c>
      <c r="BP176" s="228">
        <f>'2'!W80</f>
        <v>0</v>
      </c>
      <c r="BQ176" s="228">
        <f>'2'!X80</f>
        <v>0</v>
      </c>
      <c r="BR176" s="228">
        <f>'2'!Y80</f>
        <v>0</v>
      </c>
      <c r="BS176" s="227"/>
      <c r="BT176" s="227"/>
    </row>
    <row r="177" spans="2:72" s="36" customFormat="1">
      <c r="B177" s="226"/>
      <c r="C177" s="228" t="str">
        <f>'2'!D15</f>
        <v>Pekerja Pemegang Saham Lainnya</v>
      </c>
      <c r="D177" s="228">
        <f>'2'!E15</f>
        <v>0</v>
      </c>
      <c r="E177" s="228">
        <f>'2'!F15</f>
        <v>0</v>
      </c>
      <c r="F177" s="228">
        <f>'2'!G15</f>
        <v>0</v>
      </c>
      <c r="G177" s="229"/>
      <c r="H177" s="229"/>
      <c r="J177" s="226"/>
      <c r="K177" s="228" t="str">
        <f>'2'!M15</f>
        <v>Pekerja Pemegang Saham Lainnya</v>
      </c>
      <c r="L177" s="228">
        <f>'2'!N15</f>
        <v>0</v>
      </c>
      <c r="M177" s="228">
        <f>'2'!O15</f>
        <v>0</v>
      </c>
      <c r="N177" s="228">
        <f>'2'!P15</f>
        <v>0</v>
      </c>
      <c r="O177" s="227"/>
      <c r="P177" s="227"/>
      <c r="R177" s="226"/>
      <c r="S177" s="228" t="str">
        <f>'2'!V15</f>
        <v>Pekerja Pemegang Saham Lainnya</v>
      </c>
      <c r="T177" s="228">
        <f>'2'!W15</f>
        <v>0</v>
      </c>
      <c r="U177" s="228">
        <f>'2'!X15</f>
        <v>0</v>
      </c>
      <c r="V177" s="228">
        <f>'2'!Y15</f>
        <v>0</v>
      </c>
      <c r="W177" s="227"/>
      <c r="X177" s="227"/>
      <c r="Z177" s="226"/>
      <c r="AA177" s="228" t="str">
        <f>'2'!V26</f>
        <v>Pekerja Pemegang Saham Lainnya</v>
      </c>
      <c r="AB177" s="228">
        <f>'2'!W26</f>
        <v>0</v>
      </c>
      <c r="AC177" s="228">
        <f>'2'!X26</f>
        <v>0</v>
      </c>
      <c r="AD177" s="228">
        <f>'2'!Y26</f>
        <v>0</v>
      </c>
      <c r="AE177" s="227"/>
      <c r="AF177" s="227"/>
      <c r="AH177" s="226"/>
      <c r="AI177" s="228" t="str">
        <f>'2'!V37</f>
        <v>Pekerja Pemegang Saham Lainnya</v>
      </c>
      <c r="AJ177" s="228">
        <f>'2'!W37</f>
        <v>0</v>
      </c>
      <c r="AK177" s="228">
        <f>'2'!X37</f>
        <v>0</v>
      </c>
      <c r="AL177" s="228">
        <f>'2'!Y37</f>
        <v>0</v>
      </c>
      <c r="AM177" s="227"/>
      <c r="AN177" s="227"/>
      <c r="AP177" s="226"/>
      <c r="AQ177" s="228" t="str">
        <f>'2'!V48</f>
        <v>Pekerja Pemegang Saham Lainnya</v>
      </c>
      <c r="AR177" s="228">
        <f>'2'!W48</f>
        <v>0</v>
      </c>
      <c r="AS177" s="228">
        <f>'2'!X48</f>
        <v>0</v>
      </c>
      <c r="AT177" s="228">
        <f>'2'!Y48</f>
        <v>0</v>
      </c>
      <c r="AU177" s="227"/>
      <c r="AV177" s="227"/>
      <c r="AX177" s="226"/>
      <c r="AY177" s="228" t="str">
        <f>'2'!V59</f>
        <v>Pekerja Pemegang Saham Lainnya</v>
      </c>
      <c r="AZ177" s="228">
        <f>'2'!W59</f>
        <v>0</v>
      </c>
      <c r="BA177" s="228">
        <f>'2'!X59</f>
        <v>0</v>
      </c>
      <c r="BB177" s="228">
        <f>'2'!Y59</f>
        <v>0</v>
      </c>
      <c r="BC177" s="227"/>
      <c r="BD177" s="227"/>
      <c r="BF177" s="226"/>
      <c r="BG177" s="228" t="str">
        <f>'2'!V70</f>
        <v>Pekerja Pemegang Saham Lainnya</v>
      </c>
      <c r="BH177" s="228">
        <f>'2'!W70</f>
        <v>0</v>
      </c>
      <c r="BI177" s="228">
        <f>'2'!X70</f>
        <v>0</v>
      </c>
      <c r="BJ177" s="228">
        <f>'2'!Y70</f>
        <v>0</v>
      </c>
      <c r="BK177" s="227"/>
      <c r="BL177" s="227"/>
      <c r="BN177" s="226"/>
      <c r="BO177" s="228" t="str">
        <f>'2'!V81</f>
        <v>Pekerja Pemegang Saham Lainnya</v>
      </c>
      <c r="BP177" s="228">
        <f>'2'!W81</f>
        <v>0</v>
      </c>
      <c r="BQ177" s="228">
        <f>'2'!X81</f>
        <v>0</v>
      </c>
      <c r="BR177" s="228">
        <f>'2'!Y81</f>
        <v>0</v>
      </c>
      <c r="BS177" s="227"/>
      <c r="BT177" s="227"/>
    </row>
    <row r="178" spans="2:72" s="36" customFormat="1">
      <c r="B178" s="226"/>
      <c r="C178" s="230" t="s">
        <v>75</v>
      </c>
      <c r="D178" s="231"/>
      <c r="E178" s="231"/>
      <c r="F178" s="231"/>
      <c r="G178" s="229"/>
      <c r="H178" s="229"/>
      <c r="J178" s="226"/>
      <c r="K178" s="230" t="s">
        <v>75</v>
      </c>
      <c r="L178" s="231"/>
      <c r="M178" s="231"/>
      <c r="N178" s="231"/>
      <c r="O178" s="227"/>
      <c r="P178" s="227"/>
      <c r="R178" s="226"/>
      <c r="S178" s="230" t="s">
        <v>75</v>
      </c>
      <c r="T178" s="231"/>
      <c r="U178" s="231"/>
      <c r="V178" s="231"/>
      <c r="W178" s="227"/>
      <c r="X178" s="227"/>
      <c r="Z178" s="226"/>
      <c r="AA178" s="230" t="s">
        <v>75</v>
      </c>
      <c r="AB178" s="231"/>
      <c r="AC178" s="231"/>
      <c r="AD178" s="231"/>
      <c r="AE178" s="227"/>
      <c r="AF178" s="227"/>
      <c r="AH178" s="226"/>
      <c r="AI178" s="230" t="s">
        <v>75</v>
      </c>
      <c r="AJ178" s="231"/>
      <c r="AK178" s="231"/>
      <c r="AL178" s="231"/>
      <c r="AM178" s="227"/>
      <c r="AN178" s="227"/>
      <c r="AP178" s="226"/>
      <c r="AQ178" s="230" t="s">
        <v>75</v>
      </c>
      <c r="AR178" s="231"/>
      <c r="AS178" s="231"/>
      <c r="AT178" s="231"/>
      <c r="AU178" s="227"/>
      <c r="AV178" s="227"/>
      <c r="AX178" s="226"/>
      <c r="AY178" s="230" t="s">
        <v>75</v>
      </c>
      <c r="AZ178" s="231"/>
      <c r="BA178" s="231"/>
      <c r="BB178" s="231"/>
      <c r="BC178" s="227"/>
      <c r="BD178" s="227"/>
      <c r="BF178" s="226"/>
      <c r="BG178" s="230" t="s">
        <v>75</v>
      </c>
      <c r="BH178" s="231"/>
      <c r="BI178" s="231"/>
      <c r="BJ178" s="231"/>
      <c r="BK178" s="227"/>
      <c r="BL178" s="227"/>
      <c r="BN178" s="226"/>
      <c r="BO178" s="230" t="s">
        <v>75</v>
      </c>
      <c r="BP178" s="231"/>
      <c r="BQ178" s="231"/>
      <c r="BR178" s="231"/>
      <c r="BS178" s="227"/>
      <c r="BT178" s="227"/>
    </row>
    <row r="179" spans="2:72" s="36" customFormat="1">
      <c r="B179" s="226"/>
      <c r="C179" s="231" t="str">
        <f>C170</f>
        <v>BOD Pelindo (Penugasan)</v>
      </c>
      <c r="D179" s="232">
        <f>D170-D24</f>
        <v>0</v>
      </c>
      <c r="E179" s="232">
        <f t="shared" ref="E179:F179" si="783">E170-E24</f>
        <v>0</v>
      </c>
      <c r="F179" s="232">
        <f t="shared" si="783"/>
        <v>0</v>
      </c>
      <c r="G179" s="229"/>
      <c r="H179" s="229"/>
      <c r="J179" s="226"/>
      <c r="K179" s="231" t="str">
        <f>K170</f>
        <v>BOD Pelindo (Penugasan)</v>
      </c>
      <c r="L179" s="232">
        <f>L170-L24</f>
        <v>0</v>
      </c>
      <c r="M179" s="232">
        <f t="shared" ref="M179:N179" si="784">M170-M24</f>
        <v>0</v>
      </c>
      <c r="N179" s="232">
        <f t="shared" si="784"/>
        <v>0</v>
      </c>
      <c r="O179" s="283"/>
      <c r="P179" s="227"/>
      <c r="R179" s="226"/>
      <c r="S179" s="231" t="str">
        <f>S170</f>
        <v>BOD Pelindo (Penugasan)</v>
      </c>
      <c r="T179" s="232">
        <f>T170-T24</f>
        <v>0</v>
      </c>
      <c r="U179" s="232">
        <f t="shared" ref="U179:V179" si="785">U170-U24</f>
        <v>0</v>
      </c>
      <c r="V179" s="232">
        <f t="shared" si="785"/>
        <v>0</v>
      </c>
      <c r="W179" s="227"/>
      <c r="X179" s="227"/>
      <c r="Z179" s="226"/>
      <c r="AA179" s="231" t="str">
        <f>AA170</f>
        <v>BOD Pelindo (Penugasan)</v>
      </c>
      <c r="AB179" s="232">
        <f>AB170-AB24</f>
        <v>0</v>
      </c>
      <c r="AC179" s="232">
        <f t="shared" ref="AC179:AD179" si="786">AC170-AC24</f>
        <v>0</v>
      </c>
      <c r="AD179" s="232">
        <f t="shared" si="786"/>
        <v>0</v>
      </c>
      <c r="AE179" s="227"/>
      <c r="AF179" s="227"/>
      <c r="AH179" s="226"/>
      <c r="AI179" s="231" t="str">
        <f>AI170</f>
        <v>BOD Pelindo (Penugasan)</v>
      </c>
      <c r="AJ179" s="232">
        <f>AJ170-AJ24</f>
        <v>0</v>
      </c>
      <c r="AK179" s="232">
        <f t="shared" ref="AK179:AL179" si="787">AK170-AK24</f>
        <v>0</v>
      </c>
      <c r="AL179" s="232">
        <f t="shared" si="787"/>
        <v>0</v>
      </c>
      <c r="AM179" s="227"/>
      <c r="AN179" s="227"/>
      <c r="AP179" s="226"/>
      <c r="AQ179" s="231" t="str">
        <f>AQ170</f>
        <v>BOD Pelindo (Penugasan)</v>
      </c>
      <c r="AR179" s="232">
        <f>AR170-AR24</f>
        <v>0</v>
      </c>
      <c r="AS179" s="232">
        <f t="shared" ref="AS179:AT179" si="788">AS170-AS24</f>
        <v>0</v>
      </c>
      <c r="AT179" s="232">
        <f t="shared" si="788"/>
        <v>0</v>
      </c>
      <c r="AU179" s="227"/>
      <c r="AV179" s="227"/>
      <c r="AX179" s="226"/>
      <c r="AY179" s="231" t="str">
        <f>AY170</f>
        <v>BOD Pelindo (Penugasan)</v>
      </c>
      <c r="AZ179" s="232">
        <f>AZ170-AZ24</f>
        <v>0</v>
      </c>
      <c r="BA179" s="232">
        <f t="shared" ref="BA179:BB179" si="789">BA170-BA24</f>
        <v>0</v>
      </c>
      <c r="BB179" s="232">
        <f t="shared" si="789"/>
        <v>0</v>
      </c>
      <c r="BC179" s="227"/>
      <c r="BD179" s="227"/>
      <c r="BF179" s="226"/>
      <c r="BG179" s="231" t="str">
        <f>BG170</f>
        <v>BOD Pelindo (Penugasan)</v>
      </c>
      <c r="BH179" s="232">
        <f>BH170-BH24</f>
        <v>0</v>
      </c>
      <c r="BI179" s="232">
        <f t="shared" ref="BI179:BJ179" si="790">BI170-BI24</f>
        <v>0</v>
      </c>
      <c r="BJ179" s="232">
        <f t="shared" si="790"/>
        <v>0</v>
      </c>
      <c r="BK179" s="227"/>
      <c r="BL179" s="227"/>
      <c r="BN179" s="226"/>
      <c r="BO179" s="231" t="str">
        <f>BO170</f>
        <v>BOD Pelindo (Penugasan)</v>
      </c>
      <c r="BP179" s="232">
        <f>BP170-BP24</f>
        <v>0</v>
      </c>
      <c r="BQ179" s="232">
        <f t="shared" ref="BQ179:BR179" si="791">BQ170-BQ24</f>
        <v>0</v>
      </c>
      <c r="BR179" s="232">
        <f t="shared" si="791"/>
        <v>0</v>
      </c>
      <c r="BS179" s="227"/>
      <c r="BT179" s="227"/>
    </row>
    <row r="180" spans="2:72" s="36" customFormat="1">
      <c r="B180" s="226"/>
      <c r="C180" s="231" t="str">
        <f t="shared" ref="C180:C186" si="792">C171</f>
        <v>BOD Non Pelindo</v>
      </c>
      <c r="D180" s="232">
        <f>D171-D42</f>
        <v>0</v>
      </c>
      <c r="E180" s="232">
        <f t="shared" ref="E180:F180" si="793">E171-E42</f>
        <v>0</v>
      </c>
      <c r="F180" s="232">
        <f t="shared" si="793"/>
        <v>0</v>
      </c>
      <c r="G180" s="229"/>
      <c r="H180" s="229"/>
      <c r="J180" s="226"/>
      <c r="K180" s="231" t="str">
        <f t="shared" ref="K180:K186" si="794">K171</f>
        <v>BOD Non Pelindo</v>
      </c>
      <c r="L180" s="232">
        <f>L171-L42</f>
        <v>0</v>
      </c>
      <c r="M180" s="232">
        <f t="shared" ref="M180:N180" si="795">M171-M42</f>
        <v>0</v>
      </c>
      <c r="N180" s="232">
        <f t="shared" si="795"/>
        <v>0</v>
      </c>
      <c r="O180" s="227"/>
      <c r="P180" s="227">
        <v>1000</v>
      </c>
      <c r="R180" s="226"/>
      <c r="S180" s="231" t="str">
        <f t="shared" ref="S180:S186" si="796">S171</f>
        <v>BOD Non Pelindo</v>
      </c>
      <c r="T180" s="232">
        <f>T171-T42</f>
        <v>0</v>
      </c>
      <c r="U180" s="232">
        <f t="shared" ref="U180:V180" si="797">U171-U42</f>
        <v>0</v>
      </c>
      <c r="V180" s="232">
        <f t="shared" si="797"/>
        <v>0</v>
      </c>
      <c r="W180" s="227"/>
      <c r="X180" s="227"/>
      <c r="Z180" s="226"/>
      <c r="AA180" s="231" t="str">
        <f t="shared" ref="AA180:AA186" si="798">AA171</f>
        <v>BOD Non Pelindo</v>
      </c>
      <c r="AB180" s="232">
        <f>AB171-AB42</f>
        <v>0</v>
      </c>
      <c r="AC180" s="232">
        <f t="shared" ref="AC180:AD180" si="799">AC171-AC42</f>
        <v>0</v>
      </c>
      <c r="AD180" s="232">
        <f t="shared" si="799"/>
        <v>0</v>
      </c>
      <c r="AE180" s="227"/>
      <c r="AF180" s="227"/>
      <c r="AH180" s="226"/>
      <c r="AI180" s="231" t="str">
        <f t="shared" ref="AI180:AI186" si="800">AI171</f>
        <v>BOD Non Pelindo</v>
      </c>
      <c r="AJ180" s="232">
        <f>AJ171-AJ42</f>
        <v>0</v>
      </c>
      <c r="AK180" s="232">
        <f t="shared" ref="AK180:AL180" si="801">AK171-AK42</f>
        <v>0</v>
      </c>
      <c r="AL180" s="232">
        <f t="shared" si="801"/>
        <v>0</v>
      </c>
      <c r="AM180" s="227"/>
      <c r="AN180" s="227"/>
      <c r="AP180" s="226"/>
      <c r="AQ180" s="231" t="str">
        <f t="shared" ref="AQ180:AQ186" si="802">AQ171</f>
        <v>BOD Non Pelindo</v>
      </c>
      <c r="AR180" s="232">
        <f>AR171-AR42</f>
        <v>0</v>
      </c>
      <c r="AS180" s="232">
        <f t="shared" ref="AS180:AT180" si="803">AS171-AS42</f>
        <v>0</v>
      </c>
      <c r="AT180" s="232">
        <f t="shared" si="803"/>
        <v>0</v>
      </c>
      <c r="AU180" s="227"/>
      <c r="AV180" s="227"/>
      <c r="AX180" s="226"/>
      <c r="AY180" s="231" t="str">
        <f t="shared" ref="AY180:AY186" si="804">AY171</f>
        <v>BOD Non Pelindo</v>
      </c>
      <c r="AZ180" s="232">
        <f>AZ171-AZ42</f>
        <v>0</v>
      </c>
      <c r="BA180" s="232">
        <f t="shared" ref="BA180:BB180" si="805">BA171-BA42</f>
        <v>0</v>
      </c>
      <c r="BB180" s="232">
        <f t="shared" si="805"/>
        <v>0</v>
      </c>
      <c r="BC180" s="227"/>
      <c r="BD180" s="227"/>
      <c r="BF180" s="226"/>
      <c r="BG180" s="231" t="str">
        <f t="shared" ref="BG180:BG186" si="806">BG171</f>
        <v>BOD Non Pelindo</v>
      </c>
      <c r="BH180" s="232">
        <f>BH171-BH42</f>
        <v>0</v>
      </c>
      <c r="BI180" s="232">
        <f t="shared" ref="BI180:BJ180" si="807">BI171-BI42</f>
        <v>0</v>
      </c>
      <c r="BJ180" s="232">
        <f t="shared" si="807"/>
        <v>0</v>
      </c>
      <c r="BK180" s="227"/>
      <c r="BL180" s="227"/>
      <c r="BN180" s="226"/>
      <c r="BO180" s="231" t="str">
        <f t="shared" ref="BO180:BO186" si="808">BO171</f>
        <v>BOD Non Pelindo</v>
      </c>
      <c r="BP180" s="232">
        <f>BP171-BP42</f>
        <v>0</v>
      </c>
      <c r="BQ180" s="232">
        <f t="shared" ref="BQ180:BR180" si="809">BQ171-BQ42</f>
        <v>0</v>
      </c>
      <c r="BR180" s="232">
        <f t="shared" si="809"/>
        <v>0</v>
      </c>
      <c r="BS180" s="227"/>
      <c r="BT180" s="227"/>
    </row>
    <row r="181" spans="2:72" s="36" customFormat="1">
      <c r="B181" s="226"/>
      <c r="C181" s="231" t="str">
        <f t="shared" si="792"/>
        <v>Organik Pelindo (Penugasan)</v>
      </c>
      <c r="D181" s="232">
        <f>D172-D60</f>
        <v>0</v>
      </c>
      <c r="E181" s="232">
        <f t="shared" ref="E181:F181" si="810">E172-E60</f>
        <v>0</v>
      </c>
      <c r="F181" s="232">
        <f t="shared" si="810"/>
        <v>0</v>
      </c>
      <c r="G181" s="229"/>
      <c r="H181" s="229"/>
      <c r="J181" s="226"/>
      <c r="K181" s="231" t="str">
        <f t="shared" si="794"/>
        <v>Organik Pelindo (Penugasan)</v>
      </c>
      <c r="L181" s="232">
        <f>L172-L60</f>
        <v>0</v>
      </c>
      <c r="M181" s="232">
        <f t="shared" ref="M181" si="811">M172-M60</f>
        <v>0</v>
      </c>
      <c r="N181" s="232">
        <f>N172-N60</f>
        <v>0</v>
      </c>
      <c r="O181" s="227"/>
      <c r="P181" s="227"/>
      <c r="R181" s="226"/>
      <c r="S181" s="231" t="str">
        <f t="shared" si="796"/>
        <v>Organik Pelindo (Penugasan)</v>
      </c>
      <c r="T181" s="232">
        <f>T172-T60</f>
        <v>0</v>
      </c>
      <c r="U181" s="232">
        <f t="shared" ref="U181:V181" si="812">U172-U60</f>
        <v>0</v>
      </c>
      <c r="V181" s="232">
        <f t="shared" si="812"/>
        <v>0</v>
      </c>
      <c r="W181" s="227"/>
      <c r="X181" s="227"/>
      <c r="Z181" s="226"/>
      <c r="AA181" s="231" t="str">
        <f t="shared" si="798"/>
        <v>Organik Pelindo (Penugasan)</v>
      </c>
      <c r="AB181" s="232">
        <f>AB172-AB60</f>
        <v>0</v>
      </c>
      <c r="AC181" s="232">
        <f t="shared" ref="AC181:AD181" si="813">AC172-AC60</f>
        <v>0</v>
      </c>
      <c r="AD181" s="232">
        <f t="shared" si="813"/>
        <v>0</v>
      </c>
      <c r="AE181" s="227"/>
      <c r="AF181" s="227"/>
      <c r="AH181" s="226"/>
      <c r="AI181" s="231" t="str">
        <f t="shared" si="800"/>
        <v>Organik Pelindo (Penugasan)</v>
      </c>
      <c r="AJ181" s="232">
        <f>AJ172-AJ60</f>
        <v>0</v>
      </c>
      <c r="AK181" s="232">
        <f t="shared" ref="AK181:AL181" si="814">AK172-AK60</f>
        <v>0</v>
      </c>
      <c r="AL181" s="232">
        <f t="shared" si="814"/>
        <v>0</v>
      </c>
      <c r="AM181" s="227"/>
      <c r="AN181" s="227"/>
      <c r="AP181" s="226"/>
      <c r="AQ181" s="231" t="str">
        <f t="shared" si="802"/>
        <v>Organik Pelindo (Penugasan)</v>
      </c>
      <c r="AR181" s="232">
        <f>AR172-AR60</f>
        <v>0</v>
      </c>
      <c r="AS181" s="232">
        <f t="shared" ref="AS181:AT181" si="815">AS172-AS60</f>
        <v>0</v>
      </c>
      <c r="AT181" s="232">
        <f t="shared" si="815"/>
        <v>0</v>
      </c>
      <c r="AU181" s="227"/>
      <c r="AV181" s="227"/>
      <c r="AX181" s="226"/>
      <c r="AY181" s="231" t="str">
        <f t="shared" si="804"/>
        <v>Organik Pelindo (Penugasan)</v>
      </c>
      <c r="AZ181" s="232">
        <f>AZ172-AZ60</f>
        <v>0</v>
      </c>
      <c r="BA181" s="232">
        <f t="shared" ref="BA181:BB181" si="816">BA172-BA60</f>
        <v>0</v>
      </c>
      <c r="BB181" s="232">
        <f t="shared" si="816"/>
        <v>0</v>
      </c>
      <c r="BC181" s="227"/>
      <c r="BD181" s="227"/>
      <c r="BF181" s="226"/>
      <c r="BG181" s="231" t="str">
        <f t="shared" si="806"/>
        <v>Organik Pelindo (Penugasan)</v>
      </c>
      <c r="BH181" s="232">
        <f>BH172-BH60</f>
        <v>0</v>
      </c>
      <c r="BI181" s="232">
        <f t="shared" ref="BI181:BJ181" si="817">BI172-BI60</f>
        <v>0</v>
      </c>
      <c r="BJ181" s="232">
        <f t="shared" si="817"/>
        <v>0</v>
      </c>
      <c r="BK181" s="227"/>
      <c r="BL181" s="227"/>
      <c r="BN181" s="226"/>
      <c r="BO181" s="231" t="str">
        <f t="shared" si="808"/>
        <v>Organik Pelindo (Penugasan)</v>
      </c>
      <c r="BP181" s="232">
        <f>BP172-BP60</f>
        <v>0</v>
      </c>
      <c r="BQ181" s="232">
        <f t="shared" ref="BQ181:BR181" si="818">BQ172-BQ60</f>
        <v>0</v>
      </c>
      <c r="BR181" s="232">
        <f t="shared" si="818"/>
        <v>0</v>
      </c>
      <c r="BS181" s="227"/>
      <c r="BT181" s="227"/>
    </row>
    <row r="182" spans="2:72" s="36" customFormat="1">
      <c r="B182" s="226"/>
      <c r="C182" s="231" t="str">
        <f t="shared" si="792"/>
        <v>Organik Anak Perusahaan</v>
      </c>
      <c r="D182" s="232">
        <f>D173-D78</f>
        <v>0</v>
      </c>
      <c r="E182" s="232">
        <f t="shared" ref="E182:F182" si="819">E173-E78</f>
        <v>0</v>
      </c>
      <c r="F182" s="232">
        <f t="shared" si="819"/>
        <v>0</v>
      </c>
      <c r="G182" s="229"/>
      <c r="H182" s="229"/>
      <c r="J182" s="226"/>
      <c r="K182" s="231" t="str">
        <f t="shared" si="794"/>
        <v>Organik Anak Perusahaan</v>
      </c>
      <c r="L182" s="232">
        <f>L173-L78</f>
        <v>0</v>
      </c>
      <c r="M182" s="232">
        <f t="shared" ref="M182:N182" si="820">M173-M78</f>
        <v>0</v>
      </c>
      <c r="N182" s="232">
        <f t="shared" si="820"/>
        <v>0</v>
      </c>
      <c r="O182" s="227"/>
      <c r="P182" s="227"/>
      <c r="R182" s="226"/>
      <c r="S182" s="231" t="str">
        <f t="shared" si="796"/>
        <v>Organik Anak Perusahaan</v>
      </c>
      <c r="T182" s="232">
        <f>T173-T78</f>
        <v>0</v>
      </c>
      <c r="U182" s="232">
        <f t="shared" ref="U182:V182" si="821">U173-U78</f>
        <v>0</v>
      </c>
      <c r="V182" s="232">
        <f t="shared" si="821"/>
        <v>0</v>
      </c>
      <c r="W182" s="227"/>
      <c r="X182" s="227"/>
      <c r="Z182" s="226"/>
      <c r="AA182" s="231" t="str">
        <f t="shared" si="798"/>
        <v>Organik Anak Perusahaan</v>
      </c>
      <c r="AB182" s="232">
        <f>AB173-AB78</f>
        <v>0</v>
      </c>
      <c r="AC182" s="232">
        <f t="shared" ref="AC182:AD182" si="822">AC173-AC78</f>
        <v>0</v>
      </c>
      <c r="AD182" s="232">
        <f t="shared" si="822"/>
        <v>0</v>
      </c>
      <c r="AE182" s="227"/>
      <c r="AF182" s="227"/>
      <c r="AH182" s="226"/>
      <c r="AI182" s="231" t="str">
        <f t="shared" si="800"/>
        <v>Organik Anak Perusahaan</v>
      </c>
      <c r="AJ182" s="232">
        <f>AJ173-AJ78</f>
        <v>0</v>
      </c>
      <c r="AK182" s="232">
        <f t="shared" ref="AK182:AL182" si="823">AK173-AK78</f>
        <v>0</v>
      </c>
      <c r="AL182" s="232">
        <f t="shared" si="823"/>
        <v>0</v>
      </c>
      <c r="AM182" s="227"/>
      <c r="AN182" s="227"/>
      <c r="AP182" s="226"/>
      <c r="AQ182" s="231" t="str">
        <f t="shared" si="802"/>
        <v>Organik Anak Perusahaan</v>
      </c>
      <c r="AR182" s="232">
        <f>AR173-AR78</f>
        <v>0</v>
      </c>
      <c r="AS182" s="232">
        <f t="shared" ref="AS182:AT182" si="824">AS173-AS78</f>
        <v>0</v>
      </c>
      <c r="AT182" s="232">
        <f t="shared" si="824"/>
        <v>0</v>
      </c>
      <c r="AU182" s="227"/>
      <c r="AV182" s="227"/>
      <c r="AX182" s="226"/>
      <c r="AY182" s="231" t="str">
        <f t="shared" si="804"/>
        <v>Organik Anak Perusahaan</v>
      </c>
      <c r="AZ182" s="232">
        <f>AZ173-AZ78</f>
        <v>0</v>
      </c>
      <c r="BA182" s="232">
        <f t="shared" ref="BA182:BB182" si="825">BA173-BA78</f>
        <v>0</v>
      </c>
      <c r="BB182" s="232">
        <f t="shared" si="825"/>
        <v>0</v>
      </c>
      <c r="BC182" s="227"/>
      <c r="BD182" s="227"/>
      <c r="BF182" s="226"/>
      <c r="BG182" s="231" t="str">
        <f t="shared" si="806"/>
        <v>Organik Anak Perusahaan</v>
      </c>
      <c r="BH182" s="232">
        <f>BH173-BH78</f>
        <v>0</v>
      </c>
      <c r="BI182" s="232">
        <f t="shared" ref="BI182:BJ182" si="826">BI173-BI78</f>
        <v>0</v>
      </c>
      <c r="BJ182" s="232">
        <f t="shared" si="826"/>
        <v>0</v>
      </c>
      <c r="BK182" s="227"/>
      <c r="BL182" s="227"/>
      <c r="BN182" s="226"/>
      <c r="BO182" s="231" t="str">
        <f t="shared" si="808"/>
        <v>Organik Anak Perusahaan</v>
      </c>
      <c r="BP182" s="232">
        <f>BP173-BP78</f>
        <v>0</v>
      </c>
      <c r="BQ182" s="232">
        <f t="shared" ref="BQ182:BR182" si="827">BQ173-BQ78</f>
        <v>0</v>
      </c>
      <c r="BR182" s="232">
        <f t="shared" si="827"/>
        <v>0</v>
      </c>
      <c r="BS182" s="227"/>
      <c r="BT182" s="227"/>
    </row>
    <row r="183" spans="2:72" s="36" customFormat="1">
      <c r="B183" s="226"/>
      <c r="C183" s="231" t="str">
        <f t="shared" si="792"/>
        <v>PKWT Anak Perusahaan</v>
      </c>
      <c r="D183" s="232">
        <f>D174-D96</f>
        <v>0</v>
      </c>
      <c r="E183" s="232">
        <f t="shared" ref="E183:F183" si="828">E174-E96</f>
        <v>0</v>
      </c>
      <c r="F183" s="232">
        <f t="shared" si="828"/>
        <v>0</v>
      </c>
      <c r="G183" s="229"/>
      <c r="H183" s="229"/>
      <c r="J183" s="226"/>
      <c r="K183" s="231" t="str">
        <f t="shared" si="794"/>
        <v>PKWT Anak Perusahaan</v>
      </c>
      <c r="L183" s="232">
        <f>L174-L96</f>
        <v>0</v>
      </c>
      <c r="M183" s="232">
        <f t="shared" ref="M183:N183" si="829">M174-M96</f>
        <v>0</v>
      </c>
      <c r="N183" s="232">
        <f t="shared" si="829"/>
        <v>0</v>
      </c>
      <c r="O183" s="227"/>
      <c r="P183" s="227"/>
      <c r="R183" s="226"/>
      <c r="S183" s="231" t="str">
        <f t="shared" si="796"/>
        <v>PKWT Anak Perusahaan</v>
      </c>
      <c r="T183" s="232">
        <f>T174-T96</f>
        <v>0</v>
      </c>
      <c r="U183" s="232">
        <f t="shared" ref="U183:V183" si="830">U174-U96</f>
        <v>0</v>
      </c>
      <c r="V183" s="232">
        <f t="shared" si="830"/>
        <v>0</v>
      </c>
      <c r="W183" s="227"/>
      <c r="X183" s="227"/>
      <c r="Z183" s="226"/>
      <c r="AA183" s="231" t="str">
        <f t="shared" si="798"/>
        <v>PKWT Anak Perusahaan</v>
      </c>
      <c r="AB183" s="232">
        <f>AB174-AB96</f>
        <v>0</v>
      </c>
      <c r="AC183" s="232">
        <f t="shared" ref="AC183:AD183" si="831">AC174-AC96</f>
        <v>0</v>
      </c>
      <c r="AD183" s="232">
        <f t="shared" si="831"/>
        <v>0</v>
      </c>
      <c r="AE183" s="227"/>
      <c r="AF183" s="227"/>
      <c r="AH183" s="226"/>
      <c r="AI183" s="231" t="str">
        <f t="shared" si="800"/>
        <v>PKWT Anak Perusahaan</v>
      </c>
      <c r="AJ183" s="232">
        <f>AJ174-AJ96</f>
        <v>0</v>
      </c>
      <c r="AK183" s="232">
        <f t="shared" ref="AK183:AL183" si="832">AK174-AK96</f>
        <v>0</v>
      </c>
      <c r="AL183" s="232">
        <f t="shared" si="832"/>
        <v>0</v>
      </c>
      <c r="AM183" s="227"/>
      <c r="AN183" s="227"/>
      <c r="AP183" s="226"/>
      <c r="AQ183" s="231" t="str">
        <f t="shared" si="802"/>
        <v>PKWT Anak Perusahaan</v>
      </c>
      <c r="AR183" s="232">
        <f>AR174-AR96</f>
        <v>0</v>
      </c>
      <c r="AS183" s="232">
        <f t="shared" ref="AS183:AT183" si="833">AS174-AS96</f>
        <v>0</v>
      </c>
      <c r="AT183" s="232">
        <f t="shared" si="833"/>
        <v>0</v>
      </c>
      <c r="AU183" s="227"/>
      <c r="AV183" s="227"/>
      <c r="AX183" s="226"/>
      <c r="AY183" s="231" t="str">
        <f t="shared" si="804"/>
        <v>PKWT Anak Perusahaan</v>
      </c>
      <c r="AZ183" s="232">
        <f>AZ174-AZ96</f>
        <v>0</v>
      </c>
      <c r="BA183" s="232">
        <f t="shared" ref="BA183:BB183" si="834">BA174-BA96</f>
        <v>0</v>
      </c>
      <c r="BB183" s="232">
        <f t="shared" si="834"/>
        <v>0</v>
      </c>
      <c r="BC183" s="227"/>
      <c r="BD183" s="227"/>
      <c r="BF183" s="226"/>
      <c r="BG183" s="231" t="str">
        <f t="shared" si="806"/>
        <v>PKWT Anak Perusahaan</v>
      </c>
      <c r="BH183" s="232">
        <f>BH174-BH96</f>
        <v>0</v>
      </c>
      <c r="BI183" s="232">
        <f t="shared" ref="BI183:BJ183" si="835">BI174-BI96</f>
        <v>0</v>
      </c>
      <c r="BJ183" s="232">
        <f t="shared" si="835"/>
        <v>0</v>
      </c>
      <c r="BK183" s="227"/>
      <c r="BL183" s="227"/>
      <c r="BN183" s="226"/>
      <c r="BO183" s="231" t="str">
        <f t="shared" si="808"/>
        <v>PKWT Anak Perusahaan</v>
      </c>
      <c r="BP183" s="232">
        <f>BP174-BP96</f>
        <v>0</v>
      </c>
      <c r="BQ183" s="232">
        <f t="shared" ref="BQ183:BR183" si="836">BQ174-BQ96</f>
        <v>0</v>
      </c>
      <c r="BR183" s="232">
        <f t="shared" si="836"/>
        <v>0</v>
      </c>
      <c r="BS183" s="227"/>
      <c r="BT183" s="227"/>
    </row>
    <row r="184" spans="2:72" s="36" customFormat="1">
      <c r="B184" s="226"/>
      <c r="C184" s="231" t="str">
        <f t="shared" si="792"/>
        <v>Alih Daya Anak Perusahaan</v>
      </c>
      <c r="D184" s="232">
        <f>D175-D114</f>
        <v>0</v>
      </c>
      <c r="E184" s="232">
        <f t="shared" ref="E184:F184" si="837">E175-E114</f>
        <v>0</v>
      </c>
      <c r="F184" s="232">
        <f t="shared" si="837"/>
        <v>0</v>
      </c>
      <c r="G184" s="229"/>
      <c r="H184" s="229"/>
      <c r="J184" s="226"/>
      <c r="K184" s="231" t="str">
        <f t="shared" si="794"/>
        <v>Alih Daya Anak Perusahaan</v>
      </c>
      <c r="L184" s="232">
        <f>L175-L114</f>
        <v>0</v>
      </c>
      <c r="M184" s="232">
        <f t="shared" ref="M184" si="838">M175-M114</f>
        <v>0</v>
      </c>
      <c r="N184" s="232">
        <f>N175-N114</f>
        <v>0</v>
      </c>
      <c r="O184" s="227"/>
      <c r="P184" s="227"/>
      <c r="R184" s="226"/>
      <c r="S184" s="231" t="str">
        <f t="shared" si="796"/>
        <v>Alih Daya Anak Perusahaan</v>
      </c>
      <c r="T184" s="232">
        <f>T175-T114</f>
        <v>0</v>
      </c>
      <c r="U184" s="232">
        <f t="shared" ref="U184:V184" si="839">U175-U114</f>
        <v>0</v>
      </c>
      <c r="V184" s="232">
        <f t="shared" si="839"/>
        <v>0</v>
      </c>
      <c r="W184" s="227"/>
      <c r="X184" s="227"/>
      <c r="Z184" s="226"/>
      <c r="AA184" s="231" t="str">
        <f t="shared" si="798"/>
        <v>Alih Daya Anak Perusahaan</v>
      </c>
      <c r="AB184" s="232">
        <f>AB175-AB114</f>
        <v>0</v>
      </c>
      <c r="AC184" s="232">
        <f t="shared" ref="AC184:AD184" si="840">AC175-AC114</f>
        <v>0</v>
      </c>
      <c r="AD184" s="232">
        <f t="shared" si="840"/>
        <v>0</v>
      </c>
      <c r="AE184" s="227"/>
      <c r="AF184" s="227"/>
      <c r="AH184" s="226"/>
      <c r="AI184" s="231" t="str">
        <f t="shared" si="800"/>
        <v>Alih Daya Anak Perusahaan</v>
      </c>
      <c r="AJ184" s="232">
        <f>AJ175-AJ114</f>
        <v>0</v>
      </c>
      <c r="AK184" s="232">
        <f t="shared" ref="AK184:AL184" si="841">AK175-AK114</f>
        <v>0</v>
      </c>
      <c r="AL184" s="232">
        <f t="shared" si="841"/>
        <v>0</v>
      </c>
      <c r="AM184" s="227"/>
      <c r="AN184" s="227"/>
      <c r="AP184" s="226"/>
      <c r="AQ184" s="231" t="str">
        <f t="shared" si="802"/>
        <v>Alih Daya Anak Perusahaan</v>
      </c>
      <c r="AR184" s="232">
        <f>AR175-AR114</f>
        <v>0</v>
      </c>
      <c r="AS184" s="232">
        <f t="shared" ref="AS184:AT184" si="842">AS175-AS114</f>
        <v>0</v>
      </c>
      <c r="AT184" s="232">
        <f t="shared" si="842"/>
        <v>0</v>
      </c>
      <c r="AU184" s="227"/>
      <c r="AV184" s="227"/>
      <c r="AX184" s="226"/>
      <c r="AY184" s="231" t="str">
        <f t="shared" si="804"/>
        <v>Alih Daya Anak Perusahaan</v>
      </c>
      <c r="AZ184" s="232">
        <f>AZ175-AZ114</f>
        <v>0</v>
      </c>
      <c r="BA184" s="232">
        <f t="shared" ref="BA184:BB184" si="843">BA175-BA114</f>
        <v>0</v>
      </c>
      <c r="BB184" s="232">
        <f t="shared" si="843"/>
        <v>0</v>
      </c>
      <c r="BC184" s="227"/>
      <c r="BD184" s="227"/>
      <c r="BF184" s="226"/>
      <c r="BG184" s="231" t="str">
        <f t="shared" si="806"/>
        <v>Alih Daya Anak Perusahaan</v>
      </c>
      <c r="BH184" s="232">
        <f>BH175-BH114</f>
        <v>0</v>
      </c>
      <c r="BI184" s="232">
        <f t="shared" ref="BI184:BJ184" si="844">BI175-BI114</f>
        <v>0</v>
      </c>
      <c r="BJ184" s="232">
        <f t="shared" si="844"/>
        <v>0</v>
      </c>
      <c r="BK184" s="227"/>
      <c r="BL184" s="227"/>
      <c r="BN184" s="226"/>
      <c r="BO184" s="231" t="str">
        <f t="shared" si="808"/>
        <v>Alih Daya Anak Perusahaan</v>
      </c>
      <c r="BP184" s="232">
        <f>BP175-BP114</f>
        <v>0</v>
      </c>
      <c r="BQ184" s="232">
        <f t="shared" ref="BQ184:BR184" si="845">BQ175-BQ114</f>
        <v>0</v>
      </c>
      <c r="BR184" s="232">
        <f t="shared" si="845"/>
        <v>0</v>
      </c>
      <c r="BS184" s="227"/>
      <c r="BT184" s="227"/>
    </row>
    <row r="185" spans="2:72" s="36" customFormat="1">
      <c r="B185" s="226"/>
      <c r="C185" s="231" t="str">
        <f t="shared" si="792"/>
        <v>Pemagang / Pelamar Lulus Seleksi / Calon Pegawai</v>
      </c>
      <c r="D185" s="232">
        <f>D176-D132</f>
        <v>0</v>
      </c>
      <c r="E185" s="232">
        <f t="shared" ref="E185:F185" si="846">E176-E132</f>
        <v>0</v>
      </c>
      <c r="F185" s="232">
        <f t="shared" si="846"/>
        <v>0</v>
      </c>
      <c r="G185" s="229"/>
      <c r="H185" s="229"/>
      <c r="J185" s="226"/>
      <c r="K185" s="231" t="str">
        <f t="shared" si="794"/>
        <v>Pemagang / Pelamar Lulus Seleksi / Calon Pegawai</v>
      </c>
      <c r="L185" s="232">
        <f>L176-L132</f>
        <v>0</v>
      </c>
      <c r="M185" s="232">
        <f t="shared" ref="M185:N185" si="847">M176-M132</f>
        <v>0</v>
      </c>
      <c r="N185" s="232">
        <f t="shared" si="847"/>
        <v>0</v>
      </c>
      <c r="O185" s="227"/>
      <c r="P185" s="227"/>
      <c r="R185" s="226"/>
      <c r="S185" s="231" t="str">
        <f t="shared" si="796"/>
        <v>Pemagang / Pelamar Lulus Seleksi / Calon Pegawai</v>
      </c>
      <c r="T185" s="232">
        <f>T176-T132</f>
        <v>0</v>
      </c>
      <c r="U185" s="232">
        <f t="shared" ref="U185:V185" si="848">U176-U132</f>
        <v>0</v>
      </c>
      <c r="V185" s="232">
        <f t="shared" si="848"/>
        <v>0</v>
      </c>
      <c r="W185" s="227"/>
      <c r="X185" s="227"/>
      <c r="Z185" s="226"/>
      <c r="AA185" s="231" t="str">
        <f t="shared" si="798"/>
        <v>Pemagang / Pelamar Lulus Seleksi / Calon Pegawai</v>
      </c>
      <c r="AB185" s="232">
        <f>AB176-AB132</f>
        <v>0</v>
      </c>
      <c r="AC185" s="232">
        <f t="shared" ref="AC185:AD185" si="849">AC176-AC132</f>
        <v>0</v>
      </c>
      <c r="AD185" s="232">
        <f t="shared" si="849"/>
        <v>0</v>
      </c>
      <c r="AE185" s="227"/>
      <c r="AF185" s="227"/>
      <c r="AH185" s="226"/>
      <c r="AI185" s="231" t="str">
        <f t="shared" si="800"/>
        <v>Pemagang / Pelamar Lulus Seleksi / Calon Pegawai</v>
      </c>
      <c r="AJ185" s="232">
        <f>AJ176-AJ132</f>
        <v>0</v>
      </c>
      <c r="AK185" s="232">
        <f t="shared" ref="AK185:AL185" si="850">AK176-AK132</f>
        <v>0</v>
      </c>
      <c r="AL185" s="232">
        <f t="shared" si="850"/>
        <v>0</v>
      </c>
      <c r="AM185" s="227"/>
      <c r="AN185" s="227"/>
      <c r="AP185" s="226"/>
      <c r="AQ185" s="231" t="str">
        <f t="shared" si="802"/>
        <v>Pemagang / Pelamar Lulus Seleksi / Calon Pegawai</v>
      </c>
      <c r="AR185" s="232">
        <f>AR176-AR132</f>
        <v>0</v>
      </c>
      <c r="AS185" s="232">
        <f t="shared" ref="AS185:AT185" si="851">AS176-AS132</f>
        <v>0</v>
      </c>
      <c r="AT185" s="232">
        <f t="shared" si="851"/>
        <v>0</v>
      </c>
      <c r="AU185" s="227"/>
      <c r="AV185" s="227"/>
      <c r="AX185" s="226"/>
      <c r="AY185" s="231" t="str">
        <f t="shared" si="804"/>
        <v>Pemagang / Pelamar Lulus Seleksi / Calon Pegawai</v>
      </c>
      <c r="AZ185" s="232">
        <f>AZ176-AZ132</f>
        <v>0</v>
      </c>
      <c r="BA185" s="232">
        <f t="shared" ref="BA185:BB185" si="852">BA176-BA132</f>
        <v>0</v>
      </c>
      <c r="BB185" s="232">
        <f t="shared" si="852"/>
        <v>0</v>
      </c>
      <c r="BC185" s="227"/>
      <c r="BD185" s="227"/>
      <c r="BF185" s="226"/>
      <c r="BG185" s="231" t="str">
        <f t="shared" si="806"/>
        <v>Pemagang / Pelamar Lulus Seleksi / Calon Pegawai</v>
      </c>
      <c r="BH185" s="232">
        <f>BH176-BH132</f>
        <v>0</v>
      </c>
      <c r="BI185" s="232">
        <f t="shared" ref="BI185:BJ185" si="853">BI176-BI132</f>
        <v>0</v>
      </c>
      <c r="BJ185" s="232">
        <f t="shared" si="853"/>
        <v>0</v>
      </c>
      <c r="BK185" s="227"/>
      <c r="BL185" s="227"/>
      <c r="BN185" s="226"/>
      <c r="BO185" s="231" t="str">
        <f t="shared" si="808"/>
        <v>Pemagang / Pelamar Lulus Seleksi / Calon Pegawai</v>
      </c>
      <c r="BP185" s="232">
        <f>BP176-BP132</f>
        <v>0</v>
      </c>
      <c r="BQ185" s="232">
        <f t="shared" ref="BQ185:BR185" si="854">BQ176-BQ132</f>
        <v>0</v>
      </c>
      <c r="BR185" s="232">
        <f t="shared" si="854"/>
        <v>0</v>
      </c>
      <c r="BS185" s="227"/>
      <c r="BT185" s="227"/>
    </row>
    <row r="186" spans="2:72" s="36" customFormat="1">
      <c r="B186" s="226"/>
      <c r="C186" s="231" t="str">
        <f t="shared" si="792"/>
        <v>Pekerja Pemegang Saham Lainnya</v>
      </c>
      <c r="D186" s="232">
        <f>D177-D150</f>
        <v>0</v>
      </c>
      <c r="E186" s="232">
        <f t="shared" ref="E186:F186" si="855">E177-E150</f>
        <v>0</v>
      </c>
      <c r="F186" s="232">
        <f t="shared" si="855"/>
        <v>0</v>
      </c>
      <c r="G186" s="229"/>
      <c r="H186" s="229"/>
      <c r="J186" s="226"/>
      <c r="K186" s="231" t="str">
        <f t="shared" si="794"/>
        <v>Pekerja Pemegang Saham Lainnya</v>
      </c>
      <c r="L186" s="232">
        <f>L177-L150</f>
        <v>0</v>
      </c>
      <c r="M186" s="232">
        <f t="shared" ref="M186:N186" si="856">M177-M150</f>
        <v>0</v>
      </c>
      <c r="N186" s="232">
        <f t="shared" si="856"/>
        <v>0</v>
      </c>
      <c r="O186" s="227"/>
      <c r="P186" s="227"/>
      <c r="R186" s="226"/>
      <c r="S186" s="231" t="str">
        <f t="shared" si="796"/>
        <v>Pekerja Pemegang Saham Lainnya</v>
      </c>
      <c r="T186" s="232">
        <f>T177-T150</f>
        <v>0</v>
      </c>
      <c r="U186" s="232">
        <f t="shared" ref="U186:V186" si="857">U177-U150</f>
        <v>0</v>
      </c>
      <c r="V186" s="232">
        <f t="shared" si="857"/>
        <v>0</v>
      </c>
      <c r="W186" s="227"/>
      <c r="X186" s="227"/>
      <c r="Z186" s="226"/>
      <c r="AA186" s="231" t="str">
        <f t="shared" si="798"/>
        <v>Pekerja Pemegang Saham Lainnya</v>
      </c>
      <c r="AB186" s="232">
        <f>AB177-AB150</f>
        <v>0</v>
      </c>
      <c r="AC186" s="232">
        <f t="shared" ref="AC186:AD186" si="858">AC177-AC150</f>
        <v>0</v>
      </c>
      <c r="AD186" s="232">
        <f t="shared" si="858"/>
        <v>0</v>
      </c>
      <c r="AE186" s="227"/>
      <c r="AF186" s="227"/>
      <c r="AH186" s="226"/>
      <c r="AI186" s="231" t="str">
        <f t="shared" si="800"/>
        <v>Pekerja Pemegang Saham Lainnya</v>
      </c>
      <c r="AJ186" s="232">
        <f>AJ177-AJ150</f>
        <v>0</v>
      </c>
      <c r="AK186" s="232">
        <f t="shared" ref="AK186:AL186" si="859">AK177-AK150</f>
        <v>0</v>
      </c>
      <c r="AL186" s="232">
        <f t="shared" si="859"/>
        <v>0</v>
      </c>
      <c r="AM186" s="227"/>
      <c r="AN186" s="227"/>
      <c r="AP186" s="226"/>
      <c r="AQ186" s="231" t="str">
        <f t="shared" si="802"/>
        <v>Pekerja Pemegang Saham Lainnya</v>
      </c>
      <c r="AR186" s="232">
        <f>AR177-AR150</f>
        <v>0</v>
      </c>
      <c r="AS186" s="232">
        <f t="shared" ref="AS186:AT186" si="860">AS177-AS150</f>
        <v>0</v>
      </c>
      <c r="AT186" s="232">
        <f t="shared" si="860"/>
        <v>0</v>
      </c>
      <c r="AU186" s="227"/>
      <c r="AV186" s="227"/>
      <c r="AX186" s="226"/>
      <c r="AY186" s="231" t="str">
        <f t="shared" si="804"/>
        <v>Pekerja Pemegang Saham Lainnya</v>
      </c>
      <c r="AZ186" s="232">
        <f>AZ177-AZ150</f>
        <v>0</v>
      </c>
      <c r="BA186" s="232">
        <f t="shared" ref="BA186:BB186" si="861">BA177-BA150</f>
        <v>0</v>
      </c>
      <c r="BB186" s="232">
        <f t="shared" si="861"/>
        <v>0</v>
      </c>
      <c r="BC186" s="227"/>
      <c r="BD186" s="227"/>
      <c r="BF186" s="226"/>
      <c r="BG186" s="231" t="str">
        <f t="shared" si="806"/>
        <v>Pekerja Pemegang Saham Lainnya</v>
      </c>
      <c r="BH186" s="232">
        <f>BH177-BH150</f>
        <v>0</v>
      </c>
      <c r="BI186" s="232">
        <f t="shared" ref="BI186:BJ186" si="862">BI177-BI150</f>
        <v>0</v>
      </c>
      <c r="BJ186" s="232">
        <f t="shared" si="862"/>
        <v>0</v>
      </c>
      <c r="BK186" s="227"/>
      <c r="BL186" s="227"/>
      <c r="BN186" s="226"/>
      <c r="BO186" s="231" t="str">
        <f t="shared" si="808"/>
        <v>Pekerja Pemegang Saham Lainnya</v>
      </c>
      <c r="BP186" s="232">
        <f>BP177-BP150</f>
        <v>0</v>
      </c>
      <c r="BQ186" s="232">
        <f t="shared" ref="BQ186:BR186" si="863">BQ177-BQ150</f>
        <v>0</v>
      </c>
      <c r="BR186" s="232">
        <f t="shared" si="863"/>
        <v>0</v>
      </c>
      <c r="BS186" s="227"/>
      <c r="BT186" s="227"/>
    </row>
    <row r="187" spans="2:72" s="36" customFormat="1">
      <c r="B187" s="226"/>
      <c r="C187" s="228"/>
      <c r="D187" s="229"/>
      <c r="E187" s="229"/>
      <c r="F187" s="229"/>
      <c r="G187" s="229"/>
      <c r="H187" s="229"/>
      <c r="J187" s="226"/>
      <c r="K187" s="226"/>
      <c r="L187" s="227"/>
      <c r="M187" s="227"/>
      <c r="N187" s="227"/>
      <c r="O187" s="227"/>
      <c r="P187" s="227"/>
      <c r="R187" s="226"/>
      <c r="S187" s="226"/>
      <c r="T187" s="227"/>
      <c r="U187" s="227"/>
      <c r="V187" s="227"/>
      <c r="W187" s="227"/>
      <c r="X187" s="227"/>
      <c r="Z187" s="226"/>
      <c r="AA187" s="226"/>
      <c r="AB187" s="227"/>
      <c r="AC187" s="227"/>
      <c r="AD187" s="227"/>
      <c r="AE187" s="227"/>
      <c r="AF187" s="227"/>
      <c r="AH187" s="226"/>
      <c r="AI187" s="226"/>
      <c r="AJ187" s="227"/>
      <c r="AK187" s="227"/>
      <c r="AL187" s="227"/>
      <c r="AM187" s="227"/>
      <c r="AN187" s="227"/>
      <c r="AP187" s="226"/>
      <c r="AQ187" s="226"/>
      <c r="AR187" s="227"/>
      <c r="AS187" s="227"/>
      <c r="AT187" s="227"/>
      <c r="AU187" s="227"/>
      <c r="AV187" s="227"/>
      <c r="AX187" s="226"/>
      <c r="AY187" s="226"/>
      <c r="AZ187" s="227"/>
      <c r="BA187" s="227"/>
      <c r="BB187" s="227"/>
      <c r="BC187" s="227"/>
      <c r="BD187" s="227"/>
      <c r="BF187" s="226"/>
      <c r="BG187" s="226"/>
      <c r="BH187" s="227"/>
      <c r="BI187" s="227"/>
      <c r="BJ187" s="227"/>
      <c r="BK187" s="227"/>
      <c r="BL187" s="227"/>
      <c r="BN187" s="226"/>
      <c r="BO187" s="226"/>
      <c r="BP187" s="227"/>
      <c r="BQ187" s="227"/>
      <c r="BR187" s="227"/>
      <c r="BS187" s="227"/>
      <c r="BT187" s="227"/>
    </row>
    <row r="188" spans="2:72">
      <c r="B188" s="113" t="str">
        <f>B2</f>
        <v>PT Pelindo Terminal Petikemas</v>
      </c>
      <c r="J188" s="113" t="str">
        <f>J2</f>
        <v>Kantor Pusat Subholding Petikemas</v>
      </c>
      <c r="R188" s="113" t="str">
        <f>R2</f>
        <v>PT Prima Terminal Petikemas</v>
      </c>
      <c r="Z188" s="113" t="str">
        <f>Z2</f>
        <v>PT. Prima Multi Terminal</v>
      </c>
      <c r="AH188" s="113" t="str">
        <f>AH2</f>
        <v>PT. IPC Terminal Petikemas</v>
      </c>
      <c r="AP188" s="113" t="str">
        <f>AP2</f>
        <v>PT. Terminal Petikemas Surabaya</v>
      </c>
      <c r="AX188" s="113" t="str">
        <f>AX2</f>
        <v>PT. Terminal Teluk Lamong (Grup)</v>
      </c>
      <c r="BF188" s="113" t="str">
        <f>BF2</f>
        <v>PT Berlian Jasa Terminal Indonesia (Grup)</v>
      </c>
      <c r="BN188" s="113" t="str">
        <f>BN2</f>
        <v>PT. Kaltim Kariangau Terminal</v>
      </c>
    </row>
    <row r="189" spans="2:72">
      <c r="B189" s="35" t="s">
        <v>20</v>
      </c>
      <c r="C189" s="35" t="s">
        <v>53</v>
      </c>
      <c r="D189" s="35"/>
      <c r="E189" s="35"/>
      <c r="F189" s="35"/>
      <c r="G189" s="35"/>
      <c r="H189" s="35"/>
      <c r="J189" s="35" t="s">
        <v>20</v>
      </c>
      <c r="K189" s="35" t="s">
        <v>53</v>
      </c>
      <c r="L189" s="35"/>
      <c r="M189" s="35"/>
      <c r="N189" s="35"/>
      <c r="O189" s="35"/>
      <c r="P189" s="35"/>
      <c r="R189" s="35" t="s">
        <v>20</v>
      </c>
      <c r="S189" s="35" t="s">
        <v>53</v>
      </c>
      <c r="T189" s="35"/>
      <c r="U189" s="35"/>
      <c r="V189" s="35"/>
      <c r="W189" s="35"/>
      <c r="X189" s="35"/>
      <c r="Z189" s="35" t="s">
        <v>20</v>
      </c>
      <c r="AA189" s="35" t="s">
        <v>53</v>
      </c>
      <c r="AB189" s="35"/>
      <c r="AC189" s="35"/>
      <c r="AD189" s="35"/>
      <c r="AE189" s="35"/>
      <c r="AF189" s="35"/>
      <c r="AH189" s="35" t="s">
        <v>20</v>
      </c>
      <c r="AI189" s="35" t="s">
        <v>53</v>
      </c>
      <c r="AJ189" s="35"/>
      <c r="AK189" s="35"/>
      <c r="AL189" s="35"/>
      <c r="AM189" s="35"/>
      <c r="AN189" s="35"/>
      <c r="AP189" s="35" t="s">
        <v>20</v>
      </c>
      <c r="AQ189" s="35" t="s">
        <v>53</v>
      </c>
      <c r="AR189" s="35"/>
      <c r="AS189" s="35"/>
      <c r="AT189" s="35"/>
      <c r="AU189" s="35"/>
      <c r="AV189" s="35"/>
      <c r="AX189" s="35" t="s">
        <v>20</v>
      </c>
      <c r="AY189" s="35" t="s">
        <v>53</v>
      </c>
      <c r="AZ189" s="35"/>
      <c r="BA189" s="35"/>
      <c r="BB189" s="35"/>
      <c r="BC189" s="35"/>
      <c r="BD189" s="35"/>
      <c r="BF189" s="35" t="s">
        <v>20</v>
      </c>
      <c r="BG189" s="35" t="s">
        <v>53</v>
      </c>
      <c r="BH189" s="35"/>
      <c r="BI189" s="35"/>
      <c r="BJ189" s="35"/>
      <c r="BK189" s="35"/>
      <c r="BL189" s="35"/>
      <c r="BN189" s="35" t="s">
        <v>20</v>
      </c>
      <c r="BO189" s="35" t="s">
        <v>53</v>
      </c>
      <c r="BP189" s="35"/>
      <c r="BQ189" s="35"/>
      <c r="BR189" s="35"/>
      <c r="BS189" s="35"/>
      <c r="BT189" s="35"/>
    </row>
    <row r="190" spans="2:72" ht="14.45" customHeight="1">
      <c r="B190" s="322" t="s">
        <v>1</v>
      </c>
      <c r="C190" s="325" t="s">
        <v>8</v>
      </c>
      <c r="D190" s="67" t="str">
        <f>D3</f>
        <v>REALISASI</v>
      </c>
      <c r="E190" s="87" t="str">
        <f t="shared" ref="E190:F190" si="864">E3</f>
        <v>RKAP</v>
      </c>
      <c r="F190" s="68" t="str">
        <f t="shared" si="864"/>
        <v>REALISASI</v>
      </c>
      <c r="G190" s="326" t="s">
        <v>38</v>
      </c>
      <c r="H190" s="327"/>
      <c r="J190" s="322" t="s">
        <v>1</v>
      </c>
      <c r="K190" s="325" t="s">
        <v>8</v>
      </c>
      <c r="L190" s="67" t="str">
        <f>L3</f>
        <v>REALISASI</v>
      </c>
      <c r="M190" s="87" t="str">
        <f t="shared" ref="M190:N190" si="865">M3</f>
        <v>RKAP</v>
      </c>
      <c r="N190" s="68" t="str">
        <f t="shared" si="865"/>
        <v>REALISASI</v>
      </c>
      <c r="O190" s="326" t="s">
        <v>38</v>
      </c>
      <c r="P190" s="327"/>
      <c r="R190" s="322" t="s">
        <v>1</v>
      </c>
      <c r="S190" s="325" t="s">
        <v>8</v>
      </c>
      <c r="T190" s="67" t="str">
        <f>T3</f>
        <v>REALISASI</v>
      </c>
      <c r="U190" s="87" t="str">
        <f t="shared" ref="U190:V190" si="866">U3</f>
        <v>RKAP</v>
      </c>
      <c r="V190" s="68" t="str">
        <f t="shared" si="866"/>
        <v>REALISASI</v>
      </c>
      <c r="W190" s="326" t="s">
        <v>38</v>
      </c>
      <c r="X190" s="327"/>
      <c r="Z190" s="322" t="s">
        <v>1</v>
      </c>
      <c r="AA190" s="325" t="s">
        <v>8</v>
      </c>
      <c r="AB190" s="67" t="str">
        <f>AB3</f>
        <v>REALISASI</v>
      </c>
      <c r="AC190" s="87" t="str">
        <f t="shared" ref="AC190:AD190" si="867">AC3</f>
        <v>RKAP</v>
      </c>
      <c r="AD190" s="68" t="str">
        <f t="shared" si="867"/>
        <v>REALISASI</v>
      </c>
      <c r="AE190" s="326" t="s">
        <v>38</v>
      </c>
      <c r="AF190" s="327"/>
      <c r="AH190" s="322" t="s">
        <v>1</v>
      </c>
      <c r="AI190" s="325" t="s">
        <v>8</v>
      </c>
      <c r="AJ190" s="67" t="str">
        <f>AJ3</f>
        <v>REALISASI</v>
      </c>
      <c r="AK190" s="87" t="str">
        <f t="shared" ref="AK190:AL190" si="868">AK3</f>
        <v>RKAP</v>
      </c>
      <c r="AL190" s="68" t="str">
        <f t="shared" si="868"/>
        <v>REALISASI</v>
      </c>
      <c r="AM190" s="326" t="s">
        <v>38</v>
      </c>
      <c r="AN190" s="327"/>
      <c r="AP190" s="322" t="s">
        <v>1</v>
      </c>
      <c r="AQ190" s="325" t="s">
        <v>8</v>
      </c>
      <c r="AR190" s="67" t="str">
        <f>AR3</f>
        <v>REALISASI</v>
      </c>
      <c r="AS190" s="87" t="str">
        <f t="shared" ref="AS190:AT190" si="869">AS3</f>
        <v>RKAP</v>
      </c>
      <c r="AT190" s="68" t="str">
        <f t="shared" si="869"/>
        <v>REALISASI</v>
      </c>
      <c r="AU190" s="326" t="s">
        <v>38</v>
      </c>
      <c r="AV190" s="327"/>
      <c r="AX190" s="322" t="s">
        <v>1</v>
      </c>
      <c r="AY190" s="325" t="s">
        <v>8</v>
      </c>
      <c r="AZ190" s="67" t="str">
        <f>AZ3</f>
        <v>REALISASI</v>
      </c>
      <c r="BA190" s="87" t="str">
        <f t="shared" ref="BA190:BB190" si="870">BA3</f>
        <v>RKAP</v>
      </c>
      <c r="BB190" s="68" t="str">
        <f t="shared" si="870"/>
        <v>REALISASI</v>
      </c>
      <c r="BC190" s="326" t="s">
        <v>38</v>
      </c>
      <c r="BD190" s="327"/>
      <c r="BF190" s="322" t="s">
        <v>1</v>
      </c>
      <c r="BG190" s="325" t="s">
        <v>8</v>
      </c>
      <c r="BH190" s="67" t="str">
        <f>BH3</f>
        <v>REALISASI</v>
      </c>
      <c r="BI190" s="87" t="str">
        <f t="shared" ref="BI190:BJ190" si="871">BI3</f>
        <v>RKAP</v>
      </c>
      <c r="BJ190" s="68" t="str">
        <f t="shared" si="871"/>
        <v>REALISASI</v>
      </c>
      <c r="BK190" s="326" t="s">
        <v>38</v>
      </c>
      <c r="BL190" s="327"/>
      <c r="BN190" s="322" t="s">
        <v>1</v>
      </c>
      <c r="BO190" s="325" t="s">
        <v>8</v>
      </c>
      <c r="BP190" s="67" t="str">
        <f>BP3</f>
        <v>REALISASI</v>
      </c>
      <c r="BQ190" s="87" t="str">
        <f t="shared" ref="BQ190:BR190" si="872">BQ3</f>
        <v>RKAP</v>
      </c>
      <c r="BR190" s="68" t="str">
        <f t="shared" si="872"/>
        <v>REALISASI</v>
      </c>
      <c r="BS190" s="326" t="s">
        <v>38</v>
      </c>
      <c r="BT190" s="327"/>
    </row>
    <row r="191" spans="2:72">
      <c r="B191" s="323"/>
      <c r="C191" s="323"/>
      <c r="D191" s="81" t="str">
        <f t="shared" ref="D191:F191" si="873">D4</f>
        <v>TAHUN</v>
      </c>
      <c r="E191" s="81" t="str">
        <f t="shared" si="873"/>
        <v>TAHUN</v>
      </c>
      <c r="F191" s="81" t="str">
        <f t="shared" si="873"/>
        <v>TAHUN</v>
      </c>
      <c r="G191" s="320" t="s">
        <v>5</v>
      </c>
      <c r="H191" s="321"/>
      <c r="J191" s="323"/>
      <c r="K191" s="323"/>
      <c r="L191" s="81" t="str">
        <f t="shared" ref="L191:N191" si="874">L4</f>
        <v>TAHUN</v>
      </c>
      <c r="M191" s="81" t="str">
        <f t="shared" si="874"/>
        <v>TAHUN</v>
      </c>
      <c r="N191" s="81" t="str">
        <f t="shared" si="874"/>
        <v>TAHUN</v>
      </c>
      <c r="O191" s="320" t="s">
        <v>5</v>
      </c>
      <c r="P191" s="321"/>
      <c r="R191" s="323"/>
      <c r="S191" s="323"/>
      <c r="T191" s="81" t="str">
        <f t="shared" ref="T191:V191" si="875">T4</f>
        <v>TAHUN</v>
      </c>
      <c r="U191" s="81" t="str">
        <f t="shared" si="875"/>
        <v>TAHUN</v>
      </c>
      <c r="V191" s="81" t="str">
        <f t="shared" si="875"/>
        <v>TAHUN</v>
      </c>
      <c r="W191" s="320" t="s">
        <v>5</v>
      </c>
      <c r="X191" s="321"/>
      <c r="Z191" s="323"/>
      <c r="AA191" s="323"/>
      <c r="AB191" s="81" t="str">
        <f t="shared" ref="AB191:AD191" si="876">AB4</f>
        <v>TAHUN</v>
      </c>
      <c r="AC191" s="81" t="str">
        <f t="shared" si="876"/>
        <v>TAHUN</v>
      </c>
      <c r="AD191" s="81" t="str">
        <f t="shared" si="876"/>
        <v>TAHUN</v>
      </c>
      <c r="AE191" s="320" t="s">
        <v>5</v>
      </c>
      <c r="AF191" s="321"/>
      <c r="AH191" s="323"/>
      <c r="AI191" s="323"/>
      <c r="AJ191" s="81" t="str">
        <f t="shared" ref="AJ191:AL191" si="877">AJ4</f>
        <v>TAHUN</v>
      </c>
      <c r="AK191" s="81" t="str">
        <f t="shared" si="877"/>
        <v>TAHUN</v>
      </c>
      <c r="AL191" s="81" t="str">
        <f t="shared" si="877"/>
        <v>TAHUN</v>
      </c>
      <c r="AM191" s="320" t="s">
        <v>5</v>
      </c>
      <c r="AN191" s="321"/>
      <c r="AP191" s="323"/>
      <c r="AQ191" s="323"/>
      <c r="AR191" s="81" t="str">
        <f t="shared" ref="AR191:AT191" si="878">AR4</f>
        <v>TAHUN</v>
      </c>
      <c r="AS191" s="81" t="str">
        <f t="shared" si="878"/>
        <v>TAHUN</v>
      </c>
      <c r="AT191" s="81" t="str">
        <f t="shared" si="878"/>
        <v>TAHUN</v>
      </c>
      <c r="AU191" s="320" t="s">
        <v>5</v>
      </c>
      <c r="AV191" s="321"/>
      <c r="AX191" s="323"/>
      <c r="AY191" s="323"/>
      <c r="AZ191" s="81" t="str">
        <f t="shared" ref="AZ191:BB191" si="879">AZ4</f>
        <v>TAHUN</v>
      </c>
      <c r="BA191" s="81" t="str">
        <f t="shared" si="879"/>
        <v>TAHUN</v>
      </c>
      <c r="BB191" s="81" t="str">
        <f t="shared" si="879"/>
        <v>TAHUN</v>
      </c>
      <c r="BC191" s="320" t="s">
        <v>5</v>
      </c>
      <c r="BD191" s="321"/>
      <c r="BF191" s="323"/>
      <c r="BG191" s="323"/>
      <c r="BH191" s="81" t="str">
        <f t="shared" ref="BH191:BJ191" si="880">BH4</f>
        <v>TAHUN</v>
      </c>
      <c r="BI191" s="81" t="str">
        <f t="shared" si="880"/>
        <v>TAHUN</v>
      </c>
      <c r="BJ191" s="81" t="str">
        <f t="shared" si="880"/>
        <v>TAHUN</v>
      </c>
      <c r="BK191" s="320" t="s">
        <v>5</v>
      </c>
      <c r="BL191" s="321"/>
      <c r="BN191" s="323"/>
      <c r="BO191" s="323"/>
      <c r="BP191" s="81" t="str">
        <f t="shared" ref="BP191:BR191" si="881">BP4</f>
        <v>TAHUN</v>
      </c>
      <c r="BQ191" s="81" t="str">
        <f t="shared" si="881"/>
        <v>TAHUN</v>
      </c>
      <c r="BR191" s="81" t="str">
        <f t="shared" si="881"/>
        <v>TAHUN</v>
      </c>
      <c r="BS191" s="320" t="s">
        <v>5</v>
      </c>
      <c r="BT191" s="321"/>
    </row>
    <row r="192" spans="2:72">
      <c r="B192" s="324"/>
      <c r="C192" s="324"/>
      <c r="D192" s="69">
        <f t="shared" ref="D192:F192" si="882">D5</f>
        <v>2020</v>
      </c>
      <c r="E192" s="69">
        <f t="shared" si="882"/>
        <v>2021</v>
      </c>
      <c r="F192" s="69">
        <f t="shared" si="882"/>
        <v>2021</v>
      </c>
      <c r="G192" s="91" t="s">
        <v>49</v>
      </c>
      <c r="H192" s="91" t="s">
        <v>50</v>
      </c>
      <c r="J192" s="324"/>
      <c r="K192" s="324"/>
      <c r="L192" s="69">
        <f t="shared" ref="L192:N192" si="883">L5</f>
        <v>2020</v>
      </c>
      <c r="M192" s="69">
        <f t="shared" si="883"/>
        <v>2021</v>
      </c>
      <c r="N192" s="69">
        <f t="shared" si="883"/>
        <v>2021</v>
      </c>
      <c r="O192" s="91" t="s">
        <v>49</v>
      </c>
      <c r="P192" s="91" t="s">
        <v>50</v>
      </c>
      <c r="R192" s="324"/>
      <c r="S192" s="324"/>
      <c r="T192" s="69">
        <f t="shared" ref="T192:V192" si="884">T5</f>
        <v>2020</v>
      </c>
      <c r="U192" s="69">
        <f t="shared" si="884"/>
        <v>2021</v>
      </c>
      <c r="V192" s="69">
        <f t="shared" si="884"/>
        <v>2021</v>
      </c>
      <c r="W192" s="91" t="s">
        <v>49</v>
      </c>
      <c r="X192" s="91" t="s">
        <v>50</v>
      </c>
      <c r="Z192" s="324"/>
      <c r="AA192" s="324"/>
      <c r="AB192" s="69">
        <f t="shared" ref="AB192:AD192" si="885">AB5</f>
        <v>2020</v>
      </c>
      <c r="AC192" s="69">
        <f t="shared" si="885"/>
        <v>2021</v>
      </c>
      <c r="AD192" s="69">
        <f t="shared" si="885"/>
        <v>2021</v>
      </c>
      <c r="AE192" s="91" t="s">
        <v>49</v>
      </c>
      <c r="AF192" s="91" t="s">
        <v>50</v>
      </c>
      <c r="AH192" s="324"/>
      <c r="AI192" s="324"/>
      <c r="AJ192" s="69">
        <f t="shared" ref="AJ192:AL192" si="886">AJ5</f>
        <v>2020</v>
      </c>
      <c r="AK192" s="69">
        <f t="shared" si="886"/>
        <v>2021</v>
      </c>
      <c r="AL192" s="69">
        <f t="shared" si="886"/>
        <v>2021</v>
      </c>
      <c r="AM192" s="91" t="s">
        <v>49</v>
      </c>
      <c r="AN192" s="91" t="s">
        <v>50</v>
      </c>
      <c r="AP192" s="324"/>
      <c r="AQ192" s="324"/>
      <c r="AR192" s="69">
        <f t="shared" ref="AR192:AT192" si="887">AR5</f>
        <v>2020</v>
      </c>
      <c r="AS192" s="69">
        <f t="shared" si="887"/>
        <v>2021</v>
      </c>
      <c r="AT192" s="69">
        <f t="shared" si="887"/>
        <v>2021</v>
      </c>
      <c r="AU192" s="91" t="s">
        <v>49</v>
      </c>
      <c r="AV192" s="91" t="s">
        <v>50</v>
      </c>
      <c r="AX192" s="324"/>
      <c r="AY192" s="324"/>
      <c r="AZ192" s="69">
        <f t="shared" ref="AZ192:BB192" si="888">AZ5</f>
        <v>2020</v>
      </c>
      <c r="BA192" s="69">
        <f t="shared" si="888"/>
        <v>2021</v>
      </c>
      <c r="BB192" s="69">
        <f t="shared" si="888"/>
        <v>2021</v>
      </c>
      <c r="BC192" s="91" t="s">
        <v>49</v>
      </c>
      <c r="BD192" s="91" t="s">
        <v>50</v>
      </c>
      <c r="BF192" s="324"/>
      <c r="BG192" s="324"/>
      <c r="BH192" s="69">
        <f t="shared" ref="BH192:BJ192" si="889">BH5</f>
        <v>2020</v>
      </c>
      <c r="BI192" s="69">
        <f t="shared" si="889"/>
        <v>2021</v>
      </c>
      <c r="BJ192" s="69">
        <f t="shared" si="889"/>
        <v>2021</v>
      </c>
      <c r="BK192" s="91" t="s">
        <v>49</v>
      </c>
      <c r="BL192" s="91" t="s">
        <v>50</v>
      </c>
      <c r="BN192" s="324"/>
      <c r="BO192" s="324"/>
      <c r="BP192" s="69">
        <f t="shared" ref="BP192:BR192" si="890">BP5</f>
        <v>2020</v>
      </c>
      <c r="BQ192" s="69">
        <f t="shared" si="890"/>
        <v>2021</v>
      </c>
      <c r="BR192" s="69">
        <f t="shared" si="890"/>
        <v>2021</v>
      </c>
      <c r="BS192" s="91" t="s">
        <v>49</v>
      </c>
      <c r="BT192" s="91" t="s">
        <v>50</v>
      </c>
    </row>
    <row r="193" spans="2:72">
      <c r="B193" s="90">
        <v>1</v>
      </c>
      <c r="C193" s="90">
        <v>2</v>
      </c>
      <c r="D193" s="90">
        <v>3</v>
      </c>
      <c r="E193" s="90">
        <v>4</v>
      </c>
      <c r="F193" s="90">
        <v>5</v>
      </c>
      <c r="G193" s="90">
        <v>6</v>
      </c>
      <c r="H193" s="90">
        <v>7</v>
      </c>
      <c r="J193" s="90">
        <v>1</v>
      </c>
      <c r="K193" s="90">
        <v>2</v>
      </c>
      <c r="L193" s="90">
        <v>3</v>
      </c>
      <c r="M193" s="90">
        <v>4</v>
      </c>
      <c r="N193" s="90">
        <v>5</v>
      </c>
      <c r="O193" s="90">
        <v>6</v>
      </c>
      <c r="P193" s="90">
        <v>7</v>
      </c>
      <c r="R193" s="90">
        <v>1</v>
      </c>
      <c r="S193" s="90">
        <v>2</v>
      </c>
      <c r="T193" s="90">
        <v>3</v>
      </c>
      <c r="U193" s="90">
        <v>4</v>
      </c>
      <c r="V193" s="90">
        <v>5</v>
      </c>
      <c r="W193" s="90">
        <v>6</v>
      </c>
      <c r="X193" s="90">
        <v>7</v>
      </c>
      <c r="Z193" s="90">
        <v>1</v>
      </c>
      <c r="AA193" s="90">
        <v>2</v>
      </c>
      <c r="AB193" s="90">
        <v>3</v>
      </c>
      <c r="AC193" s="90">
        <v>4</v>
      </c>
      <c r="AD193" s="90">
        <v>5</v>
      </c>
      <c r="AE193" s="90">
        <v>6</v>
      </c>
      <c r="AF193" s="90">
        <v>7</v>
      </c>
      <c r="AH193" s="90">
        <v>1</v>
      </c>
      <c r="AI193" s="90">
        <v>2</v>
      </c>
      <c r="AJ193" s="90">
        <v>3</v>
      </c>
      <c r="AK193" s="90">
        <v>4</v>
      </c>
      <c r="AL193" s="90">
        <v>5</v>
      </c>
      <c r="AM193" s="90">
        <v>6</v>
      </c>
      <c r="AN193" s="90">
        <v>7</v>
      </c>
      <c r="AP193" s="90">
        <v>1</v>
      </c>
      <c r="AQ193" s="90">
        <v>2</v>
      </c>
      <c r="AR193" s="90">
        <v>3</v>
      </c>
      <c r="AS193" s="90">
        <v>4</v>
      </c>
      <c r="AT193" s="90">
        <v>5</v>
      </c>
      <c r="AU193" s="90">
        <v>6</v>
      </c>
      <c r="AV193" s="90">
        <v>7</v>
      </c>
      <c r="AX193" s="90">
        <v>1</v>
      </c>
      <c r="AY193" s="90">
        <v>2</v>
      </c>
      <c r="AZ193" s="90">
        <v>3</v>
      </c>
      <c r="BA193" s="90">
        <v>4</v>
      </c>
      <c r="BB193" s="90">
        <v>5</v>
      </c>
      <c r="BC193" s="90">
        <v>6</v>
      </c>
      <c r="BD193" s="90">
        <v>7</v>
      </c>
      <c r="BF193" s="90">
        <v>1</v>
      </c>
      <c r="BG193" s="90">
        <v>2</v>
      </c>
      <c r="BH193" s="90">
        <v>3</v>
      </c>
      <c r="BI193" s="90">
        <v>4</v>
      </c>
      <c r="BJ193" s="90">
        <v>5</v>
      </c>
      <c r="BK193" s="90">
        <v>6</v>
      </c>
      <c r="BL193" s="90">
        <v>7</v>
      </c>
      <c r="BN193" s="90">
        <v>1</v>
      </c>
      <c r="BO193" s="90">
        <v>2</v>
      </c>
      <c r="BP193" s="90">
        <v>3</v>
      </c>
      <c r="BQ193" s="90">
        <v>4</v>
      </c>
      <c r="BR193" s="90">
        <v>5</v>
      </c>
      <c r="BS193" s="90">
        <v>6</v>
      </c>
      <c r="BT193" s="90">
        <v>7</v>
      </c>
    </row>
    <row r="194" spans="2:72">
      <c r="B194" s="14"/>
      <c r="C194" s="15"/>
      <c r="D194" s="16"/>
      <c r="E194" s="54"/>
      <c r="F194" s="16"/>
      <c r="G194" s="16"/>
      <c r="H194" s="54"/>
      <c r="J194" s="14"/>
      <c r="K194" s="15"/>
      <c r="L194" s="16"/>
      <c r="M194" s="54"/>
      <c r="N194" s="16"/>
      <c r="O194" s="16"/>
      <c r="P194" s="54"/>
      <c r="R194" s="14"/>
      <c r="S194" s="15"/>
      <c r="T194" s="16"/>
      <c r="U194" s="54"/>
      <c r="V194" s="16"/>
      <c r="W194" s="16"/>
      <c r="X194" s="54"/>
      <c r="Z194" s="14"/>
      <c r="AA194" s="15"/>
      <c r="AB194" s="16"/>
      <c r="AC194" s="54"/>
      <c r="AD194" s="16"/>
      <c r="AE194" s="16"/>
      <c r="AF194" s="54"/>
      <c r="AH194" s="14"/>
      <c r="AI194" s="15"/>
      <c r="AJ194" s="16"/>
      <c r="AK194" s="54"/>
      <c r="AL194" s="16"/>
      <c r="AM194" s="16"/>
      <c r="AN194" s="54"/>
      <c r="AP194" s="14"/>
      <c r="AQ194" s="15"/>
      <c r="AR194" s="16"/>
      <c r="AS194" s="54"/>
      <c r="AT194" s="16"/>
      <c r="AU194" s="16"/>
      <c r="AV194" s="54"/>
      <c r="AX194" s="14"/>
      <c r="AY194" s="15"/>
      <c r="AZ194" s="16"/>
      <c r="BA194" s="54"/>
      <c r="BB194" s="16"/>
      <c r="BC194" s="16"/>
      <c r="BD194" s="54"/>
      <c r="BF194" s="14"/>
      <c r="BG194" s="15"/>
      <c r="BH194" s="16"/>
      <c r="BI194" s="54"/>
      <c r="BJ194" s="16"/>
      <c r="BK194" s="16"/>
      <c r="BL194" s="54"/>
      <c r="BN194" s="14"/>
      <c r="BO194" s="15"/>
      <c r="BP194" s="16"/>
      <c r="BQ194" s="54"/>
      <c r="BR194" s="16"/>
      <c r="BS194" s="16"/>
      <c r="BT194" s="54"/>
    </row>
    <row r="195" spans="2:72">
      <c r="B195" s="17">
        <v>1</v>
      </c>
      <c r="C195" s="18" t="s">
        <v>9</v>
      </c>
      <c r="D195" s="19"/>
      <c r="E195" s="19"/>
      <c r="F195" s="19"/>
      <c r="G195" s="20"/>
      <c r="H195" s="21"/>
      <c r="J195" s="17">
        <v>1</v>
      </c>
      <c r="K195" s="18" t="s">
        <v>9</v>
      </c>
      <c r="L195" s="19"/>
      <c r="M195" s="19"/>
      <c r="N195" s="19"/>
      <c r="O195" s="20"/>
      <c r="P195" s="21"/>
      <c r="R195" s="17">
        <v>1</v>
      </c>
      <c r="S195" s="18" t="s">
        <v>9</v>
      </c>
      <c r="T195" s="19"/>
      <c r="U195" s="19"/>
      <c r="V195" s="19"/>
      <c r="W195" s="20"/>
      <c r="X195" s="21"/>
      <c r="Z195" s="17">
        <v>1</v>
      </c>
      <c r="AA195" s="18" t="s">
        <v>9</v>
      </c>
      <c r="AB195" s="19"/>
      <c r="AC195" s="19"/>
      <c r="AD195" s="19"/>
      <c r="AE195" s="20"/>
      <c r="AF195" s="21"/>
      <c r="AH195" s="17">
        <v>1</v>
      </c>
      <c r="AI195" s="18" t="s">
        <v>9</v>
      </c>
      <c r="AJ195" s="19"/>
      <c r="AK195" s="19"/>
      <c r="AL195" s="19"/>
      <c r="AM195" s="20"/>
      <c r="AN195" s="21"/>
      <c r="AP195" s="17">
        <v>1</v>
      </c>
      <c r="AQ195" s="18" t="s">
        <v>9</v>
      </c>
      <c r="AR195" s="19"/>
      <c r="AS195" s="19"/>
      <c r="AT195" s="19"/>
      <c r="AU195" s="20"/>
      <c r="AV195" s="21"/>
      <c r="AX195" s="17">
        <v>1</v>
      </c>
      <c r="AY195" s="18" t="s">
        <v>9</v>
      </c>
      <c r="AZ195" s="19"/>
      <c r="BA195" s="19"/>
      <c r="BB195" s="19"/>
      <c r="BC195" s="20"/>
      <c r="BD195" s="21"/>
      <c r="BF195" s="17">
        <v>1</v>
      </c>
      <c r="BG195" s="18" t="s">
        <v>9</v>
      </c>
      <c r="BH195" s="19"/>
      <c r="BI195" s="19"/>
      <c r="BJ195" s="19"/>
      <c r="BK195" s="20"/>
      <c r="BL195" s="21"/>
      <c r="BN195" s="17">
        <v>1</v>
      </c>
      <c r="BO195" s="18" t="s">
        <v>9</v>
      </c>
      <c r="BP195" s="19"/>
      <c r="BQ195" s="19"/>
      <c r="BR195" s="19"/>
      <c r="BS195" s="20"/>
      <c r="BT195" s="21"/>
    </row>
    <row r="196" spans="2:72">
      <c r="B196" s="22"/>
      <c r="C196" s="18" t="s">
        <v>10</v>
      </c>
      <c r="D196" s="168">
        <f>D9+D45+D63+D117</f>
        <v>0</v>
      </c>
      <c r="E196" s="168">
        <f>E9+E45+E63+E117</f>
        <v>0</v>
      </c>
      <c r="F196" s="168">
        <f>F9+F45+F63+F117</f>
        <v>0</v>
      </c>
      <c r="G196" s="169">
        <f>F196-D196</f>
        <v>0</v>
      </c>
      <c r="H196" s="170">
        <f>F196-E196</f>
        <v>0</v>
      </c>
      <c r="J196" s="22"/>
      <c r="K196" s="18" t="s">
        <v>10</v>
      </c>
      <c r="L196" s="168">
        <f>L9+L45+L63+L117</f>
        <v>0</v>
      </c>
      <c r="M196" s="168">
        <f>M9+M45+M63+M117</f>
        <v>0</v>
      </c>
      <c r="N196" s="168">
        <f>N9+N45+N63+N117</f>
        <v>0</v>
      </c>
      <c r="O196" s="169">
        <f>N196-L196</f>
        <v>0</v>
      </c>
      <c r="P196" s="170">
        <f>N196-M196</f>
        <v>0</v>
      </c>
      <c r="R196" s="22"/>
      <c r="S196" s="18" t="s">
        <v>10</v>
      </c>
      <c r="T196" s="168">
        <f>T9+T45+T63+T117</f>
        <v>0</v>
      </c>
      <c r="U196" s="168">
        <f>U9+U45+U63+U117</f>
        <v>0</v>
      </c>
      <c r="V196" s="168">
        <f>V9+V45+V63+V117</f>
        <v>0</v>
      </c>
      <c r="W196" s="169">
        <f>V196-T196</f>
        <v>0</v>
      </c>
      <c r="X196" s="170">
        <f>V196-U196</f>
        <v>0</v>
      </c>
      <c r="Z196" s="22"/>
      <c r="AA196" s="18" t="s">
        <v>10</v>
      </c>
      <c r="AB196" s="168">
        <f>AB9+AB45+AB63+AB117</f>
        <v>0</v>
      </c>
      <c r="AC196" s="168">
        <f>AC9+AC45+AC63+AC117</f>
        <v>0</v>
      </c>
      <c r="AD196" s="168">
        <f>AD9+AD45+AD63+AD117</f>
        <v>0</v>
      </c>
      <c r="AE196" s="169">
        <f>AD196-AB196</f>
        <v>0</v>
      </c>
      <c r="AF196" s="170">
        <f>AD196-AC196</f>
        <v>0</v>
      </c>
      <c r="AH196" s="22"/>
      <c r="AI196" s="18" t="s">
        <v>10</v>
      </c>
      <c r="AJ196" s="168">
        <f>AJ9+AJ45+AJ63+AJ117</f>
        <v>0</v>
      </c>
      <c r="AK196" s="168">
        <f>AK9+AK45+AK63+AK117</f>
        <v>0</v>
      </c>
      <c r="AL196" s="168">
        <f>AL9+AL45+AL63+AL117</f>
        <v>0</v>
      </c>
      <c r="AM196" s="169">
        <f>AL196-AJ196</f>
        <v>0</v>
      </c>
      <c r="AN196" s="170">
        <f>AL196-AK196</f>
        <v>0</v>
      </c>
      <c r="AP196" s="22"/>
      <c r="AQ196" s="18" t="s">
        <v>10</v>
      </c>
      <c r="AR196" s="168">
        <f>AR9+AR45+AR63+AR117</f>
        <v>0</v>
      </c>
      <c r="AS196" s="168">
        <f>AS9+AS45+AS63+AS117</f>
        <v>0</v>
      </c>
      <c r="AT196" s="168">
        <f>AT9+AT45+AT63+AT117</f>
        <v>0</v>
      </c>
      <c r="AU196" s="169">
        <f>AT196-AR196</f>
        <v>0</v>
      </c>
      <c r="AV196" s="170">
        <f>AT196-AS196</f>
        <v>0</v>
      </c>
      <c r="AX196" s="22"/>
      <c r="AY196" s="18" t="s">
        <v>10</v>
      </c>
      <c r="AZ196" s="168">
        <f>AZ9+AZ45+AZ63+AZ117</f>
        <v>0</v>
      </c>
      <c r="BA196" s="168">
        <f>BA9+BA45+BA63+BA117</f>
        <v>0</v>
      </c>
      <c r="BB196" s="168">
        <f>BB9+BB45+BB63+BB117</f>
        <v>0</v>
      </c>
      <c r="BC196" s="169">
        <f>BB196-AZ196</f>
        <v>0</v>
      </c>
      <c r="BD196" s="170">
        <f>BB196-BA196</f>
        <v>0</v>
      </c>
      <c r="BF196" s="22"/>
      <c r="BG196" s="18" t="s">
        <v>10</v>
      </c>
      <c r="BH196" s="168">
        <f>BH9+BH45+BH63+BH117</f>
        <v>0</v>
      </c>
      <c r="BI196" s="168">
        <f>BI9+BI45+BI63+BI117</f>
        <v>0</v>
      </c>
      <c r="BJ196" s="168">
        <f>BJ9+BJ45+BJ63+BJ117</f>
        <v>0</v>
      </c>
      <c r="BK196" s="169">
        <f>BJ196-BH196</f>
        <v>0</v>
      </c>
      <c r="BL196" s="170">
        <f>BJ196-BI196</f>
        <v>0</v>
      </c>
      <c r="BN196" s="22"/>
      <c r="BO196" s="18" t="s">
        <v>10</v>
      </c>
      <c r="BP196" s="168">
        <f>BP9+BP45+BP63+BP117</f>
        <v>0</v>
      </c>
      <c r="BQ196" s="168">
        <f>BQ9+BQ45+BQ63+BQ117</f>
        <v>0</v>
      </c>
      <c r="BR196" s="168">
        <f>BR9+BR45+BR63+BR117</f>
        <v>0</v>
      </c>
      <c r="BS196" s="169">
        <f>BR196-BP196</f>
        <v>0</v>
      </c>
      <c r="BT196" s="170">
        <f>BR196-BQ196</f>
        <v>0</v>
      </c>
    </row>
    <row r="197" spans="2:72">
      <c r="B197" s="22"/>
      <c r="C197" s="18" t="s">
        <v>11</v>
      </c>
      <c r="D197" s="168">
        <v>0</v>
      </c>
      <c r="E197" s="168">
        <v>0</v>
      </c>
      <c r="F197" s="168">
        <v>0</v>
      </c>
      <c r="G197" s="169">
        <f t="shared" ref="G197:G202" si="891">F197-D197</f>
        <v>0</v>
      </c>
      <c r="H197" s="170">
        <f t="shared" ref="H197:H202" si="892">F197-E197</f>
        <v>0</v>
      </c>
      <c r="J197" s="22"/>
      <c r="K197" s="18" t="s">
        <v>11</v>
      </c>
      <c r="L197" s="168">
        <v>0</v>
      </c>
      <c r="M197" s="168">
        <v>0</v>
      </c>
      <c r="N197" s="168">
        <v>0</v>
      </c>
      <c r="O197" s="169">
        <f t="shared" ref="O197:O202" si="893">N197-L197</f>
        <v>0</v>
      </c>
      <c r="P197" s="170">
        <f t="shared" ref="P197:P202" si="894">N197-M197</f>
        <v>0</v>
      </c>
      <c r="R197" s="22"/>
      <c r="S197" s="18" t="s">
        <v>11</v>
      </c>
      <c r="T197" s="168">
        <v>0</v>
      </c>
      <c r="U197" s="168">
        <v>0</v>
      </c>
      <c r="V197" s="168">
        <v>0</v>
      </c>
      <c r="W197" s="169">
        <f t="shared" ref="W197:W202" si="895">V197-T197</f>
        <v>0</v>
      </c>
      <c r="X197" s="170">
        <f t="shared" ref="X197:X202" si="896">V197-U197</f>
        <v>0</v>
      </c>
      <c r="Z197" s="22"/>
      <c r="AA197" s="18" t="s">
        <v>11</v>
      </c>
      <c r="AB197" s="168">
        <v>0</v>
      </c>
      <c r="AC197" s="168">
        <v>0</v>
      </c>
      <c r="AD197" s="168">
        <v>0</v>
      </c>
      <c r="AE197" s="169">
        <f t="shared" ref="AE197:AE202" si="897">AD197-AB197</f>
        <v>0</v>
      </c>
      <c r="AF197" s="170">
        <f t="shared" ref="AF197:AF202" si="898">AD197-AC197</f>
        <v>0</v>
      </c>
      <c r="AH197" s="22"/>
      <c r="AI197" s="18" t="s">
        <v>11</v>
      </c>
      <c r="AJ197" s="168">
        <v>0</v>
      </c>
      <c r="AK197" s="168">
        <v>0</v>
      </c>
      <c r="AL197" s="168">
        <v>0</v>
      </c>
      <c r="AM197" s="169">
        <f t="shared" ref="AM197:AM202" si="899">AL197-AJ197</f>
        <v>0</v>
      </c>
      <c r="AN197" s="170">
        <f t="shared" ref="AN197:AN202" si="900">AL197-AK197</f>
        <v>0</v>
      </c>
      <c r="AP197" s="22"/>
      <c r="AQ197" s="18" t="s">
        <v>11</v>
      </c>
      <c r="AR197" s="168">
        <v>0</v>
      </c>
      <c r="AS197" s="168">
        <v>0</v>
      </c>
      <c r="AT197" s="168">
        <v>0</v>
      </c>
      <c r="AU197" s="169">
        <f t="shared" ref="AU197:AU202" si="901">AT197-AR197</f>
        <v>0</v>
      </c>
      <c r="AV197" s="170">
        <f t="shared" ref="AV197:AV202" si="902">AT197-AS197</f>
        <v>0</v>
      </c>
      <c r="AX197" s="22"/>
      <c r="AY197" s="18" t="s">
        <v>11</v>
      </c>
      <c r="AZ197" s="168">
        <v>0</v>
      </c>
      <c r="BA197" s="168">
        <v>0</v>
      </c>
      <c r="BB197" s="168">
        <v>0</v>
      </c>
      <c r="BC197" s="169">
        <f t="shared" ref="BC197:BC202" si="903">BB197-AZ197</f>
        <v>0</v>
      </c>
      <c r="BD197" s="170">
        <f t="shared" ref="BD197:BD202" si="904">BB197-BA197</f>
        <v>0</v>
      </c>
      <c r="BF197" s="22"/>
      <c r="BG197" s="18" t="s">
        <v>11</v>
      </c>
      <c r="BH197" s="168">
        <v>0</v>
      </c>
      <c r="BI197" s="168">
        <v>0</v>
      </c>
      <c r="BJ197" s="168">
        <v>0</v>
      </c>
      <c r="BK197" s="169">
        <f t="shared" ref="BK197:BK202" si="905">BJ197-BH197</f>
        <v>0</v>
      </c>
      <c r="BL197" s="170">
        <f t="shared" ref="BL197:BL202" si="906">BJ197-BI197</f>
        <v>0</v>
      </c>
      <c r="BN197" s="22"/>
      <c r="BO197" s="18" t="s">
        <v>11</v>
      </c>
      <c r="BP197" s="168">
        <v>0</v>
      </c>
      <c r="BQ197" s="168">
        <v>0</v>
      </c>
      <c r="BR197" s="168">
        <v>0</v>
      </c>
      <c r="BS197" s="169">
        <f t="shared" ref="BS197:BS202" si="907">BR197-BP197</f>
        <v>0</v>
      </c>
      <c r="BT197" s="170">
        <f t="shared" ref="BT197:BT202" si="908">BR197-BQ197</f>
        <v>0</v>
      </c>
    </row>
    <row r="198" spans="2:72">
      <c r="B198" s="22"/>
      <c r="C198" s="18" t="s">
        <v>12</v>
      </c>
      <c r="D198" s="168">
        <f>D13+D49+D67+D121+D11+D47+D65+D119</f>
        <v>24</v>
      </c>
      <c r="E198" s="168">
        <f t="shared" ref="E198:F198" si="909">E13+E49+E67+E121+E11+E47+E65+E119</f>
        <v>26</v>
      </c>
      <c r="F198" s="168">
        <f t="shared" si="909"/>
        <v>24</v>
      </c>
      <c r="G198" s="169">
        <f t="shared" si="891"/>
        <v>0</v>
      </c>
      <c r="H198" s="170">
        <f t="shared" si="892"/>
        <v>-2</v>
      </c>
      <c r="J198" s="22"/>
      <c r="K198" s="18" t="s">
        <v>12</v>
      </c>
      <c r="L198" s="168">
        <f>L13+L49+L67+L121+L11+L47+L65+L119</f>
        <v>0</v>
      </c>
      <c r="M198" s="168">
        <f t="shared" ref="M198:N198" si="910">M13+M49+M67+M121+M11+M47+M65+M119</f>
        <v>0</v>
      </c>
      <c r="N198" s="168">
        <f t="shared" si="910"/>
        <v>0</v>
      </c>
      <c r="O198" s="169">
        <f t="shared" si="893"/>
        <v>0</v>
      </c>
      <c r="P198" s="170">
        <f t="shared" si="894"/>
        <v>0</v>
      </c>
      <c r="R198" s="22"/>
      <c r="S198" s="18" t="s">
        <v>12</v>
      </c>
      <c r="T198" s="168">
        <f>T13+T49+T67+T121+T11+T47+T65+T119</f>
        <v>0</v>
      </c>
      <c r="U198" s="168">
        <f t="shared" ref="U198:V198" si="911">U13+U49+U67+U121+U11+U47+U65+U119</f>
        <v>0</v>
      </c>
      <c r="V198" s="168">
        <f t="shared" si="911"/>
        <v>0</v>
      </c>
      <c r="W198" s="169">
        <f t="shared" si="895"/>
        <v>0</v>
      </c>
      <c r="X198" s="170">
        <f t="shared" si="896"/>
        <v>0</v>
      </c>
      <c r="Z198" s="22"/>
      <c r="AA198" s="18" t="s">
        <v>12</v>
      </c>
      <c r="AB198" s="168">
        <f>AB13+AB49+AB67+AB121+AB11+AB47+AB65+AB119</f>
        <v>16</v>
      </c>
      <c r="AC198" s="168">
        <f t="shared" ref="AC198:AD198" si="912">AC13+AC49+AC67+AC121+AC11+AC47+AC65+AC119</f>
        <v>16</v>
      </c>
      <c r="AD198" s="168">
        <f t="shared" si="912"/>
        <v>16</v>
      </c>
      <c r="AE198" s="169">
        <f t="shared" si="897"/>
        <v>0</v>
      </c>
      <c r="AF198" s="170">
        <f t="shared" si="898"/>
        <v>0</v>
      </c>
      <c r="AH198" s="22"/>
      <c r="AI198" s="18" t="s">
        <v>12</v>
      </c>
      <c r="AJ198" s="168">
        <f>AJ13+AJ49+AJ67+AJ121+AJ11+AJ47+AJ65+AJ119</f>
        <v>0</v>
      </c>
      <c r="AK198" s="168">
        <f t="shared" ref="AK198:AL198" si="913">AK13+AK49+AK67+AK121+AK11+AK47+AK65+AK119</f>
        <v>0</v>
      </c>
      <c r="AL198" s="168">
        <f t="shared" si="913"/>
        <v>0</v>
      </c>
      <c r="AM198" s="169">
        <f t="shared" si="899"/>
        <v>0</v>
      </c>
      <c r="AN198" s="170">
        <f t="shared" si="900"/>
        <v>0</v>
      </c>
      <c r="AP198" s="22"/>
      <c r="AQ198" s="18" t="s">
        <v>12</v>
      </c>
      <c r="AR198" s="168">
        <f>AR13+AR49+AR67+AR121+AR11+AR47+AR65+AR119</f>
        <v>0</v>
      </c>
      <c r="AS198" s="168">
        <f t="shared" ref="AS198:AT198" si="914">AS13+AS49+AS67+AS121+AS11+AS47+AS65+AS119</f>
        <v>0</v>
      </c>
      <c r="AT198" s="168">
        <f t="shared" si="914"/>
        <v>0</v>
      </c>
      <c r="AU198" s="169">
        <f t="shared" si="901"/>
        <v>0</v>
      </c>
      <c r="AV198" s="170">
        <f t="shared" si="902"/>
        <v>0</v>
      </c>
      <c r="AX198" s="22"/>
      <c r="AY198" s="18" t="s">
        <v>12</v>
      </c>
      <c r="AZ198" s="168">
        <f>AZ13+AZ49+AZ67+AZ121+AZ11+AZ47+AZ65+AZ119</f>
        <v>8</v>
      </c>
      <c r="BA198" s="168">
        <f t="shared" ref="BA198:BB198" si="915">BA13+BA49+BA67+BA121+BA11+BA47+BA65+BA119</f>
        <v>10</v>
      </c>
      <c r="BB198" s="168">
        <f t="shared" si="915"/>
        <v>8</v>
      </c>
      <c r="BC198" s="169">
        <f t="shared" si="903"/>
        <v>0</v>
      </c>
      <c r="BD198" s="170">
        <f t="shared" si="904"/>
        <v>-2</v>
      </c>
      <c r="BF198" s="22"/>
      <c r="BG198" s="18" t="s">
        <v>12</v>
      </c>
      <c r="BH198" s="168">
        <f>BH13+BH49+BH67+BH121+BH11+BH47+BH65+BH119</f>
        <v>0</v>
      </c>
      <c r="BI198" s="168">
        <f t="shared" ref="BI198:BJ198" si="916">BI13+BI49+BI67+BI121+BI11+BI47+BI65+BI119</f>
        <v>0</v>
      </c>
      <c r="BJ198" s="168">
        <f t="shared" si="916"/>
        <v>0</v>
      </c>
      <c r="BK198" s="169">
        <f t="shared" si="905"/>
        <v>0</v>
      </c>
      <c r="BL198" s="170">
        <f t="shared" si="906"/>
        <v>0</v>
      </c>
      <c r="BN198" s="22"/>
      <c r="BO198" s="18" t="s">
        <v>12</v>
      </c>
      <c r="BP198" s="168">
        <f>BP13+BP49+BP67+BP121+BP11+BP47+BP65+BP119</f>
        <v>0</v>
      </c>
      <c r="BQ198" s="168">
        <f t="shared" ref="BQ198:BR198" si="917">BQ13+BQ49+BQ67+BQ121+BQ11+BQ47+BQ65+BQ119</f>
        <v>0</v>
      </c>
      <c r="BR198" s="168">
        <f t="shared" si="917"/>
        <v>0</v>
      </c>
      <c r="BS198" s="169">
        <f t="shared" si="907"/>
        <v>0</v>
      </c>
      <c r="BT198" s="170">
        <f t="shared" si="908"/>
        <v>0</v>
      </c>
    </row>
    <row r="199" spans="2:72">
      <c r="B199" s="22"/>
      <c r="C199" s="24" t="s">
        <v>13</v>
      </c>
      <c r="D199" s="168">
        <f>+D10+D46+D64+D118</f>
        <v>1020</v>
      </c>
      <c r="E199" s="168">
        <f>+E10+E46+E64+E118</f>
        <v>1184</v>
      </c>
      <c r="F199" s="168">
        <f>+F10+F46+F64+F118</f>
        <v>823</v>
      </c>
      <c r="G199" s="169">
        <f t="shared" si="891"/>
        <v>-197</v>
      </c>
      <c r="H199" s="170">
        <f t="shared" si="892"/>
        <v>-361</v>
      </c>
      <c r="J199" s="22"/>
      <c r="K199" s="24" t="s">
        <v>13</v>
      </c>
      <c r="L199" s="168">
        <f>+L10+L46+L64+L118</f>
        <v>0</v>
      </c>
      <c r="M199" s="168">
        <f>+M10+M46+M64+M118</f>
        <v>0</v>
      </c>
      <c r="N199" s="168">
        <f>+N10+N46+N64+N118</f>
        <v>0</v>
      </c>
      <c r="O199" s="169">
        <f t="shared" si="893"/>
        <v>0</v>
      </c>
      <c r="P199" s="170">
        <f t="shared" si="894"/>
        <v>0</v>
      </c>
      <c r="R199" s="22"/>
      <c r="S199" s="24" t="s">
        <v>13</v>
      </c>
      <c r="T199" s="168">
        <f>+T10+T46+T64+T118</f>
        <v>0</v>
      </c>
      <c r="U199" s="168">
        <f>+U10+U46+U64+U118</f>
        <v>0</v>
      </c>
      <c r="V199" s="168">
        <f>+V10+V46+V64+V118</f>
        <v>0</v>
      </c>
      <c r="W199" s="169">
        <f t="shared" si="895"/>
        <v>0</v>
      </c>
      <c r="X199" s="170">
        <f t="shared" si="896"/>
        <v>0</v>
      </c>
      <c r="Z199" s="22"/>
      <c r="AA199" s="24" t="s">
        <v>13</v>
      </c>
      <c r="AB199" s="168">
        <f>+AB10+AB46+AB64+AB118</f>
        <v>34</v>
      </c>
      <c r="AC199" s="168">
        <f>+AC10+AC46+AC64+AC118</f>
        <v>41</v>
      </c>
      <c r="AD199" s="168">
        <f>+AD10+AD46+AD64+AD118</f>
        <v>33</v>
      </c>
      <c r="AE199" s="169">
        <f t="shared" si="897"/>
        <v>-1</v>
      </c>
      <c r="AF199" s="170">
        <f t="shared" si="898"/>
        <v>-8</v>
      </c>
      <c r="AH199" s="22"/>
      <c r="AI199" s="24" t="s">
        <v>13</v>
      </c>
      <c r="AJ199" s="168">
        <f>+AJ10+AJ46+AJ64+AJ118</f>
        <v>244</v>
      </c>
      <c r="AK199" s="168">
        <f>+AK10+AK46+AK64+AK118</f>
        <v>246</v>
      </c>
      <c r="AL199" s="168">
        <f>+AL10+AL46+AL64+AL118</f>
        <v>238</v>
      </c>
      <c r="AM199" s="169">
        <f t="shared" si="899"/>
        <v>-6</v>
      </c>
      <c r="AN199" s="170">
        <f t="shared" si="900"/>
        <v>-8</v>
      </c>
      <c r="AP199" s="22"/>
      <c r="AQ199" s="24" t="s">
        <v>13</v>
      </c>
      <c r="AR199" s="168">
        <f>+AR10+AR46+AR64+AR118</f>
        <v>246</v>
      </c>
      <c r="AS199" s="168">
        <f>+AS10+AS46+AS64+AS118</f>
        <v>269</v>
      </c>
      <c r="AT199" s="168">
        <f>+AT10+AT46+AT64+AT118</f>
        <v>218</v>
      </c>
      <c r="AU199" s="169">
        <f t="shared" si="901"/>
        <v>-28</v>
      </c>
      <c r="AV199" s="170">
        <f t="shared" si="902"/>
        <v>-51</v>
      </c>
      <c r="AX199" s="22"/>
      <c r="AY199" s="24" t="s">
        <v>13</v>
      </c>
      <c r="AZ199" s="168">
        <f>+AZ10+AZ46+AZ64+AZ118</f>
        <v>116</v>
      </c>
      <c r="BA199" s="168">
        <f>+BA10+BA46+BA64+BA118</f>
        <v>121</v>
      </c>
      <c r="BB199" s="168">
        <f>+BB10+BB46+BB64+BB118</f>
        <v>118</v>
      </c>
      <c r="BC199" s="169">
        <f t="shared" si="903"/>
        <v>2</v>
      </c>
      <c r="BD199" s="170">
        <f t="shared" si="904"/>
        <v>-3</v>
      </c>
      <c r="BF199" s="22"/>
      <c r="BG199" s="24" t="s">
        <v>13</v>
      </c>
      <c r="BH199" s="168">
        <f>+BH10+BH46+BH64+BH118</f>
        <v>345</v>
      </c>
      <c r="BI199" s="168">
        <f>+BI10+BI46+BI64+BI118</f>
        <v>482</v>
      </c>
      <c r="BJ199" s="168">
        <f>+BJ10+BJ46+BJ64+BJ118</f>
        <v>181</v>
      </c>
      <c r="BK199" s="169">
        <f t="shared" si="905"/>
        <v>-164</v>
      </c>
      <c r="BL199" s="170">
        <f t="shared" si="906"/>
        <v>-301</v>
      </c>
      <c r="BN199" s="22"/>
      <c r="BO199" s="24" t="s">
        <v>13</v>
      </c>
      <c r="BP199" s="168">
        <f>+BP10+BP46+BP64+BP118</f>
        <v>35</v>
      </c>
      <c r="BQ199" s="168">
        <f>+BQ10+BQ46+BQ64+BQ118</f>
        <v>25</v>
      </c>
      <c r="BR199" s="168">
        <f>+BR10+BR46+BR64+BR118</f>
        <v>35</v>
      </c>
      <c r="BS199" s="169">
        <f t="shared" si="907"/>
        <v>0</v>
      </c>
      <c r="BT199" s="170">
        <f t="shared" si="908"/>
        <v>10</v>
      </c>
    </row>
    <row r="200" spans="2:72">
      <c r="B200" s="22"/>
      <c r="C200" s="18" t="s">
        <v>36</v>
      </c>
      <c r="D200" s="168">
        <f>D14+D50+D68+D122</f>
        <v>0</v>
      </c>
      <c r="E200" s="168">
        <f>E14+E50+E68+E122</f>
        <v>0</v>
      </c>
      <c r="F200" s="168">
        <f>F14+F50+F68+F122</f>
        <v>0</v>
      </c>
      <c r="G200" s="169">
        <f t="shared" si="891"/>
        <v>0</v>
      </c>
      <c r="H200" s="170">
        <f t="shared" si="892"/>
        <v>0</v>
      </c>
      <c r="J200" s="22"/>
      <c r="K200" s="18" t="s">
        <v>36</v>
      </c>
      <c r="L200" s="168">
        <f>L14+L50+L68+L122</f>
        <v>0</v>
      </c>
      <c r="M200" s="168">
        <f>M14+M50+M68+M122</f>
        <v>0</v>
      </c>
      <c r="N200" s="168">
        <f>N14+N50+N68+N122</f>
        <v>0</v>
      </c>
      <c r="O200" s="169">
        <f t="shared" si="893"/>
        <v>0</v>
      </c>
      <c r="P200" s="170">
        <f t="shared" si="894"/>
        <v>0</v>
      </c>
      <c r="R200" s="22"/>
      <c r="S200" s="18" t="s">
        <v>36</v>
      </c>
      <c r="T200" s="168">
        <f>T14+T50+T68+T122</f>
        <v>0</v>
      </c>
      <c r="U200" s="168">
        <f>U14+U50+U68+U122</f>
        <v>0</v>
      </c>
      <c r="V200" s="168">
        <f>V14+V50+V68+V122</f>
        <v>0</v>
      </c>
      <c r="W200" s="169">
        <f t="shared" si="895"/>
        <v>0</v>
      </c>
      <c r="X200" s="170">
        <f t="shared" si="896"/>
        <v>0</v>
      </c>
      <c r="Z200" s="22"/>
      <c r="AA200" s="18" t="s">
        <v>36</v>
      </c>
      <c r="AB200" s="168">
        <f>AB14+AB50+AB68+AB122</f>
        <v>0</v>
      </c>
      <c r="AC200" s="168">
        <f>AC14+AC50+AC68+AC122</f>
        <v>0</v>
      </c>
      <c r="AD200" s="168">
        <f>AD14+AD50+AD68+AD122</f>
        <v>0</v>
      </c>
      <c r="AE200" s="169">
        <f t="shared" si="897"/>
        <v>0</v>
      </c>
      <c r="AF200" s="170">
        <f t="shared" si="898"/>
        <v>0</v>
      </c>
      <c r="AH200" s="22"/>
      <c r="AI200" s="18" t="s">
        <v>36</v>
      </c>
      <c r="AJ200" s="168">
        <f>AJ14+AJ50+AJ68+AJ122</f>
        <v>0</v>
      </c>
      <c r="AK200" s="168">
        <f>AK14+AK50+AK68+AK122</f>
        <v>0</v>
      </c>
      <c r="AL200" s="168">
        <f>AL14+AL50+AL68+AL122</f>
        <v>0</v>
      </c>
      <c r="AM200" s="169">
        <f t="shared" si="899"/>
        <v>0</v>
      </c>
      <c r="AN200" s="170">
        <f t="shared" si="900"/>
        <v>0</v>
      </c>
      <c r="AP200" s="22"/>
      <c r="AQ200" s="18" t="s">
        <v>36</v>
      </c>
      <c r="AR200" s="168">
        <f>AR14+AR50+AR68+AR122</f>
        <v>0</v>
      </c>
      <c r="AS200" s="168">
        <f>AS14+AS50+AS68+AS122</f>
        <v>0</v>
      </c>
      <c r="AT200" s="168">
        <f>AT14+AT50+AT68+AT122</f>
        <v>0</v>
      </c>
      <c r="AU200" s="169">
        <f t="shared" si="901"/>
        <v>0</v>
      </c>
      <c r="AV200" s="170">
        <f t="shared" si="902"/>
        <v>0</v>
      </c>
      <c r="AX200" s="22"/>
      <c r="AY200" s="18" t="s">
        <v>36</v>
      </c>
      <c r="AZ200" s="168">
        <f>AZ14+AZ50+AZ68+AZ122</f>
        <v>0</v>
      </c>
      <c r="BA200" s="168">
        <f>BA14+BA50+BA68+BA122</f>
        <v>0</v>
      </c>
      <c r="BB200" s="168">
        <f>BB14+BB50+BB68+BB122</f>
        <v>0</v>
      </c>
      <c r="BC200" s="169">
        <f t="shared" si="903"/>
        <v>0</v>
      </c>
      <c r="BD200" s="170">
        <f t="shared" si="904"/>
        <v>0</v>
      </c>
      <c r="BF200" s="22"/>
      <c r="BG200" s="18" t="s">
        <v>36</v>
      </c>
      <c r="BH200" s="168">
        <f>BH14+BH50+BH68+BH122</f>
        <v>0</v>
      </c>
      <c r="BI200" s="168">
        <f>BI14+BI50+BI68+BI122</f>
        <v>0</v>
      </c>
      <c r="BJ200" s="168">
        <f>BJ14+BJ50+BJ68+BJ122</f>
        <v>0</v>
      </c>
      <c r="BK200" s="169">
        <f t="shared" si="905"/>
        <v>0</v>
      </c>
      <c r="BL200" s="170">
        <f t="shared" si="906"/>
        <v>0</v>
      </c>
      <c r="BN200" s="22"/>
      <c r="BO200" s="18" t="s">
        <v>36</v>
      </c>
      <c r="BP200" s="168">
        <f>BP14+BP50+BP68+BP122</f>
        <v>0</v>
      </c>
      <c r="BQ200" s="168">
        <f>BQ14+BQ50+BQ68+BQ122</f>
        <v>0</v>
      </c>
      <c r="BR200" s="168">
        <f>BR14+BR50+BR68+BR122</f>
        <v>0</v>
      </c>
      <c r="BS200" s="169">
        <f t="shared" si="907"/>
        <v>0</v>
      </c>
      <c r="BT200" s="170">
        <f t="shared" si="908"/>
        <v>0</v>
      </c>
    </row>
    <row r="201" spans="2:72">
      <c r="B201" s="22"/>
      <c r="C201" s="18" t="s">
        <v>14</v>
      </c>
      <c r="D201" s="168">
        <f>+D12+D48+D66+D120</f>
        <v>0</v>
      </c>
      <c r="E201" s="168">
        <f>+E12+E48+E66+E120</f>
        <v>0</v>
      </c>
      <c r="F201" s="168">
        <f>+F12+F48+F66+F120</f>
        <v>0</v>
      </c>
      <c r="G201" s="169">
        <f t="shared" si="891"/>
        <v>0</v>
      </c>
      <c r="H201" s="170">
        <f t="shared" si="892"/>
        <v>0</v>
      </c>
      <c r="J201" s="22"/>
      <c r="K201" s="18" t="s">
        <v>14</v>
      </c>
      <c r="L201" s="168">
        <f>+L12+L48+L66+L120</f>
        <v>0</v>
      </c>
      <c r="M201" s="168">
        <f>+M12+M48+M66+M120</f>
        <v>0</v>
      </c>
      <c r="N201" s="168">
        <f>+N12+N48+N66+N120</f>
        <v>0</v>
      </c>
      <c r="O201" s="169">
        <f t="shared" si="893"/>
        <v>0</v>
      </c>
      <c r="P201" s="170">
        <f t="shared" si="894"/>
        <v>0</v>
      </c>
      <c r="R201" s="22"/>
      <c r="S201" s="18" t="s">
        <v>14</v>
      </c>
      <c r="T201" s="168">
        <f>+T12+T48+T66+T120</f>
        <v>0</v>
      </c>
      <c r="U201" s="168">
        <f>+U12+U48+U66+U120</f>
        <v>0</v>
      </c>
      <c r="V201" s="168">
        <f>+V12+V48+V66+V120</f>
        <v>0</v>
      </c>
      <c r="W201" s="169">
        <f t="shared" si="895"/>
        <v>0</v>
      </c>
      <c r="X201" s="170">
        <f t="shared" si="896"/>
        <v>0</v>
      </c>
      <c r="Z201" s="22"/>
      <c r="AA201" s="18" t="s">
        <v>14</v>
      </c>
      <c r="AB201" s="168">
        <f>+AB12+AB48+AB66+AB120</f>
        <v>0</v>
      </c>
      <c r="AC201" s="168">
        <f>+AC12+AC48+AC66+AC120</f>
        <v>0</v>
      </c>
      <c r="AD201" s="168">
        <f>+AD12+AD48+AD66+AD120</f>
        <v>0</v>
      </c>
      <c r="AE201" s="169">
        <f t="shared" si="897"/>
        <v>0</v>
      </c>
      <c r="AF201" s="170">
        <f t="shared" si="898"/>
        <v>0</v>
      </c>
      <c r="AH201" s="22"/>
      <c r="AI201" s="18" t="s">
        <v>14</v>
      </c>
      <c r="AJ201" s="168">
        <f>+AJ12+AJ48+AJ66+AJ120</f>
        <v>0</v>
      </c>
      <c r="AK201" s="168">
        <f>+AK12+AK48+AK66+AK120</f>
        <v>0</v>
      </c>
      <c r="AL201" s="168">
        <f>+AL12+AL48+AL66+AL120</f>
        <v>0</v>
      </c>
      <c r="AM201" s="169">
        <f t="shared" si="899"/>
        <v>0</v>
      </c>
      <c r="AN201" s="170">
        <f t="shared" si="900"/>
        <v>0</v>
      </c>
      <c r="AP201" s="22"/>
      <c r="AQ201" s="18" t="s">
        <v>14</v>
      </c>
      <c r="AR201" s="168">
        <f>+AR12+AR48+AR66+AR120</f>
        <v>0</v>
      </c>
      <c r="AS201" s="168">
        <f>+AS12+AS48+AS66+AS120</f>
        <v>0</v>
      </c>
      <c r="AT201" s="168">
        <f>+AT12+AT48+AT66+AT120</f>
        <v>0</v>
      </c>
      <c r="AU201" s="169">
        <f t="shared" si="901"/>
        <v>0</v>
      </c>
      <c r="AV201" s="170">
        <f t="shared" si="902"/>
        <v>0</v>
      </c>
      <c r="AX201" s="22"/>
      <c r="AY201" s="18" t="s">
        <v>14</v>
      </c>
      <c r="AZ201" s="168">
        <f>+AZ12+AZ48+AZ66+AZ120</f>
        <v>0</v>
      </c>
      <c r="BA201" s="168">
        <f>+BA12+BA48+BA66+BA120</f>
        <v>0</v>
      </c>
      <c r="BB201" s="168">
        <f>+BB12+BB48+BB66+BB120</f>
        <v>0</v>
      </c>
      <c r="BC201" s="169">
        <f t="shared" si="903"/>
        <v>0</v>
      </c>
      <c r="BD201" s="170">
        <f t="shared" si="904"/>
        <v>0</v>
      </c>
      <c r="BF201" s="22"/>
      <c r="BG201" s="18" t="s">
        <v>14</v>
      </c>
      <c r="BH201" s="168">
        <f>+BH12+BH48+BH66+BH120</f>
        <v>0</v>
      </c>
      <c r="BI201" s="168">
        <f>+BI12+BI48+BI66+BI120</f>
        <v>0</v>
      </c>
      <c r="BJ201" s="168">
        <f>+BJ12+BJ48+BJ66+BJ120</f>
        <v>0</v>
      </c>
      <c r="BK201" s="169">
        <f t="shared" si="905"/>
        <v>0</v>
      </c>
      <c r="BL201" s="170">
        <f t="shared" si="906"/>
        <v>0</v>
      </c>
      <c r="BN201" s="22"/>
      <c r="BO201" s="18" t="s">
        <v>14</v>
      </c>
      <c r="BP201" s="168">
        <f>+BP12+BP48+BP66+BP120</f>
        <v>0</v>
      </c>
      <c r="BQ201" s="168">
        <f>+BQ12+BQ48+BQ66+BQ120</f>
        <v>0</v>
      </c>
      <c r="BR201" s="168">
        <f>+BR12+BR48+BR66+BR120</f>
        <v>0</v>
      </c>
      <c r="BS201" s="169">
        <f t="shared" si="907"/>
        <v>0</v>
      </c>
      <c r="BT201" s="170">
        <f t="shared" si="908"/>
        <v>0</v>
      </c>
    </row>
    <row r="202" spans="2:72">
      <c r="B202" s="22"/>
      <c r="C202" s="18" t="s">
        <v>15</v>
      </c>
      <c r="D202" s="168">
        <f>+D15+D51+D69+D123</f>
        <v>40</v>
      </c>
      <c r="E202" s="168">
        <f>+E15+E51+E69+E123</f>
        <v>9</v>
      </c>
      <c r="F202" s="168">
        <f>+F15+F51+F69+F123</f>
        <v>221</v>
      </c>
      <c r="G202" s="169">
        <f t="shared" si="891"/>
        <v>181</v>
      </c>
      <c r="H202" s="170">
        <f t="shared" si="892"/>
        <v>212</v>
      </c>
      <c r="J202" s="22"/>
      <c r="K202" s="18" t="s">
        <v>15</v>
      </c>
      <c r="L202" s="168">
        <f>+L15+L51+L69+L123</f>
        <v>0</v>
      </c>
      <c r="M202" s="168">
        <f>+M15+M51+M69+M123</f>
        <v>0</v>
      </c>
      <c r="N202" s="168">
        <f>+N15+N51+N69+N123</f>
        <v>0</v>
      </c>
      <c r="O202" s="169">
        <f t="shared" si="893"/>
        <v>0</v>
      </c>
      <c r="P202" s="170">
        <f t="shared" si="894"/>
        <v>0</v>
      </c>
      <c r="R202" s="22"/>
      <c r="S202" s="18" t="s">
        <v>15</v>
      </c>
      <c r="T202" s="168">
        <f>+T15+T51+T69+T123</f>
        <v>0</v>
      </c>
      <c r="U202" s="168">
        <f>+U15+U51+U69+U123</f>
        <v>0</v>
      </c>
      <c r="V202" s="168">
        <f>+V15+V51+V69+V123</f>
        <v>0</v>
      </c>
      <c r="W202" s="169">
        <f t="shared" si="895"/>
        <v>0</v>
      </c>
      <c r="X202" s="170">
        <f t="shared" si="896"/>
        <v>0</v>
      </c>
      <c r="Z202" s="22"/>
      <c r="AA202" s="18" t="s">
        <v>15</v>
      </c>
      <c r="AB202" s="168">
        <f>+AB15+AB51+AB69+AB123</f>
        <v>0</v>
      </c>
      <c r="AC202" s="168">
        <f>+AC15+AC51+AC69+AC123</f>
        <v>0</v>
      </c>
      <c r="AD202" s="168">
        <f>+AD15+AD51+AD69+AD123</f>
        <v>0</v>
      </c>
      <c r="AE202" s="169">
        <f t="shared" si="897"/>
        <v>0</v>
      </c>
      <c r="AF202" s="170">
        <f t="shared" si="898"/>
        <v>0</v>
      </c>
      <c r="AH202" s="22"/>
      <c r="AI202" s="18" t="s">
        <v>15</v>
      </c>
      <c r="AJ202" s="168">
        <f>+AJ15+AJ51+AJ69+AJ123</f>
        <v>0</v>
      </c>
      <c r="AK202" s="168">
        <f>+AK15+AK51+AK69+AK123</f>
        <v>0</v>
      </c>
      <c r="AL202" s="168">
        <f>+AL15+AL51+AL69+AL123</f>
        <v>0</v>
      </c>
      <c r="AM202" s="169">
        <f t="shared" si="899"/>
        <v>0</v>
      </c>
      <c r="AN202" s="170">
        <f t="shared" si="900"/>
        <v>0</v>
      </c>
      <c r="AP202" s="22"/>
      <c r="AQ202" s="18" t="s">
        <v>15</v>
      </c>
      <c r="AR202" s="168">
        <f>+AR15+AR51+AR69+AR123</f>
        <v>0</v>
      </c>
      <c r="AS202" s="168">
        <f>+AS15+AS51+AS69+AS123</f>
        <v>0</v>
      </c>
      <c r="AT202" s="168">
        <f>+AT15+AT51+AT69+AT123</f>
        <v>0</v>
      </c>
      <c r="AU202" s="169">
        <f t="shared" si="901"/>
        <v>0</v>
      </c>
      <c r="AV202" s="170">
        <f t="shared" si="902"/>
        <v>0</v>
      </c>
      <c r="AX202" s="22"/>
      <c r="AY202" s="18" t="s">
        <v>15</v>
      </c>
      <c r="AZ202" s="168">
        <f>+AZ15+AZ51+AZ69+AZ123</f>
        <v>38</v>
      </c>
      <c r="BA202" s="168">
        <f>+BA15+BA51+BA69+BA123</f>
        <v>7</v>
      </c>
      <c r="BB202" s="168">
        <f>+BB15+BB51+BB69+BB123</f>
        <v>35</v>
      </c>
      <c r="BC202" s="169">
        <f t="shared" si="903"/>
        <v>-3</v>
      </c>
      <c r="BD202" s="170">
        <f t="shared" si="904"/>
        <v>28</v>
      </c>
      <c r="BF202" s="22"/>
      <c r="BG202" s="18" t="s">
        <v>15</v>
      </c>
      <c r="BH202" s="168">
        <f>+BH15+BH51+BH69+BH123</f>
        <v>0</v>
      </c>
      <c r="BI202" s="168">
        <f>+BI15+BI51+BI69+BI123</f>
        <v>0</v>
      </c>
      <c r="BJ202" s="168">
        <f>+BJ15+BJ51+BJ69+BJ123</f>
        <v>184</v>
      </c>
      <c r="BK202" s="169">
        <f t="shared" si="905"/>
        <v>184</v>
      </c>
      <c r="BL202" s="170">
        <f t="shared" si="906"/>
        <v>184</v>
      </c>
      <c r="BN202" s="22"/>
      <c r="BO202" s="18" t="s">
        <v>15</v>
      </c>
      <c r="BP202" s="168">
        <f>+BP15+BP51+BP69+BP123</f>
        <v>2</v>
      </c>
      <c r="BQ202" s="168">
        <f>+BQ15+BQ51+BQ69+BQ123</f>
        <v>2</v>
      </c>
      <c r="BR202" s="168">
        <f>+BR15+BR51+BR69+BR123</f>
        <v>2</v>
      </c>
      <c r="BS202" s="169">
        <f t="shared" si="907"/>
        <v>0</v>
      </c>
      <c r="BT202" s="170">
        <f t="shared" si="908"/>
        <v>0</v>
      </c>
    </row>
    <row r="203" spans="2:72">
      <c r="B203" s="22"/>
      <c r="C203" s="25"/>
      <c r="D203" s="26"/>
      <c r="E203" s="26"/>
      <c r="F203" s="26"/>
      <c r="G203" s="28"/>
      <c r="H203" s="64"/>
      <c r="J203" s="22"/>
      <c r="K203" s="25"/>
      <c r="L203" s="26"/>
      <c r="M203" s="26"/>
      <c r="N203" s="26"/>
      <c r="O203" s="28"/>
      <c r="P203" s="64"/>
      <c r="R203" s="22"/>
      <c r="S203" s="25"/>
      <c r="T203" s="26"/>
      <c r="U203" s="26"/>
      <c r="V203" s="26"/>
      <c r="W203" s="28"/>
      <c r="X203" s="64"/>
      <c r="Z203" s="22"/>
      <c r="AA203" s="25"/>
      <c r="AB203" s="26"/>
      <c r="AC203" s="26"/>
      <c r="AD203" s="26"/>
      <c r="AE203" s="28"/>
      <c r="AF203" s="64"/>
      <c r="AH203" s="22"/>
      <c r="AI203" s="25"/>
      <c r="AJ203" s="26"/>
      <c r="AK203" s="26"/>
      <c r="AL203" s="26"/>
      <c r="AM203" s="28"/>
      <c r="AN203" s="64"/>
      <c r="AP203" s="22"/>
      <c r="AQ203" s="25"/>
      <c r="AR203" s="26"/>
      <c r="AS203" s="26"/>
      <c r="AT203" s="26"/>
      <c r="AU203" s="28"/>
      <c r="AV203" s="64"/>
      <c r="AX203" s="22"/>
      <c r="AY203" s="25"/>
      <c r="AZ203" s="26"/>
      <c r="BA203" s="26"/>
      <c r="BB203" s="26"/>
      <c r="BC203" s="28"/>
      <c r="BD203" s="64"/>
      <c r="BF203" s="22"/>
      <c r="BG203" s="25"/>
      <c r="BH203" s="26"/>
      <c r="BI203" s="26"/>
      <c r="BJ203" s="26"/>
      <c r="BK203" s="28"/>
      <c r="BL203" s="64"/>
      <c r="BN203" s="22"/>
      <c r="BO203" s="25"/>
      <c r="BP203" s="26"/>
      <c r="BQ203" s="26"/>
      <c r="BR203" s="26"/>
      <c r="BS203" s="28"/>
      <c r="BT203" s="64"/>
    </row>
    <row r="204" spans="2:72">
      <c r="B204" s="22"/>
      <c r="C204" s="29" t="s">
        <v>16</v>
      </c>
      <c r="D204" s="26">
        <f>SUM(D196:D202)</f>
        <v>1084</v>
      </c>
      <c r="E204" s="26">
        <f t="shared" ref="E204:F204" si="918">SUM(E196:E202)</f>
        <v>1219</v>
      </c>
      <c r="F204" s="26">
        <f t="shared" si="918"/>
        <v>1068</v>
      </c>
      <c r="G204" s="30">
        <f>F204-D204</f>
        <v>-16</v>
      </c>
      <c r="H204" s="26">
        <f>F204-E204</f>
        <v>-151</v>
      </c>
      <c r="J204" s="22"/>
      <c r="K204" s="29" t="s">
        <v>16</v>
      </c>
      <c r="L204" s="26">
        <f>SUM(L196:L202)</f>
        <v>0</v>
      </c>
      <c r="M204" s="26">
        <f t="shared" ref="M204:N204" si="919">SUM(M196:M202)</f>
        <v>0</v>
      </c>
      <c r="N204" s="26">
        <f t="shared" si="919"/>
        <v>0</v>
      </c>
      <c r="O204" s="30">
        <f>N204-L204</f>
        <v>0</v>
      </c>
      <c r="P204" s="26">
        <f>N204-M204</f>
        <v>0</v>
      </c>
      <c r="R204" s="22"/>
      <c r="S204" s="29" t="s">
        <v>16</v>
      </c>
      <c r="T204" s="26">
        <f>SUM(T196:T202)</f>
        <v>0</v>
      </c>
      <c r="U204" s="26">
        <f t="shared" ref="U204:V204" si="920">SUM(U196:U202)</f>
        <v>0</v>
      </c>
      <c r="V204" s="26">
        <f t="shared" si="920"/>
        <v>0</v>
      </c>
      <c r="W204" s="30">
        <f>V204-T204</f>
        <v>0</v>
      </c>
      <c r="X204" s="26">
        <f>V204-U204</f>
        <v>0</v>
      </c>
      <c r="Z204" s="22"/>
      <c r="AA204" s="29" t="s">
        <v>16</v>
      </c>
      <c r="AB204" s="26">
        <f>SUM(AB196:AB202)</f>
        <v>50</v>
      </c>
      <c r="AC204" s="26">
        <f t="shared" ref="AC204:AD204" si="921">SUM(AC196:AC202)</f>
        <v>57</v>
      </c>
      <c r="AD204" s="26">
        <f t="shared" si="921"/>
        <v>49</v>
      </c>
      <c r="AE204" s="30">
        <f>AD204-AB204</f>
        <v>-1</v>
      </c>
      <c r="AF204" s="26">
        <f>AD204-AC204</f>
        <v>-8</v>
      </c>
      <c r="AH204" s="22"/>
      <c r="AI204" s="29" t="s">
        <v>16</v>
      </c>
      <c r="AJ204" s="26">
        <f>SUM(AJ196:AJ202)</f>
        <v>244</v>
      </c>
      <c r="AK204" s="26">
        <f t="shared" ref="AK204:AL204" si="922">SUM(AK196:AK202)</f>
        <v>246</v>
      </c>
      <c r="AL204" s="26">
        <f t="shared" si="922"/>
        <v>238</v>
      </c>
      <c r="AM204" s="30">
        <f>AL204-AJ204</f>
        <v>-6</v>
      </c>
      <c r="AN204" s="26">
        <f>AL204-AK204</f>
        <v>-8</v>
      </c>
      <c r="AP204" s="22"/>
      <c r="AQ204" s="29" t="s">
        <v>16</v>
      </c>
      <c r="AR204" s="26">
        <f>SUM(AR196:AR202)</f>
        <v>246</v>
      </c>
      <c r="AS204" s="26">
        <f t="shared" ref="AS204:AT204" si="923">SUM(AS196:AS202)</f>
        <v>269</v>
      </c>
      <c r="AT204" s="26">
        <f t="shared" si="923"/>
        <v>218</v>
      </c>
      <c r="AU204" s="30">
        <f>AT204-AR204</f>
        <v>-28</v>
      </c>
      <c r="AV204" s="26">
        <f>AT204-AS204</f>
        <v>-51</v>
      </c>
      <c r="AX204" s="22"/>
      <c r="AY204" s="29" t="s">
        <v>16</v>
      </c>
      <c r="AZ204" s="26">
        <f>SUM(AZ196:AZ202)</f>
        <v>162</v>
      </c>
      <c r="BA204" s="26">
        <f t="shared" ref="BA204:BB204" si="924">SUM(BA196:BA202)</f>
        <v>138</v>
      </c>
      <c r="BB204" s="26">
        <f t="shared" si="924"/>
        <v>161</v>
      </c>
      <c r="BC204" s="30">
        <f>BB204-AZ204</f>
        <v>-1</v>
      </c>
      <c r="BD204" s="26">
        <f>BB204-BA204</f>
        <v>23</v>
      </c>
      <c r="BF204" s="22"/>
      <c r="BG204" s="29" t="s">
        <v>16</v>
      </c>
      <c r="BH204" s="26">
        <f>SUM(BH196:BH202)</f>
        <v>345</v>
      </c>
      <c r="BI204" s="26">
        <f t="shared" ref="BI204:BJ204" si="925">SUM(BI196:BI202)</f>
        <v>482</v>
      </c>
      <c r="BJ204" s="26">
        <f t="shared" si="925"/>
        <v>365</v>
      </c>
      <c r="BK204" s="30">
        <f>BJ204-BH204</f>
        <v>20</v>
      </c>
      <c r="BL204" s="26">
        <f>BJ204-BI204</f>
        <v>-117</v>
      </c>
      <c r="BN204" s="22"/>
      <c r="BO204" s="29" t="s">
        <v>16</v>
      </c>
      <c r="BP204" s="26">
        <f>SUM(BP196:BP202)</f>
        <v>37</v>
      </c>
      <c r="BQ204" s="26">
        <f t="shared" ref="BQ204:BR204" si="926">SUM(BQ196:BQ202)</f>
        <v>27</v>
      </c>
      <c r="BR204" s="26">
        <f t="shared" si="926"/>
        <v>37</v>
      </c>
      <c r="BS204" s="30">
        <f>BR204-BP204</f>
        <v>0</v>
      </c>
      <c r="BT204" s="26">
        <f>BR204-BQ204</f>
        <v>10</v>
      </c>
    </row>
    <row r="205" spans="2:72">
      <c r="B205" s="22"/>
      <c r="C205" s="18"/>
      <c r="D205" s="23"/>
      <c r="E205" s="23"/>
      <c r="F205" s="23"/>
      <c r="G205" s="20"/>
      <c r="H205" s="21"/>
      <c r="J205" s="22"/>
      <c r="K205" s="18"/>
      <c r="L205" s="23"/>
      <c r="M205" s="23"/>
      <c r="N205" s="23"/>
      <c r="O205" s="20"/>
      <c r="P205" s="21"/>
      <c r="R205" s="22"/>
      <c r="S205" s="18"/>
      <c r="T205" s="23"/>
      <c r="U205" s="23"/>
      <c r="V205" s="23"/>
      <c r="W205" s="20"/>
      <c r="X205" s="21"/>
      <c r="Z205" s="22"/>
      <c r="AA205" s="18"/>
      <c r="AB205" s="23"/>
      <c r="AC205" s="23"/>
      <c r="AD205" s="23"/>
      <c r="AE205" s="20"/>
      <c r="AF205" s="21"/>
      <c r="AH205" s="22"/>
      <c r="AI205" s="18"/>
      <c r="AJ205" s="23"/>
      <c r="AK205" s="23"/>
      <c r="AL205" s="23"/>
      <c r="AM205" s="20"/>
      <c r="AN205" s="21"/>
      <c r="AP205" s="22"/>
      <c r="AQ205" s="18"/>
      <c r="AR205" s="23"/>
      <c r="AS205" s="23"/>
      <c r="AT205" s="23"/>
      <c r="AU205" s="20"/>
      <c r="AV205" s="21"/>
      <c r="AX205" s="22"/>
      <c r="AY205" s="18"/>
      <c r="AZ205" s="23"/>
      <c r="BA205" s="23"/>
      <c r="BB205" s="23"/>
      <c r="BC205" s="20"/>
      <c r="BD205" s="21"/>
      <c r="BF205" s="22"/>
      <c r="BG205" s="18"/>
      <c r="BH205" s="23"/>
      <c r="BI205" s="23"/>
      <c r="BJ205" s="23"/>
      <c r="BK205" s="20"/>
      <c r="BL205" s="21"/>
      <c r="BN205" s="22"/>
      <c r="BO205" s="18"/>
      <c r="BP205" s="23"/>
      <c r="BQ205" s="23"/>
      <c r="BR205" s="23"/>
      <c r="BS205" s="20"/>
      <c r="BT205" s="21"/>
    </row>
    <row r="206" spans="2:72">
      <c r="B206" s="22">
        <v>2</v>
      </c>
      <c r="C206" s="24" t="s">
        <v>17</v>
      </c>
      <c r="D206" s="23">
        <f t="shared" ref="D206:F208" si="927">D19+D55+D73+D127</f>
        <v>401</v>
      </c>
      <c r="E206" s="23">
        <f t="shared" si="927"/>
        <v>396</v>
      </c>
      <c r="F206" s="23">
        <f t="shared" si="927"/>
        <v>381</v>
      </c>
      <c r="G206" s="101">
        <f>F206-D206</f>
        <v>-20</v>
      </c>
      <c r="H206" s="101">
        <f>F206-E206</f>
        <v>-15</v>
      </c>
      <c r="J206" s="22">
        <v>2</v>
      </c>
      <c r="K206" s="24" t="s">
        <v>17</v>
      </c>
      <c r="L206" s="23">
        <f t="shared" ref="L206:N206" si="928">L19+L55+L73+L127</f>
        <v>0</v>
      </c>
      <c r="M206" s="23">
        <f t="shared" si="928"/>
        <v>0</v>
      </c>
      <c r="N206" s="23">
        <f t="shared" si="928"/>
        <v>0</v>
      </c>
      <c r="O206" s="101">
        <f>N206-L206</f>
        <v>0</v>
      </c>
      <c r="P206" s="101">
        <f>N206-M206</f>
        <v>0</v>
      </c>
      <c r="R206" s="22">
        <v>2</v>
      </c>
      <c r="S206" s="24" t="s">
        <v>17</v>
      </c>
      <c r="T206" s="23">
        <f t="shared" ref="T206:V206" si="929">T19+T55+T73+T127</f>
        <v>6</v>
      </c>
      <c r="U206" s="23">
        <f t="shared" si="929"/>
        <v>6</v>
      </c>
      <c r="V206" s="23">
        <f t="shared" si="929"/>
        <v>6</v>
      </c>
      <c r="W206" s="101">
        <f>V206-T206</f>
        <v>0</v>
      </c>
      <c r="X206" s="101">
        <f>V206-U206</f>
        <v>0</v>
      </c>
      <c r="Z206" s="22">
        <v>2</v>
      </c>
      <c r="AA206" s="24" t="s">
        <v>17</v>
      </c>
      <c r="AB206" s="23">
        <f t="shared" ref="AB206:AD206" si="930">AB19+AB55+AB73+AB127</f>
        <v>14</v>
      </c>
      <c r="AC206" s="23">
        <f t="shared" si="930"/>
        <v>12</v>
      </c>
      <c r="AD206" s="23">
        <f t="shared" si="930"/>
        <v>12</v>
      </c>
      <c r="AE206" s="101">
        <f>AD206-AB206</f>
        <v>-2</v>
      </c>
      <c r="AF206" s="101">
        <f>AD206-AC206</f>
        <v>0</v>
      </c>
      <c r="AH206" s="22">
        <v>2</v>
      </c>
      <c r="AI206" s="24" t="s">
        <v>17</v>
      </c>
      <c r="AJ206" s="23">
        <f t="shared" ref="AJ206:AL206" si="931">AJ19+AJ55+AJ73+AJ127</f>
        <v>84</v>
      </c>
      <c r="AK206" s="23">
        <f t="shared" si="931"/>
        <v>82</v>
      </c>
      <c r="AL206" s="23">
        <f t="shared" si="931"/>
        <v>88</v>
      </c>
      <c r="AM206" s="101">
        <f>AL206-AJ206</f>
        <v>4</v>
      </c>
      <c r="AN206" s="101">
        <f>AL206-AK206</f>
        <v>6</v>
      </c>
      <c r="AP206" s="22">
        <v>2</v>
      </c>
      <c r="AQ206" s="24" t="s">
        <v>17</v>
      </c>
      <c r="AR206" s="23">
        <f t="shared" ref="AR206:AT206" si="932">AR19+AR55+AR73+AR127</f>
        <v>119</v>
      </c>
      <c r="AS206" s="23">
        <f t="shared" si="932"/>
        <v>124</v>
      </c>
      <c r="AT206" s="23">
        <f t="shared" si="932"/>
        <v>124</v>
      </c>
      <c r="AU206" s="101">
        <f>AT206-AR206</f>
        <v>5</v>
      </c>
      <c r="AV206" s="101">
        <f>AT206-AS206</f>
        <v>0</v>
      </c>
      <c r="AX206" s="22">
        <v>2</v>
      </c>
      <c r="AY206" s="24" t="s">
        <v>17</v>
      </c>
      <c r="AZ206" s="23">
        <f t="shared" ref="AZ206:BB206" si="933">AZ19+AZ55+AZ73+AZ127</f>
        <v>42</v>
      </c>
      <c r="BA206" s="23">
        <f t="shared" si="933"/>
        <v>75</v>
      </c>
      <c r="BB206" s="23">
        <f t="shared" si="933"/>
        <v>41</v>
      </c>
      <c r="BC206" s="101">
        <f>BB206-AZ206</f>
        <v>-1</v>
      </c>
      <c r="BD206" s="101">
        <f>BB206-BA206</f>
        <v>-34</v>
      </c>
      <c r="BF206" s="22">
        <v>2</v>
      </c>
      <c r="BG206" s="24" t="s">
        <v>17</v>
      </c>
      <c r="BH206" s="23">
        <f t="shared" ref="BH206:BJ206" si="934">BH19+BH55+BH73+BH127</f>
        <v>125</v>
      </c>
      <c r="BI206" s="23">
        <f t="shared" si="934"/>
        <v>79</v>
      </c>
      <c r="BJ206" s="23">
        <f t="shared" si="934"/>
        <v>101</v>
      </c>
      <c r="BK206" s="101">
        <f>BJ206-BH206</f>
        <v>-24</v>
      </c>
      <c r="BL206" s="101">
        <f>BJ206-BI206</f>
        <v>22</v>
      </c>
      <c r="BN206" s="22">
        <v>2</v>
      </c>
      <c r="BO206" s="24" t="s">
        <v>17</v>
      </c>
      <c r="BP206" s="23">
        <f t="shared" ref="BP206:BR206" si="935">BP19+BP55+BP73+BP127</f>
        <v>11</v>
      </c>
      <c r="BQ206" s="23">
        <f t="shared" si="935"/>
        <v>18</v>
      </c>
      <c r="BR206" s="23">
        <f t="shared" si="935"/>
        <v>9</v>
      </c>
      <c r="BS206" s="101">
        <f>BR206-BP206</f>
        <v>-2</v>
      </c>
      <c r="BT206" s="101">
        <f>BR206-BQ206</f>
        <v>-9</v>
      </c>
    </row>
    <row r="207" spans="2:72">
      <c r="B207" s="22">
        <v>3</v>
      </c>
      <c r="C207" s="18" t="s">
        <v>18</v>
      </c>
      <c r="D207" s="23">
        <f t="shared" si="927"/>
        <v>525</v>
      </c>
      <c r="E207" s="23">
        <f t="shared" si="927"/>
        <v>776</v>
      </c>
      <c r="F207" s="23">
        <f t="shared" si="927"/>
        <v>812</v>
      </c>
      <c r="G207" s="101">
        <f t="shared" ref="G207:G208" si="936">F207-D207</f>
        <v>287</v>
      </c>
      <c r="H207" s="101">
        <f t="shared" ref="H207:H208" si="937">F207-E207</f>
        <v>36</v>
      </c>
      <c r="J207" s="22">
        <v>3</v>
      </c>
      <c r="K207" s="18" t="s">
        <v>18</v>
      </c>
      <c r="L207" s="23">
        <f t="shared" ref="L207:N207" si="938">L20+L56+L74+L128</f>
        <v>0</v>
      </c>
      <c r="M207" s="23">
        <f t="shared" si="938"/>
        <v>235</v>
      </c>
      <c r="N207" s="23">
        <f t="shared" si="938"/>
        <v>234</v>
      </c>
      <c r="O207" s="101">
        <f t="shared" ref="O207:O208" si="939">N207-L207</f>
        <v>234</v>
      </c>
      <c r="P207" s="101">
        <f t="shared" ref="P207:P208" si="940">N207-M207</f>
        <v>-1</v>
      </c>
      <c r="R207" s="22">
        <v>3</v>
      </c>
      <c r="S207" s="18" t="s">
        <v>18</v>
      </c>
      <c r="T207" s="23">
        <f t="shared" ref="T207:V207" si="941">T20+T56+T74+T128</f>
        <v>20</v>
      </c>
      <c r="U207" s="23">
        <f t="shared" si="941"/>
        <v>19</v>
      </c>
      <c r="V207" s="23">
        <f t="shared" si="941"/>
        <v>19</v>
      </c>
      <c r="W207" s="101">
        <f t="shared" ref="W207:W208" si="942">V207-T207</f>
        <v>-1</v>
      </c>
      <c r="X207" s="101">
        <f t="shared" ref="X207:X208" si="943">V207-U207</f>
        <v>0</v>
      </c>
      <c r="Z207" s="22">
        <v>3</v>
      </c>
      <c r="AA207" s="18" t="s">
        <v>18</v>
      </c>
      <c r="AB207" s="23">
        <f t="shared" ref="AB207:AD207" si="944">AB20+AB56+AB74+AB128</f>
        <v>25</v>
      </c>
      <c r="AC207" s="23">
        <f t="shared" si="944"/>
        <v>24</v>
      </c>
      <c r="AD207" s="23">
        <f t="shared" si="944"/>
        <v>24</v>
      </c>
      <c r="AE207" s="101">
        <f t="shared" ref="AE207:AE208" si="945">AD207-AB207</f>
        <v>-1</v>
      </c>
      <c r="AF207" s="101">
        <f t="shared" ref="AF207:AF208" si="946">AD207-AC207</f>
        <v>0</v>
      </c>
      <c r="AH207" s="22">
        <v>3</v>
      </c>
      <c r="AI207" s="18" t="s">
        <v>18</v>
      </c>
      <c r="AJ207" s="23">
        <f t="shared" ref="AJ207:AL207" si="947">AJ20+AJ56+AJ74+AJ128</f>
        <v>147</v>
      </c>
      <c r="AK207" s="23">
        <f t="shared" si="947"/>
        <v>158</v>
      </c>
      <c r="AL207" s="23">
        <f t="shared" si="947"/>
        <v>135</v>
      </c>
      <c r="AM207" s="101">
        <f t="shared" ref="AM207:AM208" si="948">AL207-AJ207</f>
        <v>-12</v>
      </c>
      <c r="AN207" s="101">
        <f t="shared" ref="AN207:AN208" si="949">AL207-AK207</f>
        <v>-23</v>
      </c>
      <c r="AP207" s="22">
        <v>3</v>
      </c>
      <c r="AQ207" s="18" t="s">
        <v>18</v>
      </c>
      <c r="AR207" s="23">
        <f t="shared" ref="AR207:AT207" si="950">AR20+AR56+AR74+AR128</f>
        <v>67</v>
      </c>
      <c r="AS207" s="23">
        <f t="shared" si="950"/>
        <v>76</v>
      </c>
      <c r="AT207" s="23">
        <f t="shared" si="950"/>
        <v>74</v>
      </c>
      <c r="AU207" s="101">
        <f t="shared" ref="AU207:AU208" si="951">AT207-AR207</f>
        <v>7</v>
      </c>
      <c r="AV207" s="101">
        <f t="shared" ref="AV207:AV208" si="952">AT207-AS207</f>
        <v>-2</v>
      </c>
      <c r="AX207" s="22">
        <v>3</v>
      </c>
      <c r="AY207" s="18" t="s">
        <v>18</v>
      </c>
      <c r="AZ207" s="23">
        <f t="shared" ref="AZ207:BB207" si="953">AZ20+AZ56+AZ74+AZ128</f>
        <v>95</v>
      </c>
      <c r="BA207" s="23">
        <f t="shared" si="953"/>
        <v>103</v>
      </c>
      <c r="BB207" s="23">
        <f t="shared" si="953"/>
        <v>100</v>
      </c>
      <c r="BC207" s="101">
        <f t="shared" ref="BC207:BC208" si="954">BB207-AZ207</f>
        <v>5</v>
      </c>
      <c r="BD207" s="101">
        <f t="shared" ref="BD207:BD208" si="955">BB207-BA207</f>
        <v>-3</v>
      </c>
      <c r="BF207" s="22">
        <v>3</v>
      </c>
      <c r="BG207" s="18" t="s">
        <v>18</v>
      </c>
      <c r="BH207" s="23">
        <f t="shared" ref="BH207:BJ207" si="956">BH20+BH56+BH74+BH128</f>
        <v>130</v>
      </c>
      <c r="BI207" s="23">
        <f t="shared" si="956"/>
        <v>112</v>
      </c>
      <c r="BJ207" s="23">
        <f t="shared" si="956"/>
        <v>186</v>
      </c>
      <c r="BK207" s="101">
        <f t="shared" ref="BK207:BK208" si="957">BJ207-BH207</f>
        <v>56</v>
      </c>
      <c r="BL207" s="101">
        <f t="shared" ref="BL207:BL208" si="958">BJ207-BI207</f>
        <v>74</v>
      </c>
      <c r="BN207" s="22">
        <v>3</v>
      </c>
      <c r="BO207" s="18" t="s">
        <v>18</v>
      </c>
      <c r="BP207" s="23">
        <f t="shared" ref="BP207:BR207" si="959">BP20+BP56+BP74+BP128</f>
        <v>41</v>
      </c>
      <c r="BQ207" s="23">
        <f t="shared" si="959"/>
        <v>49</v>
      </c>
      <c r="BR207" s="23">
        <f t="shared" si="959"/>
        <v>40</v>
      </c>
      <c r="BS207" s="101">
        <f t="shared" ref="BS207:BS208" si="960">BR207-BP207</f>
        <v>-1</v>
      </c>
      <c r="BT207" s="101">
        <f t="shared" ref="BT207:BT208" si="961">BR207-BQ207</f>
        <v>-9</v>
      </c>
    </row>
    <row r="208" spans="2:72">
      <c r="B208" s="22">
        <v>4</v>
      </c>
      <c r="C208" s="18" t="s">
        <v>19</v>
      </c>
      <c r="D208" s="23">
        <f t="shared" si="927"/>
        <v>0</v>
      </c>
      <c r="E208" s="23">
        <f t="shared" si="927"/>
        <v>0</v>
      </c>
      <c r="F208" s="23">
        <f t="shared" si="927"/>
        <v>0</v>
      </c>
      <c r="G208" s="101">
        <f t="shared" si="936"/>
        <v>0</v>
      </c>
      <c r="H208" s="101">
        <f t="shared" si="937"/>
        <v>0</v>
      </c>
      <c r="J208" s="22">
        <v>4</v>
      </c>
      <c r="K208" s="18" t="s">
        <v>19</v>
      </c>
      <c r="L208" s="23">
        <f t="shared" ref="L208:N208" si="962">L21+L57+L75+L129</f>
        <v>0</v>
      </c>
      <c r="M208" s="23">
        <f t="shared" si="962"/>
        <v>0</v>
      </c>
      <c r="N208" s="23">
        <f t="shared" si="962"/>
        <v>0</v>
      </c>
      <c r="O208" s="101">
        <f t="shared" si="939"/>
        <v>0</v>
      </c>
      <c r="P208" s="101">
        <f t="shared" si="940"/>
        <v>0</v>
      </c>
      <c r="R208" s="22">
        <v>4</v>
      </c>
      <c r="S208" s="18" t="s">
        <v>19</v>
      </c>
      <c r="T208" s="23">
        <f t="shared" ref="T208:V208" si="963">T21+T57+T75+T129</f>
        <v>0</v>
      </c>
      <c r="U208" s="23">
        <f t="shared" si="963"/>
        <v>0</v>
      </c>
      <c r="V208" s="23">
        <f t="shared" si="963"/>
        <v>0</v>
      </c>
      <c r="W208" s="101">
        <f t="shared" si="942"/>
        <v>0</v>
      </c>
      <c r="X208" s="101">
        <f t="shared" si="943"/>
        <v>0</v>
      </c>
      <c r="Z208" s="22">
        <v>4</v>
      </c>
      <c r="AA208" s="18" t="s">
        <v>19</v>
      </c>
      <c r="AB208" s="23">
        <f t="shared" ref="AB208:AD208" si="964">AB21+AB57+AB75+AB129</f>
        <v>0</v>
      </c>
      <c r="AC208" s="23">
        <f t="shared" si="964"/>
        <v>0</v>
      </c>
      <c r="AD208" s="23">
        <f t="shared" si="964"/>
        <v>0</v>
      </c>
      <c r="AE208" s="101">
        <f t="shared" si="945"/>
        <v>0</v>
      </c>
      <c r="AF208" s="101">
        <f t="shared" si="946"/>
        <v>0</v>
      </c>
      <c r="AH208" s="22">
        <v>4</v>
      </c>
      <c r="AI208" s="18" t="s">
        <v>19</v>
      </c>
      <c r="AJ208" s="23">
        <f t="shared" ref="AJ208:AL208" si="965">AJ21+AJ57+AJ75+AJ129</f>
        <v>0</v>
      </c>
      <c r="AK208" s="23">
        <f t="shared" si="965"/>
        <v>0</v>
      </c>
      <c r="AL208" s="23">
        <f t="shared" si="965"/>
        <v>0</v>
      </c>
      <c r="AM208" s="101">
        <f t="shared" si="948"/>
        <v>0</v>
      </c>
      <c r="AN208" s="101">
        <f t="shared" si="949"/>
        <v>0</v>
      </c>
      <c r="AP208" s="22">
        <v>4</v>
      </c>
      <c r="AQ208" s="18" t="s">
        <v>19</v>
      </c>
      <c r="AR208" s="23">
        <f t="shared" ref="AR208:AT208" si="966">AR21+AR57+AR75+AR129</f>
        <v>0</v>
      </c>
      <c r="AS208" s="23">
        <f t="shared" si="966"/>
        <v>0</v>
      </c>
      <c r="AT208" s="23">
        <f t="shared" si="966"/>
        <v>0</v>
      </c>
      <c r="AU208" s="101">
        <f t="shared" si="951"/>
        <v>0</v>
      </c>
      <c r="AV208" s="101">
        <f t="shared" si="952"/>
        <v>0</v>
      </c>
      <c r="AX208" s="22">
        <v>4</v>
      </c>
      <c r="AY208" s="18" t="s">
        <v>19</v>
      </c>
      <c r="AZ208" s="23">
        <f t="shared" ref="AZ208:BB208" si="967">AZ21+AZ57+AZ75+AZ129</f>
        <v>0</v>
      </c>
      <c r="BA208" s="23">
        <f t="shared" si="967"/>
        <v>0</v>
      </c>
      <c r="BB208" s="23">
        <f t="shared" si="967"/>
        <v>0</v>
      </c>
      <c r="BC208" s="101">
        <f t="shared" si="954"/>
        <v>0</v>
      </c>
      <c r="BD208" s="101">
        <f t="shared" si="955"/>
        <v>0</v>
      </c>
      <c r="BF208" s="22">
        <v>4</v>
      </c>
      <c r="BG208" s="18" t="s">
        <v>19</v>
      </c>
      <c r="BH208" s="23">
        <f t="shared" ref="BH208:BJ208" si="968">BH21+BH57+BH75+BH129</f>
        <v>0</v>
      </c>
      <c r="BI208" s="23">
        <f t="shared" si="968"/>
        <v>0</v>
      </c>
      <c r="BJ208" s="23">
        <f t="shared" si="968"/>
        <v>0</v>
      </c>
      <c r="BK208" s="101">
        <f t="shared" si="957"/>
        <v>0</v>
      </c>
      <c r="BL208" s="101">
        <f t="shared" si="958"/>
        <v>0</v>
      </c>
      <c r="BN208" s="22">
        <v>4</v>
      </c>
      <c r="BO208" s="18" t="s">
        <v>19</v>
      </c>
      <c r="BP208" s="23">
        <f t="shared" ref="BP208:BR208" si="969">BP21+BP57+BP75+BP129</f>
        <v>0</v>
      </c>
      <c r="BQ208" s="23">
        <f t="shared" si="969"/>
        <v>0</v>
      </c>
      <c r="BR208" s="23">
        <f t="shared" si="969"/>
        <v>0</v>
      </c>
      <c r="BS208" s="101">
        <f t="shared" si="960"/>
        <v>0</v>
      </c>
      <c r="BT208" s="101">
        <f t="shared" si="961"/>
        <v>0</v>
      </c>
    </row>
    <row r="209" spans="2:72">
      <c r="B209" s="22"/>
      <c r="C209" s="5"/>
      <c r="D209" s="23"/>
      <c r="E209" s="23"/>
      <c r="F209" s="23"/>
      <c r="G209" s="20"/>
      <c r="H209" s="50"/>
      <c r="J209" s="22"/>
      <c r="K209" s="5"/>
      <c r="L209" s="23"/>
      <c r="M209" s="23"/>
      <c r="N209" s="23"/>
      <c r="O209" s="20"/>
      <c r="P209" s="50"/>
      <c r="R209" s="22"/>
      <c r="S209" s="5"/>
      <c r="T209" s="23"/>
      <c r="U209" s="23"/>
      <c r="V209" s="23"/>
      <c r="W209" s="20"/>
      <c r="X209" s="50"/>
      <c r="Z209" s="22"/>
      <c r="AA209" s="5"/>
      <c r="AB209" s="23"/>
      <c r="AC209" s="23"/>
      <c r="AD209" s="23"/>
      <c r="AE209" s="20"/>
      <c r="AF209" s="50"/>
      <c r="AH209" s="22"/>
      <c r="AI209" s="5"/>
      <c r="AJ209" s="23"/>
      <c r="AK209" s="23"/>
      <c r="AL209" s="23"/>
      <c r="AM209" s="20"/>
      <c r="AN209" s="50"/>
      <c r="AP209" s="22"/>
      <c r="AQ209" s="5"/>
      <c r="AR209" s="23"/>
      <c r="AS209" s="23"/>
      <c r="AT209" s="23"/>
      <c r="AU209" s="20"/>
      <c r="AV209" s="50"/>
      <c r="AX209" s="22"/>
      <c r="AY209" s="5"/>
      <c r="AZ209" s="23"/>
      <c r="BA209" s="23"/>
      <c r="BB209" s="23"/>
      <c r="BC209" s="20"/>
      <c r="BD209" s="50"/>
      <c r="BF209" s="22"/>
      <c r="BG209" s="5"/>
      <c r="BH209" s="23"/>
      <c r="BI209" s="23"/>
      <c r="BJ209" s="23"/>
      <c r="BK209" s="20"/>
      <c r="BL209" s="50"/>
      <c r="BN209" s="22"/>
      <c r="BO209" s="5"/>
      <c r="BP209" s="23"/>
      <c r="BQ209" s="23"/>
      <c r="BR209" s="23"/>
      <c r="BS209" s="20"/>
      <c r="BT209" s="50"/>
    </row>
    <row r="210" spans="2:72">
      <c r="B210" s="32"/>
      <c r="C210" s="94" t="s">
        <v>39</v>
      </c>
      <c r="D210" s="33">
        <f>SUM(D204:D209)</f>
        <v>2010</v>
      </c>
      <c r="E210" s="33">
        <f t="shared" ref="E210:F210" si="970">SUM(E204:E209)</f>
        <v>2391</v>
      </c>
      <c r="F210" s="33">
        <f t="shared" si="970"/>
        <v>2261</v>
      </c>
      <c r="G210" s="34">
        <f t="shared" ref="G210:H210" si="971">SUM(G204:G208)</f>
        <v>251</v>
      </c>
      <c r="H210" s="33">
        <f t="shared" si="971"/>
        <v>-130</v>
      </c>
      <c r="J210" s="32"/>
      <c r="K210" s="94" t="s">
        <v>39</v>
      </c>
      <c r="L210" s="33">
        <f>SUM(L204:L209)</f>
        <v>0</v>
      </c>
      <c r="M210" s="33">
        <f t="shared" ref="M210:N210" si="972">SUM(M204:M209)</f>
        <v>235</v>
      </c>
      <c r="N210" s="33">
        <f t="shared" si="972"/>
        <v>234</v>
      </c>
      <c r="O210" s="34">
        <f t="shared" ref="O210:P210" si="973">SUM(O204:O208)</f>
        <v>234</v>
      </c>
      <c r="P210" s="33">
        <f t="shared" si="973"/>
        <v>-1</v>
      </c>
      <c r="R210" s="32"/>
      <c r="S210" s="94" t="s">
        <v>39</v>
      </c>
      <c r="T210" s="33">
        <f>SUM(T204:T209)</f>
        <v>26</v>
      </c>
      <c r="U210" s="33">
        <f t="shared" ref="U210:V210" si="974">SUM(U204:U209)</f>
        <v>25</v>
      </c>
      <c r="V210" s="33">
        <f t="shared" si="974"/>
        <v>25</v>
      </c>
      <c r="W210" s="34">
        <f t="shared" ref="W210:X210" si="975">SUM(W204:W208)</f>
        <v>-1</v>
      </c>
      <c r="X210" s="33">
        <f t="shared" si="975"/>
        <v>0</v>
      </c>
      <c r="Z210" s="32"/>
      <c r="AA210" s="94" t="s">
        <v>39</v>
      </c>
      <c r="AB210" s="33">
        <f>SUM(AB204:AB209)</f>
        <v>89</v>
      </c>
      <c r="AC210" s="33">
        <f t="shared" ref="AC210:AD210" si="976">SUM(AC204:AC209)</f>
        <v>93</v>
      </c>
      <c r="AD210" s="33">
        <f t="shared" si="976"/>
        <v>85</v>
      </c>
      <c r="AE210" s="34">
        <f t="shared" ref="AE210:AF210" si="977">SUM(AE204:AE208)</f>
        <v>-4</v>
      </c>
      <c r="AF210" s="33">
        <f t="shared" si="977"/>
        <v>-8</v>
      </c>
      <c r="AH210" s="32"/>
      <c r="AI210" s="94" t="s">
        <v>39</v>
      </c>
      <c r="AJ210" s="33">
        <f>SUM(AJ204:AJ209)</f>
        <v>475</v>
      </c>
      <c r="AK210" s="33">
        <f t="shared" ref="AK210:AL210" si="978">SUM(AK204:AK209)</f>
        <v>486</v>
      </c>
      <c r="AL210" s="33">
        <f t="shared" si="978"/>
        <v>461</v>
      </c>
      <c r="AM210" s="34">
        <f t="shared" ref="AM210:AN210" si="979">SUM(AM204:AM208)</f>
        <v>-14</v>
      </c>
      <c r="AN210" s="33">
        <f t="shared" si="979"/>
        <v>-25</v>
      </c>
      <c r="AP210" s="32"/>
      <c r="AQ210" s="94" t="s">
        <v>39</v>
      </c>
      <c r="AR210" s="33">
        <f>SUM(AR204:AR209)</f>
        <v>432</v>
      </c>
      <c r="AS210" s="33">
        <f t="shared" ref="AS210:AT210" si="980">SUM(AS204:AS209)</f>
        <v>469</v>
      </c>
      <c r="AT210" s="33">
        <f t="shared" si="980"/>
        <v>416</v>
      </c>
      <c r="AU210" s="34">
        <f t="shared" ref="AU210:AV210" si="981">SUM(AU204:AU208)</f>
        <v>-16</v>
      </c>
      <c r="AV210" s="33">
        <f t="shared" si="981"/>
        <v>-53</v>
      </c>
      <c r="AX210" s="32"/>
      <c r="AY210" s="94" t="s">
        <v>39</v>
      </c>
      <c r="AZ210" s="33">
        <f>SUM(AZ204:AZ209)</f>
        <v>299</v>
      </c>
      <c r="BA210" s="33">
        <f t="shared" ref="BA210:BB210" si="982">SUM(BA204:BA209)</f>
        <v>316</v>
      </c>
      <c r="BB210" s="33">
        <f t="shared" si="982"/>
        <v>302</v>
      </c>
      <c r="BC210" s="34">
        <f t="shared" ref="BC210:BD210" si="983">SUM(BC204:BC208)</f>
        <v>3</v>
      </c>
      <c r="BD210" s="33">
        <f t="shared" si="983"/>
        <v>-14</v>
      </c>
      <c r="BF210" s="32"/>
      <c r="BG210" s="94" t="s">
        <v>39</v>
      </c>
      <c r="BH210" s="33">
        <f>SUM(BH204:BH209)</f>
        <v>600</v>
      </c>
      <c r="BI210" s="33">
        <f t="shared" ref="BI210:BJ210" si="984">SUM(BI204:BI209)</f>
        <v>673</v>
      </c>
      <c r="BJ210" s="33">
        <f t="shared" si="984"/>
        <v>652</v>
      </c>
      <c r="BK210" s="34">
        <f t="shared" ref="BK210:BL210" si="985">SUM(BK204:BK208)</f>
        <v>52</v>
      </c>
      <c r="BL210" s="33">
        <f t="shared" si="985"/>
        <v>-21</v>
      </c>
      <c r="BN210" s="32"/>
      <c r="BO210" s="94" t="s">
        <v>39</v>
      </c>
      <c r="BP210" s="33">
        <f>SUM(BP204:BP209)</f>
        <v>89</v>
      </c>
      <c r="BQ210" s="33">
        <f t="shared" ref="BQ210:BR210" si="986">SUM(BQ204:BQ209)</f>
        <v>94</v>
      </c>
      <c r="BR210" s="33">
        <f t="shared" si="986"/>
        <v>86</v>
      </c>
      <c r="BS210" s="34">
        <f t="shared" ref="BS210:BT210" si="987">SUM(BS204:BS208)</f>
        <v>-3</v>
      </c>
      <c r="BT210" s="33">
        <f t="shared" si="987"/>
        <v>-8</v>
      </c>
    </row>
    <row r="211" spans="2:72">
      <c r="B211" s="35"/>
      <c r="C211" s="35"/>
      <c r="D211" s="35"/>
      <c r="E211" s="35"/>
      <c r="F211" s="35"/>
      <c r="G211" s="35"/>
      <c r="H211" s="35"/>
      <c r="J211" s="35"/>
      <c r="K211" s="35"/>
      <c r="L211" s="35"/>
      <c r="M211" s="35"/>
      <c r="N211" s="35"/>
      <c r="O211" s="35"/>
      <c r="P211" s="35"/>
      <c r="R211" s="35"/>
      <c r="S211" s="35"/>
      <c r="T211" s="35"/>
      <c r="U211" s="35"/>
      <c r="V211" s="35"/>
      <c r="W211" s="35"/>
      <c r="X211" s="35"/>
      <c r="Z211" s="35"/>
      <c r="AA211" s="35"/>
      <c r="AB211" s="35"/>
      <c r="AC211" s="35"/>
      <c r="AD211" s="35"/>
      <c r="AE211" s="35"/>
      <c r="AF211" s="35"/>
      <c r="AH211" s="35"/>
      <c r="AI211" s="35"/>
      <c r="AJ211" s="35"/>
      <c r="AK211" s="35"/>
      <c r="AL211" s="35"/>
      <c r="AM211" s="35"/>
      <c r="AN211" s="35"/>
      <c r="AP211" s="35"/>
      <c r="AQ211" s="35"/>
      <c r="AR211" s="35"/>
      <c r="AS211" s="35"/>
      <c r="AT211" s="35"/>
      <c r="AU211" s="35"/>
      <c r="AV211" s="35"/>
      <c r="AX211" s="35"/>
      <c r="AY211" s="35"/>
      <c r="AZ211" s="35"/>
      <c r="BA211" s="35"/>
      <c r="BB211" s="35"/>
      <c r="BC211" s="35"/>
      <c r="BD211" s="35"/>
      <c r="BF211" s="35"/>
      <c r="BG211" s="35"/>
      <c r="BH211" s="35"/>
      <c r="BI211" s="35"/>
      <c r="BJ211" s="35"/>
      <c r="BK211" s="35"/>
      <c r="BL211" s="35"/>
      <c r="BN211" s="35"/>
      <c r="BO211" s="35"/>
      <c r="BP211" s="35"/>
      <c r="BQ211" s="35"/>
      <c r="BR211" s="35"/>
      <c r="BS211" s="35"/>
      <c r="BT211" s="35"/>
    </row>
    <row r="212" spans="2:72">
      <c r="B212" s="35" t="s">
        <v>110</v>
      </c>
      <c r="C212" s="35" t="s">
        <v>54</v>
      </c>
      <c r="D212" s="35"/>
      <c r="E212" s="35"/>
      <c r="F212" s="35"/>
      <c r="G212" s="35"/>
      <c r="H212" s="35"/>
      <c r="J212" s="35" t="s">
        <v>110</v>
      </c>
      <c r="K212" s="35" t="s">
        <v>54</v>
      </c>
      <c r="L212" s="35"/>
      <c r="M212" s="35"/>
      <c r="N212" s="35"/>
      <c r="O212" s="35"/>
      <c r="P212" s="35"/>
      <c r="R212" s="35" t="s">
        <v>110</v>
      </c>
      <c r="S212" s="35" t="s">
        <v>54</v>
      </c>
      <c r="T212" s="35"/>
      <c r="U212" s="35"/>
      <c r="V212" s="35"/>
      <c r="W212" s="35"/>
      <c r="X212" s="35"/>
      <c r="Z212" s="35" t="s">
        <v>110</v>
      </c>
      <c r="AA212" s="35" t="s">
        <v>54</v>
      </c>
      <c r="AB212" s="35"/>
      <c r="AC212" s="35"/>
      <c r="AD212" s="35"/>
      <c r="AE212" s="35"/>
      <c r="AF212" s="35"/>
      <c r="AH212" s="35" t="s">
        <v>110</v>
      </c>
      <c r="AI212" s="35" t="s">
        <v>54</v>
      </c>
      <c r="AJ212" s="35"/>
      <c r="AK212" s="35"/>
      <c r="AL212" s="35"/>
      <c r="AM212" s="35"/>
      <c r="AN212" s="35"/>
      <c r="AP212" s="35" t="s">
        <v>110</v>
      </c>
      <c r="AQ212" s="35" t="s">
        <v>54</v>
      </c>
      <c r="AR212" s="35"/>
      <c r="AS212" s="35"/>
      <c r="AT212" s="35"/>
      <c r="AU212" s="35"/>
      <c r="AV212" s="35"/>
      <c r="AX212" s="35" t="s">
        <v>110</v>
      </c>
      <c r="AY212" s="35" t="s">
        <v>54</v>
      </c>
      <c r="AZ212" s="35"/>
      <c r="BA212" s="35"/>
      <c r="BB212" s="35"/>
      <c r="BC212" s="35"/>
      <c r="BD212" s="35"/>
      <c r="BF212" s="35" t="s">
        <v>110</v>
      </c>
      <c r="BG212" s="35" t="s">
        <v>54</v>
      </c>
      <c r="BH212" s="35"/>
      <c r="BI212" s="35"/>
      <c r="BJ212" s="35"/>
      <c r="BK212" s="35"/>
      <c r="BL212" s="35"/>
      <c r="BN212" s="35" t="s">
        <v>110</v>
      </c>
      <c r="BO212" s="35" t="s">
        <v>54</v>
      </c>
      <c r="BP212" s="35"/>
      <c r="BQ212" s="35"/>
      <c r="BR212" s="35"/>
      <c r="BS212" s="35"/>
      <c r="BT212" s="35"/>
    </row>
    <row r="213" spans="2:72" ht="14.45" customHeight="1">
      <c r="B213" s="322" t="s">
        <v>1</v>
      </c>
      <c r="C213" s="325" t="s">
        <v>8</v>
      </c>
      <c r="D213" s="67" t="str">
        <f>D190</f>
        <v>REALISASI</v>
      </c>
      <c r="E213" s="87" t="str">
        <f t="shared" ref="E213:F213" si="988">E190</f>
        <v>RKAP</v>
      </c>
      <c r="F213" s="68" t="str">
        <f t="shared" si="988"/>
        <v>REALISASI</v>
      </c>
      <c r="G213" s="326" t="s">
        <v>38</v>
      </c>
      <c r="H213" s="327"/>
      <c r="J213" s="322" t="s">
        <v>1</v>
      </c>
      <c r="K213" s="325" t="s">
        <v>8</v>
      </c>
      <c r="L213" s="67" t="str">
        <f>L190</f>
        <v>REALISASI</v>
      </c>
      <c r="M213" s="87" t="str">
        <f t="shared" ref="M213:N213" si="989">M190</f>
        <v>RKAP</v>
      </c>
      <c r="N213" s="68" t="str">
        <f t="shared" si="989"/>
        <v>REALISASI</v>
      </c>
      <c r="O213" s="326" t="s">
        <v>38</v>
      </c>
      <c r="P213" s="327"/>
      <c r="R213" s="322" t="s">
        <v>1</v>
      </c>
      <c r="S213" s="325" t="s">
        <v>8</v>
      </c>
      <c r="T213" s="67" t="str">
        <f>T190</f>
        <v>REALISASI</v>
      </c>
      <c r="U213" s="87" t="str">
        <f t="shared" ref="U213:V213" si="990">U190</f>
        <v>RKAP</v>
      </c>
      <c r="V213" s="68" t="str">
        <f t="shared" si="990"/>
        <v>REALISASI</v>
      </c>
      <c r="W213" s="326" t="s">
        <v>38</v>
      </c>
      <c r="X213" s="327"/>
      <c r="Z213" s="322" t="s">
        <v>1</v>
      </c>
      <c r="AA213" s="325" t="s">
        <v>8</v>
      </c>
      <c r="AB213" s="67" t="str">
        <f>AB190</f>
        <v>REALISASI</v>
      </c>
      <c r="AC213" s="87" t="str">
        <f t="shared" ref="AC213:AD213" si="991">AC190</f>
        <v>RKAP</v>
      </c>
      <c r="AD213" s="68" t="str">
        <f t="shared" si="991"/>
        <v>REALISASI</v>
      </c>
      <c r="AE213" s="326" t="s">
        <v>38</v>
      </c>
      <c r="AF213" s="327"/>
      <c r="AH213" s="322" t="s">
        <v>1</v>
      </c>
      <c r="AI213" s="325" t="s">
        <v>8</v>
      </c>
      <c r="AJ213" s="67" t="str">
        <f>AJ190</f>
        <v>REALISASI</v>
      </c>
      <c r="AK213" s="87" t="str">
        <f t="shared" ref="AK213:AL213" si="992">AK190</f>
        <v>RKAP</v>
      </c>
      <c r="AL213" s="68" t="str">
        <f t="shared" si="992"/>
        <v>REALISASI</v>
      </c>
      <c r="AM213" s="326" t="s">
        <v>38</v>
      </c>
      <c r="AN213" s="327"/>
      <c r="AP213" s="322" t="s">
        <v>1</v>
      </c>
      <c r="AQ213" s="325" t="s">
        <v>8</v>
      </c>
      <c r="AR213" s="67" t="str">
        <f>AR190</f>
        <v>REALISASI</v>
      </c>
      <c r="AS213" s="87" t="str">
        <f t="shared" ref="AS213:AT213" si="993">AS190</f>
        <v>RKAP</v>
      </c>
      <c r="AT213" s="68" t="str">
        <f t="shared" si="993"/>
        <v>REALISASI</v>
      </c>
      <c r="AU213" s="326" t="s">
        <v>38</v>
      </c>
      <c r="AV213" s="327"/>
      <c r="AX213" s="322" t="s">
        <v>1</v>
      </c>
      <c r="AY213" s="325" t="s">
        <v>8</v>
      </c>
      <c r="AZ213" s="67" t="str">
        <f>AZ190</f>
        <v>REALISASI</v>
      </c>
      <c r="BA213" s="87" t="str">
        <f t="shared" ref="BA213:BB213" si="994">BA190</f>
        <v>RKAP</v>
      </c>
      <c r="BB213" s="68" t="str">
        <f t="shared" si="994"/>
        <v>REALISASI</v>
      </c>
      <c r="BC213" s="326" t="s">
        <v>38</v>
      </c>
      <c r="BD213" s="327"/>
      <c r="BF213" s="322" t="s">
        <v>1</v>
      </c>
      <c r="BG213" s="325" t="s">
        <v>8</v>
      </c>
      <c r="BH213" s="67" t="str">
        <f>BH190</f>
        <v>REALISASI</v>
      </c>
      <c r="BI213" s="87" t="str">
        <f t="shared" ref="BI213:BJ213" si="995">BI190</f>
        <v>RKAP</v>
      </c>
      <c r="BJ213" s="68" t="str">
        <f t="shared" si="995"/>
        <v>REALISASI</v>
      </c>
      <c r="BK213" s="326" t="s">
        <v>38</v>
      </c>
      <c r="BL213" s="327"/>
      <c r="BN213" s="322" t="s">
        <v>1</v>
      </c>
      <c r="BO213" s="325" t="s">
        <v>8</v>
      </c>
      <c r="BP213" s="67" t="str">
        <f>BP190</f>
        <v>REALISASI</v>
      </c>
      <c r="BQ213" s="87" t="str">
        <f t="shared" ref="BQ213:BR213" si="996">BQ190</f>
        <v>RKAP</v>
      </c>
      <c r="BR213" s="68" t="str">
        <f t="shared" si="996"/>
        <v>REALISASI</v>
      </c>
      <c r="BS213" s="326" t="s">
        <v>38</v>
      </c>
      <c r="BT213" s="327"/>
    </row>
    <row r="214" spans="2:72">
      <c r="B214" s="323"/>
      <c r="C214" s="323"/>
      <c r="D214" s="81" t="str">
        <f t="shared" ref="D214:F214" si="997">D191</f>
        <v>TAHUN</v>
      </c>
      <c r="E214" s="81" t="str">
        <f t="shared" si="997"/>
        <v>TAHUN</v>
      </c>
      <c r="F214" s="81" t="str">
        <f t="shared" si="997"/>
        <v>TAHUN</v>
      </c>
      <c r="G214" s="320" t="s">
        <v>5</v>
      </c>
      <c r="H214" s="321"/>
      <c r="J214" s="323"/>
      <c r="K214" s="323"/>
      <c r="L214" s="81" t="str">
        <f t="shared" ref="L214:N214" si="998">L191</f>
        <v>TAHUN</v>
      </c>
      <c r="M214" s="81" t="str">
        <f t="shared" si="998"/>
        <v>TAHUN</v>
      </c>
      <c r="N214" s="81" t="str">
        <f t="shared" si="998"/>
        <v>TAHUN</v>
      </c>
      <c r="O214" s="320" t="s">
        <v>5</v>
      </c>
      <c r="P214" s="321"/>
      <c r="R214" s="323"/>
      <c r="S214" s="323"/>
      <c r="T214" s="81" t="str">
        <f t="shared" ref="T214:V214" si="999">T191</f>
        <v>TAHUN</v>
      </c>
      <c r="U214" s="81" t="str">
        <f t="shared" si="999"/>
        <v>TAHUN</v>
      </c>
      <c r="V214" s="81" t="str">
        <f t="shared" si="999"/>
        <v>TAHUN</v>
      </c>
      <c r="W214" s="320" t="s">
        <v>5</v>
      </c>
      <c r="X214" s="321"/>
      <c r="Z214" s="323"/>
      <c r="AA214" s="323"/>
      <c r="AB214" s="81" t="str">
        <f t="shared" ref="AB214:AD214" si="1000">AB191</f>
        <v>TAHUN</v>
      </c>
      <c r="AC214" s="81" t="str">
        <f t="shared" si="1000"/>
        <v>TAHUN</v>
      </c>
      <c r="AD214" s="81" t="str">
        <f t="shared" si="1000"/>
        <v>TAHUN</v>
      </c>
      <c r="AE214" s="320" t="s">
        <v>5</v>
      </c>
      <c r="AF214" s="321"/>
      <c r="AH214" s="323"/>
      <c r="AI214" s="323"/>
      <c r="AJ214" s="81" t="str">
        <f t="shared" ref="AJ214:AL214" si="1001">AJ191</f>
        <v>TAHUN</v>
      </c>
      <c r="AK214" s="81" t="str">
        <f t="shared" si="1001"/>
        <v>TAHUN</v>
      </c>
      <c r="AL214" s="81" t="str">
        <f t="shared" si="1001"/>
        <v>TAHUN</v>
      </c>
      <c r="AM214" s="320" t="s">
        <v>5</v>
      </c>
      <c r="AN214" s="321"/>
      <c r="AP214" s="323"/>
      <c r="AQ214" s="323"/>
      <c r="AR214" s="81" t="str">
        <f t="shared" ref="AR214:AT214" si="1002">AR191</f>
        <v>TAHUN</v>
      </c>
      <c r="AS214" s="81" t="str">
        <f t="shared" si="1002"/>
        <v>TAHUN</v>
      </c>
      <c r="AT214" s="81" t="str">
        <f t="shared" si="1002"/>
        <v>TAHUN</v>
      </c>
      <c r="AU214" s="320" t="s">
        <v>5</v>
      </c>
      <c r="AV214" s="321"/>
      <c r="AX214" s="323"/>
      <c r="AY214" s="323"/>
      <c r="AZ214" s="81" t="str">
        <f t="shared" ref="AZ214:BB214" si="1003">AZ191</f>
        <v>TAHUN</v>
      </c>
      <c r="BA214" s="81" t="str">
        <f t="shared" si="1003"/>
        <v>TAHUN</v>
      </c>
      <c r="BB214" s="81" t="str">
        <f t="shared" si="1003"/>
        <v>TAHUN</v>
      </c>
      <c r="BC214" s="320" t="s">
        <v>5</v>
      </c>
      <c r="BD214" s="321"/>
      <c r="BF214" s="323"/>
      <c r="BG214" s="323"/>
      <c r="BH214" s="81" t="str">
        <f t="shared" ref="BH214:BJ214" si="1004">BH191</f>
        <v>TAHUN</v>
      </c>
      <c r="BI214" s="81" t="str">
        <f t="shared" si="1004"/>
        <v>TAHUN</v>
      </c>
      <c r="BJ214" s="81" t="str">
        <f t="shared" si="1004"/>
        <v>TAHUN</v>
      </c>
      <c r="BK214" s="320" t="s">
        <v>5</v>
      </c>
      <c r="BL214" s="321"/>
      <c r="BN214" s="323"/>
      <c r="BO214" s="323"/>
      <c r="BP214" s="81" t="str">
        <f t="shared" ref="BP214:BR214" si="1005">BP191</f>
        <v>TAHUN</v>
      </c>
      <c r="BQ214" s="81" t="str">
        <f t="shared" si="1005"/>
        <v>TAHUN</v>
      </c>
      <c r="BR214" s="81" t="str">
        <f t="shared" si="1005"/>
        <v>TAHUN</v>
      </c>
      <c r="BS214" s="320" t="s">
        <v>5</v>
      </c>
      <c r="BT214" s="321"/>
    </row>
    <row r="215" spans="2:72">
      <c r="B215" s="324"/>
      <c r="C215" s="324"/>
      <c r="D215" s="69">
        <f t="shared" ref="D215:F215" si="1006">D192</f>
        <v>2020</v>
      </c>
      <c r="E215" s="69">
        <f t="shared" si="1006"/>
        <v>2021</v>
      </c>
      <c r="F215" s="69">
        <f t="shared" si="1006"/>
        <v>2021</v>
      </c>
      <c r="G215" s="91" t="s">
        <v>49</v>
      </c>
      <c r="H215" s="91" t="s">
        <v>50</v>
      </c>
      <c r="J215" s="324"/>
      <c r="K215" s="324"/>
      <c r="L215" s="69">
        <f t="shared" ref="L215:N215" si="1007">L192</f>
        <v>2020</v>
      </c>
      <c r="M215" s="69">
        <f t="shared" si="1007"/>
        <v>2021</v>
      </c>
      <c r="N215" s="69">
        <f t="shared" si="1007"/>
        <v>2021</v>
      </c>
      <c r="O215" s="91" t="s">
        <v>49</v>
      </c>
      <c r="P215" s="91" t="s">
        <v>50</v>
      </c>
      <c r="R215" s="324"/>
      <c r="S215" s="324"/>
      <c r="T215" s="69">
        <f t="shared" ref="T215:V215" si="1008">T192</f>
        <v>2020</v>
      </c>
      <c r="U215" s="69">
        <f t="shared" si="1008"/>
        <v>2021</v>
      </c>
      <c r="V215" s="69">
        <f t="shared" si="1008"/>
        <v>2021</v>
      </c>
      <c r="W215" s="91" t="s">
        <v>49</v>
      </c>
      <c r="X215" s="91" t="s">
        <v>50</v>
      </c>
      <c r="Z215" s="324"/>
      <c r="AA215" s="324"/>
      <c r="AB215" s="69">
        <f t="shared" ref="AB215:AD215" si="1009">AB192</f>
        <v>2020</v>
      </c>
      <c r="AC215" s="69">
        <f t="shared" si="1009"/>
        <v>2021</v>
      </c>
      <c r="AD215" s="69">
        <f t="shared" si="1009"/>
        <v>2021</v>
      </c>
      <c r="AE215" s="91" t="s">
        <v>49</v>
      </c>
      <c r="AF215" s="91" t="s">
        <v>50</v>
      </c>
      <c r="AH215" s="324"/>
      <c r="AI215" s="324"/>
      <c r="AJ215" s="69">
        <f t="shared" ref="AJ215:AL215" si="1010">AJ192</f>
        <v>2020</v>
      </c>
      <c r="AK215" s="69">
        <f t="shared" si="1010"/>
        <v>2021</v>
      </c>
      <c r="AL215" s="69">
        <f t="shared" si="1010"/>
        <v>2021</v>
      </c>
      <c r="AM215" s="91" t="s">
        <v>49</v>
      </c>
      <c r="AN215" s="91" t="s">
        <v>50</v>
      </c>
      <c r="AP215" s="324"/>
      <c r="AQ215" s="324"/>
      <c r="AR215" s="69">
        <f t="shared" ref="AR215:AT215" si="1011">AR192</f>
        <v>2020</v>
      </c>
      <c r="AS215" s="69">
        <f t="shared" si="1011"/>
        <v>2021</v>
      </c>
      <c r="AT215" s="69">
        <f t="shared" si="1011"/>
        <v>2021</v>
      </c>
      <c r="AU215" s="91" t="s">
        <v>49</v>
      </c>
      <c r="AV215" s="91" t="s">
        <v>50</v>
      </c>
      <c r="AX215" s="324"/>
      <c r="AY215" s="324"/>
      <c r="AZ215" s="69">
        <f t="shared" ref="AZ215:BB215" si="1012">AZ192</f>
        <v>2020</v>
      </c>
      <c r="BA215" s="69">
        <f t="shared" si="1012"/>
        <v>2021</v>
      </c>
      <c r="BB215" s="69">
        <f t="shared" si="1012"/>
        <v>2021</v>
      </c>
      <c r="BC215" s="91" t="s">
        <v>49</v>
      </c>
      <c r="BD215" s="91" t="s">
        <v>50</v>
      </c>
      <c r="BF215" s="324"/>
      <c r="BG215" s="324"/>
      <c r="BH215" s="69">
        <f t="shared" ref="BH215:BJ215" si="1013">BH192</f>
        <v>2020</v>
      </c>
      <c r="BI215" s="69">
        <f t="shared" si="1013"/>
        <v>2021</v>
      </c>
      <c r="BJ215" s="69">
        <f t="shared" si="1013"/>
        <v>2021</v>
      </c>
      <c r="BK215" s="91" t="s">
        <v>49</v>
      </c>
      <c r="BL215" s="91" t="s">
        <v>50</v>
      </c>
      <c r="BN215" s="324"/>
      <c r="BO215" s="324"/>
      <c r="BP215" s="69">
        <f t="shared" ref="BP215:BR215" si="1014">BP192</f>
        <v>2020</v>
      </c>
      <c r="BQ215" s="69">
        <f t="shared" si="1014"/>
        <v>2021</v>
      </c>
      <c r="BR215" s="69">
        <f t="shared" si="1014"/>
        <v>2021</v>
      </c>
      <c r="BS215" s="91" t="s">
        <v>49</v>
      </c>
      <c r="BT215" s="91" t="s">
        <v>50</v>
      </c>
    </row>
    <row r="216" spans="2:72">
      <c r="B216" s="90">
        <v>1</v>
      </c>
      <c r="C216" s="90">
        <v>2</v>
      </c>
      <c r="D216" s="90">
        <v>3</v>
      </c>
      <c r="E216" s="90">
        <v>4</v>
      </c>
      <c r="F216" s="90">
        <v>5</v>
      </c>
      <c r="G216" s="90">
        <v>6</v>
      </c>
      <c r="H216" s="90">
        <v>7</v>
      </c>
      <c r="J216" s="90">
        <v>1</v>
      </c>
      <c r="K216" s="90">
        <v>2</v>
      </c>
      <c r="L216" s="90">
        <v>3</v>
      </c>
      <c r="M216" s="90">
        <v>4</v>
      </c>
      <c r="N216" s="90">
        <v>5</v>
      </c>
      <c r="O216" s="90">
        <v>6</v>
      </c>
      <c r="P216" s="90">
        <v>7</v>
      </c>
      <c r="R216" s="90">
        <v>1</v>
      </c>
      <c r="S216" s="90">
        <v>2</v>
      </c>
      <c r="T216" s="90">
        <v>3</v>
      </c>
      <c r="U216" s="90">
        <v>4</v>
      </c>
      <c r="V216" s="90">
        <v>5</v>
      </c>
      <c r="W216" s="90">
        <v>6</v>
      </c>
      <c r="X216" s="90">
        <v>7</v>
      </c>
      <c r="Z216" s="90">
        <v>1</v>
      </c>
      <c r="AA216" s="90">
        <v>2</v>
      </c>
      <c r="AB216" s="90">
        <v>3</v>
      </c>
      <c r="AC216" s="90">
        <v>4</v>
      </c>
      <c r="AD216" s="90">
        <v>5</v>
      </c>
      <c r="AE216" s="90">
        <v>6</v>
      </c>
      <c r="AF216" s="90">
        <v>7</v>
      </c>
      <c r="AH216" s="90">
        <v>1</v>
      </c>
      <c r="AI216" s="90">
        <v>2</v>
      </c>
      <c r="AJ216" s="90">
        <v>3</v>
      </c>
      <c r="AK216" s="90">
        <v>4</v>
      </c>
      <c r="AL216" s="90">
        <v>5</v>
      </c>
      <c r="AM216" s="90">
        <v>6</v>
      </c>
      <c r="AN216" s="90">
        <v>7</v>
      </c>
      <c r="AP216" s="90">
        <v>1</v>
      </c>
      <c r="AQ216" s="90">
        <v>2</v>
      </c>
      <c r="AR216" s="90">
        <v>3</v>
      </c>
      <c r="AS216" s="90">
        <v>4</v>
      </c>
      <c r="AT216" s="90">
        <v>5</v>
      </c>
      <c r="AU216" s="90">
        <v>6</v>
      </c>
      <c r="AV216" s="90">
        <v>7</v>
      </c>
      <c r="AX216" s="90">
        <v>1</v>
      </c>
      <c r="AY216" s="90">
        <v>2</v>
      </c>
      <c r="AZ216" s="90">
        <v>3</v>
      </c>
      <c r="BA216" s="90">
        <v>4</v>
      </c>
      <c r="BB216" s="90">
        <v>5</v>
      </c>
      <c r="BC216" s="90">
        <v>6</v>
      </c>
      <c r="BD216" s="90">
        <v>7</v>
      </c>
      <c r="BF216" s="90">
        <v>1</v>
      </c>
      <c r="BG216" s="90">
        <v>2</v>
      </c>
      <c r="BH216" s="90">
        <v>3</v>
      </c>
      <c r="BI216" s="90">
        <v>4</v>
      </c>
      <c r="BJ216" s="90">
        <v>5</v>
      </c>
      <c r="BK216" s="90">
        <v>6</v>
      </c>
      <c r="BL216" s="90">
        <v>7</v>
      </c>
      <c r="BN216" s="90">
        <v>1</v>
      </c>
      <c r="BO216" s="90">
        <v>2</v>
      </c>
      <c r="BP216" s="90">
        <v>3</v>
      </c>
      <c r="BQ216" s="90">
        <v>4</v>
      </c>
      <c r="BR216" s="90">
        <v>5</v>
      </c>
      <c r="BS216" s="90">
        <v>6</v>
      </c>
      <c r="BT216" s="90">
        <v>7</v>
      </c>
    </row>
    <row r="217" spans="2:72">
      <c r="B217" s="14"/>
      <c r="C217" s="15"/>
      <c r="D217" s="16"/>
      <c r="E217" s="54"/>
      <c r="F217" s="16"/>
      <c r="G217" s="16"/>
      <c r="H217" s="54"/>
      <c r="J217" s="14"/>
      <c r="K217" s="15"/>
      <c r="L217" s="16"/>
      <c r="M217" s="54"/>
      <c r="N217" s="16"/>
      <c r="O217" s="16"/>
      <c r="P217" s="54"/>
      <c r="R217" s="14"/>
      <c r="S217" s="15"/>
      <c r="T217" s="16"/>
      <c r="U217" s="54"/>
      <c r="V217" s="16"/>
      <c r="W217" s="16"/>
      <c r="X217" s="54"/>
      <c r="Z217" s="14"/>
      <c r="AA217" s="15"/>
      <c r="AB217" s="16"/>
      <c r="AC217" s="54"/>
      <c r="AD217" s="16"/>
      <c r="AE217" s="16"/>
      <c r="AF217" s="54"/>
      <c r="AH217" s="14"/>
      <c r="AI217" s="15"/>
      <c r="AJ217" s="16"/>
      <c r="AK217" s="54"/>
      <c r="AL217" s="16"/>
      <c r="AM217" s="16"/>
      <c r="AN217" s="54"/>
      <c r="AP217" s="14"/>
      <c r="AQ217" s="15"/>
      <c r="AR217" s="16"/>
      <c r="AS217" s="54"/>
      <c r="AT217" s="16"/>
      <c r="AU217" s="16"/>
      <c r="AV217" s="54"/>
      <c r="AX217" s="14"/>
      <c r="AY217" s="15"/>
      <c r="AZ217" s="16"/>
      <c r="BA217" s="54"/>
      <c r="BB217" s="16"/>
      <c r="BC217" s="16"/>
      <c r="BD217" s="54"/>
      <c r="BF217" s="14"/>
      <c r="BG217" s="15"/>
      <c r="BH217" s="16"/>
      <c r="BI217" s="54"/>
      <c r="BJ217" s="16"/>
      <c r="BK217" s="16"/>
      <c r="BL217" s="54"/>
      <c r="BN217" s="14"/>
      <c r="BO217" s="15"/>
      <c r="BP217" s="16"/>
      <c r="BQ217" s="54"/>
      <c r="BR217" s="16"/>
      <c r="BS217" s="16"/>
      <c r="BT217" s="54"/>
    </row>
    <row r="218" spans="2:72">
      <c r="B218" s="17">
        <v>1</v>
      </c>
      <c r="C218" s="18" t="s">
        <v>9</v>
      </c>
      <c r="D218" s="19"/>
      <c r="E218" s="19"/>
      <c r="F218" s="19"/>
      <c r="G218" s="20"/>
      <c r="H218" s="21"/>
      <c r="J218" s="17">
        <v>1</v>
      </c>
      <c r="K218" s="18" t="s">
        <v>9</v>
      </c>
      <c r="L218" s="19"/>
      <c r="M218" s="19"/>
      <c r="N218" s="19"/>
      <c r="O218" s="20"/>
      <c r="P218" s="21"/>
      <c r="R218" s="17">
        <v>1</v>
      </c>
      <c r="S218" s="18" t="s">
        <v>9</v>
      </c>
      <c r="T218" s="19"/>
      <c r="U218" s="19"/>
      <c r="V218" s="19"/>
      <c r="W218" s="20"/>
      <c r="X218" s="21"/>
      <c r="Z218" s="17">
        <v>1</v>
      </c>
      <c r="AA218" s="18" t="s">
        <v>9</v>
      </c>
      <c r="AB218" s="19"/>
      <c r="AC218" s="19"/>
      <c r="AD218" s="19"/>
      <c r="AE218" s="20"/>
      <c r="AF218" s="21"/>
      <c r="AH218" s="17">
        <v>1</v>
      </c>
      <c r="AI218" s="18" t="s">
        <v>9</v>
      </c>
      <c r="AJ218" s="19"/>
      <c r="AK218" s="19"/>
      <c r="AL218" s="19"/>
      <c r="AM218" s="20"/>
      <c r="AN218" s="21"/>
      <c r="AP218" s="17">
        <v>1</v>
      </c>
      <c r="AQ218" s="18" t="s">
        <v>9</v>
      </c>
      <c r="AR218" s="19"/>
      <c r="AS218" s="19"/>
      <c r="AT218" s="19"/>
      <c r="AU218" s="20"/>
      <c r="AV218" s="21"/>
      <c r="AX218" s="17">
        <v>1</v>
      </c>
      <c r="AY218" s="18" t="s">
        <v>9</v>
      </c>
      <c r="AZ218" s="19"/>
      <c r="BA218" s="19"/>
      <c r="BB218" s="19"/>
      <c r="BC218" s="20"/>
      <c r="BD218" s="21"/>
      <c r="BF218" s="17">
        <v>1</v>
      </c>
      <c r="BG218" s="18" t="s">
        <v>9</v>
      </c>
      <c r="BH218" s="19"/>
      <c r="BI218" s="19"/>
      <c r="BJ218" s="19"/>
      <c r="BK218" s="20"/>
      <c r="BL218" s="21"/>
      <c r="BN218" s="17">
        <v>1</v>
      </c>
      <c r="BO218" s="18" t="s">
        <v>9</v>
      </c>
      <c r="BP218" s="19"/>
      <c r="BQ218" s="19"/>
      <c r="BR218" s="19"/>
      <c r="BS218" s="20"/>
      <c r="BT218" s="21"/>
    </row>
    <row r="219" spans="2:72">
      <c r="B219" s="22"/>
      <c r="C219" s="18" t="s">
        <v>10</v>
      </c>
      <c r="D219" s="168">
        <f>D27+D81+D99+D135</f>
        <v>0</v>
      </c>
      <c r="E219" s="168">
        <f>E27+E81+E99+E135</f>
        <v>0</v>
      </c>
      <c r="F219" s="168">
        <f>F27+F81+F99+F135</f>
        <v>0</v>
      </c>
      <c r="G219" s="169">
        <f>F219-D219</f>
        <v>0</v>
      </c>
      <c r="H219" s="170">
        <f>F219-E219</f>
        <v>0</v>
      </c>
      <c r="J219" s="22"/>
      <c r="K219" s="18" t="s">
        <v>10</v>
      </c>
      <c r="L219" s="168">
        <f>L27+L81+L99+L135</f>
        <v>0</v>
      </c>
      <c r="M219" s="168">
        <f>M27+M81+M99+M135</f>
        <v>0</v>
      </c>
      <c r="N219" s="168">
        <f>N27+N81+N99+N135</f>
        <v>0</v>
      </c>
      <c r="O219" s="169">
        <f>N219-L219</f>
        <v>0</v>
      </c>
      <c r="P219" s="170">
        <f>N219-M219</f>
        <v>0</v>
      </c>
      <c r="R219" s="22"/>
      <c r="S219" s="18" t="s">
        <v>10</v>
      </c>
      <c r="T219" s="168">
        <f>T27+T81+T99+T135</f>
        <v>0</v>
      </c>
      <c r="U219" s="168">
        <f>U27+U81+U99+U135</f>
        <v>0</v>
      </c>
      <c r="V219" s="168">
        <f>V27+V81+V99+V135</f>
        <v>0</v>
      </c>
      <c r="W219" s="169">
        <f>V219-T219</f>
        <v>0</v>
      </c>
      <c r="X219" s="170">
        <f>V219-U219</f>
        <v>0</v>
      </c>
      <c r="Z219" s="22"/>
      <c r="AA219" s="18" t="s">
        <v>10</v>
      </c>
      <c r="AB219" s="168">
        <f>AB27+AB81+AB99+AB135</f>
        <v>0</v>
      </c>
      <c r="AC219" s="168">
        <f>AC27+AC81+AC99+AC135</f>
        <v>0</v>
      </c>
      <c r="AD219" s="168">
        <f>AD27+AD81+AD99+AD135</f>
        <v>0</v>
      </c>
      <c r="AE219" s="169">
        <f>AD219-AB219</f>
        <v>0</v>
      </c>
      <c r="AF219" s="170">
        <f>AD219-AC219</f>
        <v>0</v>
      </c>
      <c r="AH219" s="22"/>
      <c r="AI219" s="18" t="s">
        <v>10</v>
      </c>
      <c r="AJ219" s="168">
        <f>AJ27+AJ81+AJ99+AJ135</f>
        <v>0</v>
      </c>
      <c r="AK219" s="168">
        <f>AK27+AK81+AK99+AK135</f>
        <v>0</v>
      </c>
      <c r="AL219" s="168">
        <f>AL27+AL81+AL99+AL135</f>
        <v>0</v>
      </c>
      <c r="AM219" s="169">
        <f>AL219-AJ219</f>
        <v>0</v>
      </c>
      <c r="AN219" s="170">
        <f>AL219-AK219</f>
        <v>0</v>
      </c>
      <c r="AP219" s="22"/>
      <c r="AQ219" s="18" t="s">
        <v>10</v>
      </c>
      <c r="AR219" s="168">
        <f>AR27+AR81+AR99+AR135</f>
        <v>0</v>
      </c>
      <c r="AS219" s="168">
        <f>AS27+AS81+AS99+AS135</f>
        <v>0</v>
      </c>
      <c r="AT219" s="168">
        <f>AT27+AT81+AT99+AT135</f>
        <v>0</v>
      </c>
      <c r="AU219" s="169">
        <f>AT219-AR219</f>
        <v>0</v>
      </c>
      <c r="AV219" s="170">
        <f>AT219-AS219</f>
        <v>0</v>
      </c>
      <c r="AX219" s="22"/>
      <c r="AY219" s="18" t="s">
        <v>10</v>
      </c>
      <c r="AZ219" s="168">
        <f>AZ27+AZ81+AZ99+AZ135</f>
        <v>0</v>
      </c>
      <c r="BA219" s="168">
        <f>BA27+BA81+BA99+BA135</f>
        <v>0</v>
      </c>
      <c r="BB219" s="168">
        <f>BB27+BB81+BB99+BB135</f>
        <v>0</v>
      </c>
      <c r="BC219" s="169">
        <f>BB219-AZ219</f>
        <v>0</v>
      </c>
      <c r="BD219" s="170">
        <f>BB219-BA219</f>
        <v>0</v>
      </c>
      <c r="BF219" s="22"/>
      <c r="BG219" s="18" t="s">
        <v>10</v>
      </c>
      <c r="BH219" s="168">
        <f>BH27+BH81+BH99+BH135</f>
        <v>0</v>
      </c>
      <c r="BI219" s="168">
        <f>BI27+BI81+BI99+BI135</f>
        <v>0</v>
      </c>
      <c r="BJ219" s="168">
        <f>BJ27+BJ81+BJ99+BJ135</f>
        <v>0</v>
      </c>
      <c r="BK219" s="169">
        <f>BJ219-BH219</f>
        <v>0</v>
      </c>
      <c r="BL219" s="170">
        <f>BJ219-BI219</f>
        <v>0</v>
      </c>
      <c r="BN219" s="22"/>
      <c r="BO219" s="18" t="s">
        <v>10</v>
      </c>
      <c r="BP219" s="168">
        <f>BP27+BP81+BP99+BP135</f>
        <v>0</v>
      </c>
      <c r="BQ219" s="168">
        <f>BQ27+BQ81+BQ99+BQ135</f>
        <v>0</v>
      </c>
      <c r="BR219" s="168">
        <f>BR27+BR81+BR99+BR135</f>
        <v>0</v>
      </c>
      <c r="BS219" s="169">
        <f>BR219-BP219</f>
        <v>0</v>
      </c>
      <c r="BT219" s="170">
        <f>BR219-BQ219</f>
        <v>0</v>
      </c>
    </row>
    <row r="220" spans="2:72">
      <c r="B220" s="22"/>
      <c r="C220" s="18" t="s">
        <v>11</v>
      </c>
      <c r="D220" s="168">
        <v>0</v>
      </c>
      <c r="E220" s="168">
        <v>0</v>
      </c>
      <c r="F220" s="168">
        <v>0</v>
      </c>
      <c r="G220" s="169">
        <f t="shared" ref="G220:G225" si="1015">F220-D220</f>
        <v>0</v>
      </c>
      <c r="H220" s="170">
        <f t="shared" ref="H220:H225" si="1016">F220-E220</f>
        <v>0</v>
      </c>
      <c r="J220" s="22"/>
      <c r="K220" s="18" t="s">
        <v>11</v>
      </c>
      <c r="L220" s="168">
        <v>0</v>
      </c>
      <c r="M220" s="168">
        <v>0</v>
      </c>
      <c r="N220" s="168">
        <v>0</v>
      </c>
      <c r="O220" s="169">
        <f t="shared" ref="O220:O225" si="1017">N220-L220</f>
        <v>0</v>
      </c>
      <c r="P220" s="170">
        <f t="shared" ref="P220:P225" si="1018">N220-M220</f>
        <v>0</v>
      </c>
      <c r="R220" s="22"/>
      <c r="S220" s="18" t="s">
        <v>11</v>
      </c>
      <c r="T220" s="168">
        <v>0</v>
      </c>
      <c r="U220" s="168">
        <v>0</v>
      </c>
      <c r="V220" s="168">
        <v>0</v>
      </c>
      <c r="W220" s="169">
        <f t="shared" ref="W220:W225" si="1019">V220-T220</f>
        <v>0</v>
      </c>
      <c r="X220" s="170">
        <f t="shared" ref="X220:X225" si="1020">V220-U220</f>
        <v>0</v>
      </c>
      <c r="Z220" s="22"/>
      <c r="AA220" s="18" t="s">
        <v>11</v>
      </c>
      <c r="AB220" s="168">
        <v>0</v>
      </c>
      <c r="AC220" s="168">
        <v>0</v>
      </c>
      <c r="AD220" s="168">
        <v>0</v>
      </c>
      <c r="AE220" s="169">
        <f t="shared" ref="AE220:AE225" si="1021">AD220-AB220</f>
        <v>0</v>
      </c>
      <c r="AF220" s="170">
        <f t="shared" ref="AF220:AF225" si="1022">AD220-AC220</f>
        <v>0</v>
      </c>
      <c r="AH220" s="22"/>
      <c r="AI220" s="18" t="s">
        <v>11</v>
      </c>
      <c r="AJ220" s="168">
        <v>0</v>
      </c>
      <c r="AK220" s="168">
        <v>0</v>
      </c>
      <c r="AL220" s="168">
        <v>0</v>
      </c>
      <c r="AM220" s="169">
        <f t="shared" ref="AM220:AM225" si="1023">AL220-AJ220</f>
        <v>0</v>
      </c>
      <c r="AN220" s="170">
        <f t="shared" ref="AN220:AN225" si="1024">AL220-AK220</f>
        <v>0</v>
      </c>
      <c r="AP220" s="22"/>
      <c r="AQ220" s="18" t="s">
        <v>11</v>
      </c>
      <c r="AR220" s="168">
        <v>0</v>
      </c>
      <c r="AS220" s="168">
        <v>0</v>
      </c>
      <c r="AT220" s="168">
        <v>0</v>
      </c>
      <c r="AU220" s="169">
        <f t="shared" ref="AU220:AU225" si="1025">AT220-AR220</f>
        <v>0</v>
      </c>
      <c r="AV220" s="170">
        <f t="shared" ref="AV220:AV225" si="1026">AT220-AS220</f>
        <v>0</v>
      </c>
      <c r="AX220" s="22"/>
      <c r="AY220" s="18" t="s">
        <v>11</v>
      </c>
      <c r="AZ220" s="168">
        <v>0</v>
      </c>
      <c r="BA220" s="168">
        <v>0</v>
      </c>
      <c r="BB220" s="168">
        <v>0</v>
      </c>
      <c r="BC220" s="169">
        <f t="shared" ref="BC220:BC225" si="1027">BB220-AZ220</f>
        <v>0</v>
      </c>
      <c r="BD220" s="170">
        <f t="shared" ref="BD220:BD225" si="1028">BB220-BA220</f>
        <v>0</v>
      </c>
      <c r="BF220" s="22"/>
      <c r="BG220" s="18" t="s">
        <v>11</v>
      </c>
      <c r="BH220" s="168">
        <v>0</v>
      </c>
      <c r="BI220" s="168">
        <v>0</v>
      </c>
      <c r="BJ220" s="168">
        <v>0</v>
      </c>
      <c r="BK220" s="169">
        <f t="shared" ref="BK220:BK225" si="1029">BJ220-BH220</f>
        <v>0</v>
      </c>
      <c r="BL220" s="170">
        <f t="shared" ref="BL220:BL225" si="1030">BJ220-BI220</f>
        <v>0</v>
      </c>
      <c r="BN220" s="22"/>
      <c r="BO220" s="18" t="s">
        <v>11</v>
      </c>
      <c r="BP220" s="168">
        <v>0</v>
      </c>
      <c r="BQ220" s="168">
        <v>0</v>
      </c>
      <c r="BR220" s="168">
        <v>0</v>
      </c>
      <c r="BS220" s="169">
        <f t="shared" ref="BS220:BS225" si="1031">BR220-BP220</f>
        <v>0</v>
      </c>
      <c r="BT220" s="170">
        <f t="shared" ref="BT220:BT225" si="1032">BR220-BQ220</f>
        <v>0</v>
      </c>
    </row>
    <row r="221" spans="2:72">
      <c r="B221" s="22"/>
      <c r="C221" s="18" t="s">
        <v>12</v>
      </c>
      <c r="D221" s="168">
        <f>+D31+D85+D103+D139+D29+D83+D101+D137</f>
        <v>16</v>
      </c>
      <c r="E221" s="168">
        <f t="shared" ref="E221:F221" si="1033">+E31+E85+E103+E139+E29+E83+E101+E137</f>
        <v>24</v>
      </c>
      <c r="F221" s="168">
        <f t="shared" si="1033"/>
        <v>51</v>
      </c>
      <c r="G221" s="169">
        <f t="shared" si="1015"/>
        <v>35</v>
      </c>
      <c r="H221" s="170">
        <f t="shared" si="1016"/>
        <v>27</v>
      </c>
      <c r="J221" s="22"/>
      <c r="K221" s="18" t="s">
        <v>12</v>
      </c>
      <c r="L221" s="168">
        <f>+L31+L85+L103+L139+L29+L83+L101+L137</f>
        <v>0</v>
      </c>
      <c r="M221" s="168">
        <f t="shared" ref="M221:N221" si="1034">+M31+M85+M103+M139+M29+M83+M101+M137</f>
        <v>0</v>
      </c>
      <c r="N221" s="168">
        <f t="shared" si="1034"/>
        <v>0</v>
      </c>
      <c r="O221" s="169">
        <f t="shared" si="1017"/>
        <v>0</v>
      </c>
      <c r="P221" s="170">
        <f t="shared" si="1018"/>
        <v>0</v>
      </c>
      <c r="R221" s="22"/>
      <c r="S221" s="18" t="s">
        <v>12</v>
      </c>
      <c r="T221" s="168">
        <f>+T31+T85+T103+T139+T29+T83+T101+T137</f>
        <v>0</v>
      </c>
      <c r="U221" s="168">
        <f t="shared" ref="U221:V221" si="1035">+U31+U85+U103+U139+U29+U83+U101+U137</f>
        <v>0</v>
      </c>
      <c r="V221" s="168">
        <f t="shared" si="1035"/>
        <v>0</v>
      </c>
      <c r="W221" s="169">
        <f t="shared" si="1019"/>
        <v>0</v>
      </c>
      <c r="X221" s="170">
        <f t="shared" si="1020"/>
        <v>0</v>
      </c>
      <c r="Z221" s="22"/>
      <c r="AA221" s="18" t="s">
        <v>12</v>
      </c>
      <c r="AB221" s="168">
        <f>+AB31+AB85+AB103+AB139+AB29+AB83+AB101+AB137</f>
        <v>1</v>
      </c>
      <c r="AC221" s="168">
        <f t="shared" ref="AC221:AD221" si="1036">+AC31+AC85+AC103+AC139+AC29+AC83+AC101+AC137</f>
        <v>0</v>
      </c>
      <c r="AD221" s="168">
        <f t="shared" si="1036"/>
        <v>0</v>
      </c>
      <c r="AE221" s="169">
        <f t="shared" si="1021"/>
        <v>-1</v>
      </c>
      <c r="AF221" s="170">
        <f t="shared" si="1022"/>
        <v>0</v>
      </c>
      <c r="AH221" s="22"/>
      <c r="AI221" s="18" t="s">
        <v>12</v>
      </c>
      <c r="AJ221" s="168">
        <f>+AJ31+AJ85+AJ103+AJ139+AJ29+AJ83+AJ101+AJ137</f>
        <v>0</v>
      </c>
      <c r="AK221" s="168">
        <f t="shared" ref="AK221:AL221" si="1037">+AK31+AK85+AK103+AK139+AK29+AK83+AK101+AK137</f>
        <v>0</v>
      </c>
      <c r="AL221" s="168">
        <f t="shared" si="1037"/>
        <v>0</v>
      </c>
      <c r="AM221" s="169">
        <f t="shared" si="1023"/>
        <v>0</v>
      </c>
      <c r="AN221" s="170">
        <f t="shared" si="1024"/>
        <v>0</v>
      </c>
      <c r="AP221" s="22"/>
      <c r="AQ221" s="18" t="s">
        <v>12</v>
      </c>
      <c r="AR221" s="168">
        <f>+AR31+AR85+AR103+AR139+AR29+AR83+AR101+AR137</f>
        <v>0</v>
      </c>
      <c r="AS221" s="168">
        <f t="shared" ref="AS221:AT221" si="1038">+AS31+AS85+AS103+AS139+AS29+AS83+AS101+AS137</f>
        <v>0</v>
      </c>
      <c r="AT221" s="168">
        <f t="shared" si="1038"/>
        <v>0</v>
      </c>
      <c r="AU221" s="169">
        <f t="shared" si="1025"/>
        <v>0</v>
      </c>
      <c r="AV221" s="170">
        <f t="shared" si="1026"/>
        <v>0</v>
      </c>
      <c r="AX221" s="22"/>
      <c r="AY221" s="18" t="s">
        <v>12</v>
      </c>
      <c r="AZ221" s="168">
        <f>+AZ31+AZ85+AZ103+AZ139+AZ29+AZ83+AZ101+AZ137</f>
        <v>15</v>
      </c>
      <c r="BA221" s="168">
        <f t="shared" ref="BA221:BB221" si="1039">+BA31+BA85+BA103+BA139+BA29+BA83+BA101+BA137</f>
        <v>24</v>
      </c>
      <c r="BB221" s="168">
        <f t="shared" si="1039"/>
        <v>51</v>
      </c>
      <c r="BC221" s="169">
        <f t="shared" si="1027"/>
        <v>36</v>
      </c>
      <c r="BD221" s="170">
        <f t="shared" si="1028"/>
        <v>27</v>
      </c>
      <c r="BF221" s="22"/>
      <c r="BG221" s="18" t="s">
        <v>12</v>
      </c>
      <c r="BH221" s="168">
        <f>+BH31+BH85+BH103+BH139+BH29+BH83+BH101+BH137</f>
        <v>0</v>
      </c>
      <c r="BI221" s="168">
        <f t="shared" ref="BI221:BJ221" si="1040">+BI31+BI85+BI103+BI139+BI29+BI83+BI101+BI137</f>
        <v>0</v>
      </c>
      <c r="BJ221" s="168">
        <f t="shared" si="1040"/>
        <v>0</v>
      </c>
      <c r="BK221" s="169">
        <f t="shared" si="1029"/>
        <v>0</v>
      </c>
      <c r="BL221" s="170">
        <f t="shared" si="1030"/>
        <v>0</v>
      </c>
      <c r="BN221" s="22"/>
      <c r="BO221" s="18" t="s">
        <v>12</v>
      </c>
      <c r="BP221" s="168">
        <f>+BP31+BP85+BP103+BP139+BP29+BP83+BP101+BP137</f>
        <v>0</v>
      </c>
      <c r="BQ221" s="168">
        <f t="shared" ref="BQ221:BR221" si="1041">+BQ31+BQ85+BQ103+BQ139+BQ29+BQ83+BQ101+BQ137</f>
        <v>0</v>
      </c>
      <c r="BR221" s="168">
        <f t="shared" si="1041"/>
        <v>0</v>
      </c>
      <c r="BS221" s="169">
        <f t="shared" si="1031"/>
        <v>0</v>
      </c>
      <c r="BT221" s="170">
        <f t="shared" si="1032"/>
        <v>0</v>
      </c>
    </row>
    <row r="222" spans="2:72">
      <c r="B222" s="22"/>
      <c r="C222" s="24" t="s">
        <v>13</v>
      </c>
      <c r="D222" s="168">
        <f>+D28+D82+D100+D136</f>
        <v>2623</v>
      </c>
      <c r="E222" s="168">
        <f>+E28+E82+E100+E136</f>
        <v>3103</v>
      </c>
      <c r="F222" s="168">
        <f>+F28+F82+F100+F136</f>
        <v>2185</v>
      </c>
      <c r="G222" s="169">
        <f t="shared" si="1015"/>
        <v>-438</v>
      </c>
      <c r="H222" s="170">
        <f t="shared" si="1016"/>
        <v>-918</v>
      </c>
      <c r="J222" s="22"/>
      <c r="K222" s="24" t="s">
        <v>13</v>
      </c>
      <c r="L222" s="168">
        <f>+L28+L82+L100+L136</f>
        <v>0</v>
      </c>
      <c r="M222" s="168">
        <f>+M28+M82+M100+M136</f>
        <v>0</v>
      </c>
      <c r="N222" s="168">
        <f>+N28+N82+N100+N136</f>
        <v>0</v>
      </c>
      <c r="O222" s="169">
        <f t="shared" si="1017"/>
        <v>0</v>
      </c>
      <c r="P222" s="170">
        <f t="shared" si="1018"/>
        <v>0</v>
      </c>
      <c r="R222" s="22"/>
      <c r="S222" s="24" t="s">
        <v>13</v>
      </c>
      <c r="T222" s="168">
        <f>+T28+T82+T100+T136</f>
        <v>17</v>
      </c>
      <c r="U222" s="168">
        <f>+U28+U82+U100+U136</f>
        <v>89</v>
      </c>
      <c r="V222" s="168">
        <f>+V28+V82+V100+V136</f>
        <v>81</v>
      </c>
      <c r="W222" s="169">
        <f t="shared" si="1019"/>
        <v>64</v>
      </c>
      <c r="X222" s="170">
        <f t="shared" si="1020"/>
        <v>-8</v>
      </c>
      <c r="Z222" s="22"/>
      <c r="AA222" s="24" t="s">
        <v>13</v>
      </c>
      <c r="AB222" s="168">
        <f>+AB28+AB82+AB100+AB136</f>
        <v>3</v>
      </c>
      <c r="AC222" s="168">
        <f>+AC28+AC82+AC100+AC136</f>
        <v>15</v>
      </c>
      <c r="AD222" s="168">
        <f>+AD28+AD82+AD100+AD136</f>
        <v>3</v>
      </c>
      <c r="AE222" s="169">
        <f t="shared" si="1021"/>
        <v>0</v>
      </c>
      <c r="AF222" s="170">
        <f t="shared" si="1022"/>
        <v>-12</v>
      </c>
      <c r="AH222" s="22"/>
      <c r="AI222" s="24" t="s">
        <v>13</v>
      </c>
      <c r="AJ222" s="168">
        <f>+AJ28+AJ82+AJ100+AJ136</f>
        <v>1141</v>
      </c>
      <c r="AK222" s="168">
        <f>+AK28+AK82+AK100+AK136</f>
        <v>1123</v>
      </c>
      <c r="AL222" s="168">
        <f>+AL28+AL82+AL100+AL136</f>
        <v>1122</v>
      </c>
      <c r="AM222" s="169">
        <f t="shared" si="1023"/>
        <v>-19</v>
      </c>
      <c r="AN222" s="170">
        <f t="shared" si="1024"/>
        <v>-1</v>
      </c>
      <c r="AP222" s="22"/>
      <c r="AQ222" s="24" t="s">
        <v>13</v>
      </c>
      <c r="AR222" s="168">
        <f>+AR28+AR82+AR100+AR136</f>
        <v>350</v>
      </c>
      <c r="AS222" s="168">
        <f>+AS28+AS82+AS100+AS136</f>
        <v>350</v>
      </c>
      <c r="AT222" s="168">
        <f>+AT28+AT82+AT100+AT136</f>
        <v>360</v>
      </c>
      <c r="AU222" s="169">
        <f t="shared" si="1025"/>
        <v>10</v>
      </c>
      <c r="AV222" s="170">
        <f t="shared" si="1026"/>
        <v>10</v>
      </c>
      <c r="AX222" s="22"/>
      <c r="AY222" s="24" t="s">
        <v>13</v>
      </c>
      <c r="AZ222" s="168">
        <f>+AZ28+AZ82+AZ100+AZ136</f>
        <v>224</v>
      </c>
      <c r="BA222" s="168">
        <f>+BA28+BA82+BA100+BA136</f>
        <v>290</v>
      </c>
      <c r="BB222" s="168">
        <f>+BB28+BB82+BB100+BB136</f>
        <v>194</v>
      </c>
      <c r="BC222" s="169">
        <f t="shared" si="1027"/>
        <v>-30</v>
      </c>
      <c r="BD222" s="170">
        <f t="shared" si="1028"/>
        <v>-96</v>
      </c>
      <c r="BF222" s="22"/>
      <c r="BG222" s="24" t="s">
        <v>13</v>
      </c>
      <c r="BH222" s="168">
        <f>+BH28+BH82+BH100+BH136</f>
        <v>751</v>
      </c>
      <c r="BI222" s="168">
        <f>+BI28+BI82+BI100+BI136</f>
        <v>1083</v>
      </c>
      <c r="BJ222" s="168">
        <f>+BJ28+BJ82+BJ100+BJ136</f>
        <v>288</v>
      </c>
      <c r="BK222" s="169">
        <f t="shared" si="1029"/>
        <v>-463</v>
      </c>
      <c r="BL222" s="170">
        <f t="shared" si="1030"/>
        <v>-795</v>
      </c>
      <c r="BN222" s="22"/>
      <c r="BO222" s="24" t="s">
        <v>13</v>
      </c>
      <c r="BP222" s="168">
        <f>+BP28+BP82+BP100+BP136</f>
        <v>137</v>
      </c>
      <c r="BQ222" s="168">
        <f>+BQ28+BQ82+BQ100+BQ136</f>
        <v>153</v>
      </c>
      <c r="BR222" s="168">
        <f>+BR28+BR82+BR100+BR136</f>
        <v>137</v>
      </c>
      <c r="BS222" s="169">
        <f t="shared" si="1031"/>
        <v>0</v>
      </c>
      <c r="BT222" s="170">
        <f t="shared" si="1032"/>
        <v>-16</v>
      </c>
    </row>
    <row r="223" spans="2:72">
      <c r="B223" s="22"/>
      <c r="C223" s="18" t="s">
        <v>36</v>
      </c>
      <c r="D223" s="168">
        <f>+D32+D86+D104+D140</f>
        <v>44</v>
      </c>
      <c r="E223" s="168">
        <f>+E32+E86+E104+E140</f>
        <v>58</v>
      </c>
      <c r="F223" s="168">
        <f>+F32+F86+F104+F140</f>
        <v>0</v>
      </c>
      <c r="G223" s="169">
        <f t="shared" si="1015"/>
        <v>-44</v>
      </c>
      <c r="H223" s="170">
        <f t="shared" si="1016"/>
        <v>-58</v>
      </c>
      <c r="J223" s="22"/>
      <c r="K223" s="18" t="s">
        <v>36</v>
      </c>
      <c r="L223" s="168">
        <f>+L32+L86+L104+L140</f>
        <v>0</v>
      </c>
      <c r="M223" s="168">
        <f>+M32+M86+M104+M140</f>
        <v>0</v>
      </c>
      <c r="N223" s="168">
        <f>+N32+N86+N104+N140</f>
        <v>0</v>
      </c>
      <c r="O223" s="169">
        <f t="shared" si="1017"/>
        <v>0</v>
      </c>
      <c r="P223" s="170">
        <f t="shared" si="1018"/>
        <v>0</v>
      </c>
      <c r="R223" s="22"/>
      <c r="S223" s="18" t="s">
        <v>36</v>
      </c>
      <c r="T223" s="168">
        <f>+T32+T86+T104+T140</f>
        <v>0</v>
      </c>
      <c r="U223" s="168">
        <f>+U32+U86+U104+U140</f>
        <v>0</v>
      </c>
      <c r="V223" s="168">
        <f>+V32+V86+V104+V140</f>
        <v>0</v>
      </c>
      <c r="W223" s="169">
        <f t="shared" si="1019"/>
        <v>0</v>
      </c>
      <c r="X223" s="170">
        <f t="shared" si="1020"/>
        <v>0</v>
      </c>
      <c r="Z223" s="22"/>
      <c r="AA223" s="18" t="s">
        <v>36</v>
      </c>
      <c r="AB223" s="168">
        <f>+AB32+AB86+AB104+AB140</f>
        <v>0</v>
      </c>
      <c r="AC223" s="168">
        <f>+AC32+AC86+AC104+AC140</f>
        <v>0</v>
      </c>
      <c r="AD223" s="168">
        <f>+AD32+AD86+AD104+AD140</f>
        <v>0</v>
      </c>
      <c r="AE223" s="169">
        <f t="shared" si="1021"/>
        <v>0</v>
      </c>
      <c r="AF223" s="170">
        <f t="shared" si="1022"/>
        <v>0</v>
      </c>
      <c r="AH223" s="22"/>
      <c r="AI223" s="18" t="s">
        <v>36</v>
      </c>
      <c r="AJ223" s="168">
        <f>+AJ32+AJ86+AJ104+AJ140</f>
        <v>0</v>
      </c>
      <c r="AK223" s="168">
        <f>+AK32+AK86+AK104+AK140</f>
        <v>0</v>
      </c>
      <c r="AL223" s="168">
        <f>+AL32+AL86+AL104+AL140</f>
        <v>0</v>
      </c>
      <c r="AM223" s="169">
        <f t="shared" si="1023"/>
        <v>0</v>
      </c>
      <c r="AN223" s="170">
        <f t="shared" si="1024"/>
        <v>0</v>
      </c>
      <c r="AP223" s="22"/>
      <c r="AQ223" s="18" t="s">
        <v>36</v>
      </c>
      <c r="AR223" s="168">
        <f>+AR32+AR86+AR104+AR140</f>
        <v>0</v>
      </c>
      <c r="AS223" s="168">
        <f>+AS32+AS86+AS104+AS140</f>
        <v>0</v>
      </c>
      <c r="AT223" s="168">
        <f>+AT32+AT86+AT104+AT140</f>
        <v>0</v>
      </c>
      <c r="AU223" s="169">
        <f t="shared" si="1025"/>
        <v>0</v>
      </c>
      <c r="AV223" s="170">
        <f t="shared" si="1026"/>
        <v>0</v>
      </c>
      <c r="AX223" s="22"/>
      <c r="AY223" s="18" t="s">
        <v>36</v>
      </c>
      <c r="AZ223" s="168">
        <f>+AZ32+AZ86+AZ104+AZ140</f>
        <v>44</v>
      </c>
      <c r="BA223" s="168">
        <f>+BA32+BA86+BA104+BA140</f>
        <v>58</v>
      </c>
      <c r="BB223" s="168">
        <f>+BB32+BB86+BB104+BB140</f>
        <v>0</v>
      </c>
      <c r="BC223" s="169">
        <f t="shared" si="1027"/>
        <v>-44</v>
      </c>
      <c r="BD223" s="170">
        <f t="shared" si="1028"/>
        <v>-58</v>
      </c>
      <c r="BF223" s="22"/>
      <c r="BG223" s="18" t="s">
        <v>36</v>
      </c>
      <c r="BH223" s="168">
        <f>+BH32+BH86+BH104+BH140</f>
        <v>0</v>
      </c>
      <c r="BI223" s="168">
        <f>+BI32+BI86+BI104+BI140</f>
        <v>0</v>
      </c>
      <c r="BJ223" s="168">
        <f>+BJ32+BJ86+BJ104+BJ140</f>
        <v>0</v>
      </c>
      <c r="BK223" s="169">
        <f t="shared" si="1029"/>
        <v>0</v>
      </c>
      <c r="BL223" s="170">
        <f t="shared" si="1030"/>
        <v>0</v>
      </c>
      <c r="BN223" s="22"/>
      <c r="BO223" s="18" t="s">
        <v>36</v>
      </c>
      <c r="BP223" s="168">
        <f>+BP32+BP86+BP104+BP140</f>
        <v>0</v>
      </c>
      <c r="BQ223" s="168">
        <f>+BQ32+BQ86+BQ104+BQ140</f>
        <v>0</v>
      </c>
      <c r="BR223" s="168">
        <f>+BR32+BR86+BR104+BR140</f>
        <v>0</v>
      </c>
      <c r="BS223" s="169">
        <f t="shared" si="1031"/>
        <v>0</v>
      </c>
      <c r="BT223" s="170">
        <f t="shared" si="1032"/>
        <v>0</v>
      </c>
    </row>
    <row r="224" spans="2:72">
      <c r="B224" s="22"/>
      <c r="C224" s="18" t="s">
        <v>14</v>
      </c>
      <c r="D224" s="168">
        <f>D30+D84+D102+D138</f>
        <v>0</v>
      </c>
      <c r="E224" s="168">
        <f>E30+E84+E102+E138</f>
        <v>0</v>
      </c>
      <c r="F224" s="168">
        <f>F30+F84+F102+F138</f>
        <v>0</v>
      </c>
      <c r="G224" s="169">
        <f t="shared" si="1015"/>
        <v>0</v>
      </c>
      <c r="H224" s="170">
        <f t="shared" si="1016"/>
        <v>0</v>
      </c>
      <c r="J224" s="22"/>
      <c r="K224" s="18" t="s">
        <v>14</v>
      </c>
      <c r="L224" s="168">
        <f>L30+L84+L102+L138</f>
        <v>0</v>
      </c>
      <c r="M224" s="168">
        <f>M30+M84+M102+M138</f>
        <v>0</v>
      </c>
      <c r="N224" s="168">
        <f>N30+N84+N102+N138</f>
        <v>0</v>
      </c>
      <c r="O224" s="169">
        <f t="shared" si="1017"/>
        <v>0</v>
      </c>
      <c r="P224" s="170">
        <f t="shared" si="1018"/>
        <v>0</v>
      </c>
      <c r="R224" s="22"/>
      <c r="S224" s="18" t="s">
        <v>14</v>
      </c>
      <c r="T224" s="168">
        <f>T30+T84+T102+T138</f>
        <v>0</v>
      </c>
      <c r="U224" s="168">
        <f>U30+U84+U102+U138</f>
        <v>0</v>
      </c>
      <c r="V224" s="168">
        <f>V30+V84+V102+V138</f>
        <v>0</v>
      </c>
      <c r="W224" s="169">
        <f t="shared" si="1019"/>
        <v>0</v>
      </c>
      <c r="X224" s="170">
        <f t="shared" si="1020"/>
        <v>0</v>
      </c>
      <c r="Z224" s="22"/>
      <c r="AA224" s="18" t="s">
        <v>14</v>
      </c>
      <c r="AB224" s="168">
        <f>AB30+AB84+AB102+AB138</f>
        <v>0</v>
      </c>
      <c r="AC224" s="168">
        <f>AC30+AC84+AC102+AC138</f>
        <v>0</v>
      </c>
      <c r="AD224" s="168">
        <f>AD30+AD84+AD102+AD138</f>
        <v>0</v>
      </c>
      <c r="AE224" s="169">
        <f t="shared" si="1021"/>
        <v>0</v>
      </c>
      <c r="AF224" s="170">
        <f t="shared" si="1022"/>
        <v>0</v>
      </c>
      <c r="AH224" s="22"/>
      <c r="AI224" s="18" t="s">
        <v>14</v>
      </c>
      <c r="AJ224" s="168">
        <f>AJ30+AJ84+AJ102+AJ138</f>
        <v>0</v>
      </c>
      <c r="AK224" s="168">
        <f>AK30+AK84+AK102+AK138</f>
        <v>0</v>
      </c>
      <c r="AL224" s="168">
        <f>AL30+AL84+AL102+AL138</f>
        <v>0</v>
      </c>
      <c r="AM224" s="169">
        <f t="shared" si="1023"/>
        <v>0</v>
      </c>
      <c r="AN224" s="170">
        <f t="shared" si="1024"/>
        <v>0</v>
      </c>
      <c r="AP224" s="22"/>
      <c r="AQ224" s="18" t="s">
        <v>14</v>
      </c>
      <c r="AR224" s="168">
        <f>AR30+AR84+AR102+AR138</f>
        <v>0</v>
      </c>
      <c r="AS224" s="168">
        <f>AS30+AS84+AS102+AS138</f>
        <v>0</v>
      </c>
      <c r="AT224" s="168">
        <f>AT30+AT84+AT102+AT138</f>
        <v>0</v>
      </c>
      <c r="AU224" s="169">
        <f t="shared" si="1025"/>
        <v>0</v>
      </c>
      <c r="AV224" s="170">
        <f t="shared" si="1026"/>
        <v>0</v>
      </c>
      <c r="AX224" s="22"/>
      <c r="AY224" s="18" t="s">
        <v>14</v>
      </c>
      <c r="AZ224" s="168">
        <f>AZ30+AZ84+AZ102+AZ138</f>
        <v>0</v>
      </c>
      <c r="BA224" s="168">
        <f>BA30+BA84+BA102+BA138</f>
        <v>0</v>
      </c>
      <c r="BB224" s="168">
        <f>BB30+BB84+BB102+BB138</f>
        <v>0</v>
      </c>
      <c r="BC224" s="169">
        <f t="shared" si="1027"/>
        <v>0</v>
      </c>
      <c r="BD224" s="170">
        <f t="shared" si="1028"/>
        <v>0</v>
      </c>
      <c r="BF224" s="22"/>
      <c r="BG224" s="18" t="s">
        <v>14</v>
      </c>
      <c r="BH224" s="168">
        <f>BH30+BH84+BH102+BH138</f>
        <v>0</v>
      </c>
      <c r="BI224" s="168">
        <f>BI30+BI84+BI102+BI138</f>
        <v>0</v>
      </c>
      <c r="BJ224" s="168">
        <f>BJ30+BJ84+BJ102+BJ138</f>
        <v>0</v>
      </c>
      <c r="BK224" s="169">
        <f t="shared" si="1029"/>
        <v>0</v>
      </c>
      <c r="BL224" s="170">
        <f t="shared" si="1030"/>
        <v>0</v>
      </c>
      <c r="BN224" s="22"/>
      <c r="BO224" s="18" t="s">
        <v>14</v>
      </c>
      <c r="BP224" s="168">
        <f>BP30+BP84+BP102+BP138</f>
        <v>0</v>
      </c>
      <c r="BQ224" s="168">
        <f>BQ30+BQ84+BQ102+BQ138</f>
        <v>0</v>
      </c>
      <c r="BR224" s="168">
        <f>BR30+BR84+BR102+BR138</f>
        <v>0</v>
      </c>
      <c r="BS224" s="169">
        <f t="shared" si="1031"/>
        <v>0</v>
      </c>
      <c r="BT224" s="170">
        <f t="shared" si="1032"/>
        <v>0</v>
      </c>
    </row>
    <row r="225" spans="2:72">
      <c r="B225" s="22"/>
      <c r="C225" s="18" t="s">
        <v>15</v>
      </c>
      <c r="D225" s="168">
        <f>+D30+D87+D105+D141</f>
        <v>11</v>
      </c>
      <c r="E225" s="168">
        <f>+E30+E87+E105+E141</f>
        <v>12</v>
      </c>
      <c r="F225" s="168">
        <f>+F30+F87+F105+F141</f>
        <v>564</v>
      </c>
      <c r="G225" s="169">
        <f t="shared" si="1015"/>
        <v>553</v>
      </c>
      <c r="H225" s="170">
        <f t="shared" si="1016"/>
        <v>552</v>
      </c>
      <c r="J225" s="22"/>
      <c r="K225" s="18" t="s">
        <v>15</v>
      </c>
      <c r="L225" s="168">
        <f>+L30+L87+L105+L141</f>
        <v>0</v>
      </c>
      <c r="M225" s="168">
        <f>+M30+M87+M105+M141</f>
        <v>0</v>
      </c>
      <c r="N225" s="168">
        <f>+N30+N87+N105+N141</f>
        <v>0</v>
      </c>
      <c r="O225" s="169">
        <f t="shared" si="1017"/>
        <v>0</v>
      </c>
      <c r="P225" s="170">
        <f t="shared" si="1018"/>
        <v>0</v>
      </c>
      <c r="R225" s="22"/>
      <c r="S225" s="18" t="s">
        <v>15</v>
      </c>
      <c r="T225" s="168">
        <f>+T30+T87+T105+T141</f>
        <v>0</v>
      </c>
      <c r="U225" s="168">
        <f>+U30+U87+U105+U141</f>
        <v>0</v>
      </c>
      <c r="V225" s="168">
        <f>+V30+V87+V105+V141</f>
        <v>0</v>
      </c>
      <c r="W225" s="169">
        <f t="shared" si="1019"/>
        <v>0</v>
      </c>
      <c r="X225" s="170">
        <f t="shared" si="1020"/>
        <v>0</v>
      </c>
      <c r="Z225" s="22"/>
      <c r="AA225" s="18" t="s">
        <v>15</v>
      </c>
      <c r="AB225" s="168">
        <f>+AB30+AB87+AB105+AB141</f>
        <v>0</v>
      </c>
      <c r="AC225" s="168">
        <f>+AC30+AC87+AC105+AC141</f>
        <v>0</v>
      </c>
      <c r="AD225" s="168">
        <f>+AD30+AD87+AD105+AD141</f>
        <v>0</v>
      </c>
      <c r="AE225" s="169">
        <f t="shared" si="1021"/>
        <v>0</v>
      </c>
      <c r="AF225" s="170">
        <f t="shared" si="1022"/>
        <v>0</v>
      </c>
      <c r="AH225" s="22"/>
      <c r="AI225" s="18" t="s">
        <v>15</v>
      </c>
      <c r="AJ225" s="168">
        <f>+AJ30+AJ87+AJ105+AJ141</f>
        <v>0</v>
      </c>
      <c r="AK225" s="168">
        <f>+AK30+AK87+AK105+AK141</f>
        <v>0</v>
      </c>
      <c r="AL225" s="168">
        <f>+AL30+AL87+AL105+AL141</f>
        <v>0</v>
      </c>
      <c r="AM225" s="169">
        <f t="shared" si="1023"/>
        <v>0</v>
      </c>
      <c r="AN225" s="170">
        <f t="shared" si="1024"/>
        <v>0</v>
      </c>
      <c r="AP225" s="22"/>
      <c r="AQ225" s="18" t="s">
        <v>15</v>
      </c>
      <c r="AR225" s="168">
        <f>+AR30+AR87+AR105+AR141</f>
        <v>0</v>
      </c>
      <c r="AS225" s="168">
        <f>+AS30+AS87+AS105+AS141</f>
        <v>0</v>
      </c>
      <c r="AT225" s="168">
        <f>+AT30+AT87+AT105+AT141</f>
        <v>0</v>
      </c>
      <c r="AU225" s="169">
        <f t="shared" si="1025"/>
        <v>0</v>
      </c>
      <c r="AV225" s="170">
        <f t="shared" si="1026"/>
        <v>0</v>
      </c>
      <c r="AX225" s="22"/>
      <c r="AY225" s="18" t="s">
        <v>15</v>
      </c>
      <c r="AZ225" s="168">
        <f>+AZ30+AZ87+AZ105+AZ141</f>
        <v>3</v>
      </c>
      <c r="BA225" s="168">
        <f>+BA30+BA87+BA105+BA141</f>
        <v>4</v>
      </c>
      <c r="BB225" s="168">
        <f>+BB30+BB87+BB105+BB141</f>
        <v>61</v>
      </c>
      <c r="BC225" s="169">
        <f t="shared" si="1027"/>
        <v>58</v>
      </c>
      <c r="BD225" s="170">
        <f t="shared" si="1028"/>
        <v>57</v>
      </c>
      <c r="BF225" s="22"/>
      <c r="BG225" s="18" t="s">
        <v>15</v>
      </c>
      <c r="BH225" s="168">
        <f>+BH30+BH87+BH105+BH141</f>
        <v>0</v>
      </c>
      <c r="BI225" s="168">
        <f>+BI30+BI87+BI105+BI141</f>
        <v>0</v>
      </c>
      <c r="BJ225" s="168">
        <f>+BJ30+BJ87+BJ105+BJ141</f>
        <v>495</v>
      </c>
      <c r="BK225" s="169">
        <f t="shared" si="1029"/>
        <v>495</v>
      </c>
      <c r="BL225" s="170">
        <f t="shared" si="1030"/>
        <v>495</v>
      </c>
      <c r="BN225" s="22"/>
      <c r="BO225" s="18" t="s">
        <v>15</v>
      </c>
      <c r="BP225" s="168">
        <f>+BP30+BP87+BP105+BP141</f>
        <v>8</v>
      </c>
      <c r="BQ225" s="168">
        <f>+BQ30+BQ87+BQ105+BQ141</f>
        <v>8</v>
      </c>
      <c r="BR225" s="168">
        <f>+BR30+BR87+BR105+BR141</f>
        <v>8</v>
      </c>
      <c r="BS225" s="169">
        <f t="shared" si="1031"/>
        <v>0</v>
      </c>
      <c r="BT225" s="170">
        <f t="shared" si="1032"/>
        <v>0</v>
      </c>
    </row>
    <row r="226" spans="2:72">
      <c r="B226" s="22"/>
      <c r="C226" s="25"/>
      <c r="D226" s="26"/>
      <c r="E226" s="30"/>
      <c r="F226" s="62"/>
      <c r="G226" s="28"/>
      <c r="H226" s="64"/>
      <c r="J226" s="22"/>
      <c r="K226" s="25"/>
      <c r="L226" s="26"/>
      <c r="M226" s="30"/>
      <c r="N226" s="62"/>
      <c r="O226" s="28"/>
      <c r="P226" s="64"/>
      <c r="R226" s="22"/>
      <c r="S226" s="25"/>
      <c r="T226" s="26"/>
      <c r="U226" s="30"/>
      <c r="V226" s="62"/>
      <c r="W226" s="28"/>
      <c r="X226" s="64"/>
      <c r="Z226" s="22"/>
      <c r="AA226" s="25"/>
      <c r="AB226" s="26"/>
      <c r="AC226" s="30"/>
      <c r="AD226" s="62"/>
      <c r="AE226" s="28"/>
      <c r="AF226" s="64"/>
      <c r="AH226" s="22"/>
      <c r="AI226" s="25"/>
      <c r="AJ226" s="26"/>
      <c r="AK226" s="30"/>
      <c r="AL226" s="62"/>
      <c r="AM226" s="28"/>
      <c r="AN226" s="64"/>
      <c r="AP226" s="22"/>
      <c r="AQ226" s="25"/>
      <c r="AR226" s="26"/>
      <c r="AS226" s="30"/>
      <c r="AT226" s="62"/>
      <c r="AU226" s="28"/>
      <c r="AV226" s="64"/>
      <c r="AX226" s="22"/>
      <c r="AY226" s="25"/>
      <c r="AZ226" s="26"/>
      <c r="BA226" s="30"/>
      <c r="BB226" s="62"/>
      <c r="BC226" s="28"/>
      <c r="BD226" s="64"/>
      <c r="BF226" s="22"/>
      <c r="BG226" s="25"/>
      <c r="BH226" s="26"/>
      <c r="BI226" s="30"/>
      <c r="BJ226" s="62"/>
      <c r="BK226" s="28"/>
      <c r="BL226" s="64"/>
      <c r="BN226" s="22"/>
      <c r="BO226" s="25"/>
      <c r="BP226" s="26"/>
      <c r="BQ226" s="30"/>
      <c r="BR226" s="62"/>
      <c r="BS226" s="28"/>
      <c r="BT226" s="64"/>
    </row>
    <row r="227" spans="2:72">
      <c r="B227" s="22"/>
      <c r="C227" s="29" t="s">
        <v>16</v>
      </c>
      <c r="D227" s="26">
        <f>SUM(D219:D225)</f>
        <v>2694</v>
      </c>
      <c r="E227" s="26">
        <f>SUM(E219:E225)</f>
        <v>3197</v>
      </c>
      <c r="F227" s="63">
        <f t="shared" ref="F227" si="1042">SUM(F219:F225)</f>
        <v>2800</v>
      </c>
      <c r="G227" s="30">
        <f>F227-D227</f>
        <v>106</v>
      </c>
      <c r="H227" s="26">
        <f>F227-E227</f>
        <v>-397</v>
      </c>
      <c r="J227" s="22"/>
      <c r="K227" s="29" t="s">
        <v>16</v>
      </c>
      <c r="L227" s="26">
        <f>SUM(L219:L225)</f>
        <v>0</v>
      </c>
      <c r="M227" s="26">
        <f>SUM(M219:M225)</f>
        <v>0</v>
      </c>
      <c r="N227" s="63">
        <f t="shared" ref="N227" si="1043">SUM(N219:N225)</f>
        <v>0</v>
      </c>
      <c r="O227" s="30">
        <f>N227-L227</f>
        <v>0</v>
      </c>
      <c r="P227" s="26">
        <f>N227-M227</f>
        <v>0</v>
      </c>
      <c r="R227" s="22"/>
      <c r="S227" s="29" t="s">
        <v>16</v>
      </c>
      <c r="T227" s="26">
        <f>SUM(T219:T225)</f>
        <v>17</v>
      </c>
      <c r="U227" s="26">
        <f>SUM(U219:U225)</f>
        <v>89</v>
      </c>
      <c r="V227" s="63">
        <f t="shared" ref="V227" si="1044">SUM(V219:V225)</f>
        <v>81</v>
      </c>
      <c r="W227" s="30">
        <f>V227-T227</f>
        <v>64</v>
      </c>
      <c r="X227" s="26">
        <f>V227-U227</f>
        <v>-8</v>
      </c>
      <c r="Z227" s="22"/>
      <c r="AA227" s="29" t="s">
        <v>16</v>
      </c>
      <c r="AB227" s="26">
        <f>SUM(AB219:AB225)</f>
        <v>4</v>
      </c>
      <c r="AC227" s="26">
        <f>SUM(AC219:AC225)</f>
        <v>15</v>
      </c>
      <c r="AD227" s="63">
        <f t="shared" ref="AD227" si="1045">SUM(AD219:AD225)</f>
        <v>3</v>
      </c>
      <c r="AE227" s="30">
        <f>AD227-AB227</f>
        <v>-1</v>
      </c>
      <c r="AF227" s="26">
        <f>AD227-AC227</f>
        <v>-12</v>
      </c>
      <c r="AH227" s="22"/>
      <c r="AI227" s="29" t="s">
        <v>16</v>
      </c>
      <c r="AJ227" s="26">
        <f>SUM(AJ219:AJ225)</f>
        <v>1141</v>
      </c>
      <c r="AK227" s="26">
        <f>SUM(AK219:AK225)</f>
        <v>1123</v>
      </c>
      <c r="AL227" s="63">
        <f t="shared" ref="AL227" si="1046">SUM(AL219:AL225)</f>
        <v>1122</v>
      </c>
      <c r="AM227" s="30">
        <f>AL227-AJ227</f>
        <v>-19</v>
      </c>
      <c r="AN227" s="26">
        <f>AL227-AK227</f>
        <v>-1</v>
      </c>
      <c r="AP227" s="22"/>
      <c r="AQ227" s="29" t="s">
        <v>16</v>
      </c>
      <c r="AR227" s="26">
        <f>SUM(AR219:AR225)</f>
        <v>350</v>
      </c>
      <c r="AS227" s="26">
        <f>SUM(AS219:AS225)</f>
        <v>350</v>
      </c>
      <c r="AT227" s="63">
        <f t="shared" ref="AT227" si="1047">SUM(AT219:AT225)</f>
        <v>360</v>
      </c>
      <c r="AU227" s="30">
        <f>AT227-AR227</f>
        <v>10</v>
      </c>
      <c r="AV227" s="26">
        <f>AT227-AS227</f>
        <v>10</v>
      </c>
      <c r="AX227" s="22"/>
      <c r="AY227" s="29" t="s">
        <v>16</v>
      </c>
      <c r="AZ227" s="26">
        <f>SUM(AZ219:AZ225)</f>
        <v>286</v>
      </c>
      <c r="BA227" s="26">
        <f>SUM(BA219:BA225)</f>
        <v>376</v>
      </c>
      <c r="BB227" s="63">
        <f t="shared" ref="BB227" si="1048">SUM(BB219:BB225)</f>
        <v>306</v>
      </c>
      <c r="BC227" s="30">
        <f>BB227-AZ227</f>
        <v>20</v>
      </c>
      <c r="BD227" s="26">
        <f>BB227-BA227</f>
        <v>-70</v>
      </c>
      <c r="BF227" s="22"/>
      <c r="BG227" s="29" t="s">
        <v>16</v>
      </c>
      <c r="BH227" s="26">
        <f>SUM(BH219:BH225)</f>
        <v>751</v>
      </c>
      <c r="BI227" s="26">
        <f>SUM(BI219:BI225)</f>
        <v>1083</v>
      </c>
      <c r="BJ227" s="63">
        <f t="shared" ref="BJ227" si="1049">SUM(BJ219:BJ225)</f>
        <v>783</v>
      </c>
      <c r="BK227" s="30">
        <f>BJ227-BH227</f>
        <v>32</v>
      </c>
      <c r="BL227" s="26">
        <f>BJ227-BI227</f>
        <v>-300</v>
      </c>
      <c r="BN227" s="22"/>
      <c r="BO227" s="29" t="s">
        <v>16</v>
      </c>
      <c r="BP227" s="26">
        <f>SUM(BP219:BP225)</f>
        <v>145</v>
      </c>
      <c r="BQ227" s="26">
        <f>SUM(BQ219:BQ225)</f>
        <v>161</v>
      </c>
      <c r="BR227" s="63">
        <f t="shared" ref="BR227" si="1050">SUM(BR219:BR225)</f>
        <v>145</v>
      </c>
      <c r="BS227" s="30">
        <f>BR227-BP227</f>
        <v>0</v>
      </c>
      <c r="BT227" s="26">
        <f>BR227-BQ227</f>
        <v>-16</v>
      </c>
    </row>
    <row r="228" spans="2:72">
      <c r="B228" s="22"/>
      <c r="C228" s="18"/>
      <c r="D228" s="23"/>
      <c r="E228" s="31"/>
      <c r="F228" s="61"/>
      <c r="G228" s="20"/>
      <c r="H228" s="21"/>
      <c r="J228" s="22"/>
      <c r="K228" s="18"/>
      <c r="L228" s="23"/>
      <c r="M228" s="31"/>
      <c r="N228" s="61"/>
      <c r="O228" s="20"/>
      <c r="P228" s="21"/>
      <c r="R228" s="22"/>
      <c r="S228" s="18"/>
      <c r="T228" s="23"/>
      <c r="U228" s="31"/>
      <c r="V228" s="61"/>
      <c r="W228" s="20"/>
      <c r="X228" s="21"/>
      <c r="Z228" s="22"/>
      <c r="AA228" s="18"/>
      <c r="AB228" s="23"/>
      <c r="AC228" s="31"/>
      <c r="AD228" s="61"/>
      <c r="AE228" s="20"/>
      <c r="AF228" s="21"/>
      <c r="AH228" s="22"/>
      <c r="AI228" s="18"/>
      <c r="AJ228" s="23"/>
      <c r="AK228" s="31"/>
      <c r="AL228" s="61"/>
      <c r="AM228" s="20"/>
      <c r="AN228" s="21"/>
      <c r="AP228" s="22"/>
      <c r="AQ228" s="18"/>
      <c r="AR228" s="23"/>
      <c r="AS228" s="31"/>
      <c r="AT228" s="61"/>
      <c r="AU228" s="20"/>
      <c r="AV228" s="21"/>
      <c r="AX228" s="22"/>
      <c r="AY228" s="18"/>
      <c r="AZ228" s="23"/>
      <c r="BA228" s="31"/>
      <c r="BB228" s="61"/>
      <c r="BC228" s="20"/>
      <c r="BD228" s="21"/>
      <c r="BF228" s="22"/>
      <c r="BG228" s="18"/>
      <c r="BH228" s="23"/>
      <c r="BI228" s="31"/>
      <c r="BJ228" s="61"/>
      <c r="BK228" s="20"/>
      <c r="BL228" s="21"/>
      <c r="BN228" s="22"/>
      <c r="BO228" s="18"/>
      <c r="BP228" s="23"/>
      <c r="BQ228" s="31"/>
      <c r="BR228" s="61"/>
      <c r="BS228" s="20"/>
      <c r="BT228" s="21"/>
    </row>
    <row r="229" spans="2:72">
      <c r="B229" s="22">
        <v>2</v>
      </c>
      <c r="C229" s="24" t="s">
        <v>17</v>
      </c>
      <c r="D229" s="23">
        <f t="shared" ref="D229:F231" si="1051">+D37+D91+D109+D145</f>
        <v>501</v>
      </c>
      <c r="E229" s="23">
        <f t="shared" si="1051"/>
        <v>490</v>
      </c>
      <c r="F229" s="23">
        <f t="shared" si="1051"/>
        <v>461</v>
      </c>
      <c r="G229" s="101">
        <f>F229-D229</f>
        <v>-40</v>
      </c>
      <c r="H229" s="101">
        <f>F229-E229</f>
        <v>-29</v>
      </c>
      <c r="J229" s="22">
        <v>2</v>
      </c>
      <c r="K229" s="24" t="s">
        <v>17</v>
      </c>
      <c r="L229" s="23">
        <f t="shared" ref="L229:N229" si="1052">+L37+L91+L109+L145</f>
        <v>0</v>
      </c>
      <c r="M229" s="23">
        <f t="shared" si="1052"/>
        <v>0</v>
      </c>
      <c r="N229" s="23">
        <f t="shared" si="1052"/>
        <v>0</v>
      </c>
      <c r="O229" s="101">
        <f>N229-L229</f>
        <v>0</v>
      </c>
      <c r="P229" s="101">
        <f>N229-M229</f>
        <v>0</v>
      </c>
      <c r="R229" s="22">
        <v>2</v>
      </c>
      <c r="S229" s="24" t="s">
        <v>17</v>
      </c>
      <c r="T229" s="23">
        <f t="shared" ref="T229:V229" si="1053">+T37+T91+T109+T145</f>
        <v>0</v>
      </c>
      <c r="U229" s="23">
        <f t="shared" si="1053"/>
        <v>20</v>
      </c>
      <c r="V229" s="23">
        <f t="shared" si="1053"/>
        <v>13</v>
      </c>
      <c r="W229" s="101">
        <f>V229-T229</f>
        <v>13</v>
      </c>
      <c r="X229" s="101">
        <f>V229-U229</f>
        <v>-7</v>
      </c>
      <c r="Z229" s="22">
        <v>2</v>
      </c>
      <c r="AA229" s="24" t="s">
        <v>17</v>
      </c>
      <c r="AB229" s="23">
        <f t="shared" ref="AB229:AD229" si="1054">+AB37+AB91+AB109+AB145</f>
        <v>0</v>
      </c>
      <c r="AC229" s="23">
        <f t="shared" si="1054"/>
        <v>0</v>
      </c>
      <c r="AD229" s="23">
        <f t="shared" si="1054"/>
        <v>0</v>
      </c>
      <c r="AE229" s="101">
        <f>AD229-AB229</f>
        <v>0</v>
      </c>
      <c r="AF229" s="101">
        <f>AD229-AC229</f>
        <v>0</v>
      </c>
      <c r="AH229" s="22">
        <v>2</v>
      </c>
      <c r="AI229" s="24" t="s">
        <v>17</v>
      </c>
      <c r="AJ229" s="23">
        <f t="shared" ref="AJ229:AL229" si="1055">+AJ37+AJ91+AJ109+AJ145</f>
        <v>194</v>
      </c>
      <c r="AK229" s="23">
        <f t="shared" si="1055"/>
        <v>216</v>
      </c>
      <c r="AL229" s="23">
        <f t="shared" si="1055"/>
        <v>209</v>
      </c>
      <c r="AM229" s="101">
        <f>AL229-AJ229</f>
        <v>15</v>
      </c>
      <c r="AN229" s="101">
        <f>AL229-AK229</f>
        <v>-7</v>
      </c>
      <c r="AP229" s="22">
        <v>2</v>
      </c>
      <c r="AQ229" s="24" t="s">
        <v>17</v>
      </c>
      <c r="AR229" s="23">
        <f t="shared" ref="AR229:AT229" si="1056">+AR37+AR91+AR109+AR145</f>
        <v>190</v>
      </c>
      <c r="AS229" s="23">
        <f t="shared" si="1056"/>
        <v>126</v>
      </c>
      <c r="AT229" s="23">
        <f t="shared" si="1056"/>
        <v>126</v>
      </c>
      <c r="AU229" s="101">
        <f>AT229-AR229</f>
        <v>-64</v>
      </c>
      <c r="AV229" s="101">
        <f>AT229-AS229</f>
        <v>0</v>
      </c>
      <c r="AX229" s="22">
        <v>2</v>
      </c>
      <c r="AY229" s="24" t="s">
        <v>17</v>
      </c>
      <c r="AZ229" s="23">
        <f t="shared" ref="AZ229:BB229" si="1057">+AZ37+AZ91+AZ109+AZ145</f>
        <v>39</v>
      </c>
      <c r="BA229" s="23">
        <f t="shared" si="1057"/>
        <v>46</v>
      </c>
      <c r="BB229" s="23">
        <f t="shared" si="1057"/>
        <v>32</v>
      </c>
      <c r="BC229" s="101">
        <f>BB229-AZ229</f>
        <v>-7</v>
      </c>
      <c r="BD229" s="101">
        <f>BB229-BA229</f>
        <v>-14</v>
      </c>
      <c r="BF229" s="22">
        <v>2</v>
      </c>
      <c r="BG229" s="24" t="s">
        <v>17</v>
      </c>
      <c r="BH229" s="23">
        <f t="shared" ref="BH229:BJ229" si="1058">+BH37+BH91+BH109+BH145</f>
        <v>73</v>
      </c>
      <c r="BI229" s="23">
        <f t="shared" si="1058"/>
        <v>77</v>
      </c>
      <c r="BJ229" s="23">
        <f t="shared" si="1058"/>
        <v>76</v>
      </c>
      <c r="BK229" s="101">
        <f>BJ229-BH229</f>
        <v>3</v>
      </c>
      <c r="BL229" s="101">
        <f>BJ229-BI229</f>
        <v>-1</v>
      </c>
      <c r="BN229" s="22">
        <v>2</v>
      </c>
      <c r="BO229" s="24" t="s">
        <v>17</v>
      </c>
      <c r="BP229" s="23">
        <f t="shared" ref="BP229:BR229" si="1059">+BP37+BP91+BP109+BP145</f>
        <v>5</v>
      </c>
      <c r="BQ229" s="23">
        <f t="shared" si="1059"/>
        <v>5</v>
      </c>
      <c r="BR229" s="23">
        <f t="shared" si="1059"/>
        <v>5</v>
      </c>
      <c r="BS229" s="101">
        <f>BR229-BP229</f>
        <v>0</v>
      </c>
      <c r="BT229" s="101">
        <f>BR229-BQ229</f>
        <v>0</v>
      </c>
    </row>
    <row r="230" spans="2:72">
      <c r="B230" s="22">
        <v>3</v>
      </c>
      <c r="C230" s="18" t="s">
        <v>18</v>
      </c>
      <c r="D230" s="23">
        <f t="shared" si="1051"/>
        <v>360</v>
      </c>
      <c r="E230" s="23">
        <f t="shared" si="1051"/>
        <v>395</v>
      </c>
      <c r="F230" s="23">
        <f t="shared" si="1051"/>
        <v>341</v>
      </c>
      <c r="G230" s="101">
        <f t="shared" ref="G230:G231" si="1060">F230-D230</f>
        <v>-19</v>
      </c>
      <c r="H230" s="101">
        <f t="shared" ref="H230:H231" si="1061">F230-E230</f>
        <v>-54</v>
      </c>
      <c r="J230" s="22">
        <v>3</v>
      </c>
      <c r="K230" s="18" t="s">
        <v>18</v>
      </c>
      <c r="L230" s="23">
        <f t="shared" ref="L230:N230" si="1062">+L38+L92+L110+L146</f>
        <v>0</v>
      </c>
      <c r="M230" s="23">
        <f t="shared" si="1062"/>
        <v>61</v>
      </c>
      <c r="N230" s="23">
        <f t="shared" si="1062"/>
        <v>44</v>
      </c>
      <c r="O230" s="101">
        <f t="shared" ref="O230:O231" si="1063">N230-L230</f>
        <v>44</v>
      </c>
      <c r="P230" s="101">
        <f t="shared" ref="P230:P231" si="1064">N230-M230</f>
        <v>-17</v>
      </c>
      <c r="R230" s="22">
        <v>3</v>
      </c>
      <c r="S230" s="18" t="s">
        <v>18</v>
      </c>
      <c r="T230" s="23">
        <f t="shared" ref="T230:V230" si="1065">+T38+T92+T110+T146</f>
        <v>9</v>
      </c>
      <c r="U230" s="23">
        <f t="shared" si="1065"/>
        <v>9</v>
      </c>
      <c r="V230" s="23">
        <f t="shared" si="1065"/>
        <v>9</v>
      </c>
      <c r="W230" s="101">
        <f t="shared" ref="W230:W231" si="1066">V230-T230</f>
        <v>0</v>
      </c>
      <c r="X230" s="101">
        <f t="shared" ref="X230:X231" si="1067">V230-U230</f>
        <v>0</v>
      </c>
      <c r="Z230" s="22">
        <v>3</v>
      </c>
      <c r="AA230" s="18" t="s">
        <v>18</v>
      </c>
      <c r="AB230" s="23">
        <f t="shared" ref="AB230:AD230" si="1068">+AB38+AB92+AB110+AB146</f>
        <v>8</v>
      </c>
      <c r="AC230" s="23">
        <f t="shared" si="1068"/>
        <v>7</v>
      </c>
      <c r="AD230" s="23">
        <f t="shared" si="1068"/>
        <v>6</v>
      </c>
      <c r="AE230" s="101">
        <f t="shared" ref="AE230:AE231" si="1069">AD230-AB230</f>
        <v>-2</v>
      </c>
      <c r="AF230" s="101">
        <f t="shared" ref="AF230:AF231" si="1070">AD230-AC230</f>
        <v>-1</v>
      </c>
      <c r="AH230" s="22">
        <v>3</v>
      </c>
      <c r="AI230" s="18" t="s">
        <v>18</v>
      </c>
      <c r="AJ230" s="23">
        <f t="shared" ref="AJ230:AL230" si="1071">+AJ38+AJ92+AJ110+AJ146</f>
        <v>92</v>
      </c>
      <c r="AK230" s="23">
        <f t="shared" si="1071"/>
        <v>93</v>
      </c>
      <c r="AL230" s="23">
        <f t="shared" si="1071"/>
        <v>90</v>
      </c>
      <c r="AM230" s="101">
        <f t="shared" ref="AM230:AM231" si="1072">AL230-AJ230</f>
        <v>-2</v>
      </c>
      <c r="AN230" s="101">
        <f t="shared" ref="AN230:AN231" si="1073">AL230-AK230</f>
        <v>-3</v>
      </c>
      <c r="AP230" s="22">
        <v>3</v>
      </c>
      <c r="AQ230" s="18" t="s">
        <v>18</v>
      </c>
      <c r="AR230" s="23">
        <f t="shared" ref="AR230:AT230" si="1074">+AR38+AR92+AR110+AR146</f>
        <v>168</v>
      </c>
      <c r="AS230" s="23">
        <f t="shared" si="1074"/>
        <v>117</v>
      </c>
      <c r="AT230" s="23">
        <f t="shared" si="1074"/>
        <v>115</v>
      </c>
      <c r="AU230" s="101">
        <f t="shared" ref="AU230:AU231" si="1075">AT230-AR230</f>
        <v>-53</v>
      </c>
      <c r="AV230" s="101">
        <f t="shared" ref="AV230:AV231" si="1076">AT230-AS230</f>
        <v>-2</v>
      </c>
      <c r="AX230" s="22">
        <v>3</v>
      </c>
      <c r="AY230" s="18" t="s">
        <v>18</v>
      </c>
      <c r="AZ230" s="23">
        <f t="shared" ref="AZ230:BB230" si="1077">+AZ38+AZ92+AZ110+AZ146</f>
        <v>28</v>
      </c>
      <c r="BA230" s="23">
        <f t="shared" si="1077"/>
        <v>23</v>
      </c>
      <c r="BB230" s="23">
        <f t="shared" si="1077"/>
        <v>25</v>
      </c>
      <c r="BC230" s="101">
        <f t="shared" ref="BC230:BC231" si="1078">BB230-AZ230</f>
        <v>-3</v>
      </c>
      <c r="BD230" s="101">
        <f t="shared" ref="BD230:BD231" si="1079">BB230-BA230</f>
        <v>2</v>
      </c>
      <c r="BF230" s="22">
        <v>3</v>
      </c>
      <c r="BG230" s="18" t="s">
        <v>18</v>
      </c>
      <c r="BH230" s="23">
        <f t="shared" ref="BH230:BJ230" si="1080">+BH38+BH92+BH110+BH146</f>
        <v>41</v>
      </c>
      <c r="BI230" s="23">
        <f t="shared" si="1080"/>
        <v>70</v>
      </c>
      <c r="BJ230" s="23">
        <f t="shared" si="1080"/>
        <v>36</v>
      </c>
      <c r="BK230" s="101">
        <f t="shared" ref="BK230:BK231" si="1081">BJ230-BH230</f>
        <v>-5</v>
      </c>
      <c r="BL230" s="101">
        <f t="shared" ref="BL230:BL231" si="1082">BJ230-BI230</f>
        <v>-34</v>
      </c>
      <c r="BN230" s="22">
        <v>3</v>
      </c>
      <c r="BO230" s="18" t="s">
        <v>18</v>
      </c>
      <c r="BP230" s="23">
        <f t="shared" ref="BP230:BR230" si="1083">+BP38+BP92+BP110+BP146</f>
        <v>14</v>
      </c>
      <c r="BQ230" s="23">
        <f t="shared" si="1083"/>
        <v>15</v>
      </c>
      <c r="BR230" s="23">
        <f t="shared" si="1083"/>
        <v>16</v>
      </c>
      <c r="BS230" s="101">
        <f t="shared" ref="BS230:BS231" si="1084">BR230-BP230</f>
        <v>2</v>
      </c>
      <c r="BT230" s="101">
        <f t="shared" ref="BT230:BT231" si="1085">BR230-BQ230</f>
        <v>1</v>
      </c>
    </row>
    <row r="231" spans="2:72">
      <c r="B231" s="22">
        <v>4</v>
      </c>
      <c r="C231" s="18" t="s">
        <v>19</v>
      </c>
      <c r="D231" s="23">
        <f t="shared" si="1051"/>
        <v>0</v>
      </c>
      <c r="E231" s="23">
        <f t="shared" si="1051"/>
        <v>0</v>
      </c>
      <c r="F231" s="23">
        <f t="shared" si="1051"/>
        <v>0</v>
      </c>
      <c r="G231" s="101">
        <f t="shared" si="1060"/>
        <v>0</v>
      </c>
      <c r="H231" s="101">
        <f t="shared" si="1061"/>
        <v>0</v>
      </c>
      <c r="J231" s="22">
        <v>4</v>
      </c>
      <c r="K231" s="18" t="s">
        <v>19</v>
      </c>
      <c r="L231" s="23">
        <f t="shared" ref="L231:N231" si="1086">+L39+L93+L111+L147</f>
        <v>0</v>
      </c>
      <c r="M231" s="23">
        <f t="shared" si="1086"/>
        <v>0</v>
      </c>
      <c r="N231" s="23">
        <f t="shared" si="1086"/>
        <v>0</v>
      </c>
      <c r="O231" s="101">
        <f t="shared" si="1063"/>
        <v>0</v>
      </c>
      <c r="P231" s="101">
        <f t="shared" si="1064"/>
        <v>0</v>
      </c>
      <c r="R231" s="22">
        <v>4</v>
      </c>
      <c r="S231" s="18" t="s">
        <v>19</v>
      </c>
      <c r="T231" s="23">
        <f t="shared" ref="T231:V231" si="1087">+T39+T93+T111+T147</f>
        <v>0</v>
      </c>
      <c r="U231" s="23">
        <f t="shared" si="1087"/>
        <v>0</v>
      </c>
      <c r="V231" s="23">
        <f t="shared" si="1087"/>
        <v>0</v>
      </c>
      <c r="W231" s="101">
        <f t="shared" si="1066"/>
        <v>0</v>
      </c>
      <c r="X231" s="101">
        <f t="shared" si="1067"/>
        <v>0</v>
      </c>
      <c r="Z231" s="22">
        <v>4</v>
      </c>
      <c r="AA231" s="18" t="s">
        <v>19</v>
      </c>
      <c r="AB231" s="23">
        <f t="shared" ref="AB231:AD231" si="1088">+AB39+AB93+AB111+AB147</f>
        <v>0</v>
      </c>
      <c r="AC231" s="23">
        <f t="shared" si="1088"/>
        <v>0</v>
      </c>
      <c r="AD231" s="23">
        <f t="shared" si="1088"/>
        <v>0</v>
      </c>
      <c r="AE231" s="101">
        <f t="shared" si="1069"/>
        <v>0</v>
      </c>
      <c r="AF231" s="101">
        <f t="shared" si="1070"/>
        <v>0</v>
      </c>
      <c r="AH231" s="22">
        <v>4</v>
      </c>
      <c r="AI231" s="18" t="s">
        <v>19</v>
      </c>
      <c r="AJ231" s="23">
        <f t="shared" ref="AJ231:AL231" si="1089">+AJ39+AJ93+AJ111+AJ147</f>
        <v>0</v>
      </c>
      <c r="AK231" s="23">
        <f t="shared" si="1089"/>
        <v>0</v>
      </c>
      <c r="AL231" s="23">
        <f t="shared" si="1089"/>
        <v>0</v>
      </c>
      <c r="AM231" s="101">
        <f t="shared" si="1072"/>
        <v>0</v>
      </c>
      <c r="AN231" s="101">
        <f t="shared" si="1073"/>
        <v>0</v>
      </c>
      <c r="AP231" s="22">
        <v>4</v>
      </c>
      <c r="AQ231" s="18" t="s">
        <v>19</v>
      </c>
      <c r="AR231" s="23">
        <f t="shared" ref="AR231:AT231" si="1090">+AR39+AR93+AR111+AR147</f>
        <v>0</v>
      </c>
      <c r="AS231" s="23">
        <f t="shared" si="1090"/>
        <v>0</v>
      </c>
      <c r="AT231" s="23">
        <f t="shared" si="1090"/>
        <v>0</v>
      </c>
      <c r="AU231" s="101">
        <f t="shared" si="1075"/>
        <v>0</v>
      </c>
      <c r="AV231" s="101">
        <f t="shared" si="1076"/>
        <v>0</v>
      </c>
      <c r="AX231" s="22">
        <v>4</v>
      </c>
      <c r="AY231" s="18" t="s">
        <v>19</v>
      </c>
      <c r="AZ231" s="23">
        <f t="shared" ref="AZ231:BB231" si="1091">+AZ39+AZ93+AZ111+AZ147</f>
        <v>0</v>
      </c>
      <c r="BA231" s="23">
        <f t="shared" si="1091"/>
        <v>0</v>
      </c>
      <c r="BB231" s="23">
        <f t="shared" si="1091"/>
        <v>0</v>
      </c>
      <c r="BC231" s="101">
        <f t="shared" si="1078"/>
        <v>0</v>
      </c>
      <c r="BD231" s="101">
        <f t="shared" si="1079"/>
        <v>0</v>
      </c>
      <c r="BF231" s="22">
        <v>4</v>
      </c>
      <c r="BG231" s="18" t="s">
        <v>19</v>
      </c>
      <c r="BH231" s="23">
        <f t="shared" ref="BH231:BJ231" si="1092">+BH39+BH93+BH111+BH147</f>
        <v>0</v>
      </c>
      <c r="BI231" s="23">
        <f t="shared" si="1092"/>
        <v>0</v>
      </c>
      <c r="BJ231" s="23">
        <f t="shared" si="1092"/>
        <v>0</v>
      </c>
      <c r="BK231" s="101">
        <f t="shared" si="1081"/>
        <v>0</v>
      </c>
      <c r="BL231" s="101">
        <f t="shared" si="1082"/>
        <v>0</v>
      </c>
      <c r="BN231" s="22">
        <v>4</v>
      </c>
      <c r="BO231" s="18" t="s">
        <v>19</v>
      </c>
      <c r="BP231" s="23">
        <f t="shared" ref="BP231:BR231" si="1093">+BP39+BP93+BP111+BP147</f>
        <v>0</v>
      </c>
      <c r="BQ231" s="23">
        <f t="shared" si="1093"/>
        <v>0</v>
      </c>
      <c r="BR231" s="23">
        <f t="shared" si="1093"/>
        <v>0</v>
      </c>
      <c r="BS231" s="101">
        <f t="shared" si="1084"/>
        <v>0</v>
      </c>
      <c r="BT231" s="101">
        <f t="shared" si="1085"/>
        <v>0</v>
      </c>
    </row>
    <row r="232" spans="2:72">
      <c r="B232" s="22"/>
      <c r="C232" s="5"/>
      <c r="D232" s="23"/>
      <c r="E232" s="31"/>
      <c r="F232" s="61"/>
      <c r="G232" s="20"/>
      <c r="H232" s="50"/>
      <c r="J232" s="22"/>
      <c r="K232" s="5"/>
      <c r="L232" s="23"/>
      <c r="M232" s="31"/>
      <c r="N232" s="61"/>
      <c r="O232" s="20"/>
      <c r="P232" s="50"/>
      <c r="R232" s="22"/>
      <c r="S232" s="5"/>
      <c r="T232" s="23"/>
      <c r="U232" s="31"/>
      <c r="V232" s="61"/>
      <c r="W232" s="20"/>
      <c r="X232" s="50"/>
      <c r="Z232" s="22"/>
      <c r="AA232" s="5"/>
      <c r="AB232" s="23"/>
      <c r="AC232" s="31"/>
      <c r="AD232" s="61"/>
      <c r="AE232" s="20"/>
      <c r="AF232" s="50"/>
      <c r="AH232" s="22"/>
      <c r="AI232" s="5"/>
      <c r="AJ232" s="23"/>
      <c r="AK232" s="31"/>
      <c r="AL232" s="61"/>
      <c r="AM232" s="20"/>
      <c r="AN232" s="50"/>
      <c r="AP232" s="22"/>
      <c r="AQ232" s="5"/>
      <c r="AR232" s="23"/>
      <c r="AS232" s="31"/>
      <c r="AT232" s="61"/>
      <c r="AU232" s="20"/>
      <c r="AV232" s="50"/>
      <c r="AX232" s="22"/>
      <c r="AY232" s="5"/>
      <c r="AZ232" s="23"/>
      <c r="BA232" s="31"/>
      <c r="BB232" s="61"/>
      <c r="BC232" s="20"/>
      <c r="BD232" s="50"/>
      <c r="BF232" s="22"/>
      <c r="BG232" s="5"/>
      <c r="BH232" s="23"/>
      <c r="BI232" s="31"/>
      <c r="BJ232" s="61"/>
      <c r="BK232" s="20"/>
      <c r="BL232" s="50"/>
      <c r="BN232" s="22"/>
      <c r="BO232" s="5"/>
      <c r="BP232" s="23"/>
      <c r="BQ232" s="31"/>
      <c r="BR232" s="61"/>
      <c r="BS232" s="20"/>
      <c r="BT232" s="50"/>
    </row>
    <row r="233" spans="2:72">
      <c r="B233" s="32"/>
      <c r="C233" s="94" t="s">
        <v>39</v>
      </c>
      <c r="D233" s="33">
        <f>SUM(D227:D232)</f>
        <v>3555</v>
      </c>
      <c r="E233" s="33">
        <f t="shared" ref="E233:F233" si="1094">SUM(E227:E232)</f>
        <v>4082</v>
      </c>
      <c r="F233" s="33">
        <f t="shared" si="1094"/>
        <v>3602</v>
      </c>
      <c r="G233" s="34">
        <f t="shared" ref="G233:H233" si="1095">SUM(G227:G231)</f>
        <v>47</v>
      </c>
      <c r="H233" s="33">
        <f t="shared" si="1095"/>
        <v>-480</v>
      </c>
      <c r="J233" s="32"/>
      <c r="K233" s="94" t="s">
        <v>39</v>
      </c>
      <c r="L233" s="33">
        <f>SUM(L227:L232)</f>
        <v>0</v>
      </c>
      <c r="M233" s="33">
        <f t="shared" ref="M233:N233" si="1096">SUM(M227:M232)</f>
        <v>61</v>
      </c>
      <c r="N233" s="33">
        <f t="shared" si="1096"/>
        <v>44</v>
      </c>
      <c r="O233" s="34">
        <f t="shared" ref="O233:P233" si="1097">SUM(O227:O231)</f>
        <v>44</v>
      </c>
      <c r="P233" s="33">
        <f t="shared" si="1097"/>
        <v>-17</v>
      </c>
      <c r="R233" s="32"/>
      <c r="S233" s="94" t="s">
        <v>39</v>
      </c>
      <c r="T233" s="33">
        <f>SUM(T227:T232)</f>
        <v>26</v>
      </c>
      <c r="U233" s="33">
        <f t="shared" ref="U233:V233" si="1098">SUM(U227:U232)</f>
        <v>118</v>
      </c>
      <c r="V233" s="33">
        <f t="shared" si="1098"/>
        <v>103</v>
      </c>
      <c r="W233" s="34">
        <f t="shared" ref="W233:X233" si="1099">SUM(W227:W231)</f>
        <v>77</v>
      </c>
      <c r="X233" s="33">
        <f t="shared" si="1099"/>
        <v>-15</v>
      </c>
      <c r="Z233" s="32"/>
      <c r="AA233" s="94" t="s">
        <v>39</v>
      </c>
      <c r="AB233" s="33">
        <f>SUM(AB227:AB232)</f>
        <v>12</v>
      </c>
      <c r="AC233" s="33">
        <f t="shared" ref="AC233:AD233" si="1100">SUM(AC227:AC232)</f>
        <v>22</v>
      </c>
      <c r="AD233" s="33">
        <f t="shared" si="1100"/>
        <v>9</v>
      </c>
      <c r="AE233" s="34">
        <f t="shared" ref="AE233:AF233" si="1101">SUM(AE227:AE231)</f>
        <v>-3</v>
      </c>
      <c r="AF233" s="33">
        <f t="shared" si="1101"/>
        <v>-13</v>
      </c>
      <c r="AH233" s="32"/>
      <c r="AI233" s="94" t="s">
        <v>39</v>
      </c>
      <c r="AJ233" s="33">
        <f>SUM(AJ227:AJ232)</f>
        <v>1427</v>
      </c>
      <c r="AK233" s="33">
        <f t="shared" ref="AK233:AL233" si="1102">SUM(AK227:AK232)</f>
        <v>1432</v>
      </c>
      <c r="AL233" s="33">
        <f t="shared" si="1102"/>
        <v>1421</v>
      </c>
      <c r="AM233" s="34">
        <f t="shared" ref="AM233:AN233" si="1103">SUM(AM227:AM231)</f>
        <v>-6</v>
      </c>
      <c r="AN233" s="33">
        <f t="shared" si="1103"/>
        <v>-11</v>
      </c>
      <c r="AP233" s="32"/>
      <c r="AQ233" s="94" t="s">
        <v>39</v>
      </c>
      <c r="AR233" s="33">
        <f>SUM(AR227:AR232)</f>
        <v>708</v>
      </c>
      <c r="AS233" s="33">
        <f t="shared" ref="AS233:AT233" si="1104">SUM(AS227:AS232)</f>
        <v>593</v>
      </c>
      <c r="AT233" s="33">
        <f t="shared" si="1104"/>
        <v>601</v>
      </c>
      <c r="AU233" s="34">
        <f t="shared" ref="AU233:AV233" si="1105">SUM(AU227:AU231)</f>
        <v>-107</v>
      </c>
      <c r="AV233" s="33">
        <f t="shared" si="1105"/>
        <v>8</v>
      </c>
      <c r="AX233" s="32"/>
      <c r="AY233" s="94" t="s">
        <v>39</v>
      </c>
      <c r="AZ233" s="33">
        <f>SUM(AZ227:AZ232)</f>
        <v>353</v>
      </c>
      <c r="BA233" s="33">
        <f t="shared" ref="BA233:BB233" si="1106">SUM(BA227:BA232)</f>
        <v>445</v>
      </c>
      <c r="BB233" s="33">
        <f t="shared" si="1106"/>
        <v>363</v>
      </c>
      <c r="BC233" s="34">
        <f t="shared" ref="BC233:BD233" si="1107">SUM(BC227:BC231)</f>
        <v>10</v>
      </c>
      <c r="BD233" s="33">
        <f t="shared" si="1107"/>
        <v>-82</v>
      </c>
      <c r="BF233" s="32"/>
      <c r="BG233" s="94" t="s">
        <v>39</v>
      </c>
      <c r="BH233" s="33">
        <f>SUM(BH227:BH232)</f>
        <v>865</v>
      </c>
      <c r="BI233" s="33">
        <f t="shared" ref="BI233:BJ233" si="1108">SUM(BI227:BI232)</f>
        <v>1230</v>
      </c>
      <c r="BJ233" s="33">
        <f t="shared" si="1108"/>
        <v>895</v>
      </c>
      <c r="BK233" s="34">
        <f t="shared" ref="BK233:BL233" si="1109">SUM(BK227:BK231)</f>
        <v>30</v>
      </c>
      <c r="BL233" s="33">
        <f t="shared" si="1109"/>
        <v>-335</v>
      </c>
      <c r="BN233" s="32"/>
      <c r="BO233" s="94" t="s">
        <v>39</v>
      </c>
      <c r="BP233" s="33">
        <f>SUM(BP227:BP232)</f>
        <v>164</v>
      </c>
      <c r="BQ233" s="33">
        <f t="shared" ref="BQ233:BR233" si="1110">SUM(BQ227:BQ232)</f>
        <v>181</v>
      </c>
      <c r="BR233" s="33">
        <f t="shared" si="1110"/>
        <v>166</v>
      </c>
      <c r="BS233" s="34">
        <f t="shared" ref="BS233:BT233" si="1111">SUM(BS227:BS231)</f>
        <v>2</v>
      </c>
      <c r="BT233" s="33">
        <f t="shared" si="1111"/>
        <v>-15</v>
      </c>
    </row>
    <row r="235" spans="2:72" s="35" customFormat="1">
      <c r="C235" s="35" t="s">
        <v>78</v>
      </c>
      <c r="K235" s="35" t="s">
        <v>78</v>
      </c>
      <c r="S235" s="35" t="s">
        <v>78</v>
      </c>
      <c r="AA235" s="35" t="s">
        <v>78</v>
      </c>
      <c r="AI235" s="35" t="s">
        <v>78</v>
      </c>
      <c r="AQ235" s="35" t="s">
        <v>78</v>
      </c>
      <c r="AY235" s="35" t="s">
        <v>78</v>
      </c>
      <c r="BG235" s="35" t="s">
        <v>78</v>
      </c>
      <c r="BO235" s="35" t="s">
        <v>78</v>
      </c>
    </row>
    <row r="236" spans="2:72" s="35" customFormat="1" ht="14.45" customHeight="1">
      <c r="B236" s="322" t="s">
        <v>1</v>
      </c>
      <c r="C236" s="325" t="s">
        <v>8</v>
      </c>
      <c r="D236" s="67" t="str">
        <f>D213</f>
        <v>REALISASI</v>
      </c>
      <c r="E236" s="87" t="str">
        <f t="shared" ref="E236:F236" si="1112">E213</f>
        <v>RKAP</v>
      </c>
      <c r="F236" s="68" t="str">
        <f t="shared" si="1112"/>
        <v>REALISASI</v>
      </c>
      <c r="G236" s="326" t="s">
        <v>38</v>
      </c>
      <c r="H236" s="327"/>
      <c r="J236" s="322" t="s">
        <v>1</v>
      </c>
      <c r="K236" s="325" t="s">
        <v>8</v>
      </c>
      <c r="L236" s="67" t="str">
        <f>L213</f>
        <v>REALISASI</v>
      </c>
      <c r="M236" s="87" t="str">
        <f t="shared" ref="M236:N236" si="1113">M213</f>
        <v>RKAP</v>
      </c>
      <c r="N236" s="68" t="str">
        <f t="shared" si="1113"/>
        <v>REALISASI</v>
      </c>
      <c r="O236" s="326" t="s">
        <v>38</v>
      </c>
      <c r="P236" s="327"/>
      <c r="R236" s="322" t="s">
        <v>1</v>
      </c>
      <c r="S236" s="325" t="s">
        <v>8</v>
      </c>
      <c r="T236" s="67" t="str">
        <f>T213</f>
        <v>REALISASI</v>
      </c>
      <c r="U236" s="87" t="str">
        <f t="shared" ref="U236:V236" si="1114">U213</f>
        <v>RKAP</v>
      </c>
      <c r="V236" s="68" t="str">
        <f t="shared" si="1114"/>
        <v>REALISASI</v>
      </c>
      <c r="W236" s="326" t="s">
        <v>38</v>
      </c>
      <c r="X236" s="327"/>
      <c r="Z236" s="322" t="s">
        <v>1</v>
      </c>
      <c r="AA236" s="325" t="s">
        <v>8</v>
      </c>
      <c r="AB236" s="67" t="str">
        <f>AB213</f>
        <v>REALISASI</v>
      </c>
      <c r="AC236" s="87" t="str">
        <f t="shared" ref="AC236:AD236" si="1115">AC213</f>
        <v>RKAP</v>
      </c>
      <c r="AD236" s="68" t="str">
        <f t="shared" si="1115"/>
        <v>REALISASI</v>
      </c>
      <c r="AE236" s="326" t="s">
        <v>38</v>
      </c>
      <c r="AF236" s="327"/>
      <c r="AH236" s="322" t="s">
        <v>1</v>
      </c>
      <c r="AI236" s="325" t="s">
        <v>8</v>
      </c>
      <c r="AJ236" s="67" t="str">
        <f>AJ213</f>
        <v>REALISASI</v>
      </c>
      <c r="AK236" s="87" t="str">
        <f t="shared" ref="AK236:AL236" si="1116">AK213</f>
        <v>RKAP</v>
      </c>
      <c r="AL236" s="68" t="str">
        <f t="shared" si="1116"/>
        <v>REALISASI</v>
      </c>
      <c r="AM236" s="326" t="s">
        <v>38</v>
      </c>
      <c r="AN236" s="327"/>
      <c r="AP236" s="322" t="s">
        <v>1</v>
      </c>
      <c r="AQ236" s="325" t="s">
        <v>8</v>
      </c>
      <c r="AR236" s="67" t="str">
        <f>AR213</f>
        <v>REALISASI</v>
      </c>
      <c r="AS236" s="87" t="str">
        <f t="shared" ref="AS236:AT236" si="1117">AS213</f>
        <v>RKAP</v>
      </c>
      <c r="AT236" s="68" t="str">
        <f t="shared" si="1117"/>
        <v>REALISASI</v>
      </c>
      <c r="AU236" s="326" t="s">
        <v>38</v>
      </c>
      <c r="AV236" s="327"/>
      <c r="AX236" s="322" t="s">
        <v>1</v>
      </c>
      <c r="AY236" s="325" t="s">
        <v>8</v>
      </c>
      <c r="AZ236" s="67" t="str">
        <f>AZ213</f>
        <v>REALISASI</v>
      </c>
      <c r="BA236" s="87" t="str">
        <f t="shared" ref="BA236:BB236" si="1118">BA213</f>
        <v>RKAP</v>
      </c>
      <c r="BB236" s="68" t="str">
        <f t="shared" si="1118"/>
        <v>REALISASI</v>
      </c>
      <c r="BC236" s="326" t="s">
        <v>38</v>
      </c>
      <c r="BD236" s="327"/>
      <c r="BF236" s="322" t="s">
        <v>1</v>
      </c>
      <c r="BG236" s="325" t="s">
        <v>8</v>
      </c>
      <c r="BH236" s="67" t="str">
        <f>BH213</f>
        <v>REALISASI</v>
      </c>
      <c r="BI236" s="87" t="str">
        <f t="shared" ref="BI236:BJ236" si="1119">BI213</f>
        <v>RKAP</v>
      </c>
      <c r="BJ236" s="68" t="str">
        <f t="shared" si="1119"/>
        <v>REALISASI</v>
      </c>
      <c r="BK236" s="326" t="s">
        <v>38</v>
      </c>
      <c r="BL236" s="327"/>
      <c r="BN236" s="322" t="s">
        <v>1</v>
      </c>
      <c r="BO236" s="325" t="s">
        <v>8</v>
      </c>
      <c r="BP236" s="67" t="str">
        <f>BP213</f>
        <v>REALISASI</v>
      </c>
      <c r="BQ236" s="87" t="str">
        <f t="shared" ref="BQ236:BR236" si="1120">BQ213</f>
        <v>RKAP</v>
      </c>
      <c r="BR236" s="68" t="str">
        <f t="shared" si="1120"/>
        <v>REALISASI</v>
      </c>
      <c r="BS236" s="326" t="s">
        <v>38</v>
      </c>
      <c r="BT236" s="327"/>
    </row>
    <row r="237" spans="2:72" s="35" customFormat="1">
      <c r="B237" s="323"/>
      <c r="C237" s="323"/>
      <c r="D237" s="81" t="str">
        <f t="shared" ref="D237:F237" si="1121">D214</f>
        <v>TAHUN</v>
      </c>
      <c r="E237" s="81" t="str">
        <f t="shared" si="1121"/>
        <v>TAHUN</v>
      </c>
      <c r="F237" s="81" t="str">
        <f t="shared" si="1121"/>
        <v>TAHUN</v>
      </c>
      <c r="G237" s="320" t="s">
        <v>5</v>
      </c>
      <c r="H237" s="321"/>
      <c r="J237" s="323"/>
      <c r="K237" s="323"/>
      <c r="L237" s="81" t="str">
        <f t="shared" ref="L237:N237" si="1122">L214</f>
        <v>TAHUN</v>
      </c>
      <c r="M237" s="81" t="str">
        <f t="shared" si="1122"/>
        <v>TAHUN</v>
      </c>
      <c r="N237" s="81" t="str">
        <f t="shared" si="1122"/>
        <v>TAHUN</v>
      </c>
      <c r="O237" s="320" t="s">
        <v>5</v>
      </c>
      <c r="P237" s="321"/>
      <c r="R237" s="323"/>
      <c r="S237" s="323"/>
      <c r="T237" s="81" t="str">
        <f t="shared" ref="T237:V237" si="1123">T214</f>
        <v>TAHUN</v>
      </c>
      <c r="U237" s="81" t="str">
        <f t="shared" si="1123"/>
        <v>TAHUN</v>
      </c>
      <c r="V237" s="81" t="str">
        <f t="shared" si="1123"/>
        <v>TAHUN</v>
      </c>
      <c r="W237" s="320" t="s">
        <v>5</v>
      </c>
      <c r="X237" s="321"/>
      <c r="Z237" s="323"/>
      <c r="AA237" s="323"/>
      <c r="AB237" s="81" t="str">
        <f t="shared" ref="AB237:AD237" si="1124">AB214</f>
        <v>TAHUN</v>
      </c>
      <c r="AC237" s="81" t="str">
        <f t="shared" si="1124"/>
        <v>TAHUN</v>
      </c>
      <c r="AD237" s="81" t="str">
        <f t="shared" si="1124"/>
        <v>TAHUN</v>
      </c>
      <c r="AE237" s="320" t="s">
        <v>5</v>
      </c>
      <c r="AF237" s="321"/>
      <c r="AH237" s="323"/>
      <c r="AI237" s="323"/>
      <c r="AJ237" s="81" t="str">
        <f t="shared" ref="AJ237:AL237" si="1125">AJ214</f>
        <v>TAHUN</v>
      </c>
      <c r="AK237" s="81" t="str">
        <f t="shared" si="1125"/>
        <v>TAHUN</v>
      </c>
      <c r="AL237" s="81" t="str">
        <f t="shared" si="1125"/>
        <v>TAHUN</v>
      </c>
      <c r="AM237" s="320" t="s">
        <v>5</v>
      </c>
      <c r="AN237" s="321"/>
      <c r="AP237" s="323"/>
      <c r="AQ237" s="323"/>
      <c r="AR237" s="81" t="str">
        <f t="shared" ref="AR237:AT237" si="1126">AR214</f>
        <v>TAHUN</v>
      </c>
      <c r="AS237" s="81" t="str">
        <f t="shared" si="1126"/>
        <v>TAHUN</v>
      </c>
      <c r="AT237" s="81" t="str">
        <f t="shared" si="1126"/>
        <v>TAHUN</v>
      </c>
      <c r="AU237" s="320" t="s">
        <v>5</v>
      </c>
      <c r="AV237" s="321"/>
      <c r="AX237" s="323"/>
      <c r="AY237" s="323"/>
      <c r="AZ237" s="81" t="str">
        <f t="shared" ref="AZ237:BB237" si="1127">AZ214</f>
        <v>TAHUN</v>
      </c>
      <c r="BA237" s="81" t="str">
        <f t="shared" si="1127"/>
        <v>TAHUN</v>
      </c>
      <c r="BB237" s="81" t="str">
        <f t="shared" si="1127"/>
        <v>TAHUN</v>
      </c>
      <c r="BC237" s="320" t="s">
        <v>5</v>
      </c>
      <c r="BD237" s="321"/>
      <c r="BF237" s="323"/>
      <c r="BG237" s="323"/>
      <c r="BH237" s="81" t="str">
        <f t="shared" ref="BH237:BJ237" si="1128">BH214</f>
        <v>TAHUN</v>
      </c>
      <c r="BI237" s="81" t="str">
        <f t="shared" si="1128"/>
        <v>TAHUN</v>
      </c>
      <c r="BJ237" s="81" t="str">
        <f t="shared" si="1128"/>
        <v>TAHUN</v>
      </c>
      <c r="BK237" s="320" t="s">
        <v>5</v>
      </c>
      <c r="BL237" s="321"/>
      <c r="BN237" s="323"/>
      <c r="BO237" s="323"/>
      <c r="BP237" s="81" t="str">
        <f t="shared" ref="BP237:BR237" si="1129">BP214</f>
        <v>TAHUN</v>
      </c>
      <c r="BQ237" s="81" t="str">
        <f t="shared" si="1129"/>
        <v>TAHUN</v>
      </c>
      <c r="BR237" s="81" t="str">
        <f t="shared" si="1129"/>
        <v>TAHUN</v>
      </c>
      <c r="BS237" s="320" t="s">
        <v>5</v>
      </c>
      <c r="BT237" s="321"/>
    </row>
    <row r="238" spans="2:72" s="35" customFormat="1">
      <c r="B238" s="324"/>
      <c r="C238" s="324"/>
      <c r="D238" s="69">
        <f t="shared" ref="D238:F238" si="1130">D215</f>
        <v>2020</v>
      </c>
      <c r="E238" s="69">
        <f t="shared" si="1130"/>
        <v>2021</v>
      </c>
      <c r="F238" s="69">
        <f t="shared" si="1130"/>
        <v>2021</v>
      </c>
      <c r="G238" s="91" t="s">
        <v>49</v>
      </c>
      <c r="H238" s="91" t="s">
        <v>50</v>
      </c>
      <c r="J238" s="324"/>
      <c r="K238" s="324"/>
      <c r="L238" s="69">
        <f t="shared" ref="L238:N238" si="1131">L215</f>
        <v>2020</v>
      </c>
      <c r="M238" s="69">
        <f t="shared" si="1131"/>
        <v>2021</v>
      </c>
      <c r="N238" s="69">
        <f t="shared" si="1131"/>
        <v>2021</v>
      </c>
      <c r="O238" s="91" t="s">
        <v>49</v>
      </c>
      <c r="P238" s="91" t="s">
        <v>50</v>
      </c>
      <c r="R238" s="324"/>
      <c r="S238" s="324"/>
      <c r="T238" s="69">
        <f t="shared" ref="T238:V238" si="1132">T215</f>
        <v>2020</v>
      </c>
      <c r="U238" s="69">
        <f t="shared" si="1132"/>
        <v>2021</v>
      </c>
      <c r="V238" s="69">
        <f t="shared" si="1132"/>
        <v>2021</v>
      </c>
      <c r="W238" s="91" t="s">
        <v>49</v>
      </c>
      <c r="X238" s="91" t="s">
        <v>50</v>
      </c>
      <c r="Z238" s="324"/>
      <c r="AA238" s="324"/>
      <c r="AB238" s="69">
        <f t="shared" ref="AB238:AD238" si="1133">AB215</f>
        <v>2020</v>
      </c>
      <c r="AC238" s="69">
        <f t="shared" si="1133"/>
        <v>2021</v>
      </c>
      <c r="AD238" s="69">
        <f t="shared" si="1133"/>
        <v>2021</v>
      </c>
      <c r="AE238" s="91" t="s">
        <v>49</v>
      </c>
      <c r="AF238" s="91" t="s">
        <v>50</v>
      </c>
      <c r="AH238" s="324"/>
      <c r="AI238" s="324"/>
      <c r="AJ238" s="69">
        <f t="shared" ref="AJ238:AL238" si="1134">AJ215</f>
        <v>2020</v>
      </c>
      <c r="AK238" s="69">
        <f t="shared" si="1134"/>
        <v>2021</v>
      </c>
      <c r="AL238" s="69">
        <f t="shared" si="1134"/>
        <v>2021</v>
      </c>
      <c r="AM238" s="91" t="s">
        <v>49</v>
      </c>
      <c r="AN238" s="91" t="s">
        <v>50</v>
      </c>
      <c r="AP238" s="324"/>
      <c r="AQ238" s="324"/>
      <c r="AR238" s="69">
        <f t="shared" ref="AR238:AT238" si="1135">AR215</f>
        <v>2020</v>
      </c>
      <c r="AS238" s="69">
        <f t="shared" si="1135"/>
        <v>2021</v>
      </c>
      <c r="AT238" s="69">
        <f t="shared" si="1135"/>
        <v>2021</v>
      </c>
      <c r="AU238" s="91" t="s">
        <v>49</v>
      </c>
      <c r="AV238" s="91" t="s">
        <v>50</v>
      </c>
      <c r="AX238" s="324"/>
      <c r="AY238" s="324"/>
      <c r="AZ238" s="69">
        <f t="shared" ref="AZ238:BB238" si="1136">AZ215</f>
        <v>2020</v>
      </c>
      <c r="BA238" s="69">
        <f t="shared" si="1136"/>
        <v>2021</v>
      </c>
      <c r="BB238" s="69">
        <f t="shared" si="1136"/>
        <v>2021</v>
      </c>
      <c r="BC238" s="91" t="s">
        <v>49</v>
      </c>
      <c r="BD238" s="91" t="s">
        <v>50</v>
      </c>
      <c r="BF238" s="324"/>
      <c r="BG238" s="324"/>
      <c r="BH238" s="69">
        <f t="shared" ref="BH238:BJ238" si="1137">BH215</f>
        <v>2020</v>
      </c>
      <c r="BI238" s="69">
        <f t="shared" si="1137"/>
        <v>2021</v>
      </c>
      <c r="BJ238" s="69">
        <f t="shared" si="1137"/>
        <v>2021</v>
      </c>
      <c r="BK238" s="91" t="s">
        <v>49</v>
      </c>
      <c r="BL238" s="91" t="s">
        <v>50</v>
      </c>
      <c r="BN238" s="324"/>
      <c r="BO238" s="324"/>
      <c r="BP238" s="69">
        <f t="shared" ref="BP238:BR238" si="1138">BP215</f>
        <v>2020</v>
      </c>
      <c r="BQ238" s="69">
        <f t="shared" si="1138"/>
        <v>2021</v>
      </c>
      <c r="BR238" s="69">
        <f t="shared" si="1138"/>
        <v>2021</v>
      </c>
      <c r="BS238" s="91" t="s">
        <v>49</v>
      </c>
      <c r="BT238" s="91" t="s">
        <v>50</v>
      </c>
    </row>
    <row r="239" spans="2:72" s="35" customFormat="1">
      <c r="B239" s="90">
        <v>1</v>
      </c>
      <c r="C239" s="90">
        <v>2</v>
      </c>
      <c r="D239" s="90">
        <v>3</v>
      </c>
      <c r="E239" s="90">
        <v>4</v>
      </c>
      <c r="F239" s="90">
        <v>5</v>
      </c>
      <c r="G239" s="90">
        <v>6</v>
      </c>
      <c r="H239" s="90">
        <v>7</v>
      </c>
      <c r="J239" s="90">
        <v>1</v>
      </c>
      <c r="K239" s="90">
        <v>2</v>
      </c>
      <c r="L239" s="90">
        <v>3</v>
      </c>
      <c r="M239" s="90">
        <v>4</v>
      </c>
      <c r="N239" s="90">
        <v>5</v>
      </c>
      <c r="O239" s="90">
        <v>6</v>
      </c>
      <c r="P239" s="90">
        <v>7</v>
      </c>
      <c r="R239" s="90">
        <v>1</v>
      </c>
      <c r="S239" s="90">
        <v>2</v>
      </c>
      <c r="T239" s="90">
        <v>3</v>
      </c>
      <c r="U239" s="90">
        <v>4</v>
      </c>
      <c r="V239" s="90">
        <v>5</v>
      </c>
      <c r="W239" s="90">
        <v>6</v>
      </c>
      <c r="X239" s="90">
        <v>7</v>
      </c>
      <c r="Z239" s="90">
        <v>1</v>
      </c>
      <c r="AA239" s="90">
        <v>2</v>
      </c>
      <c r="AB239" s="90">
        <v>3</v>
      </c>
      <c r="AC239" s="90">
        <v>4</v>
      </c>
      <c r="AD239" s="90">
        <v>5</v>
      </c>
      <c r="AE239" s="90">
        <v>6</v>
      </c>
      <c r="AF239" s="90">
        <v>7</v>
      </c>
      <c r="AH239" s="90">
        <v>1</v>
      </c>
      <c r="AI239" s="90">
        <v>2</v>
      </c>
      <c r="AJ239" s="90">
        <v>3</v>
      </c>
      <c r="AK239" s="90">
        <v>4</v>
      </c>
      <c r="AL239" s="90">
        <v>5</v>
      </c>
      <c r="AM239" s="90">
        <v>6</v>
      </c>
      <c r="AN239" s="90">
        <v>7</v>
      </c>
      <c r="AP239" s="90">
        <v>1</v>
      </c>
      <c r="AQ239" s="90">
        <v>2</v>
      </c>
      <c r="AR239" s="90">
        <v>3</v>
      </c>
      <c r="AS239" s="90">
        <v>4</v>
      </c>
      <c r="AT239" s="90">
        <v>5</v>
      </c>
      <c r="AU239" s="90">
        <v>6</v>
      </c>
      <c r="AV239" s="90">
        <v>7</v>
      </c>
      <c r="AX239" s="90">
        <v>1</v>
      </c>
      <c r="AY239" s="90">
        <v>2</v>
      </c>
      <c r="AZ239" s="90">
        <v>3</v>
      </c>
      <c r="BA239" s="90">
        <v>4</v>
      </c>
      <c r="BB239" s="90">
        <v>5</v>
      </c>
      <c r="BC239" s="90">
        <v>6</v>
      </c>
      <c r="BD239" s="90">
        <v>7</v>
      </c>
      <c r="BF239" s="90">
        <v>1</v>
      </c>
      <c r="BG239" s="90">
        <v>2</v>
      </c>
      <c r="BH239" s="90">
        <v>3</v>
      </c>
      <c r="BI239" s="90">
        <v>4</v>
      </c>
      <c r="BJ239" s="90">
        <v>5</v>
      </c>
      <c r="BK239" s="90">
        <v>6</v>
      </c>
      <c r="BL239" s="90">
        <v>7</v>
      </c>
      <c r="BN239" s="90">
        <v>1</v>
      </c>
      <c r="BO239" s="90">
        <v>2</v>
      </c>
      <c r="BP239" s="90">
        <v>3</v>
      </c>
      <c r="BQ239" s="90">
        <v>4</v>
      </c>
      <c r="BR239" s="90">
        <v>5</v>
      </c>
      <c r="BS239" s="90">
        <v>6</v>
      </c>
      <c r="BT239" s="90">
        <v>7</v>
      </c>
    </row>
    <row r="240" spans="2:72" s="35" customFormat="1">
      <c r="B240" s="14"/>
      <c r="C240" s="15"/>
      <c r="D240" s="16"/>
      <c r="E240" s="54"/>
      <c r="F240" s="16"/>
      <c r="G240" s="16"/>
      <c r="H240" s="54"/>
      <c r="J240" s="14"/>
      <c r="K240" s="15"/>
      <c r="L240" s="16"/>
      <c r="M240" s="54"/>
      <c r="N240" s="16"/>
      <c r="O240" s="16"/>
      <c r="P240" s="54"/>
      <c r="R240" s="14"/>
      <c r="S240" s="15"/>
      <c r="T240" s="16"/>
      <c r="U240" s="54"/>
      <c r="V240" s="16"/>
      <c r="W240" s="16"/>
      <c r="X240" s="54"/>
      <c r="Z240" s="14"/>
      <c r="AA240" s="15"/>
      <c r="AB240" s="16"/>
      <c r="AC240" s="54"/>
      <c r="AD240" s="16"/>
      <c r="AE240" s="16"/>
      <c r="AF240" s="54"/>
      <c r="AH240" s="14"/>
      <c r="AI240" s="15"/>
      <c r="AJ240" s="16"/>
      <c r="AK240" s="54"/>
      <c r="AL240" s="16"/>
      <c r="AM240" s="16"/>
      <c r="AN240" s="54"/>
      <c r="AP240" s="14"/>
      <c r="AQ240" s="15"/>
      <c r="AR240" s="16"/>
      <c r="AS240" s="54"/>
      <c r="AT240" s="16"/>
      <c r="AU240" s="16"/>
      <c r="AV240" s="54"/>
      <c r="AX240" s="14"/>
      <c r="AY240" s="15"/>
      <c r="AZ240" s="16"/>
      <c r="BA240" s="54"/>
      <c r="BB240" s="16"/>
      <c r="BC240" s="16"/>
      <c r="BD240" s="54"/>
      <c r="BF240" s="14"/>
      <c r="BG240" s="15"/>
      <c r="BH240" s="16"/>
      <c r="BI240" s="54"/>
      <c r="BJ240" s="16"/>
      <c r="BK240" s="16"/>
      <c r="BL240" s="54"/>
      <c r="BN240" s="14"/>
      <c r="BO240" s="15"/>
      <c r="BP240" s="16"/>
      <c r="BQ240" s="54"/>
      <c r="BR240" s="16"/>
      <c r="BS240" s="16"/>
      <c r="BT240" s="54"/>
    </row>
    <row r="241" spans="2:72" s="35" customFormat="1">
      <c r="B241" s="17">
        <v>1</v>
      </c>
      <c r="C241" s="18" t="s">
        <v>9</v>
      </c>
      <c r="D241" s="19"/>
      <c r="E241" s="19"/>
      <c r="F241" s="19"/>
      <c r="G241" s="20"/>
      <c r="H241" s="21"/>
      <c r="J241" s="17">
        <v>1</v>
      </c>
      <c r="K241" s="18" t="s">
        <v>9</v>
      </c>
      <c r="L241" s="19"/>
      <c r="M241" s="19"/>
      <c r="N241" s="19"/>
      <c r="O241" s="20"/>
      <c r="P241" s="21"/>
      <c r="R241" s="17">
        <v>1</v>
      </c>
      <c r="S241" s="18" t="s">
        <v>9</v>
      </c>
      <c r="T241" s="19"/>
      <c r="U241" s="19"/>
      <c r="V241" s="19"/>
      <c r="W241" s="20"/>
      <c r="X241" s="21"/>
      <c r="Z241" s="17">
        <v>1</v>
      </c>
      <c r="AA241" s="18" t="s">
        <v>9</v>
      </c>
      <c r="AB241" s="19"/>
      <c r="AC241" s="19"/>
      <c r="AD241" s="19"/>
      <c r="AE241" s="20"/>
      <c r="AF241" s="21"/>
      <c r="AH241" s="17">
        <v>1</v>
      </c>
      <c r="AI241" s="18" t="s">
        <v>9</v>
      </c>
      <c r="AJ241" s="19"/>
      <c r="AK241" s="19"/>
      <c r="AL241" s="19"/>
      <c r="AM241" s="20"/>
      <c r="AN241" s="21"/>
      <c r="AP241" s="17">
        <v>1</v>
      </c>
      <c r="AQ241" s="18" t="s">
        <v>9</v>
      </c>
      <c r="AR241" s="19"/>
      <c r="AS241" s="19"/>
      <c r="AT241" s="19"/>
      <c r="AU241" s="20"/>
      <c r="AV241" s="21"/>
      <c r="AX241" s="17">
        <v>1</v>
      </c>
      <c r="AY241" s="18" t="s">
        <v>9</v>
      </c>
      <c r="AZ241" s="19"/>
      <c r="BA241" s="19"/>
      <c r="BB241" s="19"/>
      <c r="BC241" s="20"/>
      <c r="BD241" s="21"/>
      <c r="BF241" s="17">
        <v>1</v>
      </c>
      <c r="BG241" s="18" t="s">
        <v>9</v>
      </c>
      <c r="BH241" s="19"/>
      <c r="BI241" s="19"/>
      <c r="BJ241" s="19"/>
      <c r="BK241" s="20"/>
      <c r="BL241" s="21"/>
      <c r="BN241" s="17">
        <v>1</v>
      </c>
      <c r="BO241" s="18" t="s">
        <v>9</v>
      </c>
      <c r="BP241" s="19"/>
      <c r="BQ241" s="19"/>
      <c r="BR241" s="19"/>
      <c r="BS241" s="20"/>
      <c r="BT241" s="21"/>
    </row>
    <row r="242" spans="2:72" s="35" customFormat="1">
      <c r="B242" s="22"/>
      <c r="C242" s="18" t="s">
        <v>10</v>
      </c>
      <c r="D242" s="168">
        <f>D196+D219</f>
        <v>0</v>
      </c>
      <c r="E242" s="168">
        <f t="shared" ref="E242:F242" si="1139">E196+E219</f>
        <v>0</v>
      </c>
      <c r="F242" s="168">
        <f t="shared" si="1139"/>
        <v>0</v>
      </c>
      <c r="G242" s="169">
        <f>F242-D242</f>
        <v>0</v>
      </c>
      <c r="H242" s="170">
        <f>F242-E242</f>
        <v>0</v>
      </c>
      <c r="J242" s="22"/>
      <c r="K242" s="18" t="s">
        <v>10</v>
      </c>
      <c r="L242" s="168">
        <f>L196+L219</f>
        <v>0</v>
      </c>
      <c r="M242" s="168">
        <f t="shared" ref="M242:N242" si="1140">M196+M219</f>
        <v>0</v>
      </c>
      <c r="N242" s="168">
        <f t="shared" si="1140"/>
        <v>0</v>
      </c>
      <c r="O242" s="169">
        <f>N242-L242</f>
        <v>0</v>
      </c>
      <c r="P242" s="170">
        <f>N242-M242</f>
        <v>0</v>
      </c>
      <c r="R242" s="22"/>
      <c r="S242" s="18" t="s">
        <v>10</v>
      </c>
      <c r="T242" s="168">
        <f>T196+T219</f>
        <v>0</v>
      </c>
      <c r="U242" s="168">
        <f t="shared" ref="U242:V242" si="1141">U196+U219</f>
        <v>0</v>
      </c>
      <c r="V242" s="168">
        <f t="shared" si="1141"/>
        <v>0</v>
      </c>
      <c r="W242" s="169">
        <f>V242-T242</f>
        <v>0</v>
      </c>
      <c r="X242" s="170">
        <f>V242-U242</f>
        <v>0</v>
      </c>
      <c r="Z242" s="22"/>
      <c r="AA242" s="18" t="s">
        <v>10</v>
      </c>
      <c r="AB242" s="168">
        <f>AB196+AB219</f>
        <v>0</v>
      </c>
      <c r="AC242" s="168">
        <f t="shared" ref="AC242:AD242" si="1142">AC196+AC219</f>
        <v>0</v>
      </c>
      <c r="AD242" s="168">
        <f t="shared" si="1142"/>
        <v>0</v>
      </c>
      <c r="AE242" s="169">
        <f>AD242-AB242</f>
        <v>0</v>
      </c>
      <c r="AF242" s="170">
        <f>AD242-AC242</f>
        <v>0</v>
      </c>
      <c r="AH242" s="22"/>
      <c r="AI242" s="18" t="s">
        <v>10</v>
      </c>
      <c r="AJ242" s="168">
        <f>AJ196+AJ219</f>
        <v>0</v>
      </c>
      <c r="AK242" s="168">
        <f t="shared" ref="AK242:AL242" si="1143">AK196+AK219</f>
        <v>0</v>
      </c>
      <c r="AL242" s="168">
        <f t="shared" si="1143"/>
        <v>0</v>
      </c>
      <c r="AM242" s="169">
        <f>AL242-AJ242</f>
        <v>0</v>
      </c>
      <c r="AN242" s="170">
        <f>AL242-AK242</f>
        <v>0</v>
      </c>
      <c r="AP242" s="22"/>
      <c r="AQ242" s="18" t="s">
        <v>10</v>
      </c>
      <c r="AR242" s="168">
        <f>AR196+AR219</f>
        <v>0</v>
      </c>
      <c r="AS242" s="168">
        <f t="shared" ref="AS242:AT242" si="1144">AS196+AS219</f>
        <v>0</v>
      </c>
      <c r="AT242" s="168">
        <f t="shared" si="1144"/>
        <v>0</v>
      </c>
      <c r="AU242" s="169">
        <f>AT242-AR242</f>
        <v>0</v>
      </c>
      <c r="AV242" s="170">
        <f>AT242-AS242</f>
        <v>0</v>
      </c>
      <c r="AX242" s="22"/>
      <c r="AY242" s="18" t="s">
        <v>10</v>
      </c>
      <c r="AZ242" s="168">
        <f>AZ196+AZ219</f>
        <v>0</v>
      </c>
      <c r="BA242" s="168">
        <f t="shared" ref="BA242:BB242" si="1145">BA196+BA219</f>
        <v>0</v>
      </c>
      <c r="BB242" s="168">
        <f t="shared" si="1145"/>
        <v>0</v>
      </c>
      <c r="BC242" s="169">
        <f>BB242-AZ242</f>
        <v>0</v>
      </c>
      <c r="BD242" s="170">
        <f>BB242-BA242</f>
        <v>0</v>
      </c>
      <c r="BF242" s="22"/>
      <c r="BG242" s="18" t="s">
        <v>10</v>
      </c>
      <c r="BH242" s="168">
        <f>BH196+BH219</f>
        <v>0</v>
      </c>
      <c r="BI242" s="168">
        <f t="shared" ref="BI242:BJ242" si="1146">BI196+BI219</f>
        <v>0</v>
      </c>
      <c r="BJ242" s="168">
        <f t="shared" si="1146"/>
        <v>0</v>
      </c>
      <c r="BK242" s="169">
        <f>BJ242-BH242</f>
        <v>0</v>
      </c>
      <c r="BL242" s="170">
        <f>BJ242-BI242</f>
        <v>0</v>
      </c>
      <c r="BN242" s="22"/>
      <c r="BO242" s="18" t="s">
        <v>10</v>
      </c>
      <c r="BP242" s="168">
        <f>BP196+BP219</f>
        <v>0</v>
      </c>
      <c r="BQ242" s="168">
        <f t="shared" ref="BQ242:BR242" si="1147">BQ196+BQ219</f>
        <v>0</v>
      </c>
      <c r="BR242" s="168">
        <f t="shared" si="1147"/>
        <v>0</v>
      </c>
      <c r="BS242" s="169">
        <f>BR242-BP242</f>
        <v>0</v>
      </c>
      <c r="BT242" s="170">
        <f>BR242-BQ242</f>
        <v>0</v>
      </c>
    </row>
    <row r="243" spans="2:72" s="35" customFormat="1">
      <c r="B243" s="22"/>
      <c r="C243" s="18" t="s">
        <v>11</v>
      </c>
      <c r="D243" s="168">
        <f t="shared" ref="D243:F243" si="1148">D197+D220</f>
        <v>0</v>
      </c>
      <c r="E243" s="168">
        <f t="shared" si="1148"/>
        <v>0</v>
      </c>
      <c r="F243" s="168">
        <f t="shared" si="1148"/>
        <v>0</v>
      </c>
      <c r="G243" s="169">
        <f t="shared" ref="G243:G248" si="1149">F243-D243</f>
        <v>0</v>
      </c>
      <c r="H243" s="170">
        <f t="shared" ref="H243:H248" si="1150">F243-E243</f>
        <v>0</v>
      </c>
      <c r="J243" s="22"/>
      <c r="K243" s="18" t="s">
        <v>11</v>
      </c>
      <c r="L243" s="168">
        <f t="shared" ref="L243:N243" si="1151">L197+L220</f>
        <v>0</v>
      </c>
      <c r="M243" s="168">
        <f t="shared" si="1151"/>
        <v>0</v>
      </c>
      <c r="N243" s="168">
        <f t="shared" si="1151"/>
        <v>0</v>
      </c>
      <c r="O243" s="169">
        <f t="shared" ref="O243:O248" si="1152">N243-L243</f>
        <v>0</v>
      </c>
      <c r="P243" s="170">
        <f t="shared" ref="P243:P248" si="1153">N243-M243</f>
        <v>0</v>
      </c>
      <c r="R243" s="22"/>
      <c r="S243" s="18" t="s">
        <v>11</v>
      </c>
      <c r="T243" s="168">
        <f t="shared" ref="T243:V243" si="1154">T197+T220</f>
        <v>0</v>
      </c>
      <c r="U243" s="168">
        <f t="shared" si="1154"/>
        <v>0</v>
      </c>
      <c r="V243" s="168">
        <f t="shared" si="1154"/>
        <v>0</v>
      </c>
      <c r="W243" s="169">
        <f t="shared" ref="W243:W248" si="1155">V243-T243</f>
        <v>0</v>
      </c>
      <c r="X243" s="170">
        <f t="shared" ref="X243:X248" si="1156">V243-U243</f>
        <v>0</v>
      </c>
      <c r="Z243" s="22"/>
      <c r="AA243" s="18" t="s">
        <v>11</v>
      </c>
      <c r="AB243" s="168">
        <f t="shared" ref="AB243:AD243" si="1157">AB197+AB220</f>
        <v>0</v>
      </c>
      <c r="AC243" s="168">
        <f t="shared" si="1157"/>
        <v>0</v>
      </c>
      <c r="AD243" s="168">
        <f t="shared" si="1157"/>
        <v>0</v>
      </c>
      <c r="AE243" s="169">
        <f t="shared" ref="AE243:AE248" si="1158">AD243-AB243</f>
        <v>0</v>
      </c>
      <c r="AF243" s="170">
        <f t="shared" ref="AF243:AF248" si="1159">AD243-AC243</f>
        <v>0</v>
      </c>
      <c r="AH243" s="22"/>
      <c r="AI243" s="18" t="s">
        <v>11</v>
      </c>
      <c r="AJ243" s="168">
        <f t="shared" ref="AJ243:AL243" si="1160">AJ197+AJ220</f>
        <v>0</v>
      </c>
      <c r="AK243" s="168">
        <f t="shared" si="1160"/>
        <v>0</v>
      </c>
      <c r="AL243" s="168">
        <f t="shared" si="1160"/>
        <v>0</v>
      </c>
      <c r="AM243" s="169">
        <f t="shared" ref="AM243:AM248" si="1161">AL243-AJ243</f>
        <v>0</v>
      </c>
      <c r="AN243" s="170">
        <f t="shared" ref="AN243:AN248" si="1162">AL243-AK243</f>
        <v>0</v>
      </c>
      <c r="AP243" s="22"/>
      <c r="AQ243" s="18" t="s">
        <v>11</v>
      </c>
      <c r="AR243" s="168">
        <f t="shared" ref="AR243:AT243" si="1163">AR197+AR220</f>
        <v>0</v>
      </c>
      <c r="AS243" s="168">
        <f t="shared" si="1163"/>
        <v>0</v>
      </c>
      <c r="AT243" s="168">
        <f t="shared" si="1163"/>
        <v>0</v>
      </c>
      <c r="AU243" s="169">
        <f t="shared" ref="AU243:AU248" si="1164">AT243-AR243</f>
        <v>0</v>
      </c>
      <c r="AV243" s="170">
        <f t="shared" ref="AV243:AV248" si="1165">AT243-AS243</f>
        <v>0</v>
      </c>
      <c r="AX243" s="22"/>
      <c r="AY243" s="18" t="s">
        <v>11</v>
      </c>
      <c r="AZ243" s="168">
        <f t="shared" ref="AZ243:BB243" si="1166">AZ197+AZ220</f>
        <v>0</v>
      </c>
      <c r="BA243" s="168">
        <f t="shared" si="1166"/>
        <v>0</v>
      </c>
      <c r="BB243" s="168">
        <f t="shared" si="1166"/>
        <v>0</v>
      </c>
      <c r="BC243" s="169">
        <f t="shared" ref="BC243:BC248" si="1167">BB243-AZ243</f>
        <v>0</v>
      </c>
      <c r="BD243" s="170">
        <f t="shared" ref="BD243:BD248" si="1168">BB243-BA243</f>
        <v>0</v>
      </c>
      <c r="BF243" s="22"/>
      <c r="BG243" s="18" t="s">
        <v>11</v>
      </c>
      <c r="BH243" s="168">
        <f t="shared" ref="BH243:BJ243" si="1169">BH197+BH220</f>
        <v>0</v>
      </c>
      <c r="BI243" s="168">
        <f t="shared" si="1169"/>
        <v>0</v>
      </c>
      <c r="BJ243" s="168">
        <f t="shared" si="1169"/>
        <v>0</v>
      </c>
      <c r="BK243" s="169">
        <f t="shared" ref="BK243:BK248" si="1170">BJ243-BH243</f>
        <v>0</v>
      </c>
      <c r="BL243" s="170">
        <f t="shared" ref="BL243:BL248" si="1171">BJ243-BI243</f>
        <v>0</v>
      </c>
      <c r="BN243" s="22"/>
      <c r="BO243" s="18" t="s">
        <v>11</v>
      </c>
      <c r="BP243" s="168">
        <f t="shared" ref="BP243:BR243" si="1172">BP197+BP220</f>
        <v>0</v>
      </c>
      <c r="BQ243" s="168">
        <f t="shared" si="1172"/>
        <v>0</v>
      </c>
      <c r="BR243" s="168">
        <f t="shared" si="1172"/>
        <v>0</v>
      </c>
      <c r="BS243" s="169">
        <f t="shared" ref="BS243:BS248" si="1173">BR243-BP243</f>
        <v>0</v>
      </c>
      <c r="BT243" s="170">
        <f t="shared" ref="BT243:BT248" si="1174">BR243-BQ243</f>
        <v>0</v>
      </c>
    </row>
    <row r="244" spans="2:72" s="35" customFormat="1">
      <c r="B244" s="22"/>
      <c r="C244" s="18" t="s">
        <v>12</v>
      </c>
      <c r="D244" s="168">
        <f t="shared" ref="D244:F244" si="1175">D198+D221</f>
        <v>40</v>
      </c>
      <c r="E244" s="168">
        <f t="shared" si="1175"/>
        <v>50</v>
      </c>
      <c r="F244" s="168">
        <f t="shared" si="1175"/>
        <v>75</v>
      </c>
      <c r="G244" s="169">
        <f t="shared" si="1149"/>
        <v>35</v>
      </c>
      <c r="H244" s="170">
        <f t="shared" si="1150"/>
        <v>25</v>
      </c>
      <c r="J244" s="22"/>
      <c r="K244" s="18" t="s">
        <v>12</v>
      </c>
      <c r="L244" s="168">
        <f t="shared" ref="L244:N244" si="1176">L198+L221</f>
        <v>0</v>
      </c>
      <c r="M244" s="168">
        <f t="shared" si="1176"/>
        <v>0</v>
      </c>
      <c r="N244" s="168">
        <f t="shared" si="1176"/>
        <v>0</v>
      </c>
      <c r="O244" s="169">
        <f t="shared" si="1152"/>
        <v>0</v>
      </c>
      <c r="P244" s="170">
        <f t="shared" si="1153"/>
        <v>0</v>
      </c>
      <c r="R244" s="22"/>
      <c r="S244" s="18" t="s">
        <v>12</v>
      </c>
      <c r="T244" s="168">
        <f t="shared" ref="T244:V244" si="1177">T198+T221</f>
        <v>0</v>
      </c>
      <c r="U244" s="168">
        <f t="shared" si="1177"/>
        <v>0</v>
      </c>
      <c r="V244" s="168">
        <f t="shared" si="1177"/>
        <v>0</v>
      </c>
      <c r="W244" s="169">
        <f t="shared" si="1155"/>
        <v>0</v>
      </c>
      <c r="X244" s="170">
        <f t="shared" si="1156"/>
        <v>0</v>
      </c>
      <c r="Z244" s="22"/>
      <c r="AA244" s="18" t="s">
        <v>12</v>
      </c>
      <c r="AB244" s="168">
        <f t="shared" ref="AB244:AD244" si="1178">AB198+AB221</f>
        <v>17</v>
      </c>
      <c r="AC244" s="168">
        <f t="shared" si="1178"/>
        <v>16</v>
      </c>
      <c r="AD244" s="168">
        <f t="shared" si="1178"/>
        <v>16</v>
      </c>
      <c r="AE244" s="169">
        <f t="shared" si="1158"/>
        <v>-1</v>
      </c>
      <c r="AF244" s="170">
        <f t="shared" si="1159"/>
        <v>0</v>
      </c>
      <c r="AH244" s="22"/>
      <c r="AI244" s="18" t="s">
        <v>12</v>
      </c>
      <c r="AJ244" s="168">
        <f t="shared" ref="AJ244:AL244" si="1179">AJ198+AJ221</f>
        <v>0</v>
      </c>
      <c r="AK244" s="168">
        <f t="shared" si="1179"/>
        <v>0</v>
      </c>
      <c r="AL244" s="168">
        <f t="shared" si="1179"/>
        <v>0</v>
      </c>
      <c r="AM244" s="169">
        <f t="shared" si="1161"/>
        <v>0</v>
      </c>
      <c r="AN244" s="170">
        <f t="shared" si="1162"/>
        <v>0</v>
      </c>
      <c r="AP244" s="22"/>
      <c r="AQ244" s="18" t="s">
        <v>12</v>
      </c>
      <c r="AR244" s="168">
        <f t="shared" ref="AR244:AT244" si="1180">AR198+AR221</f>
        <v>0</v>
      </c>
      <c r="AS244" s="168">
        <f t="shared" si="1180"/>
        <v>0</v>
      </c>
      <c r="AT244" s="168">
        <f t="shared" si="1180"/>
        <v>0</v>
      </c>
      <c r="AU244" s="169">
        <f t="shared" si="1164"/>
        <v>0</v>
      </c>
      <c r="AV244" s="170">
        <f t="shared" si="1165"/>
        <v>0</v>
      </c>
      <c r="AX244" s="22"/>
      <c r="AY244" s="18" t="s">
        <v>12</v>
      </c>
      <c r="AZ244" s="168">
        <f t="shared" ref="AZ244:BB244" si="1181">AZ198+AZ221</f>
        <v>23</v>
      </c>
      <c r="BA244" s="168">
        <f t="shared" si="1181"/>
        <v>34</v>
      </c>
      <c r="BB244" s="168">
        <f t="shared" si="1181"/>
        <v>59</v>
      </c>
      <c r="BC244" s="169">
        <f t="shared" si="1167"/>
        <v>36</v>
      </c>
      <c r="BD244" s="170">
        <f t="shared" si="1168"/>
        <v>25</v>
      </c>
      <c r="BF244" s="22"/>
      <c r="BG244" s="18" t="s">
        <v>12</v>
      </c>
      <c r="BH244" s="168">
        <f t="shared" ref="BH244:BJ244" si="1182">BH198+BH221</f>
        <v>0</v>
      </c>
      <c r="BI244" s="168">
        <f t="shared" si="1182"/>
        <v>0</v>
      </c>
      <c r="BJ244" s="168">
        <f t="shared" si="1182"/>
        <v>0</v>
      </c>
      <c r="BK244" s="169">
        <f t="shared" si="1170"/>
        <v>0</v>
      </c>
      <c r="BL244" s="170">
        <f t="shared" si="1171"/>
        <v>0</v>
      </c>
      <c r="BN244" s="22"/>
      <c r="BO244" s="18" t="s">
        <v>12</v>
      </c>
      <c r="BP244" s="168">
        <f t="shared" ref="BP244:BR244" si="1183">BP198+BP221</f>
        <v>0</v>
      </c>
      <c r="BQ244" s="168">
        <f t="shared" si="1183"/>
        <v>0</v>
      </c>
      <c r="BR244" s="168">
        <f t="shared" si="1183"/>
        <v>0</v>
      </c>
      <c r="BS244" s="169">
        <f t="shared" si="1173"/>
        <v>0</v>
      </c>
      <c r="BT244" s="170">
        <f t="shared" si="1174"/>
        <v>0</v>
      </c>
    </row>
    <row r="245" spans="2:72" s="35" customFormat="1">
      <c r="B245" s="22"/>
      <c r="C245" s="24" t="s">
        <v>13</v>
      </c>
      <c r="D245" s="168">
        <f t="shared" ref="D245:F245" si="1184">D199+D222</f>
        <v>3643</v>
      </c>
      <c r="E245" s="168">
        <f t="shared" si="1184"/>
        <v>4287</v>
      </c>
      <c r="F245" s="168">
        <f t="shared" si="1184"/>
        <v>3008</v>
      </c>
      <c r="G245" s="169">
        <f t="shared" si="1149"/>
        <v>-635</v>
      </c>
      <c r="H245" s="170">
        <f t="shared" si="1150"/>
        <v>-1279</v>
      </c>
      <c r="J245" s="22"/>
      <c r="K245" s="24" t="s">
        <v>13</v>
      </c>
      <c r="L245" s="168">
        <f t="shared" ref="L245:N245" si="1185">L199+L222</f>
        <v>0</v>
      </c>
      <c r="M245" s="168">
        <f t="shared" si="1185"/>
        <v>0</v>
      </c>
      <c r="N245" s="168">
        <f t="shared" si="1185"/>
        <v>0</v>
      </c>
      <c r="O245" s="169">
        <f t="shared" si="1152"/>
        <v>0</v>
      </c>
      <c r="P245" s="170">
        <f t="shared" si="1153"/>
        <v>0</v>
      </c>
      <c r="R245" s="22"/>
      <c r="S245" s="24" t="s">
        <v>13</v>
      </c>
      <c r="T245" s="168">
        <f t="shared" ref="T245:V245" si="1186">T199+T222</f>
        <v>17</v>
      </c>
      <c r="U245" s="168">
        <f t="shared" si="1186"/>
        <v>89</v>
      </c>
      <c r="V245" s="168">
        <f t="shared" si="1186"/>
        <v>81</v>
      </c>
      <c r="W245" s="169">
        <f t="shared" si="1155"/>
        <v>64</v>
      </c>
      <c r="X245" s="170">
        <f t="shared" si="1156"/>
        <v>-8</v>
      </c>
      <c r="Z245" s="22"/>
      <c r="AA245" s="24" t="s">
        <v>13</v>
      </c>
      <c r="AB245" s="168">
        <f t="shared" ref="AB245:AD245" si="1187">AB199+AB222</f>
        <v>37</v>
      </c>
      <c r="AC245" s="168">
        <f t="shared" si="1187"/>
        <v>56</v>
      </c>
      <c r="AD245" s="168">
        <f t="shared" si="1187"/>
        <v>36</v>
      </c>
      <c r="AE245" s="169">
        <f t="shared" si="1158"/>
        <v>-1</v>
      </c>
      <c r="AF245" s="170">
        <f t="shared" si="1159"/>
        <v>-20</v>
      </c>
      <c r="AH245" s="22"/>
      <c r="AI245" s="24" t="s">
        <v>13</v>
      </c>
      <c r="AJ245" s="168">
        <f t="shared" ref="AJ245:AL245" si="1188">AJ199+AJ222</f>
        <v>1385</v>
      </c>
      <c r="AK245" s="168">
        <f t="shared" si="1188"/>
        <v>1369</v>
      </c>
      <c r="AL245" s="168">
        <f t="shared" si="1188"/>
        <v>1360</v>
      </c>
      <c r="AM245" s="169">
        <f t="shared" si="1161"/>
        <v>-25</v>
      </c>
      <c r="AN245" s="170">
        <f t="shared" si="1162"/>
        <v>-9</v>
      </c>
      <c r="AP245" s="22"/>
      <c r="AQ245" s="24" t="s">
        <v>13</v>
      </c>
      <c r="AR245" s="168">
        <f t="shared" ref="AR245:AT245" si="1189">AR199+AR222</f>
        <v>596</v>
      </c>
      <c r="AS245" s="168">
        <f t="shared" si="1189"/>
        <v>619</v>
      </c>
      <c r="AT245" s="168">
        <f t="shared" si="1189"/>
        <v>578</v>
      </c>
      <c r="AU245" s="169">
        <f t="shared" si="1164"/>
        <v>-18</v>
      </c>
      <c r="AV245" s="170">
        <f t="shared" si="1165"/>
        <v>-41</v>
      </c>
      <c r="AX245" s="22"/>
      <c r="AY245" s="24" t="s">
        <v>13</v>
      </c>
      <c r="AZ245" s="168">
        <f t="shared" ref="AZ245:BB245" si="1190">AZ199+AZ222</f>
        <v>340</v>
      </c>
      <c r="BA245" s="168">
        <f t="shared" si="1190"/>
        <v>411</v>
      </c>
      <c r="BB245" s="168">
        <f t="shared" si="1190"/>
        <v>312</v>
      </c>
      <c r="BC245" s="169">
        <f t="shared" si="1167"/>
        <v>-28</v>
      </c>
      <c r="BD245" s="170">
        <f t="shared" si="1168"/>
        <v>-99</v>
      </c>
      <c r="BF245" s="22"/>
      <c r="BG245" s="24" t="s">
        <v>13</v>
      </c>
      <c r="BH245" s="168">
        <f t="shared" ref="BH245:BJ245" si="1191">BH199+BH222</f>
        <v>1096</v>
      </c>
      <c r="BI245" s="168">
        <f t="shared" si="1191"/>
        <v>1565</v>
      </c>
      <c r="BJ245" s="168">
        <f t="shared" si="1191"/>
        <v>469</v>
      </c>
      <c r="BK245" s="169">
        <f t="shared" si="1170"/>
        <v>-627</v>
      </c>
      <c r="BL245" s="170">
        <f t="shared" si="1171"/>
        <v>-1096</v>
      </c>
      <c r="BN245" s="22"/>
      <c r="BO245" s="24" t="s">
        <v>13</v>
      </c>
      <c r="BP245" s="168">
        <f t="shared" ref="BP245:BR245" si="1192">BP199+BP222</f>
        <v>172</v>
      </c>
      <c r="BQ245" s="168">
        <f t="shared" si="1192"/>
        <v>178</v>
      </c>
      <c r="BR245" s="168">
        <f t="shared" si="1192"/>
        <v>172</v>
      </c>
      <c r="BS245" s="169">
        <f t="shared" si="1173"/>
        <v>0</v>
      </c>
      <c r="BT245" s="170">
        <f t="shared" si="1174"/>
        <v>-6</v>
      </c>
    </row>
    <row r="246" spans="2:72" s="35" customFormat="1">
      <c r="B246" s="22"/>
      <c r="C246" s="18" t="s">
        <v>36</v>
      </c>
      <c r="D246" s="168">
        <f t="shared" ref="D246:F246" si="1193">D200+D223</f>
        <v>44</v>
      </c>
      <c r="E246" s="168">
        <f t="shared" si="1193"/>
        <v>58</v>
      </c>
      <c r="F246" s="168">
        <f t="shared" si="1193"/>
        <v>0</v>
      </c>
      <c r="G246" s="169">
        <f t="shared" si="1149"/>
        <v>-44</v>
      </c>
      <c r="H246" s="170">
        <f t="shared" si="1150"/>
        <v>-58</v>
      </c>
      <c r="J246" s="22"/>
      <c r="K246" s="18" t="s">
        <v>36</v>
      </c>
      <c r="L246" s="168">
        <f t="shared" ref="L246:N246" si="1194">L200+L223</f>
        <v>0</v>
      </c>
      <c r="M246" s="168">
        <f t="shared" si="1194"/>
        <v>0</v>
      </c>
      <c r="N246" s="168">
        <f t="shared" si="1194"/>
        <v>0</v>
      </c>
      <c r="O246" s="169">
        <f t="shared" si="1152"/>
        <v>0</v>
      </c>
      <c r="P246" s="170">
        <f t="shared" si="1153"/>
        <v>0</v>
      </c>
      <c r="R246" s="22"/>
      <c r="S246" s="18" t="s">
        <v>36</v>
      </c>
      <c r="T246" s="168">
        <f t="shared" ref="T246:V246" si="1195">T200+T223</f>
        <v>0</v>
      </c>
      <c r="U246" s="168">
        <f t="shared" si="1195"/>
        <v>0</v>
      </c>
      <c r="V246" s="168">
        <f t="shared" si="1195"/>
        <v>0</v>
      </c>
      <c r="W246" s="169">
        <f t="shared" si="1155"/>
        <v>0</v>
      </c>
      <c r="X246" s="170">
        <f t="shared" si="1156"/>
        <v>0</v>
      </c>
      <c r="Z246" s="22"/>
      <c r="AA246" s="18" t="s">
        <v>36</v>
      </c>
      <c r="AB246" s="168">
        <f t="shared" ref="AB246:AD246" si="1196">AB200+AB223</f>
        <v>0</v>
      </c>
      <c r="AC246" s="168">
        <f t="shared" si="1196"/>
        <v>0</v>
      </c>
      <c r="AD246" s="168">
        <f t="shared" si="1196"/>
        <v>0</v>
      </c>
      <c r="AE246" s="169">
        <f t="shared" si="1158"/>
        <v>0</v>
      </c>
      <c r="AF246" s="170">
        <f t="shared" si="1159"/>
        <v>0</v>
      </c>
      <c r="AH246" s="22"/>
      <c r="AI246" s="18" t="s">
        <v>36</v>
      </c>
      <c r="AJ246" s="168">
        <f t="shared" ref="AJ246:AL246" si="1197">AJ200+AJ223</f>
        <v>0</v>
      </c>
      <c r="AK246" s="168">
        <f t="shared" si="1197"/>
        <v>0</v>
      </c>
      <c r="AL246" s="168">
        <f t="shared" si="1197"/>
        <v>0</v>
      </c>
      <c r="AM246" s="169">
        <f t="shared" si="1161"/>
        <v>0</v>
      </c>
      <c r="AN246" s="170">
        <f t="shared" si="1162"/>
        <v>0</v>
      </c>
      <c r="AP246" s="22"/>
      <c r="AQ246" s="18" t="s">
        <v>36</v>
      </c>
      <c r="AR246" s="168">
        <f t="shared" ref="AR246:AT246" si="1198">AR200+AR223</f>
        <v>0</v>
      </c>
      <c r="AS246" s="168">
        <f t="shared" si="1198"/>
        <v>0</v>
      </c>
      <c r="AT246" s="168">
        <f t="shared" si="1198"/>
        <v>0</v>
      </c>
      <c r="AU246" s="169">
        <f t="shared" si="1164"/>
        <v>0</v>
      </c>
      <c r="AV246" s="170">
        <f t="shared" si="1165"/>
        <v>0</v>
      </c>
      <c r="AX246" s="22"/>
      <c r="AY246" s="18" t="s">
        <v>36</v>
      </c>
      <c r="AZ246" s="168">
        <f t="shared" ref="AZ246:BB246" si="1199">AZ200+AZ223</f>
        <v>44</v>
      </c>
      <c r="BA246" s="168">
        <f t="shared" si="1199"/>
        <v>58</v>
      </c>
      <c r="BB246" s="168">
        <f t="shared" si="1199"/>
        <v>0</v>
      </c>
      <c r="BC246" s="169">
        <f t="shared" si="1167"/>
        <v>-44</v>
      </c>
      <c r="BD246" s="170">
        <f t="shared" si="1168"/>
        <v>-58</v>
      </c>
      <c r="BF246" s="22"/>
      <c r="BG246" s="18" t="s">
        <v>36</v>
      </c>
      <c r="BH246" s="168">
        <f t="shared" ref="BH246:BJ246" si="1200">BH200+BH223</f>
        <v>0</v>
      </c>
      <c r="BI246" s="168">
        <f t="shared" si="1200"/>
        <v>0</v>
      </c>
      <c r="BJ246" s="168">
        <f t="shared" si="1200"/>
        <v>0</v>
      </c>
      <c r="BK246" s="169">
        <f t="shared" si="1170"/>
        <v>0</v>
      </c>
      <c r="BL246" s="170">
        <f t="shared" si="1171"/>
        <v>0</v>
      </c>
      <c r="BN246" s="22"/>
      <c r="BO246" s="18" t="s">
        <v>36</v>
      </c>
      <c r="BP246" s="168">
        <f t="shared" ref="BP246:BR246" si="1201">BP200+BP223</f>
        <v>0</v>
      </c>
      <c r="BQ246" s="168">
        <f t="shared" si="1201"/>
        <v>0</v>
      </c>
      <c r="BR246" s="168">
        <f t="shared" si="1201"/>
        <v>0</v>
      </c>
      <c r="BS246" s="169">
        <f t="shared" si="1173"/>
        <v>0</v>
      </c>
      <c r="BT246" s="170">
        <f t="shared" si="1174"/>
        <v>0</v>
      </c>
    </row>
    <row r="247" spans="2:72" s="35" customFormat="1">
      <c r="B247" s="22"/>
      <c r="C247" s="18" t="s">
        <v>14</v>
      </c>
      <c r="D247" s="168">
        <f t="shared" ref="D247:F247" si="1202">D201+D224</f>
        <v>0</v>
      </c>
      <c r="E247" s="168">
        <f t="shared" si="1202"/>
        <v>0</v>
      </c>
      <c r="F247" s="168">
        <f t="shared" si="1202"/>
        <v>0</v>
      </c>
      <c r="G247" s="169">
        <f t="shared" si="1149"/>
        <v>0</v>
      </c>
      <c r="H247" s="170">
        <f t="shared" si="1150"/>
        <v>0</v>
      </c>
      <c r="J247" s="22"/>
      <c r="K247" s="18" t="s">
        <v>14</v>
      </c>
      <c r="L247" s="168">
        <f t="shared" ref="L247:N247" si="1203">L201+L224</f>
        <v>0</v>
      </c>
      <c r="M247" s="168">
        <f t="shared" si="1203"/>
        <v>0</v>
      </c>
      <c r="N247" s="168">
        <f t="shared" si="1203"/>
        <v>0</v>
      </c>
      <c r="O247" s="169">
        <f t="shared" si="1152"/>
        <v>0</v>
      </c>
      <c r="P247" s="170">
        <f t="shared" si="1153"/>
        <v>0</v>
      </c>
      <c r="R247" s="22"/>
      <c r="S247" s="18" t="s">
        <v>14</v>
      </c>
      <c r="T247" s="168">
        <f t="shared" ref="T247:V247" si="1204">T201+T224</f>
        <v>0</v>
      </c>
      <c r="U247" s="168">
        <f t="shared" si="1204"/>
        <v>0</v>
      </c>
      <c r="V247" s="168">
        <f t="shared" si="1204"/>
        <v>0</v>
      </c>
      <c r="W247" s="169">
        <f t="shared" si="1155"/>
        <v>0</v>
      </c>
      <c r="X247" s="170">
        <f t="shared" si="1156"/>
        <v>0</v>
      </c>
      <c r="Z247" s="22"/>
      <c r="AA247" s="18" t="s">
        <v>14</v>
      </c>
      <c r="AB247" s="168">
        <f t="shared" ref="AB247:AD247" si="1205">AB201+AB224</f>
        <v>0</v>
      </c>
      <c r="AC247" s="168">
        <f t="shared" si="1205"/>
        <v>0</v>
      </c>
      <c r="AD247" s="168">
        <f t="shared" si="1205"/>
        <v>0</v>
      </c>
      <c r="AE247" s="169">
        <f t="shared" si="1158"/>
        <v>0</v>
      </c>
      <c r="AF247" s="170">
        <f t="shared" si="1159"/>
        <v>0</v>
      </c>
      <c r="AH247" s="22"/>
      <c r="AI247" s="18" t="s">
        <v>14</v>
      </c>
      <c r="AJ247" s="168">
        <f t="shared" ref="AJ247:AL247" si="1206">AJ201+AJ224</f>
        <v>0</v>
      </c>
      <c r="AK247" s="168">
        <f t="shared" si="1206"/>
        <v>0</v>
      </c>
      <c r="AL247" s="168">
        <f t="shared" si="1206"/>
        <v>0</v>
      </c>
      <c r="AM247" s="169">
        <f t="shared" si="1161"/>
        <v>0</v>
      </c>
      <c r="AN247" s="170">
        <f t="shared" si="1162"/>
        <v>0</v>
      </c>
      <c r="AP247" s="22"/>
      <c r="AQ247" s="18" t="s">
        <v>14</v>
      </c>
      <c r="AR247" s="168">
        <f t="shared" ref="AR247:AT247" si="1207">AR201+AR224</f>
        <v>0</v>
      </c>
      <c r="AS247" s="168">
        <f t="shared" si="1207"/>
        <v>0</v>
      </c>
      <c r="AT247" s="168">
        <f t="shared" si="1207"/>
        <v>0</v>
      </c>
      <c r="AU247" s="169">
        <f t="shared" si="1164"/>
        <v>0</v>
      </c>
      <c r="AV247" s="170">
        <f t="shared" si="1165"/>
        <v>0</v>
      </c>
      <c r="AX247" s="22"/>
      <c r="AY247" s="18" t="s">
        <v>14</v>
      </c>
      <c r="AZ247" s="168">
        <f t="shared" ref="AZ247:BB247" si="1208">AZ201+AZ224</f>
        <v>0</v>
      </c>
      <c r="BA247" s="168">
        <f t="shared" si="1208"/>
        <v>0</v>
      </c>
      <c r="BB247" s="168">
        <f t="shared" si="1208"/>
        <v>0</v>
      </c>
      <c r="BC247" s="169">
        <f t="shared" si="1167"/>
        <v>0</v>
      </c>
      <c r="BD247" s="170">
        <f t="shared" si="1168"/>
        <v>0</v>
      </c>
      <c r="BF247" s="22"/>
      <c r="BG247" s="18" t="s">
        <v>14</v>
      </c>
      <c r="BH247" s="168">
        <f t="shared" ref="BH247:BJ247" si="1209">BH201+BH224</f>
        <v>0</v>
      </c>
      <c r="BI247" s="168">
        <f t="shared" si="1209"/>
        <v>0</v>
      </c>
      <c r="BJ247" s="168">
        <f t="shared" si="1209"/>
        <v>0</v>
      </c>
      <c r="BK247" s="169">
        <f t="shared" si="1170"/>
        <v>0</v>
      </c>
      <c r="BL247" s="170">
        <f t="shared" si="1171"/>
        <v>0</v>
      </c>
      <c r="BN247" s="22"/>
      <c r="BO247" s="18" t="s">
        <v>14</v>
      </c>
      <c r="BP247" s="168">
        <f t="shared" ref="BP247:BR247" si="1210">BP201+BP224</f>
        <v>0</v>
      </c>
      <c r="BQ247" s="168">
        <f t="shared" si="1210"/>
        <v>0</v>
      </c>
      <c r="BR247" s="168">
        <f t="shared" si="1210"/>
        <v>0</v>
      </c>
      <c r="BS247" s="169">
        <f t="shared" si="1173"/>
        <v>0</v>
      </c>
      <c r="BT247" s="170">
        <f t="shared" si="1174"/>
        <v>0</v>
      </c>
    </row>
    <row r="248" spans="2:72" s="35" customFormat="1">
      <c r="B248" s="22"/>
      <c r="C248" s="18" t="s">
        <v>15</v>
      </c>
      <c r="D248" s="168">
        <f t="shared" ref="D248:F248" si="1211">D202+D225</f>
        <v>51</v>
      </c>
      <c r="E248" s="168">
        <f t="shared" si="1211"/>
        <v>21</v>
      </c>
      <c r="F248" s="168">
        <f t="shared" si="1211"/>
        <v>785</v>
      </c>
      <c r="G248" s="169">
        <f t="shared" si="1149"/>
        <v>734</v>
      </c>
      <c r="H248" s="170">
        <f t="shared" si="1150"/>
        <v>764</v>
      </c>
      <c r="J248" s="22"/>
      <c r="K248" s="18" t="s">
        <v>15</v>
      </c>
      <c r="L248" s="168">
        <f t="shared" ref="L248:N248" si="1212">L202+L225</f>
        <v>0</v>
      </c>
      <c r="M248" s="168">
        <f t="shared" si="1212"/>
        <v>0</v>
      </c>
      <c r="N248" s="168">
        <f t="shared" si="1212"/>
        <v>0</v>
      </c>
      <c r="O248" s="169">
        <f t="shared" si="1152"/>
        <v>0</v>
      </c>
      <c r="P248" s="170">
        <f t="shared" si="1153"/>
        <v>0</v>
      </c>
      <c r="R248" s="22"/>
      <c r="S248" s="18" t="s">
        <v>15</v>
      </c>
      <c r="T248" s="168">
        <f t="shared" ref="T248:V248" si="1213">T202+T225</f>
        <v>0</v>
      </c>
      <c r="U248" s="168">
        <f t="shared" si="1213"/>
        <v>0</v>
      </c>
      <c r="V248" s="168">
        <f t="shared" si="1213"/>
        <v>0</v>
      </c>
      <c r="W248" s="169">
        <f t="shared" si="1155"/>
        <v>0</v>
      </c>
      <c r="X248" s="170">
        <f t="shared" si="1156"/>
        <v>0</v>
      </c>
      <c r="Z248" s="22"/>
      <c r="AA248" s="18" t="s">
        <v>15</v>
      </c>
      <c r="AB248" s="168">
        <f t="shared" ref="AB248:AD248" si="1214">AB202+AB225</f>
        <v>0</v>
      </c>
      <c r="AC248" s="168">
        <f t="shared" si="1214"/>
        <v>0</v>
      </c>
      <c r="AD248" s="168">
        <f t="shared" si="1214"/>
        <v>0</v>
      </c>
      <c r="AE248" s="169">
        <f t="shared" si="1158"/>
        <v>0</v>
      </c>
      <c r="AF248" s="170">
        <f t="shared" si="1159"/>
        <v>0</v>
      </c>
      <c r="AH248" s="22"/>
      <c r="AI248" s="18" t="s">
        <v>15</v>
      </c>
      <c r="AJ248" s="168">
        <f t="shared" ref="AJ248:AL248" si="1215">AJ202+AJ225</f>
        <v>0</v>
      </c>
      <c r="AK248" s="168">
        <f t="shared" si="1215"/>
        <v>0</v>
      </c>
      <c r="AL248" s="168">
        <f t="shared" si="1215"/>
        <v>0</v>
      </c>
      <c r="AM248" s="169">
        <f t="shared" si="1161"/>
        <v>0</v>
      </c>
      <c r="AN248" s="170">
        <f t="shared" si="1162"/>
        <v>0</v>
      </c>
      <c r="AP248" s="22"/>
      <c r="AQ248" s="18" t="s">
        <v>15</v>
      </c>
      <c r="AR248" s="168">
        <f t="shared" ref="AR248:AT248" si="1216">AR202+AR225</f>
        <v>0</v>
      </c>
      <c r="AS248" s="168">
        <f t="shared" si="1216"/>
        <v>0</v>
      </c>
      <c r="AT248" s="168">
        <f t="shared" si="1216"/>
        <v>0</v>
      </c>
      <c r="AU248" s="169">
        <f t="shared" si="1164"/>
        <v>0</v>
      </c>
      <c r="AV248" s="170">
        <f t="shared" si="1165"/>
        <v>0</v>
      </c>
      <c r="AX248" s="22"/>
      <c r="AY248" s="18" t="s">
        <v>15</v>
      </c>
      <c r="AZ248" s="168">
        <f t="shared" ref="AZ248:BB248" si="1217">AZ202+AZ225</f>
        <v>41</v>
      </c>
      <c r="BA248" s="168">
        <f t="shared" si="1217"/>
        <v>11</v>
      </c>
      <c r="BB248" s="168">
        <f t="shared" si="1217"/>
        <v>96</v>
      </c>
      <c r="BC248" s="169">
        <f t="shared" si="1167"/>
        <v>55</v>
      </c>
      <c r="BD248" s="170">
        <f t="shared" si="1168"/>
        <v>85</v>
      </c>
      <c r="BF248" s="22"/>
      <c r="BG248" s="18" t="s">
        <v>15</v>
      </c>
      <c r="BH248" s="168">
        <f t="shared" ref="BH248:BJ248" si="1218">BH202+BH225</f>
        <v>0</v>
      </c>
      <c r="BI248" s="168">
        <f t="shared" si="1218"/>
        <v>0</v>
      </c>
      <c r="BJ248" s="168">
        <f t="shared" si="1218"/>
        <v>679</v>
      </c>
      <c r="BK248" s="169">
        <f t="shared" si="1170"/>
        <v>679</v>
      </c>
      <c r="BL248" s="170">
        <f t="shared" si="1171"/>
        <v>679</v>
      </c>
      <c r="BN248" s="22"/>
      <c r="BO248" s="18" t="s">
        <v>15</v>
      </c>
      <c r="BP248" s="168">
        <f t="shared" ref="BP248:BR248" si="1219">BP202+BP225</f>
        <v>10</v>
      </c>
      <c r="BQ248" s="168">
        <f t="shared" si="1219"/>
        <v>10</v>
      </c>
      <c r="BR248" s="168">
        <f t="shared" si="1219"/>
        <v>10</v>
      </c>
      <c r="BS248" s="169">
        <f t="shared" si="1173"/>
        <v>0</v>
      </c>
      <c r="BT248" s="170">
        <f t="shared" si="1174"/>
        <v>0</v>
      </c>
    </row>
    <row r="249" spans="2:72" s="35" customFormat="1">
      <c r="B249" s="22"/>
      <c r="C249" s="25"/>
      <c r="D249" s="26"/>
      <c r="E249" s="30"/>
      <c r="F249" s="62"/>
      <c r="G249" s="28"/>
      <c r="H249" s="64"/>
      <c r="J249" s="22"/>
      <c r="K249" s="25"/>
      <c r="L249" s="26"/>
      <c r="M249" s="30"/>
      <c r="N249" s="62"/>
      <c r="O249" s="28"/>
      <c r="P249" s="64"/>
      <c r="R249" s="22"/>
      <c r="S249" s="25"/>
      <c r="T249" s="26"/>
      <c r="U249" s="30"/>
      <c r="V249" s="62"/>
      <c r="W249" s="28"/>
      <c r="X249" s="64"/>
      <c r="Z249" s="22"/>
      <c r="AA249" s="25"/>
      <c r="AB249" s="26"/>
      <c r="AC249" s="30"/>
      <c r="AD249" s="62"/>
      <c r="AE249" s="28"/>
      <c r="AF249" s="64"/>
      <c r="AH249" s="22"/>
      <c r="AI249" s="25"/>
      <c r="AJ249" s="26"/>
      <c r="AK249" s="30"/>
      <c r="AL249" s="62"/>
      <c r="AM249" s="28"/>
      <c r="AN249" s="64"/>
      <c r="AP249" s="22"/>
      <c r="AQ249" s="25"/>
      <c r="AR249" s="26"/>
      <c r="AS249" s="30"/>
      <c r="AT249" s="62"/>
      <c r="AU249" s="28"/>
      <c r="AV249" s="64"/>
      <c r="AX249" s="22"/>
      <c r="AY249" s="25"/>
      <c r="AZ249" s="26"/>
      <c r="BA249" s="30"/>
      <c r="BB249" s="62"/>
      <c r="BC249" s="28"/>
      <c r="BD249" s="64"/>
      <c r="BF249" s="22"/>
      <c r="BG249" s="25"/>
      <c r="BH249" s="26"/>
      <c r="BI249" s="30"/>
      <c r="BJ249" s="62"/>
      <c r="BK249" s="28"/>
      <c r="BL249" s="64"/>
      <c r="BN249" s="22"/>
      <c r="BO249" s="25"/>
      <c r="BP249" s="26"/>
      <c r="BQ249" s="30"/>
      <c r="BR249" s="62"/>
      <c r="BS249" s="28"/>
      <c r="BT249" s="64"/>
    </row>
    <row r="250" spans="2:72" s="35" customFormat="1">
      <c r="B250" s="22"/>
      <c r="C250" s="29" t="s">
        <v>16</v>
      </c>
      <c r="D250" s="26">
        <f>SUM(D242:D248)</f>
        <v>3778</v>
      </c>
      <c r="E250" s="26">
        <f>SUM(E242:E248)</f>
        <v>4416</v>
      </c>
      <c r="F250" s="63">
        <f t="shared" ref="F250" si="1220">SUM(F242:F248)</f>
        <v>3868</v>
      </c>
      <c r="G250" s="30">
        <f>F250-D250</f>
        <v>90</v>
      </c>
      <c r="H250" s="26">
        <f>F250-E250</f>
        <v>-548</v>
      </c>
      <c r="J250" s="22"/>
      <c r="K250" s="29" t="s">
        <v>16</v>
      </c>
      <c r="L250" s="26">
        <f>SUM(L242:L248)</f>
        <v>0</v>
      </c>
      <c r="M250" s="26">
        <f>SUM(M242:M248)</f>
        <v>0</v>
      </c>
      <c r="N250" s="63">
        <f t="shared" ref="N250" si="1221">SUM(N242:N248)</f>
        <v>0</v>
      </c>
      <c r="O250" s="30">
        <f>N250-L250</f>
        <v>0</v>
      </c>
      <c r="P250" s="26">
        <f>N250-M250</f>
        <v>0</v>
      </c>
      <c r="R250" s="22"/>
      <c r="S250" s="29" t="s">
        <v>16</v>
      </c>
      <c r="T250" s="26">
        <f>SUM(T242:T248)</f>
        <v>17</v>
      </c>
      <c r="U250" s="26">
        <f>SUM(U242:U248)</f>
        <v>89</v>
      </c>
      <c r="V250" s="63">
        <f t="shared" ref="V250" si="1222">SUM(V242:V248)</f>
        <v>81</v>
      </c>
      <c r="W250" s="30">
        <f>V250-T250</f>
        <v>64</v>
      </c>
      <c r="X250" s="26">
        <f>V250-U250</f>
        <v>-8</v>
      </c>
      <c r="Z250" s="22"/>
      <c r="AA250" s="29" t="s">
        <v>16</v>
      </c>
      <c r="AB250" s="26">
        <f>SUM(AB242:AB248)</f>
        <v>54</v>
      </c>
      <c r="AC250" s="26">
        <f>SUM(AC242:AC248)</f>
        <v>72</v>
      </c>
      <c r="AD250" s="63">
        <f t="shared" ref="AD250" si="1223">SUM(AD242:AD248)</f>
        <v>52</v>
      </c>
      <c r="AE250" s="30">
        <f>AD250-AB250</f>
        <v>-2</v>
      </c>
      <c r="AF250" s="26">
        <f>AD250-AC250</f>
        <v>-20</v>
      </c>
      <c r="AH250" s="22"/>
      <c r="AI250" s="29" t="s">
        <v>16</v>
      </c>
      <c r="AJ250" s="26">
        <f>SUM(AJ242:AJ248)</f>
        <v>1385</v>
      </c>
      <c r="AK250" s="26">
        <f>SUM(AK242:AK248)</f>
        <v>1369</v>
      </c>
      <c r="AL250" s="63">
        <f t="shared" ref="AL250" si="1224">SUM(AL242:AL248)</f>
        <v>1360</v>
      </c>
      <c r="AM250" s="30">
        <f>AL250-AJ250</f>
        <v>-25</v>
      </c>
      <c r="AN250" s="26">
        <f>AL250-AK250</f>
        <v>-9</v>
      </c>
      <c r="AP250" s="22"/>
      <c r="AQ250" s="29" t="s">
        <v>16</v>
      </c>
      <c r="AR250" s="26">
        <f>SUM(AR242:AR248)</f>
        <v>596</v>
      </c>
      <c r="AS250" s="26">
        <f>SUM(AS242:AS248)</f>
        <v>619</v>
      </c>
      <c r="AT250" s="63">
        <f t="shared" ref="AT250" si="1225">SUM(AT242:AT248)</f>
        <v>578</v>
      </c>
      <c r="AU250" s="30">
        <f>AT250-AR250</f>
        <v>-18</v>
      </c>
      <c r="AV250" s="26">
        <f>AT250-AS250</f>
        <v>-41</v>
      </c>
      <c r="AX250" s="22"/>
      <c r="AY250" s="29" t="s">
        <v>16</v>
      </c>
      <c r="AZ250" s="26">
        <f>SUM(AZ242:AZ248)</f>
        <v>448</v>
      </c>
      <c r="BA250" s="26">
        <f>SUM(BA242:BA248)</f>
        <v>514</v>
      </c>
      <c r="BB250" s="63">
        <f t="shared" ref="BB250" si="1226">SUM(BB242:BB248)</f>
        <v>467</v>
      </c>
      <c r="BC250" s="30">
        <f>BB250-AZ250</f>
        <v>19</v>
      </c>
      <c r="BD250" s="26">
        <f>BB250-BA250</f>
        <v>-47</v>
      </c>
      <c r="BF250" s="22"/>
      <c r="BG250" s="29" t="s">
        <v>16</v>
      </c>
      <c r="BH250" s="26">
        <f>SUM(BH242:BH248)</f>
        <v>1096</v>
      </c>
      <c r="BI250" s="26">
        <f>SUM(BI242:BI248)</f>
        <v>1565</v>
      </c>
      <c r="BJ250" s="63">
        <f t="shared" ref="BJ250" si="1227">SUM(BJ242:BJ248)</f>
        <v>1148</v>
      </c>
      <c r="BK250" s="30">
        <f>BJ250-BH250</f>
        <v>52</v>
      </c>
      <c r="BL250" s="26">
        <f>BJ250-BI250</f>
        <v>-417</v>
      </c>
      <c r="BN250" s="22"/>
      <c r="BO250" s="29" t="s">
        <v>16</v>
      </c>
      <c r="BP250" s="26">
        <f>SUM(BP242:BP248)</f>
        <v>182</v>
      </c>
      <c r="BQ250" s="26">
        <f>SUM(BQ242:BQ248)</f>
        <v>188</v>
      </c>
      <c r="BR250" s="63">
        <f t="shared" ref="BR250" si="1228">SUM(BR242:BR248)</f>
        <v>182</v>
      </c>
      <c r="BS250" s="30">
        <f>BR250-BP250</f>
        <v>0</v>
      </c>
      <c r="BT250" s="26">
        <f>BR250-BQ250</f>
        <v>-6</v>
      </c>
    </row>
    <row r="251" spans="2:72" s="35" customFormat="1">
      <c r="B251" s="22"/>
      <c r="C251" s="18"/>
      <c r="D251" s="23"/>
      <c r="E251" s="31"/>
      <c r="F251" s="61"/>
      <c r="G251" s="20"/>
      <c r="H251" s="21"/>
      <c r="J251" s="22"/>
      <c r="K251" s="18"/>
      <c r="L251" s="23"/>
      <c r="M251" s="31"/>
      <c r="N251" s="61"/>
      <c r="O251" s="20"/>
      <c r="P251" s="21"/>
      <c r="R251" s="22"/>
      <c r="S251" s="18"/>
      <c r="T251" s="23"/>
      <c r="U251" s="31"/>
      <c r="V251" s="61"/>
      <c r="W251" s="20"/>
      <c r="X251" s="21"/>
      <c r="Z251" s="22"/>
      <c r="AA251" s="18"/>
      <c r="AB251" s="23"/>
      <c r="AC251" s="31"/>
      <c r="AD251" s="61"/>
      <c r="AE251" s="20"/>
      <c r="AF251" s="21"/>
      <c r="AH251" s="22"/>
      <c r="AI251" s="18"/>
      <c r="AJ251" s="23"/>
      <c r="AK251" s="31"/>
      <c r="AL251" s="61"/>
      <c r="AM251" s="20"/>
      <c r="AN251" s="21"/>
      <c r="AP251" s="22"/>
      <c r="AQ251" s="18"/>
      <c r="AR251" s="23"/>
      <c r="AS251" s="31"/>
      <c r="AT251" s="61"/>
      <c r="AU251" s="20"/>
      <c r="AV251" s="21"/>
      <c r="AX251" s="22"/>
      <c r="AY251" s="18"/>
      <c r="AZ251" s="23"/>
      <c r="BA251" s="31"/>
      <c r="BB251" s="61"/>
      <c r="BC251" s="20"/>
      <c r="BD251" s="21"/>
      <c r="BF251" s="22"/>
      <c r="BG251" s="18"/>
      <c r="BH251" s="23"/>
      <c r="BI251" s="31"/>
      <c r="BJ251" s="61"/>
      <c r="BK251" s="20"/>
      <c r="BL251" s="21"/>
      <c r="BN251" s="22"/>
      <c r="BO251" s="18"/>
      <c r="BP251" s="23"/>
      <c r="BQ251" s="31"/>
      <c r="BR251" s="61"/>
      <c r="BS251" s="20"/>
      <c r="BT251" s="21"/>
    </row>
    <row r="252" spans="2:72" s="35" customFormat="1">
      <c r="B252" s="22">
        <v>2</v>
      </c>
      <c r="C252" s="24" t="s">
        <v>17</v>
      </c>
      <c r="D252" s="168">
        <f t="shared" ref="D252:F252" si="1229">D206+D229</f>
        <v>902</v>
      </c>
      <c r="E252" s="168">
        <f t="shared" si="1229"/>
        <v>886</v>
      </c>
      <c r="F252" s="168">
        <f t="shared" si="1229"/>
        <v>842</v>
      </c>
      <c r="G252" s="101">
        <f>F252-D252</f>
        <v>-60</v>
      </c>
      <c r="H252" s="101">
        <f>F252-E252</f>
        <v>-44</v>
      </c>
      <c r="J252" s="22">
        <v>2</v>
      </c>
      <c r="K252" s="24" t="s">
        <v>17</v>
      </c>
      <c r="L252" s="168">
        <f t="shared" ref="L252:N252" si="1230">L206+L229</f>
        <v>0</v>
      </c>
      <c r="M252" s="168">
        <f t="shared" si="1230"/>
        <v>0</v>
      </c>
      <c r="N252" s="168">
        <f t="shared" si="1230"/>
        <v>0</v>
      </c>
      <c r="O252" s="101">
        <f>N252-L252</f>
        <v>0</v>
      </c>
      <c r="P252" s="101">
        <f>N252-M252</f>
        <v>0</v>
      </c>
      <c r="R252" s="22">
        <v>2</v>
      </c>
      <c r="S252" s="24" t="s">
        <v>17</v>
      </c>
      <c r="T252" s="168">
        <f t="shared" ref="T252:V252" si="1231">T206+T229</f>
        <v>6</v>
      </c>
      <c r="U252" s="168">
        <f t="shared" si="1231"/>
        <v>26</v>
      </c>
      <c r="V252" s="168">
        <f t="shared" si="1231"/>
        <v>19</v>
      </c>
      <c r="W252" s="101">
        <f>V252-T252</f>
        <v>13</v>
      </c>
      <c r="X252" s="101">
        <f>V252-U252</f>
        <v>-7</v>
      </c>
      <c r="Z252" s="22">
        <v>2</v>
      </c>
      <c r="AA252" s="24" t="s">
        <v>17</v>
      </c>
      <c r="AB252" s="168">
        <f t="shared" ref="AB252:AD252" si="1232">AB206+AB229</f>
        <v>14</v>
      </c>
      <c r="AC252" s="168">
        <f t="shared" si="1232"/>
        <v>12</v>
      </c>
      <c r="AD252" s="168">
        <f t="shared" si="1232"/>
        <v>12</v>
      </c>
      <c r="AE252" s="101">
        <f>AD252-AB252</f>
        <v>-2</v>
      </c>
      <c r="AF252" s="101">
        <f>AD252-AC252</f>
        <v>0</v>
      </c>
      <c r="AH252" s="22">
        <v>2</v>
      </c>
      <c r="AI252" s="24" t="s">
        <v>17</v>
      </c>
      <c r="AJ252" s="168">
        <f t="shared" ref="AJ252:AL252" si="1233">AJ206+AJ229</f>
        <v>278</v>
      </c>
      <c r="AK252" s="168">
        <f t="shared" si="1233"/>
        <v>298</v>
      </c>
      <c r="AL252" s="168">
        <f t="shared" si="1233"/>
        <v>297</v>
      </c>
      <c r="AM252" s="101">
        <f>AL252-AJ252</f>
        <v>19</v>
      </c>
      <c r="AN252" s="101">
        <f>AL252-AK252</f>
        <v>-1</v>
      </c>
      <c r="AP252" s="22">
        <v>2</v>
      </c>
      <c r="AQ252" s="24" t="s">
        <v>17</v>
      </c>
      <c r="AR252" s="168">
        <f t="shared" ref="AR252:AT252" si="1234">AR206+AR229</f>
        <v>309</v>
      </c>
      <c r="AS252" s="168">
        <f t="shared" si="1234"/>
        <v>250</v>
      </c>
      <c r="AT252" s="168">
        <f t="shared" si="1234"/>
        <v>250</v>
      </c>
      <c r="AU252" s="101">
        <f>AT252-AR252</f>
        <v>-59</v>
      </c>
      <c r="AV252" s="101">
        <f>AT252-AS252</f>
        <v>0</v>
      </c>
      <c r="AX252" s="22">
        <v>2</v>
      </c>
      <c r="AY252" s="24" t="s">
        <v>17</v>
      </c>
      <c r="AZ252" s="168">
        <f t="shared" ref="AZ252:BB252" si="1235">AZ206+AZ229</f>
        <v>81</v>
      </c>
      <c r="BA252" s="168">
        <f t="shared" si="1235"/>
        <v>121</v>
      </c>
      <c r="BB252" s="168">
        <f t="shared" si="1235"/>
        <v>73</v>
      </c>
      <c r="BC252" s="101">
        <f>BB252-AZ252</f>
        <v>-8</v>
      </c>
      <c r="BD252" s="101">
        <f>BB252-BA252</f>
        <v>-48</v>
      </c>
      <c r="BF252" s="22">
        <v>2</v>
      </c>
      <c r="BG252" s="24" t="s">
        <v>17</v>
      </c>
      <c r="BH252" s="168">
        <f t="shared" ref="BH252:BJ252" si="1236">BH206+BH229</f>
        <v>198</v>
      </c>
      <c r="BI252" s="168">
        <f t="shared" si="1236"/>
        <v>156</v>
      </c>
      <c r="BJ252" s="168">
        <f t="shared" si="1236"/>
        <v>177</v>
      </c>
      <c r="BK252" s="101">
        <f>BJ252-BH252</f>
        <v>-21</v>
      </c>
      <c r="BL252" s="101">
        <f>BJ252-BI252</f>
        <v>21</v>
      </c>
      <c r="BN252" s="22">
        <v>2</v>
      </c>
      <c r="BO252" s="24" t="s">
        <v>17</v>
      </c>
      <c r="BP252" s="168">
        <f t="shared" ref="BP252:BR252" si="1237">BP206+BP229</f>
        <v>16</v>
      </c>
      <c r="BQ252" s="168">
        <f t="shared" si="1237"/>
        <v>23</v>
      </c>
      <c r="BR252" s="168">
        <f t="shared" si="1237"/>
        <v>14</v>
      </c>
      <c r="BS252" s="101">
        <f>BR252-BP252</f>
        <v>-2</v>
      </c>
      <c r="BT252" s="101">
        <f>BR252-BQ252</f>
        <v>-9</v>
      </c>
    </row>
    <row r="253" spans="2:72" s="35" customFormat="1">
      <c r="B253" s="22">
        <v>3</v>
      </c>
      <c r="C253" s="18" t="s">
        <v>18</v>
      </c>
      <c r="D253" s="168">
        <f t="shared" ref="D253:F253" si="1238">D207+D230</f>
        <v>885</v>
      </c>
      <c r="E253" s="168">
        <f t="shared" si="1238"/>
        <v>1171</v>
      </c>
      <c r="F253" s="168">
        <f t="shared" si="1238"/>
        <v>1153</v>
      </c>
      <c r="G253" s="101">
        <f t="shared" ref="G253:G254" si="1239">F253-D253</f>
        <v>268</v>
      </c>
      <c r="H253" s="101">
        <f t="shared" ref="H253:H254" si="1240">F253-E253</f>
        <v>-18</v>
      </c>
      <c r="J253" s="22">
        <v>3</v>
      </c>
      <c r="K253" s="18" t="s">
        <v>18</v>
      </c>
      <c r="L253" s="168">
        <f t="shared" ref="L253:N253" si="1241">L207+L230</f>
        <v>0</v>
      </c>
      <c r="M253" s="168">
        <f t="shared" si="1241"/>
        <v>296</v>
      </c>
      <c r="N253" s="168">
        <f t="shared" si="1241"/>
        <v>278</v>
      </c>
      <c r="O253" s="101">
        <f t="shared" ref="O253:O254" si="1242">N253-L253</f>
        <v>278</v>
      </c>
      <c r="P253" s="101">
        <f t="shared" ref="P253:P254" si="1243">N253-M253</f>
        <v>-18</v>
      </c>
      <c r="R253" s="22">
        <v>3</v>
      </c>
      <c r="S253" s="18" t="s">
        <v>18</v>
      </c>
      <c r="T253" s="168">
        <f t="shared" ref="T253:V253" si="1244">T207+T230</f>
        <v>29</v>
      </c>
      <c r="U253" s="168">
        <f t="shared" si="1244"/>
        <v>28</v>
      </c>
      <c r="V253" s="168">
        <f t="shared" si="1244"/>
        <v>28</v>
      </c>
      <c r="W253" s="101">
        <f t="shared" ref="W253:W254" si="1245">V253-T253</f>
        <v>-1</v>
      </c>
      <c r="X253" s="101">
        <f t="shared" ref="X253:X254" si="1246">V253-U253</f>
        <v>0</v>
      </c>
      <c r="Z253" s="22">
        <v>3</v>
      </c>
      <c r="AA253" s="18" t="s">
        <v>18</v>
      </c>
      <c r="AB253" s="168">
        <f t="shared" ref="AB253:AD253" si="1247">AB207+AB230</f>
        <v>33</v>
      </c>
      <c r="AC253" s="168">
        <f t="shared" si="1247"/>
        <v>31</v>
      </c>
      <c r="AD253" s="168">
        <f t="shared" si="1247"/>
        <v>30</v>
      </c>
      <c r="AE253" s="101">
        <f t="shared" ref="AE253:AE254" si="1248">AD253-AB253</f>
        <v>-3</v>
      </c>
      <c r="AF253" s="101">
        <f t="shared" ref="AF253:AF254" si="1249">AD253-AC253</f>
        <v>-1</v>
      </c>
      <c r="AH253" s="22">
        <v>3</v>
      </c>
      <c r="AI253" s="18" t="s">
        <v>18</v>
      </c>
      <c r="AJ253" s="168">
        <f t="shared" ref="AJ253:AL253" si="1250">AJ207+AJ230</f>
        <v>239</v>
      </c>
      <c r="AK253" s="168">
        <f t="shared" si="1250"/>
        <v>251</v>
      </c>
      <c r="AL253" s="168">
        <f t="shared" si="1250"/>
        <v>225</v>
      </c>
      <c r="AM253" s="101">
        <f t="shared" ref="AM253:AM254" si="1251">AL253-AJ253</f>
        <v>-14</v>
      </c>
      <c r="AN253" s="101">
        <f t="shared" ref="AN253:AN254" si="1252">AL253-AK253</f>
        <v>-26</v>
      </c>
      <c r="AP253" s="22">
        <v>3</v>
      </c>
      <c r="AQ253" s="18" t="s">
        <v>18</v>
      </c>
      <c r="AR253" s="168">
        <f t="shared" ref="AR253:AT253" si="1253">AR207+AR230</f>
        <v>235</v>
      </c>
      <c r="AS253" s="168">
        <f t="shared" si="1253"/>
        <v>193</v>
      </c>
      <c r="AT253" s="168">
        <f t="shared" si="1253"/>
        <v>189</v>
      </c>
      <c r="AU253" s="101">
        <f t="shared" ref="AU253:AU254" si="1254">AT253-AR253</f>
        <v>-46</v>
      </c>
      <c r="AV253" s="101">
        <f t="shared" ref="AV253:AV254" si="1255">AT253-AS253</f>
        <v>-4</v>
      </c>
      <c r="AX253" s="22">
        <v>3</v>
      </c>
      <c r="AY253" s="18" t="s">
        <v>18</v>
      </c>
      <c r="AZ253" s="168">
        <f t="shared" ref="AZ253:BB253" si="1256">AZ207+AZ230</f>
        <v>123</v>
      </c>
      <c r="BA253" s="168">
        <f t="shared" si="1256"/>
        <v>126</v>
      </c>
      <c r="BB253" s="168">
        <f t="shared" si="1256"/>
        <v>125</v>
      </c>
      <c r="BC253" s="101">
        <f t="shared" ref="BC253:BC254" si="1257">BB253-AZ253</f>
        <v>2</v>
      </c>
      <c r="BD253" s="101">
        <f t="shared" ref="BD253:BD254" si="1258">BB253-BA253</f>
        <v>-1</v>
      </c>
      <c r="BF253" s="22">
        <v>3</v>
      </c>
      <c r="BG253" s="18" t="s">
        <v>18</v>
      </c>
      <c r="BH253" s="168">
        <f t="shared" ref="BH253:BJ253" si="1259">BH207+BH230</f>
        <v>171</v>
      </c>
      <c r="BI253" s="168">
        <f t="shared" si="1259"/>
        <v>182</v>
      </c>
      <c r="BJ253" s="168">
        <f t="shared" si="1259"/>
        <v>222</v>
      </c>
      <c r="BK253" s="101">
        <f t="shared" ref="BK253:BK254" si="1260">BJ253-BH253</f>
        <v>51</v>
      </c>
      <c r="BL253" s="101">
        <f t="shared" ref="BL253:BL254" si="1261">BJ253-BI253</f>
        <v>40</v>
      </c>
      <c r="BN253" s="22">
        <v>3</v>
      </c>
      <c r="BO253" s="18" t="s">
        <v>18</v>
      </c>
      <c r="BP253" s="168">
        <f t="shared" ref="BP253:BR253" si="1262">BP207+BP230</f>
        <v>55</v>
      </c>
      <c r="BQ253" s="168">
        <f t="shared" si="1262"/>
        <v>64</v>
      </c>
      <c r="BR253" s="168">
        <f t="shared" si="1262"/>
        <v>56</v>
      </c>
      <c r="BS253" s="101">
        <f t="shared" ref="BS253:BS254" si="1263">BR253-BP253</f>
        <v>1</v>
      </c>
      <c r="BT253" s="101">
        <f t="shared" ref="BT253:BT254" si="1264">BR253-BQ253</f>
        <v>-8</v>
      </c>
    </row>
    <row r="254" spans="2:72" s="35" customFormat="1">
      <c r="B254" s="22">
        <v>4</v>
      </c>
      <c r="C254" s="18" t="s">
        <v>19</v>
      </c>
      <c r="D254" s="168">
        <f t="shared" ref="D254:F254" si="1265">D208+D231</f>
        <v>0</v>
      </c>
      <c r="E254" s="168">
        <f t="shared" si="1265"/>
        <v>0</v>
      </c>
      <c r="F254" s="168">
        <f t="shared" si="1265"/>
        <v>0</v>
      </c>
      <c r="G254" s="101">
        <f t="shared" si="1239"/>
        <v>0</v>
      </c>
      <c r="H254" s="101">
        <f t="shared" si="1240"/>
        <v>0</v>
      </c>
      <c r="J254" s="22">
        <v>4</v>
      </c>
      <c r="K254" s="18" t="s">
        <v>19</v>
      </c>
      <c r="L254" s="168">
        <f t="shared" ref="L254:N254" si="1266">L208+L231</f>
        <v>0</v>
      </c>
      <c r="M254" s="168">
        <f t="shared" si="1266"/>
        <v>0</v>
      </c>
      <c r="N254" s="168">
        <f t="shared" si="1266"/>
        <v>0</v>
      </c>
      <c r="O254" s="101">
        <f t="shared" si="1242"/>
        <v>0</v>
      </c>
      <c r="P254" s="101">
        <f t="shared" si="1243"/>
        <v>0</v>
      </c>
      <c r="R254" s="22">
        <v>4</v>
      </c>
      <c r="S254" s="18" t="s">
        <v>19</v>
      </c>
      <c r="T254" s="168">
        <f t="shared" ref="T254:V254" si="1267">T208+T231</f>
        <v>0</v>
      </c>
      <c r="U254" s="168">
        <f t="shared" si="1267"/>
        <v>0</v>
      </c>
      <c r="V254" s="168">
        <f t="shared" si="1267"/>
        <v>0</v>
      </c>
      <c r="W254" s="101">
        <f t="shared" si="1245"/>
        <v>0</v>
      </c>
      <c r="X254" s="101">
        <f t="shared" si="1246"/>
        <v>0</v>
      </c>
      <c r="Z254" s="22">
        <v>4</v>
      </c>
      <c r="AA254" s="18" t="s">
        <v>19</v>
      </c>
      <c r="AB254" s="168">
        <f t="shared" ref="AB254:AD254" si="1268">AB208+AB231</f>
        <v>0</v>
      </c>
      <c r="AC254" s="168">
        <f t="shared" si="1268"/>
        <v>0</v>
      </c>
      <c r="AD254" s="168">
        <f t="shared" si="1268"/>
        <v>0</v>
      </c>
      <c r="AE254" s="101">
        <f t="shared" si="1248"/>
        <v>0</v>
      </c>
      <c r="AF254" s="101">
        <f t="shared" si="1249"/>
        <v>0</v>
      </c>
      <c r="AH254" s="22">
        <v>4</v>
      </c>
      <c r="AI254" s="18" t="s">
        <v>19</v>
      </c>
      <c r="AJ254" s="168">
        <f t="shared" ref="AJ254:AL254" si="1269">AJ208+AJ231</f>
        <v>0</v>
      </c>
      <c r="AK254" s="168">
        <f t="shared" si="1269"/>
        <v>0</v>
      </c>
      <c r="AL254" s="168">
        <f t="shared" si="1269"/>
        <v>0</v>
      </c>
      <c r="AM254" s="101">
        <f t="shared" si="1251"/>
        <v>0</v>
      </c>
      <c r="AN254" s="101">
        <f t="shared" si="1252"/>
        <v>0</v>
      </c>
      <c r="AP254" s="22">
        <v>4</v>
      </c>
      <c r="AQ254" s="18" t="s">
        <v>19</v>
      </c>
      <c r="AR254" s="168">
        <f t="shared" ref="AR254:AT254" si="1270">AR208+AR231</f>
        <v>0</v>
      </c>
      <c r="AS254" s="168">
        <f t="shared" si="1270"/>
        <v>0</v>
      </c>
      <c r="AT254" s="168">
        <f t="shared" si="1270"/>
        <v>0</v>
      </c>
      <c r="AU254" s="101">
        <f t="shared" si="1254"/>
        <v>0</v>
      </c>
      <c r="AV254" s="101">
        <f t="shared" si="1255"/>
        <v>0</v>
      </c>
      <c r="AX254" s="22">
        <v>4</v>
      </c>
      <c r="AY254" s="18" t="s">
        <v>19</v>
      </c>
      <c r="AZ254" s="168">
        <f t="shared" ref="AZ254:BB254" si="1271">AZ208+AZ231</f>
        <v>0</v>
      </c>
      <c r="BA254" s="168">
        <f t="shared" si="1271"/>
        <v>0</v>
      </c>
      <c r="BB254" s="168">
        <f t="shared" si="1271"/>
        <v>0</v>
      </c>
      <c r="BC254" s="101">
        <f t="shared" si="1257"/>
        <v>0</v>
      </c>
      <c r="BD254" s="101">
        <f t="shared" si="1258"/>
        <v>0</v>
      </c>
      <c r="BF254" s="22">
        <v>4</v>
      </c>
      <c r="BG254" s="18" t="s">
        <v>19</v>
      </c>
      <c r="BH254" s="168">
        <f t="shared" ref="BH254:BJ254" si="1272">BH208+BH231</f>
        <v>0</v>
      </c>
      <c r="BI254" s="168">
        <f t="shared" si="1272"/>
        <v>0</v>
      </c>
      <c r="BJ254" s="168">
        <f t="shared" si="1272"/>
        <v>0</v>
      </c>
      <c r="BK254" s="101">
        <f t="shared" si="1260"/>
        <v>0</v>
      </c>
      <c r="BL254" s="101">
        <f t="shared" si="1261"/>
        <v>0</v>
      </c>
      <c r="BN254" s="22">
        <v>4</v>
      </c>
      <c r="BO254" s="18" t="s">
        <v>19</v>
      </c>
      <c r="BP254" s="168">
        <f t="shared" ref="BP254:BR254" si="1273">BP208+BP231</f>
        <v>0</v>
      </c>
      <c r="BQ254" s="168">
        <f t="shared" si="1273"/>
        <v>0</v>
      </c>
      <c r="BR254" s="168">
        <f t="shared" si="1273"/>
        <v>0</v>
      </c>
      <c r="BS254" s="101">
        <f t="shared" si="1263"/>
        <v>0</v>
      </c>
      <c r="BT254" s="101">
        <f t="shared" si="1264"/>
        <v>0</v>
      </c>
    </row>
    <row r="255" spans="2:72" s="35" customFormat="1">
      <c r="B255" s="22"/>
      <c r="C255" s="5"/>
      <c r="D255" s="23"/>
      <c r="E255" s="31"/>
      <c r="F255" s="61"/>
      <c r="G255" s="20"/>
      <c r="H255" s="50"/>
      <c r="J255" s="22"/>
      <c r="K255" s="5"/>
      <c r="L255" s="23"/>
      <c r="M255" s="31"/>
      <c r="N255" s="61"/>
      <c r="O255" s="20"/>
      <c r="P255" s="50"/>
      <c r="R255" s="22"/>
      <c r="S255" s="5"/>
      <c r="T255" s="23"/>
      <c r="U255" s="31"/>
      <c r="V255" s="61"/>
      <c r="W255" s="20"/>
      <c r="X255" s="50"/>
      <c r="Z255" s="22"/>
      <c r="AA255" s="5"/>
      <c r="AB255" s="23"/>
      <c r="AC255" s="31"/>
      <c r="AD255" s="61"/>
      <c r="AE255" s="20"/>
      <c r="AF255" s="50"/>
      <c r="AH255" s="22"/>
      <c r="AI255" s="5"/>
      <c r="AJ255" s="23"/>
      <c r="AK255" s="31"/>
      <c r="AL255" s="61"/>
      <c r="AM255" s="20"/>
      <c r="AN255" s="50"/>
      <c r="AP255" s="22"/>
      <c r="AQ255" s="5"/>
      <c r="AR255" s="23"/>
      <c r="AS255" s="31"/>
      <c r="AT255" s="61"/>
      <c r="AU255" s="20"/>
      <c r="AV255" s="50"/>
      <c r="AX255" s="22"/>
      <c r="AY255" s="5"/>
      <c r="AZ255" s="23"/>
      <c r="BA255" s="31"/>
      <c r="BB255" s="61"/>
      <c r="BC255" s="20"/>
      <c r="BD255" s="50"/>
      <c r="BF255" s="22"/>
      <c r="BG255" s="5"/>
      <c r="BH255" s="23"/>
      <c r="BI255" s="31"/>
      <c r="BJ255" s="61"/>
      <c r="BK255" s="20"/>
      <c r="BL255" s="50"/>
      <c r="BN255" s="22"/>
      <c r="BO255" s="5"/>
      <c r="BP255" s="23"/>
      <c r="BQ255" s="31"/>
      <c r="BR255" s="61"/>
      <c r="BS255" s="20"/>
      <c r="BT255" s="50"/>
    </row>
    <row r="256" spans="2:72" s="35" customFormat="1">
      <c r="B256" s="32"/>
      <c r="C256" s="94" t="s">
        <v>39</v>
      </c>
      <c r="D256" s="33">
        <f>SUM(D250:D255)</f>
        <v>5565</v>
      </c>
      <c r="E256" s="33">
        <f t="shared" ref="E256:F256" si="1274">SUM(E250:E255)</f>
        <v>6473</v>
      </c>
      <c r="F256" s="33">
        <f t="shared" si="1274"/>
        <v>5863</v>
      </c>
      <c r="G256" s="34">
        <f t="shared" ref="G256:H256" si="1275">SUM(G250:G254)</f>
        <v>298</v>
      </c>
      <c r="H256" s="33">
        <f t="shared" si="1275"/>
        <v>-610</v>
      </c>
      <c r="J256" s="32"/>
      <c r="K256" s="94" t="s">
        <v>39</v>
      </c>
      <c r="L256" s="33">
        <f>SUM(L250:L255)</f>
        <v>0</v>
      </c>
      <c r="M256" s="33">
        <f t="shared" ref="M256:N256" si="1276">SUM(M250:M255)</f>
        <v>296</v>
      </c>
      <c r="N256" s="33">
        <f t="shared" si="1276"/>
        <v>278</v>
      </c>
      <c r="O256" s="34">
        <f t="shared" ref="O256:P256" si="1277">SUM(O250:O254)</f>
        <v>278</v>
      </c>
      <c r="P256" s="33">
        <f t="shared" si="1277"/>
        <v>-18</v>
      </c>
      <c r="R256" s="32"/>
      <c r="S256" s="94" t="s">
        <v>39</v>
      </c>
      <c r="T256" s="33">
        <f>SUM(T250:T255)</f>
        <v>52</v>
      </c>
      <c r="U256" s="33">
        <f t="shared" ref="U256:V256" si="1278">SUM(U250:U255)</f>
        <v>143</v>
      </c>
      <c r="V256" s="33">
        <f t="shared" si="1278"/>
        <v>128</v>
      </c>
      <c r="W256" s="34">
        <f t="shared" ref="W256:X256" si="1279">SUM(W250:W254)</f>
        <v>76</v>
      </c>
      <c r="X256" s="33">
        <f t="shared" si="1279"/>
        <v>-15</v>
      </c>
      <c r="Z256" s="32"/>
      <c r="AA256" s="94" t="s">
        <v>39</v>
      </c>
      <c r="AB256" s="33">
        <f>SUM(AB250:AB255)</f>
        <v>101</v>
      </c>
      <c r="AC256" s="33">
        <f t="shared" ref="AC256:AD256" si="1280">SUM(AC250:AC255)</f>
        <v>115</v>
      </c>
      <c r="AD256" s="33">
        <f t="shared" si="1280"/>
        <v>94</v>
      </c>
      <c r="AE256" s="34">
        <f t="shared" ref="AE256:AF256" si="1281">SUM(AE250:AE254)</f>
        <v>-7</v>
      </c>
      <c r="AF256" s="33">
        <f t="shared" si="1281"/>
        <v>-21</v>
      </c>
      <c r="AH256" s="32"/>
      <c r="AI256" s="94" t="s">
        <v>39</v>
      </c>
      <c r="AJ256" s="33">
        <f>SUM(AJ250:AJ255)</f>
        <v>1902</v>
      </c>
      <c r="AK256" s="33">
        <f t="shared" ref="AK256:AL256" si="1282">SUM(AK250:AK255)</f>
        <v>1918</v>
      </c>
      <c r="AL256" s="33">
        <f t="shared" si="1282"/>
        <v>1882</v>
      </c>
      <c r="AM256" s="34">
        <f t="shared" ref="AM256:AN256" si="1283">SUM(AM250:AM254)</f>
        <v>-20</v>
      </c>
      <c r="AN256" s="33">
        <f t="shared" si="1283"/>
        <v>-36</v>
      </c>
      <c r="AP256" s="32"/>
      <c r="AQ256" s="94" t="s">
        <v>39</v>
      </c>
      <c r="AR256" s="33">
        <f>SUM(AR250:AR255)</f>
        <v>1140</v>
      </c>
      <c r="AS256" s="33">
        <f t="shared" ref="AS256:AT256" si="1284">SUM(AS250:AS255)</f>
        <v>1062</v>
      </c>
      <c r="AT256" s="33">
        <f t="shared" si="1284"/>
        <v>1017</v>
      </c>
      <c r="AU256" s="34">
        <f t="shared" ref="AU256:AV256" si="1285">SUM(AU250:AU254)</f>
        <v>-123</v>
      </c>
      <c r="AV256" s="33">
        <f t="shared" si="1285"/>
        <v>-45</v>
      </c>
      <c r="AX256" s="32"/>
      <c r="AY256" s="94" t="s">
        <v>39</v>
      </c>
      <c r="AZ256" s="33">
        <f>SUM(AZ250:AZ255)</f>
        <v>652</v>
      </c>
      <c r="BA256" s="33">
        <f t="shared" ref="BA256:BB256" si="1286">SUM(BA250:BA255)</f>
        <v>761</v>
      </c>
      <c r="BB256" s="33">
        <f t="shared" si="1286"/>
        <v>665</v>
      </c>
      <c r="BC256" s="34">
        <f t="shared" ref="BC256:BD256" si="1287">SUM(BC250:BC254)</f>
        <v>13</v>
      </c>
      <c r="BD256" s="33">
        <f t="shared" si="1287"/>
        <v>-96</v>
      </c>
      <c r="BF256" s="32"/>
      <c r="BG256" s="94" t="s">
        <v>39</v>
      </c>
      <c r="BH256" s="33">
        <f>SUM(BH250:BH255)</f>
        <v>1465</v>
      </c>
      <c r="BI256" s="33">
        <f t="shared" ref="BI256:BJ256" si="1288">SUM(BI250:BI255)</f>
        <v>1903</v>
      </c>
      <c r="BJ256" s="33">
        <f t="shared" si="1288"/>
        <v>1547</v>
      </c>
      <c r="BK256" s="34">
        <f t="shared" ref="BK256:BL256" si="1289">SUM(BK250:BK254)</f>
        <v>82</v>
      </c>
      <c r="BL256" s="33">
        <f t="shared" si="1289"/>
        <v>-356</v>
      </c>
      <c r="BN256" s="32"/>
      <c r="BO256" s="94" t="s">
        <v>39</v>
      </c>
      <c r="BP256" s="33">
        <f>SUM(BP250:BP255)</f>
        <v>253</v>
      </c>
      <c r="BQ256" s="33">
        <f t="shared" ref="BQ256:BR256" si="1290">SUM(BQ250:BQ255)</f>
        <v>275</v>
      </c>
      <c r="BR256" s="33">
        <f t="shared" si="1290"/>
        <v>252</v>
      </c>
      <c r="BS256" s="34">
        <f t="shared" ref="BS256:BT256" si="1291">SUM(BS250:BS254)</f>
        <v>-1</v>
      </c>
      <c r="BT256" s="33">
        <f t="shared" si="1291"/>
        <v>-23</v>
      </c>
    </row>
    <row r="257" spans="3:72">
      <c r="D257" s="224"/>
      <c r="E257" s="224"/>
      <c r="F257" s="224"/>
      <c r="G257" s="224"/>
      <c r="H257" s="224"/>
      <c r="L257" s="224"/>
      <c r="M257" s="224"/>
      <c r="N257" s="224"/>
      <c r="O257" s="224"/>
      <c r="P257" s="224"/>
      <c r="T257" s="224"/>
      <c r="U257" s="224"/>
      <c r="V257" s="224"/>
      <c r="W257" s="224"/>
      <c r="X257" s="224"/>
      <c r="AB257" s="224"/>
      <c r="AC257" s="224"/>
      <c r="AD257" s="224"/>
      <c r="AE257" s="224"/>
      <c r="AF257" s="224"/>
      <c r="AJ257" s="224"/>
      <c r="AK257" s="224"/>
      <c r="AL257" s="224"/>
      <c r="AM257" s="224"/>
      <c r="AN257" s="224"/>
      <c r="AR257" s="224"/>
      <c r="AS257" s="224"/>
      <c r="AT257" s="224"/>
      <c r="AU257" s="224"/>
      <c r="AV257" s="224"/>
      <c r="AZ257" s="224"/>
      <c r="BA257" s="224"/>
      <c r="BB257" s="224"/>
      <c r="BC257" s="224"/>
      <c r="BD257" s="224"/>
      <c r="BH257" s="224"/>
      <c r="BI257" s="224"/>
      <c r="BJ257" s="224"/>
      <c r="BK257" s="224"/>
      <c r="BL257" s="224"/>
      <c r="BP257" s="224"/>
      <c r="BQ257" s="224"/>
      <c r="BR257" s="224"/>
      <c r="BS257" s="224"/>
      <c r="BT257" s="224"/>
    </row>
    <row r="258" spans="3:72">
      <c r="C258" s="225" t="s">
        <v>120</v>
      </c>
      <c r="D258" s="145">
        <f>D256-D168</f>
        <v>0</v>
      </c>
      <c r="E258" s="145">
        <f t="shared" ref="E258:H258" si="1292">E256-E168</f>
        <v>0</v>
      </c>
      <c r="F258" s="145">
        <f t="shared" si="1292"/>
        <v>0</v>
      </c>
      <c r="G258" s="145">
        <f t="shared" si="1292"/>
        <v>0</v>
      </c>
      <c r="H258" s="145">
        <f t="shared" si="1292"/>
        <v>0</v>
      </c>
      <c r="K258" s="225" t="s">
        <v>120</v>
      </c>
      <c r="L258" s="145">
        <f>L256-L168</f>
        <v>0</v>
      </c>
      <c r="M258" s="145">
        <f t="shared" ref="M258:P258" si="1293">M256-M168</f>
        <v>0</v>
      </c>
      <c r="N258" s="145">
        <f t="shared" si="1293"/>
        <v>0</v>
      </c>
      <c r="O258" s="145">
        <f t="shared" si="1293"/>
        <v>0</v>
      </c>
      <c r="P258" s="145">
        <f t="shared" si="1293"/>
        <v>0</v>
      </c>
      <c r="S258" s="225" t="s">
        <v>120</v>
      </c>
      <c r="T258" s="145">
        <f>T256-T168</f>
        <v>0</v>
      </c>
      <c r="U258" s="145">
        <f t="shared" ref="U258:X258" si="1294">U256-U168</f>
        <v>0</v>
      </c>
      <c r="V258" s="145">
        <f t="shared" si="1294"/>
        <v>0</v>
      </c>
      <c r="W258" s="145">
        <f t="shared" si="1294"/>
        <v>0</v>
      </c>
      <c r="X258" s="145">
        <f t="shared" si="1294"/>
        <v>0</v>
      </c>
      <c r="AA258" s="225" t="s">
        <v>120</v>
      </c>
      <c r="AB258" s="145">
        <f>AB256-AB168</f>
        <v>0</v>
      </c>
      <c r="AC258" s="145">
        <f t="shared" ref="AC258:AF258" si="1295">AC256-AC168</f>
        <v>0</v>
      </c>
      <c r="AD258" s="145">
        <f t="shared" si="1295"/>
        <v>0</v>
      </c>
      <c r="AE258" s="145">
        <f t="shared" si="1295"/>
        <v>0</v>
      </c>
      <c r="AF258" s="145">
        <f t="shared" si="1295"/>
        <v>0</v>
      </c>
      <c r="AI258" s="225" t="s">
        <v>120</v>
      </c>
      <c r="AJ258" s="145">
        <f>AJ256-AJ168</f>
        <v>0</v>
      </c>
      <c r="AK258" s="145">
        <f t="shared" ref="AK258:AN258" si="1296">AK256-AK168</f>
        <v>0</v>
      </c>
      <c r="AL258" s="145">
        <f t="shared" si="1296"/>
        <v>0</v>
      </c>
      <c r="AM258" s="145">
        <f t="shared" si="1296"/>
        <v>0</v>
      </c>
      <c r="AN258" s="145">
        <f t="shared" si="1296"/>
        <v>0</v>
      </c>
      <c r="AQ258" s="225" t="s">
        <v>120</v>
      </c>
      <c r="AR258" s="145">
        <f>AR256-AR168</f>
        <v>0</v>
      </c>
      <c r="AS258" s="145">
        <f t="shared" ref="AS258:AV258" si="1297">AS256-AS168</f>
        <v>0</v>
      </c>
      <c r="AT258" s="145">
        <f t="shared" si="1297"/>
        <v>0</v>
      </c>
      <c r="AU258" s="145">
        <f t="shared" si="1297"/>
        <v>0</v>
      </c>
      <c r="AV258" s="145">
        <f t="shared" si="1297"/>
        <v>0</v>
      </c>
      <c r="AY258" s="225" t="s">
        <v>120</v>
      </c>
      <c r="AZ258" s="145">
        <f>AZ256-AZ168</f>
        <v>0</v>
      </c>
      <c r="BA258" s="145">
        <f t="shared" ref="BA258:BD258" si="1298">BA256-BA168</f>
        <v>0</v>
      </c>
      <c r="BB258" s="145">
        <f t="shared" si="1298"/>
        <v>0</v>
      </c>
      <c r="BC258" s="145">
        <f t="shared" si="1298"/>
        <v>0</v>
      </c>
      <c r="BD258" s="145">
        <f t="shared" si="1298"/>
        <v>0</v>
      </c>
      <c r="BG258" s="225" t="s">
        <v>120</v>
      </c>
      <c r="BH258" s="145">
        <f>BH256-BH168</f>
        <v>0</v>
      </c>
      <c r="BI258" s="145">
        <f t="shared" ref="BI258:BL258" si="1299">BI256-BI168</f>
        <v>0</v>
      </c>
      <c r="BJ258" s="145">
        <f t="shared" si="1299"/>
        <v>0</v>
      </c>
      <c r="BK258" s="145">
        <f t="shared" si="1299"/>
        <v>0</v>
      </c>
      <c r="BL258" s="145">
        <f t="shared" si="1299"/>
        <v>0</v>
      </c>
      <c r="BO258" s="225" t="s">
        <v>120</v>
      </c>
      <c r="BP258" s="145">
        <f>BP256-BP168</f>
        <v>0</v>
      </c>
      <c r="BQ258" s="145">
        <f t="shared" ref="BQ258:BT258" si="1300">BQ256-BQ168</f>
        <v>0</v>
      </c>
      <c r="BR258" s="145">
        <f t="shared" si="1300"/>
        <v>0</v>
      </c>
      <c r="BS258" s="145">
        <f t="shared" si="1300"/>
        <v>0</v>
      </c>
      <c r="BT258" s="145">
        <f t="shared" si="1300"/>
        <v>0</v>
      </c>
    </row>
  </sheetData>
  <mergeCells count="288">
    <mergeCell ref="BN213:BN215"/>
    <mergeCell ref="BO213:BO215"/>
    <mergeCell ref="BS213:BT213"/>
    <mergeCell ref="BS214:BT214"/>
    <mergeCell ref="BN161:BO161"/>
    <mergeCell ref="BN168:BO168"/>
    <mergeCell ref="BN190:BN192"/>
    <mergeCell ref="BO190:BO192"/>
    <mergeCell ref="BS190:BT190"/>
    <mergeCell ref="BS191:BT191"/>
    <mergeCell ref="BN107:BO107"/>
    <mergeCell ref="BN114:BO114"/>
    <mergeCell ref="BN125:BO125"/>
    <mergeCell ref="BN132:BO132"/>
    <mergeCell ref="BN143:BO143"/>
    <mergeCell ref="BN150:BO150"/>
    <mergeCell ref="BN53:BO53"/>
    <mergeCell ref="BN60:BO60"/>
    <mergeCell ref="BN71:BO71"/>
    <mergeCell ref="BN78:BO78"/>
    <mergeCell ref="BN89:BO89"/>
    <mergeCell ref="BN96:BO96"/>
    <mergeCell ref="BF213:BF215"/>
    <mergeCell ref="BG213:BG215"/>
    <mergeCell ref="BK213:BL213"/>
    <mergeCell ref="BK214:BL214"/>
    <mergeCell ref="BS3:BT3"/>
    <mergeCell ref="BS4:BT4"/>
    <mergeCell ref="BN17:BO17"/>
    <mergeCell ref="BN24:BO24"/>
    <mergeCell ref="BN35:BO35"/>
    <mergeCell ref="BN42:BO42"/>
    <mergeCell ref="BF161:BG161"/>
    <mergeCell ref="BF168:BG168"/>
    <mergeCell ref="BF190:BF192"/>
    <mergeCell ref="BG190:BG192"/>
    <mergeCell ref="BK190:BL190"/>
    <mergeCell ref="BK191:BL191"/>
    <mergeCell ref="BF107:BG107"/>
    <mergeCell ref="BF114:BG114"/>
    <mergeCell ref="BF125:BG125"/>
    <mergeCell ref="BF132:BG132"/>
    <mergeCell ref="BF143:BG143"/>
    <mergeCell ref="BF150:BG150"/>
    <mergeCell ref="BF53:BG53"/>
    <mergeCell ref="BF60:BG60"/>
    <mergeCell ref="BF71:BG71"/>
    <mergeCell ref="BF78:BG78"/>
    <mergeCell ref="BF89:BG89"/>
    <mergeCell ref="BF96:BG96"/>
    <mergeCell ref="AX213:AX215"/>
    <mergeCell ref="AY213:AY215"/>
    <mergeCell ref="BC213:BD213"/>
    <mergeCell ref="BC214:BD214"/>
    <mergeCell ref="BK3:BL3"/>
    <mergeCell ref="BK4:BL4"/>
    <mergeCell ref="BF17:BG17"/>
    <mergeCell ref="BF24:BG24"/>
    <mergeCell ref="BF35:BG35"/>
    <mergeCell ref="BF42:BG42"/>
    <mergeCell ref="AX161:AY161"/>
    <mergeCell ref="AX168:AY168"/>
    <mergeCell ref="AX190:AX192"/>
    <mergeCell ref="AY190:AY192"/>
    <mergeCell ref="BC190:BD190"/>
    <mergeCell ref="BC191:BD191"/>
    <mergeCell ref="AX107:AY107"/>
    <mergeCell ref="AX114:AY114"/>
    <mergeCell ref="AX125:AY125"/>
    <mergeCell ref="AX132:AY132"/>
    <mergeCell ref="AX143:AY143"/>
    <mergeCell ref="AX150:AY150"/>
    <mergeCell ref="AX53:AY53"/>
    <mergeCell ref="AX60:AY60"/>
    <mergeCell ref="AX71:AY71"/>
    <mergeCell ref="AX78:AY78"/>
    <mergeCell ref="AX89:AY89"/>
    <mergeCell ref="AX96:AY96"/>
    <mergeCell ref="AP213:AP215"/>
    <mergeCell ref="AQ213:AQ215"/>
    <mergeCell ref="AU213:AV213"/>
    <mergeCell ref="AU214:AV214"/>
    <mergeCell ref="BC3:BD3"/>
    <mergeCell ref="BC4:BD4"/>
    <mergeCell ref="AX17:AY17"/>
    <mergeCell ref="AX24:AY24"/>
    <mergeCell ref="AX35:AY35"/>
    <mergeCell ref="AX42:AY42"/>
    <mergeCell ref="AP161:AQ161"/>
    <mergeCell ref="AP168:AQ168"/>
    <mergeCell ref="AP190:AP192"/>
    <mergeCell ref="AQ190:AQ192"/>
    <mergeCell ref="AU190:AV190"/>
    <mergeCell ref="AU191:AV191"/>
    <mergeCell ref="AP107:AQ107"/>
    <mergeCell ref="AP114:AQ114"/>
    <mergeCell ref="AP125:AQ125"/>
    <mergeCell ref="AP132:AQ132"/>
    <mergeCell ref="AP143:AQ143"/>
    <mergeCell ref="AP150:AQ150"/>
    <mergeCell ref="AP53:AQ53"/>
    <mergeCell ref="AP60:AQ60"/>
    <mergeCell ref="AP71:AQ71"/>
    <mergeCell ref="AP78:AQ78"/>
    <mergeCell ref="AP89:AQ89"/>
    <mergeCell ref="AP96:AQ96"/>
    <mergeCell ref="AM213:AN213"/>
    <mergeCell ref="AM214:AN214"/>
    <mergeCell ref="AU3:AV3"/>
    <mergeCell ref="AU4:AV4"/>
    <mergeCell ref="AP17:AQ17"/>
    <mergeCell ref="AP24:AQ24"/>
    <mergeCell ref="AP35:AQ35"/>
    <mergeCell ref="AP42:AQ42"/>
    <mergeCell ref="AH161:AI161"/>
    <mergeCell ref="AH168:AI168"/>
    <mergeCell ref="AH190:AH192"/>
    <mergeCell ref="AI190:AI192"/>
    <mergeCell ref="AM190:AN190"/>
    <mergeCell ref="AM191:AN191"/>
    <mergeCell ref="AH107:AI107"/>
    <mergeCell ref="AH114:AI114"/>
    <mergeCell ref="AH125:AI125"/>
    <mergeCell ref="AH132:AI132"/>
    <mergeCell ref="AH143:AI143"/>
    <mergeCell ref="AH150:AI150"/>
    <mergeCell ref="AH53:AI53"/>
    <mergeCell ref="AH60:AI60"/>
    <mergeCell ref="AM3:AN3"/>
    <mergeCell ref="AM4:AN4"/>
    <mergeCell ref="Z132:AA132"/>
    <mergeCell ref="Z71:AA71"/>
    <mergeCell ref="Z78:AA78"/>
    <mergeCell ref="Z89:AA89"/>
    <mergeCell ref="Z96:AA96"/>
    <mergeCell ref="AH71:AI71"/>
    <mergeCell ref="AH78:AI78"/>
    <mergeCell ref="AH89:AI89"/>
    <mergeCell ref="AH96:AI96"/>
    <mergeCell ref="AA213:AA215"/>
    <mergeCell ref="AE213:AF213"/>
    <mergeCell ref="AE214:AF214"/>
    <mergeCell ref="AH213:AH215"/>
    <mergeCell ref="AI213:AI215"/>
    <mergeCell ref="AE3:AF3"/>
    <mergeCell ref="AE4:AF4"/>
    <mergeCell ref="Z17:AA17"/>
    <mergeCell ref="Z24:AA24"/>
    <mergeCell ref="Z35:AA35"/>
    <mergeCell ref="Z42:AA42"/>
    <mergeCell ref="AH17:AI17"/>
    <mergeCell ref="AH24:AI24"/>
    <mergeCell ref="AH35:AI35"/>
    <mergeCell ref="AH42:AI42"/>
    <mergeCell ref="Z161:AA161"/>
    <mergeCell ref="Z168:AA168"/>
    <mergeCell ref="Z190:Z192"/>
    <mergeCell ref="AA190:AA192"/>
    <mergeCell ref="AE190:AF190"/>
    <mergeCell ref="AE191:AF191"/>
    <mergeCell ref="Z107:AA107"/>
    <mergeCell ref="Z114:AA114"/>
    <mergeCell ref="Z125:AA125"/>
    <mergeCell ref="W3:X3"/>
    <mergeCell ref="W4:X4"/>
    <mergeCell ref="R17:S17"/>
    <mergeCell ref="R24:S24"/>
    <mergeCell ref="R35:S35"/>
    <mergeCell ref="R42:S42"/>
    <mergeCell ref="R161:S161"/>
    <mergeCell ref="R168:S168"/>
    <mergeCell ref="R190:R192"/>
    <mergeCell ref="S190:S192"/>
    <mergeCell ref="W190:X190"/>
    <mergeCell ref="W191:X191"/>
    <mergeCell ref="R107:S107"/>
    <mergeCell ref="R114:S114"/>
    <mergeCell ref="R125:S125"/>
    <mergeCell ref="R132:S132"/>
    <mergeCell ref="R143:S143"/>
    <mergeCell ref="R150:S150"/>
    <mergeCell ref="O3:P3"/>
    <mergeCell ref="O4:P4"/>
    <mergeCell ref="J17:K17"/>
    <mergeCell ref="J24:K24"/>
    <mergeCell ref="G3:H3"/>
    <mergeCell ref="G4:H4"/>
    <mergeCell ref="B190:B192"/>
    <mergeCell ref="C190:C192"/>
    <mergeCell ref="G190:H190"/>
    <mergeCell ref="G191:H191"/>
    <mergeCell ref="B78:C78"/>
    <mergeCell ref="B42:C42"/>
    <mergeCell ref="B53:C53"/>
    <mergeCell ref="B60:C60"/>
    <mergeCell ref="J161:K161"/>
    <mergeCell ref="J168:K168"/>
    <mergeCell ref="J190:J192"/>
    <mergeCell ref="K190:K192"/>
    <mergeCell ref="O190:P190"/>
    <mergeCell ref="O191:P191"/>
    <mergeCell ref="J107:K107"/>
    <mergeCell ref="J114:K114"/>
    <mergeCell ref="J125:K125"/>
    <mergeCell ref="J132:K132"/>
    <mergeCell ref="B213:B215"/>
    <mergeCell ref="C213:C215"/>
    <mergeCell ref="G213:H213"/>
    <mergeCell ref="G214:H214"/>
    <mergeCell ref="B150:C150"/>
    <mergeCell ref="B161:C161"/>
    <mergeCell ref="B168:C168"/>
    <mergeCell ref="B114:C114"/>
    <mergeCell ref="B125:C125"/>
    <mergeCell ref="B132:C132"/>
    <mergeCell ref="B143:C143"/>
    <mergeCell ref="S236:S238"/>
    <mergeCell ref="W236:X236"/>
    <mergeCell ref="Z236:Z238"/>
    <mergeCell ref="J35:K35"/>
    <mergeCell ref="J42:K42"/>
    <mergeCell ref="J213:J215"/>
    <mergeCell ref="K213:K215"/>
    <mergeCell ref="O213:P213"/>
    <mergeCell ref="O214:P214"/>
    <mergeCell ref="R213:R215"/>
    <mergeCell ref="S213:S215"/>
    <mergeCell ref="W213:X213"/>
    <mergeCell ref="W214:X214"/>
    <mergeCell ref="J53:K53"/>
    <mergeCell ref="J60:K60"/>
    <mergeCell ref="J143:K143"/>
    <mergeCell ref="J150:K150"/>
    <mergeCell ref="R53:S53"/>
    <mergeCell ref="R60:S60"/>
    <mergeCell ref="R71:S71"/>
    <mergeCell ref="R78:S78"/>
    <mergeCell ref="R89:S89"/>
    <mergeCell ref="R96:S96"/>
    <mergeCell ref="Z213:Z215"/>
    <mergeCell ref="AA236:AA238"/>
    <mergeCell ref="AE236:AF236"/>
    <mergeCell ref="AH236:AH238"/>
    <mergeCell ref="AI236:AI238"/>
    <mergeCell ref="B71:C71"/>
    <mergeCell ref="B17:C17"/>
    <mergeCell ref="B24:C24"/>
    <mergeCell ref="B35:C35"/>
    <mergeCell ref="B236:B238"/>
    <mergeCell ref="C236:C238"/>
    <mergeCell ref="G236:H236"/>
    <mergeCell ref="J236:J238"/>
    <mergeCell ref="K236:K238"/>
    <mergeCell ref="J71:K71"/>
    <mergeCell ref="J78:K78"/>
    <mergeCell ref="J89:K89"/>
    <mergeCell ref="J96:K96"/>
    <mergeCell ref="Z143:AA143"/>
    <mergeCell ref="Z150:AA150"/>
    <mergeCell ref="Z53:AA53"/>
    <mergeCell ref="Z60:AA60"/>
    <mergeCell ref="B89:C89"/>
    <mergeCell ref="B96:C96"/>
    <mergeCell ref="B107:C107"/>
    <mergeCell ref="BK236:BL236"/>
    <mergeCell ref="BN236:BN238"/>
    <mergeCell ref="BO236:BO238"/>
    <mergeCell ref="BS236:BT236"/>
    <mergeCell ref="G237:H237"/>
    <mergeCell ref="O237:P237"/>
    <mergeCell ref="W237:X237"/>
    <mergeCell ref="AE237:AF237"/>
    <mergeCell ref="AM237:AN237"/>
    <mergeCell ref="AU237:AV237"/>
    <mergeCell ref="BC237:BD237"/>
    <mergeCell ref="BK237:BL237"/>
    <mergeCell ref="BS237:BT237"/>
    <mergeCell ref="AM236:AN236"/>
    <mergeCell ref="AP236:AP238"/>
    <mergeCell ref="AQ236:AQ238"/>
    <mergeCell ref="AU236:AV236"/>
    <mergeCell ref="AX236:AX238"/>
    <mergeCell ref="AY236:AY238"/>
    <mergeCell ref="BC236:BD236"/>
    <mergeCell ref="BF236:BF238"/>
    <mergeCell ref="BG236:BG238"/>
    <mergeCell ref="O236:P236"/>
    <mergeCell ref="R236:R238"/>
  </mergeCells>
  <conditionalFormatting sqref="D258">
    <cfRule type="cellIs" dxfId="217" priority="181" operator="lessThan">
      <formula>0</formula>
    </cfRule>
    <cfRule type="cellIs" dxfId="216" priority="182" operator="greaterThan">
      <formula>0</formula>
    </cfRule>
  </conditionalFormatting>
  <conditionalFormatting sqref="AR179:AT186">
    <cfRule type="cellIs" dxfId="215" priority="145" operator="lessThan">
      <formula>0</formula>
    </cfRule>
    <cfRule type="cellIs" dxfId="214" priority="146" operator="greaterThan">
      <formula>0</formula>
    </cfRule>
  </conditionalFormatting>
  <conditionalFormatting sqref="D179:F186">
    <cfRule type="cellIs" dxfId="213" priority="171" operator="lessThan">
      <formula>0</formula>
    </cfRule>
    <cfRule type="cellIs" dxfId="212" priority="172" operator="greaterThan">
      <formula>0</formula>
    </cfRule>
  </conditionalFormatting>
  <conditionalFormatting sqref="L179:N186">
    <cfRule type="cellIs" dxfId="211" priority="169" operator="lessThan">
      <formula>0</formula>
    </cfRule>
    <cfRule type="cellIs" dxfId="210" priority="170" operator="greaterThan">
      <formula>0</formula>
    </cfRule>
  </conditionalFormatting>
  <conditionalFormatting sqref="AZ179:BB186">
    <cfRule type="cellIs" dxfId="209" priority="139" operator="lessThan">
      <formula>0</formula>
    </cfRule>
    <cfRule type="cellIs" dxfId="208" priority="140" operator="greaterThan">
      <formula>0</formula>
    </cfRule>
  </conditionalFormatting>
  <conditionalFormatting sqref="T179:V186">
    <cfRule type="cellIs" dxfId="207" priority="163" operator="lessThan">
      <formula>0</formula>
    </cfRule>
    <cfRule type="cellIs" dxfId="206" priority="164" operator="greaterThan">
      <formula>0</formula>
    </cfRule>
  </conditionalFormatting>
  <conditionalFormatting sqref="AB179:AD186">
    <cfRule type="cellIs" dxfId="205" priority="157" operator="lessThan">
      <formula>0</formula>
    </cfRule>
    <cfRule type="cellIs" dxfId="204" priority="158" operator="greaterThan">
      <formula>0</formula>
    </cfRule>
  </conditionalFormatting>
  <conditionalFormatting sqref="BH179:BJ186">
    <cfRule type="cellIs" dxfId="203" priority="133" operator="lessThan">
      <formula>0</formula>
    </cfRule>
    <cfRule type="cellIs" dxfId="202" priority="134" operator="greaterThan">
      <formula>0</formula>
    </cfRule>
  </conditionalFormatting>
  <conditionalFormatting sqref="AJ179:AL186">
    <cfRule type="cellIs" dxfId="201" priority="151" operator="lessThan">
      <formula>0</formula>
    </cfRule>
    <cfRule type="cellIs" dxfId="200" priority="152" operator="greaterThan">
      <formula>0</formula>
    </cfRule>
  </conditionalFormatting>
  <conditionalFormatting sqref="BP179:BR186">
    <cfRule type="cellIs" dxfId="199" priority="127" operator="lessThan">
      <formula>0</formula>
    </cfRule>
    <cfRule type="cellIs" dxfId="198" priority="128" operator="greaterThan">
      <formula>0</formula>
    </cfRule>
  </conditionalFormatting>
  <conditionalFormatting sqref="E258:H258">
    <cfRule type="cellIs" dxfId="197" priority="93" operator="lessThan">
      <formula>0</formula>
    </cfRule>
    <cfRule type="cellIs" dxfId="196" priority="94" operator="greaterThan">
      <formula>0</formula>
    </cfRule>
  </conditionalFormatting>
  <conditionalFormatting sqref="L258">
    <cfRule type="cellIs" dxfId="195" priority="31" operator="lessThan">
      <formula>0</formula>
    </cfRule>
    <cfRule type="cellIs" dxfId="194" priority="32" operator="greaterThan">
      <formula>0</formula>
    </cfRule>
  </conditionalFormatting>
  <conditionalFormatting sqref="M258:P258">
    <cfRule type="cellIs" dxfId="193" priority="29" operator="lessThan">
      <formula>0</formula>
    </cfRule>
    <cfRule type="cellIs" dxfId="192" priority="30" operator="greaterThan">
      <formula>0</formula>
    </cfRule>
  </conditionalFormatting>
  <conditionalFormatting sqref="T258">
    <cfRule type="cellIs" dxfId="191" priority="27" operator="lessThan">
      <formula>0</formula>
    </cfRule>
    <cfRule type="cellIs" dxfId="190" priority="28" operator="greaterThan">
      <formula>0</formula>
    </cfRule>
  </conditionalFormatting>
  <conditionalFormatting sqref="U258:X258">
    <cfRule type="cellIs" dxfId="189" priority="25" operator="lessThan">
      <formula>0</formula>
    </cfRule>
    <cfRule type="cellIs" dxfId="188" priority="26" operator="greaterThan">
      <formula>0</formula>
    </cfRule>
  </conditionalFormatting>
  <conditionalFormatting sqref="AB258">
    <cfRule type="cellIs" dxfId="187" priority="23" operator="lessThan">
      <formula>0</formula>
    </cfRule>
    <cfRule type="cellIs" dxfId="186" priority="24" operator="greaterThan">
      <formula>0</formula>
    </cfRule>
  </conditionalFormatting>
  <conditionalFormatting sqref="AC258:AF258">
    <cfRule type="cellIs" dxfId="185" priority="21" operator="lessThan">
      <formula>0</formula>
    </cfRule>
    <cfRule type="cellIs" dxfId="184" priority="22" operator="greaterThan">
      <formula>0</formula>
    </cfRule>
  </conditionalFormatting>
  <conditionalFormatting sqref="AJ258">
    <cfRule type="cellIs" dxfId="183" priority="19" operator="lessThan">
      <formula>0</formula>
    </cfRule>
    <cfRule type="cellIs" dxfId="182" priority="20" operator="greaterThan">
      <formula>0</formula>
    </cfRule>
  </conditionalFormatting>
  <conditionalFormatting sqref="AK258:AN258">
    <cfRule type="cellIs" dxfId="181" priority="17" operator="lessThan">
      <formula>0</formula>
    </cfRule>
    <cfRule type="cellIs" dxfId="180" priority="18" operator="greaterThan">
      <formula>0</formula>
    </cfRule>
  </conditionalFormatting>
  <conditionalFormatting sqref="AR258">
    <cfRule type="cellIs" dxfId="179" priority="15" operator="lessThan">
      <formula>0</formula>
    </cfRule>
    <cfRule type="cellIs" dxfId="178" priority="16" operator="greaterThan">
      <formula>0</formula>
    </cfRule>
  </conditionalFormatting>
  <conditionalFormatting sqref="AS258:AV258">
    <cfRule type="cellIs" dxfId="177" priority="13" operator="lessThan">
      <formula>0</formula>
    </cfRule>
    <cfRule type="cellIs" dxfId="176" priority="14" operator="greaterThan">
      <formula>0</formula>
    </cfRule>
  </conditionalFormatting>
  <conditionalFormatting sqref="AZ258">
    <cfRule type="cellIs" dxfId="175" priority="11" operator="lessThan">
      <formula>0</formula>
    </cfRule>
    <cfRule type="cellIs" dxfId="174" priority="12" operator="greaterThan">
      <formula>0</formula>
    </cfRule>
  </conditionalFormatting>
  <conditionalFormatting sqref="BA258:BD258">
    <cfRule type="cellIs" dxfId="173" priority="9" operator="lessThan">
      <formula>0</formula>
    </cfRule>
    <cfRule type="cellIs" dxfId="172" priority="10" operator="greaterThan">
      <formula>0</formula>
    </cfRule>
  </conditionalFormatting>
  <conditionalFormatting sqref="BH258">
    <cfRule type="cellIs" dxfId="171" priority="7" operator="lessThan">
      <formula>0</formula>
    </cfRule>
    <cfRule type="cellIs" dxfId="170" priority="8" operator="greaterThan">
      <formula>0</formula>
    </cfRule>
  </conditionalFormatting>
  <conditionalFormatting sqref="BI258:BL258">
    <cfRule type="cellIs" dxfId="169" priority="5" operator="lessThan">
      <formula>0</formula>
    </cfRule>
    <cfRule type="cellIs" dxfId="168" priority="6" operator="greaterThan">
      <formula>0</formula>
    </cfRule>
  </conditionalFormatting>
  <conditionalFormatting sqref="BP258">
    <cfRule type="cellIs" dxfId="167" priority="3" operator="lessThan">
      <formula>0</formula>
    </cfRule>
    <cfRule type="cellIs" dxfId="166" priority="4" operator="greaterThan">
      <formula>0</formula>
    </cfRule>
  </conditionalFormatting>
  <conditionalFormatting sqref="BQ258:BT258">
    <cfRule type="cellIs" dxfId="165" priority="1" operator="lessThan">
      <formula>0</formula>
    </cfRule>
    <cfRule type="cellIs" dxfId="164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AH427"/>
  <sheetViews>
    <sheetView tabSelected="1" topLeftCell="U1" zoomScale="70" zoomScaleNormal="70" workbookViewId="0">
      <selection activeCell="Z17" sqref="Z17"/>
    </sheetView>
  </sheetViews>
  <sheetFormatPr defaultRowHeight="15"/>
  <cols>
    <col min="1" max="1" width="4.5703125" customWidth="1"/>
    <col min="2" max="2" width="6.42578125" style="190" customWidth="1"/>
    <col min="3" max="3" width="37.7109375" style="172" bestFit="1" customWidth="1"/>
    <col min="4" max="4" width="45.85546875" style="172" bestFit="1" customWidth="1"/>
    <col min="5" max="7" width="12.140625" style="172" customWidth="1"/>
    <col min="8" max="9" width="8.28515625" style="172" customWidth="1"/>
    <col min="10" max="10" width="4.28515625" style="35" customWidth="1"/>
    <col min="11" max="11" width="6.42578125" style="190" customWidth="1"/>
    <col min="12" max="12" width="37.7109375" style="172" bestFit="1" customWidth="1"/>
    <col min="13" max="13" width="45.85546875" style="172" bestFit="1" customWidth="1"/>
    <col min="14" max="16" width="12.140625" style="172" customWidth="1"/>
    <col min="17" max="18" width="8.28515625" style="172" customWidth="1"/>
    <col min="19" max="19" width="5.140625" style="35" customWidth="1"/>
    <col min="20" max="20" width="6.42578125" style="190" customWidth="1"/>
    <col min="21" max="21" width="37.7109375" style="172" bestFit="1" customWidth="1"/>
    <col min="22" max="22" width="45.85546875" style="172" bestFit="1" customWidth="1"/>
    <col min="23" max="25" width="12.140625" style="172" customWidth="1"/>
    <col min="26" max="27" width="8.28515625" style="172" customWidth="1"/>
    <col min="28" max="28" width="4.7109375" style="35" customWidth="1"/>
    <col min="29" max="29" width="7.7109375" bestFit="1" customWidth="1"/>
    <col min="30" max="30" width="15.28515625" bestFit="1" customWidth="1"/>
    <col min="31" max="31" width="17.28515625" bestFit="1" customWidth="1"/>
    <col min="32" max="32" width="14" bestFit="1" customWidth="1"/>
    <col min="33" max="33" width="14" style="35" customWidth="1"/>
    <col min="34" max="34" width="12.7109375" bestFit="1" customWidth="1"/>
  </cols>
  <sheetData>
    <row r="2" spans="2:34">
      <c r="B2" s="171" t="s">
        <v>60</v>
      </c>
      <c r="I2" s="35"/>
      <c r="K2" s="171" t="s">
        <v>121</v>
      </c>
      <c r="R2" s="35"/>
      <c r="T2" s="171" t="s">
        <v>95</v>
      </c>
      <c r="AA2" s="35"/>
    </row>
    <row r="3" spans="2:34">
      <c r="B3" s="119"/>
      <c r="C3" s="119"/>
      <c r="D3" s="119"/>
      <c r="E3" s="118" t="s">
        <v>0</v>
      </c>
      <c r="F3" s="119" t="s">
        <v>37</v>
      </c>
      <c r="G3" s="119" t="s">
        <v>0</v>
      </c>
      <c r="H3" s="334" t="s">
        <v>38</v>
      </c>
      <c r="I3" s="335"/>
      <c r="K3" s="119"/>
      <c r="L3" s="119"/>
      <c r="M3" s="119"/>
      <c r="N3" s="118" t="s">
        <v>0</v>
      </c>
      <c r="O3" s="119" t="s">
        <v>37</v>
      </c>
      <c r="P3" s="119" t="s">
        <v>0</v>
      </c>
      <c r="Q3" s="334" t="s">
        <v>38</v>
      </c>
      <c r="R3" s="335"/>
      <c r="T3" s="119"/>
      <c r="U3" s="119"/>
      <c r="V3" s="119"/>
      <c r="W3" s="118" t="s">
        <v>0</v>
      </c>
      <c r="X3" s="119" t="s">
        <v>37</v>
      </c>
      <c r="Y3" s="119" t="s">
        <v>0</v>
      </c>
      <c r="Z3" s="334" t="s">
        <v>38</v>
      </c>
      <c r="AA3" s="335"/>
      <c r="AC3" s="356" t="s">
        <v>183</v>
      </c>
      <c r="AD3" s="356"/>
      <c r="AE3" s="356"/>
      <c r="AF3" s="356"/>
      <c r="AG3" s="356"/>
      <c r="AH3" s="356"/>
    </row>
    <row r="4" spans="2:34">
      <c r="B4" s="122" t="s">
        <v>96</v>
      </c>
      <c r="C4" s="122" t="s">
        <v>97</v>
      </c>
      <c r="D4" s="122" t="s">
        <v>98</v>
      </c>
      <c r="E4" s="121" t="s">
        <v>2</v>
      </c>
      <c r="F4" s="122" t="s">
        <v>2</v>
      </c>
      <c r="G4" s="122" t="s">
        <v>2</v>
      </c>
      <c r="H4" s="336" t="s">
        <v>5</v>
      </c>
      <c r="I4" s="337"/>
      <c r="K4" s="122" t="s">
        <v>96</v>
      </c>
      <c r="L4" s="122" t="s">
        <v>97</v>
      </c>
      <c r="M4" s="122" t="s">
        <v>98</v>
      </c>
      <c r="N4" s="121" t="s">
        <v>2</v>
      </c>
      <c r="O4" s="122" t="s">
        <v>2</v>
      </c>
      <c r="P4" s="122" t="s">
        <v>2</v>
      </c>
      <c r="Q4" s="336" t="s">
        <v>5</v>
      </c>
      <c r="R4" s="337"/>
      <c r="T4" s="122" t="s">
        <v>96</v>
      </c>
      <c r="U4" s="122" t="s">
        <v>97</v>
      </c>
      <c r="V4" s="122" t="s">
        <v>98</v>
      </c>
      <c r="W4" s="121" t="s">
        <v>2</v>
      </c>
      <c r="X4" s="122" t="s">
        <v>2</v>
      </c>
      <c r="Y4" s="122" t="s">
        <v>2</v>
      </c>
      <c r="Z4" s="336" t="s">
        <v>5</v>
      </c>
      <c r="AA4" s="337"/>
      <c r="AC4" s="356"/>
      <c r="AD4" s="356"/>
      <c r="AE4" s="356"/>
      <c r="AF4" s="356"/>
      <c r="AG4" s="356"/>
      <c r="AH4" s="356"/>
    </row>
    <row r="5" spans="2:34" ht="30">
      <c r="B5" s="173"/>
      <c r="C5" s="173"/>
      <c r="D5" s="173"/>
      <c r="E5" s="121">
        <v>2020</v>
      </c>
      <c r="F5" s="122">
        <v>2021</v>
      </c>
      <c r="G5" s="122">
        <v>2021</v>
      </c>
      <c r="H5" s="122" t="s">
        <v>49</v>
      </c>
      <c r="I5" s="122" t="s">
        <v>50</v>
      </c>
      <c r="K5" s="173"/>
      <c r="L5" s="173"/>
      <c r="M5" s="173"/>
      <c r="N5" s="121">
        <v>2020</v>
      </c>
      <c r="O5" s="122">
        <v>2021</v>
      </c>
      <c r="P5" s="122">
        <v>2021</v>
      </c>
      <c r="Q5" s="122" t="s">
        <v>49</v>
      </c>
      <c r="R5" s="122" t="s">
        <v>50</v>
      </c>
      <c r="T5" s="173"/>
      <c r="U5" s="173"/>
      <c r="V5" s="173"/>
      <c r="W5" s="121">
        <v>2020</v>
      </c>
      <c r="X5" s="122">
        <v>2021</v>
      </c>
      <c r="Y5" s="122">
        <v>2021</v>
      </c>
      <c r="Z5" s="260" t="s">
        <v>51</v>
      </c>
      <c r="AA5" s="260" t="s">
        <v>52</v>
      </c>
      <c r="AC5" s="284" t="s">
        <v>178</v>
      </c>
      <c r="AD5" s="284" t="s">
        <v>179</v>
      </c>
      <c r="AE5" s="284" t="s">
        <v>180</v>
      </c>
      <c r="AF5" s="284" t="s">
        <v>181</v>
      </c>
      <c r="AG5" s="284" t="s">
        <v>182</v>
      </c>
      <c r="AH5" s="284" t="s">
        <v>184</v>
      </c>
    </row>
    <row r="6" spans="2:34">
      <c r="B6" s="125">
        <v>1</v>
      </c>
      <c r="C6" s="126">
        <v>2</v>
      </c>
      <c r="D6" s="127">
        <v>3</v>
      </c>
      <c r="E6" s="127">
        <v>4</v>
      </c>
      <c r="F6" s="127">
        <v>5</v>
      </c>
      <c r="G6" s="127">
        <v>6</v>
      </c>
      <c r="H6" s="127">
        <v>7</v>
      </c>
      <c r="I6" s="175">
        <v>8</v>
      </c>
      <c r="K6" s="125">
        <v>1</v>
      </c>
      <c r="L6" s="126">
        <v>2</v>
      </c>
      <c r="M6" s="127">
        <v>3</v>
      </c>
      <c r="N6" s="127">
        <v>4</v>
      </c>
      <c r="O6" s="127">
        <v>5</v>
      </c>
      <c r="P6" s="127">
        <v>6</v>
      </c>
      <c r="Q6" s="127">
        <v>7</v>
      </c>
      <c r="R6" s="175">
        <v>8</v>
      </c>
      <c r="T6" s="125">
        <v>1</v>
      </c>
      <c r="U6" s="126">
        <v>2</v>
      </c>
      <c r="V6" s="127">
        <v>3</v>
      </c>
      <c r="W6" s="127">
        <v>4</v>
      </c>
      <c r="X6" s="127">
        <v>5</v>
      </c>
      <c r="Y6" s="127">
        <v>6</v>
      </c>
      <c r="Z6" s="127">
        <v>7</v>
      </c>
      <c r="AA6" s="175">
        <v>8</v>
      </c>
      <c r="AC6" s="127">
        <v>1</v>
      </c>
      <c r="AD6" s="127">
        <v>2</v>
      </c>
      <c r="AE6" s="127">
        <v>3</v>
      </c>
      <c r="AF6" s="127">
        <v>4</v>
      </c>
      <c r="AG6" s="127">
        <v>5</v>
      </c>
      <c r="AH6" s="127">
        <v>6</v>
      </c>
    </row>
    <row r="7" spans="2:34">
      <c r="B7" s="176"/>
      <c r="C7" s="177"/>
      <c r="D7" s="178"/>
      <c r="E7" s="179"/>
      <c r="F7" s="179"/>
      <c r="G7" s="179"/>
      <c r="H7" s="179"/>
      <c r="I7" s="179"/>
      <c r="K7" s="176"/>
      <c r="L7" s="177"/>
      <c r="M7" s="178"/>
      <c r="N7" s="179"/>
      <c r="O7" s="179"/>
      <c r="P7" s="179"/>
      <c r="Q7" s="179"/>
      <c r="R7" s="179"/>
      <c r="T7" s="176"/>
      <c r="U7" s="177"/>
      <c r="V7" s="178"/>
      <c r="W7" s="179"/>
      <c r="X7" s="179"/>
      <c r="Y7" s="179"/>
      <c r="Z7" s="179"/>
      <c r="AA7" s="179"/>
      <c r="AC7" s="179"/>
      <c r="AD7" s="179"/>
      <c r="AE7" s="179"/>
      <c r="AF7" s="179"/>
      <c r="AG7" s="179"/>
      <c r="AH7" s="179"/>
    </row>
    <row r="8" spans="2:34">
      <c r="B8" s="180">
        <v>1</v>
      </c>
      <c r="C8" s="181" t="s">
        <v>59</v>
      </c>
      <c r="D8" s="182" t="s">
        <v>79</v>
      </c>
      <c r="E8" s="182">
        <f>N8+W85</f>
        <v>25</v>
      </c>
      <c r="F8" s="182">
        <f t="shared" ref="F8:G15" si="0">O8+X85</f>
        <v>28</v>
      </c>
      <c r="G8" s="182">
        <f t="shared" si="0"/>
        <v>26</v>
      </c>
      <c r="H8" s="182">
        <v>0</v>
      </c>
      <c r="I8" s="182">
        <v>0</v>
      </c>
      <c r="K8" s="180">
        <v>1</v>
      </c>
      <c r="L8" s="181" t="s">
        <v>119</v>
      </c>
      <c r="M8" s="182" t="s">
        <v>79</v>
      </c>
      <c r="N8" s="182">
        <v>0</v>
      </c>
      <c r="O8" s="182">
        <v>1</v>
      </c>
      <c r="P8" s="259">
        <v>1</v>
      </c>
      <c r="Q8" s="182">
        <v>0</v>
      </c>
      <c r="R8" s="182">
        <v>0</v>
      </c>
      <c r="T8" s="180">
        <v>1</v>
      </c>
      <c r="U8" s="181" t="s">
        <v>61</v>
      </c>
      <c r="V8" s="182" t="s">
        <v>79</v>
      </c>
      <c r="W8" s="182">
        <v>1</v>
      </c>
      <c r="X8" s="182">
        <v>1</v>
      </c>
      <c r="Y8" s="182">
        <v>1</v>
      </c>
      <c r="Z8" s="182">
        <f>Y8-W8</f>
        <v>0</v>
      </c>
      <c r="AA8" s="182">
        <f>Y8-X8</f>
        <v>0</v>
      </c>
      <c r="AC8" s="182">
        <v>0</v>
      </c>
      <c r="AD8" s="182">
        <v>0</v>
      </c>
      <c r="AE8" s="182">
        <v>0</v>
      </c>
      <c r="AF8" s="182">
        <v>0</v>
      </c>
      <c r="AG8" s="182">
        <v>0</v>
      </c>
      <c r="AH8" s="182">
        <v>0</v>
      </c>
    </row>
    <row r="9" spans="2:34">
      <c r="B9" s="180"/>
      <c r="C9" s="182"/>
      <c r="D9" s="182" t="s">
        <v>88</v>
      </c>
      <c r="E9" s="182">
        <f t="shared" ref="E9:E15" si="1">N9+W86</f>
        <v>7</v>
      </c>
      <c r="F9" s="182">
        <f t="shared" si="0"/>
        <v>13</v>
      </c>
      <c r="G9" s="182">
        <f t="shared" si="0"/>
        <v>13</v>
      </c>
      <c r="H9" s="182">
        <v>0</v>
      </c>
      <c r="I9" s="182">
        <v>0</v>
      </c>
      <c r="K9" s="180"/>
      <c r="L9" s="182"/>
      <c r="M9" s="182" t="s">
        <v>88</v>
      </c>
      <c r="N9" s="182">
        <v>0</v>
      </c>
      <c r="O9" s="182">
        <v>5</v>
      </c>
      <c r="P9" s="259">
        <v>5</v>
      </c>
      <c r="Q9" s="182">
        <v>0</v>
      </c>
      <c r="R9" s="182">
        <v>0</v>
      </c>
      <c r="T9" s="180"/>
      <c r="U9" s="182"/>
      <c r="V9" s="182" t="s">
        <v>88</v>
      </c>
      <c r="W9" s="182">
        <v>2</v>
      </c>
      <c r="X9" s="182">
        <v>2</v>
      </c>
      <c r="Y9" s="182">
        <v>2</v>
      </c>
      <c r="Z9" s="182">
        <f t="shared" ref="Z9:Z15" si="2">Y9-W9</f>
        <v>0</v>
      </c>
      <c r="AA9" s="182">
        <f t="shared" ref="AA9:AA15" si="3">Y9-X9</f>
        <v>0</v>
      </c>
      <c r="AC9" s="182">
        <v>0</v>
      </c>
      <c r="AD9" s="182">
        <v>0</v>
      </c>
      <c r="AE9" s="182">
        <v>0</v>
      </c>
      <c r="AF9" s="182">
        <v>1</v>
      </c>
      <c r="AG9" s="182">
        <v>0</v>
      </c>
      <c r="AH9" s="182">
        <v>0</v>
      </c>
    </row>
    <row r="10" spans="2:34">
      <c r="B10" s="180"/>
      <c r="C10" s="182"/>
      <c r="D10" s="182" t="s">
        <v>89</v>
      </c>
      <c r="E10" s="182">
        <f t="shared" si="1"/>
        <v>656</v>
      </c>
      <c r="F10" s="182">
        <f t="shared" si="0"/>
        <v>890</v>
      </c>
      <c r="G10" s="182">
        <f t="shared" si="0"/>
        <v>851</v>
      </c>
      <c r="H10" s="182">
        <v>0</v>
      </c>
      <c r="I10" s="182">
        <v>0</v>
      </c>
      <c r="K10" s="180"/>
      <c r="L10" s="182"/>
      <c r="M10" s="182" t="s">
        <v>89</v>
      </c>
      <c r="N10" s="182">
        <v>0</v>
      </c>
      <c r="O10" s="182">
        <v>226</v>
      </c>
      <c r="P10" s="259">
        <v>225</v>
      </c>
      <c r="Q10" s="182">
        <v>0</v>
      </c>
      <c r="R10" s="182">
        <v>0</v>
      </c>
      <c r="T10" s="180"/>
      <c r="U10" s="182"/>
      <c r="V10" s="182" t="s">
        <v>89</v>
      </c>
      <c r="W10" s="182">
        <v>12</v>
      </c>
      <c r="X10" s="182">
        <v>13</v>
      </c>
      <c r="Y10" s="182">
        <v>13</v>
      </c>
      <c r="Z10" s="182">
        <f t="shared" si="2"/>
        <v>1</v>
      </c>
      <c r="AA10" s="182">
        <f t="shared" si="3"/>
        <v>0</v>
      </c>
      <c r="AC10" s="182">
        <v>0</v>
      </c>
      <c r="AD10" s="182">
        <v>0</v>
      </c>
      <c r="AE10" s="182">
        <v>0</v>
      </c>
      <c r="AF10" s="182">
        <v>6</v>
      </c>
      <c r="AG10" s="182">
        <v>0</v>
      </c>
      <c r="AH10" s="182">
        <v>0</v>
      </c>
    </row>
    <row r="11" spans="2:34">
      <c r="B11" s="180"/>
      <c r="D11" s="182" t="s">
        <v>90</v>
      </c>
      <c r="E11" s="182">
        <f t="shared" si="1"/>
        <v>1179</v>
      </c>
      <c r="F11" s="182">
        <f t="shared" si="0"/>
        <v>1465</v>
      </c>
      <c r="G11" s="182">
        <f t="shared" si="0"/>
        <v>1378</v>
      </c>
      <c r="H11" s="182">
        <v>0</v>
      </c>
      <c r="I11" s="182">
        <v>0</v>
      </c>
      <c r="K11" s="180"/>
      <c r="M11" s="182" t="s">
        <v>90</v>
      </c>
      <c r="N11" s="182">
        <v>0</v>
      </c>
      <c r="O11" s="182">
        <v>8</v>
      </c>
      <c r="P11" s="259">
        <v>8</v>
      </c>
      <c r="Q11" s="182">
        <v>0</v>
      </c>
      <c r="R11" s="182">
        <v>0</v>
      </c>
      <c r="T11" s="180"/>
      <c r="V11" s="182" t="s">
        <v>90</v>
      </c>
      <c r="W11" s="182">
        <v>13</v>
      </c>
      <c r="X11" s="182">
        <v>11</v>
      </c>
      <c r="Y11" s="182">
        <v>11</v>
      </c>
      <c r="Z11" s="182">
        <f t="shared" si="2"/>
        <v>-2</v>
      </c>
      <c r="AA11" s="182">
        <f t="shared" si="3"/>
        <v>0</v>
      </c>
      <c r="AC11" s="182">
        <v>0</v>
      </c>
      <c r="AD11" s="182">
        <v>0</v>
      </c>
      <c r="AE11" s="182">
        <v>0</v>
      </c>
      <c r="AF11" s="182">
        <v>0</v>
      </c>
      <c r="AG11" s="182">
        <v>0</v>
      </c>
      <c r="AH11" s="182">
        <v>0</v>
      </c>
    </row>
    <row r="12" spans="2:34">
      <c r="B12" s="180"/>
      <c r="C12" s="182"/>
      <c r="D12" s="182" t="s">
        <v>91</v>
      </c>
      <c r="E12" s="182">
        <f t="shared" si="1"/>
        <v>32</v>
      </c>
      <c r="F12" s="182">
        <f t="shared" si="0"/>
        <v>39</v>
      </c>
      <c r="G12" s="182">
        <f t="shared" si="0"/>
        <v>45</v>
      </c>
      <c r="H12" s="182">
        <v>0</v>
      </c>
      <c r="I12" s="182">
        <v>0</v>
      </c>
      <c r="K12" s="180"/>
      <c r="L12" s="182"/>
      <c r="M12" s="182" t="s">
        <v>91</v>
      </c>
      <c r="N12" s="182">
        <v>0</v>
      </c>
      <c r="O12" s="182">
        <v>6</v>
      </c>
      <c r="P12" s="259">
        <v>6</v>
      </c>
      <c r="Q12" s="182">
        <v>0</v>
      </c>
      <c r="R12" s="182">
        <v>0</v>
      </c>
      <c r="T12" s="180"/>
      <c r="U12" s="182"/>
      <c r="V12" s="182" t="s">
        <v>91</v>
      </c>
      <c r="W12" s="182">
        <v>24</v>
      </c>
      <c r="X12" s="182">
        <v>18</v>
      </c>
      <c r="Y12" s="182">
        <v>18</v>
      </c>
      <c r="Z12" s="182">
        <f t="shared" si="2"/>
        <v>-6</v>
      </c>
      <c r="AA12" s="182">
        <f t="shared" si="3"/>
        <v>0</v>
      </c>
      <c r="AC12" s="182">
        <v>0</v>
      </c>
      <c r="AD12" s="182">
        <v>0</v>
      </c>
      <c r="AE12" s="182">
        <v>0</v>
      </c>
      <c r="AF12" s="182">
        <v>0</v>
      </c>
      <c r="AG12" s="182">
        <v>0</v>
      </c>
      <c r="AH12" s="182">
        <v>0</v>
      </c>
    </row>
    <row r="13" spans="2:34">
      <c r="B13" s="180"/>
      <c r="C13" s="182"/>
      <c r="D13" s="182" t="s">
        <v>92</v>
      </c>
      <c r="E13" s="182">
        <f t="shared" si="1"/>
        <v>3516</v>
      </c>
      <c r="F13" s="182">
        <f t="shared" si="0"/>
        <v>4030</v>
      </c>
      <c r="G13" s="182">
        <f t="shared" si="0"/>
        <v>3544</v>
      </c>
      <c r="H13" s="182">
        <v>0</v>
      </c>
      <c r="I13" s="182">
        <v>0</v>
      </c>
      <c r="K13" s="180"/>
      <c r="L13" s="182"/>
      <c r="M13" s="182" t="s">
        <v>92</v>
      </c>
      <c r="N13" s="182">
        <v>0</v>
      </c>
      <c r="O13" s="182">
        <v>50</v>
      </c>
      <c r="P13" s="259">
        <v>33</v>
      </c>
      <c r="Q13" s="182">
        <v>0</v>
      </c>
      <c r="R13" s="182">
        <v>0</v>
      </c>
      <c r="T13" s="180"/>
      <c r="U13" s="182"/>
      <c r="V13" s="182" t="s">
        <v>92</v>
      </c>
      <c r="W13" s="182">
        <v>0</v>
      </c>
      <c r="X13" s="182">
        <v>98</v>
      </c>
      <c r="Y13" s="182">
        <v>83</v>
      </c>
      <c r="Z13" s="182">
        <f>Y13-W13</f>
        <v>83</v>
      </c>
      <c r="AA13" s="182">
        <f t="shared" si="3"/>
        <v>-15</v>
      </c>
      <c r="AC13" s="182">
        <v>0</v>
      </c>
      <c r="AD13" s="182">
        <v>0</v>
      </c>
      <c r="AE13" s="182">
        <v>0</v>
      </c>
      <c r="AF13" s="182">
        <v>0</v>
      </c>
      <c r="AG13" s="182">
        <v>0</v>
      </c>
      <c r="AH13" s="182">
        <v>0</v>
      </c>
    </row>
    <row r="14" spans="2:34" ht="30">
      <c r="B14" s="180"/>
      <c r="C14" s="182"/>
      <c r="D14" s="182" t="s">
        <v>80</v>
      </c>
      <c r="E14" s="182">
        <f t="shared" si="1"/>
        <v>150</v>
      </c>
      <c r="F14" s="182">
        <f t="shared" si="0"/>
        <v>8</v>
      </c>
      <c r="G14" s="182">
        <f t="shared" si="0"/>
        <v>6</v>
      </c>
      <c r="H14" s="182">
        <v>0</v>
      </c>
      <c r="I14" s="182">
        <v>0</v>
      </c>
      <c r="K14" s="180"/>
      <c r="L14" s="182"/>
      <c r="M14" s="182" t="s">
        <v>80</v>
      </c>
      <c r="N14" s="182">
        <v>0</v>
      </c>
      <c r="O14" s="182">
        <v>0</v>
      </c>
      <c r="P14" s="259">
        <v>0</v>
      </c>
      <c r="Q14" s="182">
        <v>0</v>
      </c>
      <c r="R14" s="182">
        <v>0</v>
      </c>
      <c r="T14" s="180"/>
      <c r="U14" s="182"/>
      <c r="V14" s="182" t="s">
        <v>80</v>
      </c>
      <c r="W14" s="182">
        <v>0</v>
      </c>
      <c r="X14" s="182">
        <v>0</v>
      </c>
      <c r="Y14" s="182">
        <v>0</v>
      </c>
      <c r="Z14" s="182">
        <f t="shared" si="2"/>
        <v>0</v>
      </c>
      <c r="AA14" s="182">
        <f t="shared" si="3"/>
        <v>0</v>
      </c>
      <c r="AC14" s="182">
        <v>0</v>
      </c>
      <c r="AD14" s="182">
        <v>0</v>
      </c>
      <c r="AE14" s="182">
        <v>0</v>
      </c>
      <c r="AF14" s="182">
        <v>0</v>
      </c>
      <c r="AG14" s="182">
        <v>0</v>
      </c>
      <c r="AH14" s="182">
        <v>0</v>
      </c>
    </row>
    <row r="15" spans="2:34">
      <c r="B15" s="180"/>
      <c r="C15" s="182"/>
      <c r="D15" s="182" t="s">
        <v>93</v>
      </c>
      <c r="E15" s="182">
        <f t="shared" si="1"/>
        <v>0</v>
      </c>
      <c r="F15" s="182">
        <f t="shared" si="0"/>
        <v>0</v>
      </c>
      <c r="G15" s="182">
        <f t="shared" si="0"/>
        <v>0</v>
      </c>
      <c r="H15" s="182">
        <v>0</v>
      </c>
      <c r="I15" s="182">
        <v>0</v>
      </c>
      <c r="K15" s="180"/>
      <c r="L15" s="182"/>
      <c r="M15" s="182" t="s">
        <v>93</v>
      </c>
      <c r="N15" s="182">
        <v>0</v>
      </c>
      <c r="O15" s="182">
        <v>0</v>
      </c>
      <c r="P15" s="259">
        <v>0</v>
      </c>
      <c r="Q15" s="182">
        <v>0</v>
      </c>
      <c r="R15" s="182">
        <v>0</v>
      </c>
      <c r="T15" s="180"/>
      <c r="U15" s="182"/>
      <c r="V15" s="182" t="s">
        <v>93</v>
      </c>
      <c r="W15" s="182">
        <v>0</v>
      </c>
      <c r="X15" s="182">
        <v>0</v>
      </c>
      <c r="Y15" s="182">
        <v>0</v>
      </c>
      <c r="Z15" s="182">
        <f t="shared" si="2"/>
        <v>0</v>
      </c>
      <c r="AA15" s="182">
        <f t="shared" si="3"/>
        <v>0</v>
      </c>
      <c r="AC15" s="182">
        <v>0</v>
      </c>
      <c r="AD15" s="182">
        <v>0</v>
      </c>
      <c r="AE15" s="182">
        <v>0</v>
      </c>
      <c r="AF15" s="182">
        <v>0</v>
      </c>
      <c r="AG15" s="182">
        <v>0</v>
      </c>
      <c r="AH15" s="182">
        <v>0</v>
      </c>
    </row>
    <row r="16" spans="2:34">
      <c r="B16" s="183"/>
      <c r="C16" s="182"/>
      <c r="D16" s="182"/>
      <c r="E16" s="184"/>
      <c r="F16" s="184"/>
      <c r="G16" s="184"/>
      <c r="H16" s="184"/>
      <c r="I16" s="184"/>
      <c r="K16" s="183"/>
      <c r="L16" s="182"/>
      <c r="M16" s="182"/>
      <c r="N16" s="184"/>
      <c r="O16" s="184"/>
      <c r="P16" s="184"/>
      <c r="Q16" s="184"/>
      <c r="R16" s="184"/>
      <c r="T16" s="183"/>
      <c r="U16" s="182"/>
      <c r="V16" s="182"/>
      <c r="W16" s="184"/>
      <c r="X16" s="184"/>
      <c r="Y16" s="184"/>
      <c r="Z16" s="184"/>
      <c r="AA16" s="184"/>
      <c r="AC16" s="184"/>
      <c r="AD16" s="184"/>
      <c r="AE16" s="184"/>
      <c r="AF16" s="184"/>
      <c r="AG16" s="184"/>
      <c r="AH16" s="184"/>
    </row>
    <row r="17" spans="1:34">
      <c r="B17" s="185"/>
      <c r="C17" s="186"/>
      <c r="D17" s="187" t="s">
        <v>3</v>
      </c>
      <c r="E17" s="187">
        <f t="shared" ref="E17:I17" si="4">SUM(E8:E15)</f>
        <v>5565</v>
      </c>
      <c r="F17" s="187">
        <f t="shared" si="4"/>
        <v>6473</v>
      </c>
      <c r="G17" s="187">
        <f t="shared" si="4"/>
        <v>5863</v>
      </c>
      <c r="H17" s="187">
        <f t="shared" si="4"/>
        <v>0</v>
      </c>
      <c r="I17" s="187">
        <f t="shared" si="4"/>
        <v>0</v>
      </c>
      <c r="K17" s="185"/>
      <c r="L17" s="186"/>
      <c r="M17" s="187" t="s">
        <v>3</v>
      </c>
      <c r="N17" s="187">
        <f t="shared" ref="N17:R17" si="5">SUM(N8:N15)</f>
        <v>0</v>
      </c>
      <c r="O17" s="187">
        <f>SUM(O8:O15)</f>
        <v>296</v>
      </c>
      <c r="P17" s="187">
        <f>SUM(P8:P15)</f>
        <v>278</v>
      </c>
      <c r="Q17" s="187">
        <f t="shared" si="5"/>
        <v>0</v>
      </c>
      <c r="R17" s="187">
        <f t="shared" si="5"/>
        <v>0</v>
      </c>
      <c r="T17" s="185"/>
      <c r="U17" s="186"/>
      <c r="V17" s="187" t="s">
        <v>3</v>
      </c>
      <c r="W17" s="187">
        <f>SUM(W8:W15)</f>
        <v>52</v>
      </c>
      <c r="X17" s="187">
        <f t="shared" ref="X17:Y17" si="6">SUM(X8:X15)</f>
        <v>143</v>
      </c>
      <c r="Y17" s="187">
        <f t="shared" si="6"/>
        <v>128</v>
      </c>
      <c r="Z17" s="187">
        <f>SUM(Z8:Z15)</f>
        <v>76</v>
      </c>
      <c r="AA17" s="187">
        <f>SUM(AA8:AA15)</f>
        <v>-15</v>
      </c>
      <c r="AC17" s="187">
        <f>SUM(AC8:AC16)</f>
        <v>0</v>
      </c>
      <c r="AD17" s="187">
        <f t="shared" ref="AD17:AH17" si="7">SUM(AD8:AD16)</f>
        <v>0</v>
      </c>
      <c r="AE17" s="187">
        <f t="shared" si="7"/>
        <v>0</v>
      </c>
      <c r="AF17" s="187">
        <f t="shared" si="7"/>
        <v>7</v>
      </c>
      <c r="AG17" s="187">
        <f t="shared" si="7"/>
        <v>0</v>
      </c>
      <c r="AH17" s="187">
        <f t="shared" si="7"/>
        <v>0</v>
      </c>
    </row>
    <row r="18" spans="1:34">
      <c r="A18" s="35"/>
      <c r="B18" s="35"/>
      <c r="C18" s="35"/>
      <c r="D18" s="35"/>
      <c r="E18" s="35"/>
      <c r="F18" s="35"/>
      <c r="G18" s="35"/>
      <c r="H18" s="35"/>
      <c r="I18" s="35"/>
      <c r="K18" s="35"/>
      <c r="L18" s="35"/>
      <c r="M18" s="35"/>
      <c r="N18" s="35"/>
      <c r="O18" s="35"/>
      <c r="P18" s="35"/>
      <c r="Q18" s="35"/>
      <c r="R18" s="35"/>
      <c r="T18" s="176"/>
      <c r="U18" s="177"/>
      <c r="V18" s="178"/>
      <c r="W18" s="179"/>
      <c r="X18" s="182"/>
      <c r="Y18" s="182"/>
      <c r="Z18" s="182"/>
      <c r="AA18" s="182"/>
      <c r="AC18" s="179"/>
      <c r="AD18" s="179"/>
      <c r="AE18" s="179"/>
      <c r="AF18" s="179"/>
      <c r="AG18" s="179"/>
      <c r="AH18" s="179"/>
    </row>
    <row r="19" spans="1:34">
      <c r="A19" s="35"/>
      <c r="B19" s="35"/>
      <c r="C19" s="35"/>
      <c r="D19" s="35"/>
      <c r="E19" s="35"/>
      <c r="F19" s="35"/>
      <c r="G19" s="35"/>
      <c r="H19" s="35"/>
      <c r="I19" s="35"/>
      <c r="K19" s="35"/>
      <c r="L19" s="35"/>
      <c r="M19" s="35"/>
      <c r="N19" s="35"/>
      <c r="O19" s="35"/>
      <c r="P19" s="35"/>
      <c r="Q19" s="35"/>
      <c r="R19" s="35"/>
      <c r="T19" s="180">
        <v>2</v>
      </c>
      <c r="U19" s="181" t="s">
        <v>62</v>
      </c>
      <c r="V19" s="182" t="s">
        <v>79</v>
      </c>
      <c r="W19" s="182">
        <v>1</v>
      </c>
      <c r="X19" s="182">
        <v>1</v>
      </c>
      <c r="Y19" s="182">
        <v>1</v>
      </c>
      <c r="Z19" s="182">
        <f>Y19-W19</f>
        <v>0</v>
      </c>
      <c r="AA19" s="182">
        <f>Y19-X19</f>
        <v>0</v>
      </c>
      <c r="AC19" s="182">
        <v>0</v>
      </c>
      <c r="AD19" s="182">
        <v>0</v>
      </c>
      <c r="AE19" s="182">
        <v>0</v>
      </c>
      <c r="AF19" s="182">
        <v>0</v>
      </c>
      <c r="AG19" s="182">
        <v>0</v>
      </c>
      <c r="AH19" s="182">
        <v>0</v>
      </c>
    </row>
    <row r="20" spans="1:34">
      <c r="A20" s="35"/>
      <c r="B20" s="35"/>
      <c r="C20" s="35"/>
      <c r="D20" s="35"/>
      <c r="E20" s="35"/>
      <c r="F20" s="35"/>
      <c r="G20" s="35"/>
      <c r="H20" s="35"/>
      <c r="I20" s="35"/>
      <c r="K20" s="35"/>
      <c r="L20" s="35"/>
      <c r="M20" s="35"/>
      <c r="N20" s="35"/>
      <c r="O20" s="35"/>
      <c r="P20" s="35"/>
      <c r="Q20" s="35"/>
      <c r="R20" s="35"/>
      <c r="T20" s="180"/>
      <c r="U20" s="182"/>
      <c r="V20" s="182" t="s">
        <v>88</v>
      </c>
      <c r="W20" s="182">
        <v>2</v>
      </c>
      <c r="X20" s="182">
        <v>2</v>
      </c>
      <c r="Y20" s="182">
        <v>2</v>
      </c>
      <c r="Z20" s="182">
        <f t="shared" ref="Z20:Z26" si="8">Y20-W20</f>
        <v>0</v>
      </c>
      <c r="AA20" s="182">
        <f t="shared" ref="AA20:AA26" si="9">Y20-X20</f>
        <v>0</v>
      </c>
      <c r="AC20" s="182">
        <v>0</v>
      </c>
      <c r="AD20" s="182">
        <v>0</v>
      </c>
      <c r="AE20" s="182">
        <v>0</v>
      </c>
      <c r="AF20" s="182">
        <v>0</v>
      </c>
      <c r="AG20" s="182">
        <v>0</v>
      </c>
      <c r="AH20" s="182">
        <v>0</v>
      </c>
    </row>
    <row r="21" spans="1:34">
      <c r="A21" s="35"/>
      <c r="B21" s="35"/>
      <c r="C21" s="35"/>
      <c r="D21" s="35"/>
      <c r="E21" s="35"/>
      <c r="F21" s="35"/>
      <c r="G21" s="35"/>
      <c r="H21" s="35"/>
      <c r="I21" s="35"/>
      <c r="K21" s="35"/>
      <c r="L21" s="35"/>
      <c r="M21" s="35"/>
      <c r="N21" s="35"/>
      <c r="O21" s="35"/>
      <c r="P21" s="35"/>
      <c r="Q21" s="35"/>
      <c r="R21" s="35"/>
      <c r="T21" s="180"/>
      <c r="U21" s="182"/>
      <c r="V21" s="182" t="s">
        <v>89</v>
      </c>
      <c r="W21" s="182">
        <v>7</v>
      </c>
      <c r="X21" s="182">
        <v>7</v>
      </c>
      <c r="Y21" s="182">
        <v>6</v>
      </c>
      <c r="Z21" s="182">
        <f t="shared" si="8"/>
        <v>-1</v>
      </c>
      <c r="AA21" s="182">
        <f t="shared" si="9"/>
        <v>-1</v>
      </c>
      <c r="AC21" s="182">
        <v>0</v>
      </c>
      <c r="AD21" s="182">
        <v>0</v>
      </c>
      <c r="AE21" s="182">
        <v>0</v>
      </c>
      <c r="AF21" s="182">
        <v>0</v>
      </c>
      <c r="AG21" s="182">
        <v>0</v>
      </c>
      <c r="AH21" s="182">
        <v>0</v>
      </c>
    </row>
    <row r="22" spans="1:34">
      <c r="A22" s="35"/>
      <c r="B22" s="35"/>
      <c r="C22" s="35"/>
      <c r="D22" s="35"/>
      <c r="E22" s="35"/>
      <c r="F22" s="35"/>
      <c r="G22" s="35"/>
      <c r="H22" s="35"/>
      <c r="I22" s="35"/>
      <c r="K22" s="35"/>
      <c r="L22" s="35"/>
      <c r="M22" s="35"/>
      <c r="N22" s="35"/>
      <c r="O22" s="35"/>
      <c r="P22" s="35"/>
      <c r="Q22" s="35"/>
      <c r="R22" s="35"/>
      <c r="T22" s="180"/>
      <c r="U22" s="182"/>
      <c r="V22" s="182" t="s">
        <v>90</v>
      </c>
      <c r="W22" s="182">
        <v>81</v>
      </c>
      <c r="X22" s="182">
        <v>85</v>
      </c>
      <c r="Y22" s="182">
        <v>78</v>
      </c>
      <c r="Z22" s="182">
        <f t="shared" si="8"/>
        <v>-3</v>
      </c>
      <c r="AA22" s="182">
        <f t="shared" si="9"/>
        <v>-7</v>
      </c>
      <c r="AC22" s="182">
        <v>0</v>
      </c>
      <c r="AD22" s="182">
        <v>0</v>
      </c>
      <c r="AE22" s="182">
        <v>0</v>
      </c>
      <c r="AF22" s="182">
        <v>0</v>
      </c>
      <c r="AG22" s="182">
        <v>0</v>
      </c>
      <c r="AH22" s="182">
        <v>0</v>
      </c>
    </row>
    <row r="23" spans="1:34">
      <c r="A23" s="35"/>
      <c r="B23" s="35"/>
      <c r="C23" s="35"/>
      <c r="D23" s="35"/>
      <c r="E23" s="35"/>
      <c r="F23" s="35"/>
      <c r="G23" s="35"/>
      <c r="H23" s="35"/>
      <c r="I23" s="35"/>
      <c r="K23" s="35"/>
      <c r="L23" s="35"/>
      <c r="M23" s="35"/>
      <c r="N23" s="35"/>
      <c r="O23" s="35"/>
      <c r="P23" s="35"/>
      <c r="Q23" s="35"/>
      <c r="R23" s="35"/>
      <c r="T23" s="180"/>
      <c r="U23" s="182"/>
      <c r="V23" s="182" t="s">
        <v>91</v>
      </c>
      <c r="W23" s="182">
        <v>2</v>
      </c>
      <c r="X23" s="182">
        <v>13</v>
      </c>
      <c r="Y23" s="182">
        <v>1</v>
      </c>
      <c r="Z23" s="182">
        <f t="shared" si="8"/>
        <v>-1</v>
      </c>
      <c r="AA23" s="182">
        <f t="shared" si="9"/>
        <v>-12</v>
      </c>
      <c r="AC23" s="182">
        <v>0</v>
      </c>
      <c r="AD23" s="182">
        <v>0</v>
      </c>
      <c r="AE23" s="182">
        <v>0</v>
      </c>
      <c r="AF23" s="182">
        <v>0</v>
      </c>
      <c r="AG23" s="182">
        <v>0</v>
      </c>
      <c r="AH23" s="182">
        <v>0</v>
      </c>
    </row>
    <row r="24" spans="1:34">
      <c r="A24" s="35"/>
      <c r="B24" s="35"/>
      <c r="C24" s="35"/>
      <c r="D24" s="35"/>
      <c r="E24" s="35"/>
      <c r="F24" s="35"/>
      <c r="G24" s="35"/>
      <c r="H24" s="35"/>
      <c r="I24" s="35"/>
      <c r="K24" s="35"/>
      <c r="L24" s="35"/>
      <c r="M24" s="35"/>
      <c r="N24" s="35"/>
      <c r="O24" s="35"/>
      <c r="P24" s="35"/>
      <c r="Q24" s="35"/>
      <c r="R24" s="35"/>
      <c r="T24" s="180"/>
      <c r="U24" s="182"/>
      <c r="V24" s="182" t="s">
        <v>92</v>
      </c>
      <c r="W24" s="182">
        <v>8</v>
      </c>
      <c r="X24" s="182">
        <v>7</v>
      </c>
      <c r="Y24" s="182">
        <v>6</v>
      </c>
      <c r="Z24" s="182">
        <f t="shared" si="8"/>
        <v>-2</v>
      </c>
      <c r="AA24" s="182">
        <f t="shared" si="9"/>
        <v>-1</v>
      </c>
      <c r="AC24" s="182">
        <v>0</v>
      </c>
      <c r="AD24" s="182">
        <v>0</v>
      </c>
      <c r="AE24" s="182">
        <v>0</v>
      </c>
      <c r="AF24" s="182">
        <v>0</v>
      </c>
      <c r="AG24" s="182">
        <v>0</v>
      </c>
      <c r="AH24" s="182">
        <v>0</v>
      </c>
    </row>
    <row r="25" spans="1:34" ht="30">
      <c r="A25" s="35"/>
      <c r="B25" s="35"/>
      <c r="C25" s="35"/>
      <c r="D25" s="35"/>
      <c r="E25" s="35"/>
      <c r="F25" s="35"/>
      <c r="G25" s="35"/>
      <c r="H25" s="35"/>
      <c r="I25" s="35"/>
      <c r="K25" s="35"/>
      <c r="L25" s="35"/>
      <c r="M25" s="35"/>
      <c r="N25" s="35"/>
      <c r="O25" s="35"/>
      <c r="P25" s="35"/>
      <c r="Q25" s="35"/>
      <c r="R25" s="35"/>
      <c r="T25" s="180"/>
      <c r="U25" s="182"/>
      <c r="V25" s="182" t="s">
        <v>80</v>
      </c>
      <c r="W25" s="182">
        <v>0</v>
      </c>
      <c r="X25" s="182">
        <v>0</v>
      </c>
      <c r="Y25" s="182">
        <v>0</v>
      </c>
      <c r="Z25" s="182">
        <f t="shared" si="8"/>
        <v>0</v>
      </c>
      <c r="AA25" s="182">
        <f t="shared" si="9"/>
        <v>0</v>
      </c>
      <c r="AC25" s="182">
        <v>0</v>
      </c>
      <c r="AD25" s="182">
        <v>0</v>
      </c>
      <c r="AE25" s="182">
        <v>0</v>
      </c>
      <c r="AF25" s="182">
        <v>0</v>
      </c>
      <c r="AG25" s="182">
        <v>0</v>
      </c>
      <c r="AH25" s="182">
        <v>0</v>
      </c>
    </row>
    <row r="26" spans="1:34">
      <c r="A26" s="35"/>
      <c r="B26" s="35"/>
      <c r="C26" s="35"/>
      <c r="D26" s="35"/>
      <c r="E26" s="35"/>
      <c r="F26" s="35"/>
      <c r="G26" s="35"/>
      <c r="H26" s="35"/>
      <c r="I26" s="35"/>
      <c r="K26" s="35"/>
      <c r="L26" s="35"/>
      <c r="M26" s="35"/>
      <c r="N26" s="35"/>
      <c r="O26" s="35"/>
      <c r="P26" s="35"/>
      <c r="Q26" s="35"/>
      <c r="R26" s="35"/>
      <c r="T26" s="180"/>
      <c r="U26" s="182"/>
      <c r="V26" s="182" t="s">
        <v>93</v>
      </c>
      <c r="W26" s="182">
        <v>0</v>
      </c>
      <c r="X26" s="182">
        <v>0</v>
      </c>
      <c r="Y26" s="182">
        <v>0</v>
      </c>
      <c r="Z26" s="182">
        <f t="shared" si="8"/>
        <v>0</v>
      </c>
      <c r="AA26" s="182">
        <f t="shared" si="9"/>
        <v>0</v>
      </c>
      <c r="AC26" s="182">
        <v>0</v>
      </c>
      <c r="AD26" s="182">
        <v>0</v>
      </c>
      <c r="AE26" s="182">
        <v>0</v>
      </c>
      <c r="AF26" s="182">
        <v>0</v>
      </c>
      <c r="AG26" s="182">
        <v>0</v>
      </c>
      <c r="AH26" s="182">
        <v>0</v>
      </c>
    </row>
    <row r="27" spans="1:34">
      <c r="A27" s="35"/>
      <c r="B27" s="35"/>
      <c r="C27" s="35"/>
      <c r="D27" s="35"/>
      <c r="E27" s="35"/>
      <c r="F27" s="35"/>
      <c r="G27" s="35"/>
      <c r="H27" s="35"/>
      <c r="I27" s="35"/>
      <c r="K27" s="35"/>
      <c r="L27" s="35"/>
      <c r="M27" s="35"/>
      <c r="N27" s="35"/>
      <c r="O27" s="35"/>
      <c r="P27" s="35"/>
      <c r="Q27" s="35"/>
      <c r="R27" s="35"/>
      <c r="T27" s="183"/>
      <c r="U27" s="182"/>
      <c r="V27" s="182"/>
      <c r="W27" s="184"/>
      <c r="X27" s="184"/>
      <c r="Y27" s="184"/>
      <c r="Z27" s="184"/>
      <c r="AA27" s="184"/>
      <c r="AC27" s="184"/>
      <c r="AD27" s="184"/>
      <c r="AE27" s="184"/>
      <c r="AF27" s="184"/>
      <c r="AG27" s="184"/>
      <c r="AH27" s="184"/>
    </row>
    <row r="28" spans="1:34">
      <c r="A28" s="35"/>
      <c r="B28" s="35"/>
      <c r="C28" s="35"/>
      <c r="D28" s="35"/>
      <c r="E28" s="35"/>
      <c r="F28" s="35"/>
      <c r="G28" s="35"/>
      <c r="H28" s="35"/>
      <c r="I28" s="35"/>
      <c r="K28" s="35"/>
      <c r="L28" s="35"/>
      <c r="M28" s="35"/>
      <c r="N28" s="35"/>
      <c r="O28" s="35"/>
      <c r="P28" s="35"/>
      <c r="Q28" s="35"/>
      <c r="R28" s="35"/>
      <c r="T28" s="185"/>
      <c r="U28" s="186"/>
      <c r="V28" s="187" t="s">
        <v>3</v>
      </c>
      <c r="W28" s="187">
        <f t="shared" ref="W28:X28" si="10">SUM(W19:W26)</f>
        <v>101</v>
      </c>
      <c r="X28" s="187">
        <f t="shared" si="10"/>
        <v>115</v>
      </c>
      <c r="Y28" s="187">
        <f t="shared" ref="Y28" si="11">SUM(Y19:Y26)</f>
        <v>94</v>
      </c>
      <c r="Z28" s="187">
        <f t="shared" ref="Z28" si="12">SUM(Z19:Z26)</f>
        <v>-7</v>
      </c>
      <c r="AA28" s="187">
        <f t="shared" ref="AA28" si="13">SUM(AA19:AA26)</f>
        <v>-21</v>
      </c>
      <c r="AC28" s="187">
        <f>SUM(AC19:AC27)</f>
        <v>0</v>
      </c>
      <c r="AD28" s="187">
        <f t="shared" ref="AD28" si="14">SUM(AD19:AD27)</f>
        <v>0</v>
      </c>
      <c r="AE28" s="187">
        <f t="shared" ref="AE28" si="15">SUM(AE19:AE27)</f>
        <v>0</v>
      </c>
      <c r="AF28" s="187">
        <f t="shared" ref="AF28" si="16">SUM(AF19:AF27)</f>
        <v>0</v>
      </c>
      <c r="AG28" s="187">
        <f t="shared" ref="AG28:AH28" si="17">SUM(AG19:AG27)</f>
        <v>0</v>
      </c>
      <c r="AH28" s="187">
        <f t="shared" si="17"/>
        <v>0</v>
      </c>
    </row>
    <row r="29" spans="1:34">
      <c r="A29" s="35"/>
      <c r="B29" s="35"/>
      <c r="C29" s="35"/>
      <c r="D29" s="35"/>
      <c r="E29" s="35"/>
      <c r="F29" s="35"/>
      <c r="G29" s="35"/>
      <c r="H29" s="35"/>
      <c r="I29" s="35"/>
      <c r="K29" s="35"/>
      <c r="L29" s="35"/>
      <c r="M29" s="35"/>
      <c r="N29" s="35"/>
      <c r="O29" s="35"/>
      <c r="P29" s="35"/>
      <c r="Q29" s="35"/>
      <c r="R29" s="35"/>
      <c r="T29" s="176"/>
      <c r="U29" s="177"/>
      <c r="V29" s="178"/>
      <c r="W29" s="179"/>
      <c r="X29" s="179"/>
      <c r="Y29" s="182"/>
      <c r="Z29" s="182"/>
      <c r="AA29" s="182"/>
      <c r="AC29" s="179"/>
      <c r="AD29" s="179"/>
      <c r="AE29" s="179"/>
      <c r="AF29" s="179"/>
      <c r="AG29" s="179"/>
      <c r="AH29" s="179"/>
    </row>
    <row r="30" spans="1:34">
      <c r="A30" s="35"/>
      <c r="B30" s="35"/>
      <c r="C30" s="35"/>
      <c r="D30" s="35"/>
      <c r="E30" s="35"/>
      <c r="F30" s="35"/>
      <c r="G30" s="35"/>
      <c r="H30" s="35"/>
      <c r="I30" s="35"/>
      <c r="K30" s="35"/>
      <c r="L30" s="35"/>
      <c r="M30" s="35"/>
      <c r="N30" s="35"/>
      <c r="O30" s="35"/>
      <c r="P30" s="35"/>
      <c r="Q30" s="35"/>
      <c r="R30" s="35"/>
      <c r="T30" s="180">
        <v>3</v>
      </c>
      <c r="U30" s="181" t="s">
        <v>63</v>
      </c>
      <c r="V30" s="182" t="s">
        <v>79</v>
      </c>
      <c r="W30" s="182">
        <v>2</v>
      </c>
      <c r="X30" s="182">
        <v>4</v>
      </c>
      <c r="Y30" s="182">
        <v>3</v>
      </c>
      <c r="Z30" s="182">
        <f>Y30-W30</f>
        <v>1</v>
      </c>
      <c r="AA30" s="182">
        <f>Y30-X30</f>
        <v>-1</v>
      </c>
      <c r="AC30" s="182">
        <v>0</v>
      </c>
      <c r="AD30" s="182">
        <v>0</v>
      </c>
      <c r="AE30" s="182">
        <v>0</v>
      </c>
      <c r="AF30" s="182">
        <v>0</v>
      </c>
      <c r="AG30" s="182">
        <v>0</v>
      </c>
      <c r="AH30" s="182">
        <v>0</v>
      </c>
    </row>
    <row r="31" spans="1:34">
      <c r="A31" s="35"/>
      <c r="B31" s="35"/>
      <c r="C31" s="35"/>
      <c r="D31" s="35"/>
      <c r="E31" s="35"/>
      <c r="F31" s="35"/>
      <c r="G31" s="35"/>
      <c r="H31" s="35"/>
      <c r="I31" s="35"/>
      <c r="K31" s="35"/>
      <c r="L31" s="35"/>
      <c r="M31" s="35"/>
      <c r="N31" s="35"/>
      <c r="O31" s="35"/>
      <c r="P31" s="35"/>
      <c r="Q31" s="35"/>
      <c r="R31" s="35"/>
      <c r="T31" s="180"/>
      <c r="U31" s="182"/>
      <c r="V31" s="182" t="s">
        <v>88</v>
      </c>
      <c r="W31" s="182">
        <v>0</v>
      </c>
      <c r="X31" s="182">
        <v>0</v>
      </c>
      <c r="Y31" s="182">
        <v>0</v>
      </c>
      <c r="Z31" s="182">
        <f t="shared" ref="Z31:Z37" si="18">Y31-W31</f>
        <v>0</v>
      </c>
      <c r="AA31" s="182">
        <f t="shared" ref="AA31:AA37" si="19">Y31-X31</f>
        <v>0</v>
      </c>
      <c r="AC31" s="182">
        <v>0</v>
      </c>
      <c r="AD31" s="182">
        <v>0</v>
      </c>
      <c r="AE31" s="182">
        <v>0</v>
      </c>
      <c r="AF31" s="182">
        <v>0</v>
      </c>
      <c r="AG31" s="182">
        <v>0</v>
      </c>
      <c r="AH31" s="182">
        <v>0</v>
      </c>
    </row>
    <row r="32" spans="1:34">
      <c r="A32" s="35"/>
      <c r="B32" s="35"/>
      <c r="C32" s="35"/>
      <c r="D32" s="35"/>
      <c r="E32" s="35"/>
      <c r="F32" s="35"/>
      <c r="G32" s="35"/>
      <c r="H32" s="35"/>
      <c r="I32" s="35"/>
      <c r="K32" s="35"/>
      <c r="L32" s="35"/>
      <c r="M32" s="35"/>
      <c r="N32" s="35"/>
      <c r="O32" s="35"/>
      <c r="P32" s="35"/>
      <c r="Q32" s="35"/>
      <c r="R32" s="35"/>
      <c r="T32" s="180"/>
      <c r="U32" s="182"/>
      <c r="V32" s="182" t="s">
        <v>89</v>
      </c>
      <c r="W32" s="182">
        <v>473</v>
      </c>
      <c r="X32" s="182">
        <v>482</v>
      </c>
      <c r="Y32" s="182">
        <v>458</v>
      </c>
      <c r="Z32" s="182">
        <f t="shared" si="18"/>
        <v>-15</v>
      </c>
      <c r="AA32" s="182">
        <f t="shared" si="19"/>
        <v>-24</v>
      </c>
      <c r="AC32" s="182">
        <v>0</v>
      </c>
      <c r="AD32" s="182">
        <v>0</v>
      </c>
      <c r="AE32" s="182">
        <v>0</v>
      </c>
      <c r="AF32" s="182">
        <v>0</v>
      </c>
      <c r="AG32" s="182">
        <v>0</v>
      </c>
      <c r="AH32" s="182">
        <v>0</v>
      </c>
    </row>
    <row r="33" spans="1:34">
      <c r="A33" s="35"/>
      <c r="B33" s="35"/>
      <c r="C33" s="35"/>
      <c r="D33" s="35"/>
      <c r="E33" s="35"/>
      <c r="F33" s="35"/>
      <c r="G33" s="35"/>
      <c r="H33" s="35"/>
      <c r="I33" s="35"/>
      <c r="K33" s="35"/>
      <c r="L33" s="35"/>
      <c r="M33" s="35"/>
      <c r="N33" s="35"/>
      <c r="O33" s="35"/>
      <c r="P33" s="35"/>
      <c r="Q33" s="35"/>
      <c r="R33" s="35"/>
      <c r="T33" s="180"/>
      <c r="U33" s="182"/>
      <c r="V33" s="182" t="s">
        <v>90</v>
      </c>
      <c r="W33" s="182">
        <v>0</v>
      </c>
      <c r="X33" s="182">
        <v>0</v>
      </c>
      <c r="Y33" s="182">
        <v>0</v>
      </c>
      <c r="Z33" s="182">
        <f t="shared" si="18"/>
        <v>0</v>
      </c>
      <c r="AA33" s="182">
        <f t="shared" si="19"/>
        <v>0</v>
      </c>
      <c r="AC33" s="182">
        <v>0</v>
      </c>
      <c r="AD33" s="182">
        <v>0</v>
      </c>
      <c r="AE33" s="182">
        <v>0</v>
      </c>
      <c r="AF33" s="182">
        <v>0</v>
      </c>
      <c r="AG33" s="182">
        <v>0</v>
      </c>
      <c r="AH33" s="182">
        <v>0</v>
      </c>
    </row>
    <row r="34" spans="1:34">
      <c r="A34" s="35"/>
      <c r="B34" s="35"/>
      <c r="C34" s="35"/>
      <c r="D34" s="35"/>
      <c r="E34" s="35"/>
      <c r="F34" s="35"/>
      <c r="G34" s="35"/>
      <c r="H34" s="35"/>
      <c r="I34" s="35"/>
      <c r="K34" s="35"/>
      <c r="L34" s="35"/>
      <c r="M34" s="35"/>
      <c r="N34" s="35"/>
      <c r="O34" s="35"/>
      <c r="P34" s="35"/>
      <c r="Q34" s="35"/>
      <c r="R34" s="35"/>
      <c r="T34" s="180"/>
      <c r="U34" s="182"/>
      <c r="V34" s="182" t="s">
        <v>91</v>
      </c>
      <c r="W34" s="182">
        <v>0</v>
      </c>
      <c r="X34" s="182">
        <v>0</v>
      </c>
      <c r="Y34" s="182">
        <v>0</v>
      </c>
      <c r="Z34" s="182">
        <f t="shared" si="18"/>
        <v>0</v>
      </c>
      <c r="AA34" s="182">
        <f t="shared" si="19"/>
        <v>0</v>
      </c>
      <c r="AC34" s="182">
        <v>0</v>
      </c>
      <c r="AD34" s="182">
        <v>0</v>
      </c>
      <c r="AE34" s="182">
        <v>0</v>
      </c>
      <c r="AF34" s="182">
        <v>0</v>
      </c>
      <c r="AG34" s="182">
        <v>0</v>
      </c>
      <c r="AH34" s="182">
        <v>0</v>
      </c>
    </row>
    <row r="35" spans="1:34">
      <c r="A35" s="35"/>
      <c r="B35" s="35"/>
      <c r="C35" s="35"/>
      <c r="D35" s="35"/>
      <c r="E35" s="35"/>
      <c r="F35" s="35"/>
      <c r="G35" s="35"/>
      <c r="H35" s="35"/>
      <c r="I35" s="35"/>
      <c r="K35" s="35"/>
      <c r="L35" s="35"/>
      <c r="M35" s="35"/>
      <c r="N35" s="35"/>
      <c r="O35" s="35"/>
      <c r="P35" s="35"/>
      <c r="Q35" s="35"/>
      <c r="R35" s="35"/>
      <c r="T35" s="180"/>
      <c r="U35" s="182"/>
      <c r="V35" s="182" t="s">
        <v>92</v>
      </c>
      <c r="W35" s="182">
        <v>1427</v>
      </c>
      <c r="X35" s="182">
        <v>1432</v>
      </c>
      <c r="Y35" s="182">
        <v>1421</v>
      </c>
      <c r="Z35" s="182">
        <f t="shared" si="18"/>
        <v>-6</v>
      </c>
      <c r="AA35" s="182">
        <f t="shared" si="19"/>
        <v>-11</v>
      </c>
      <c r="AC35" s="182">
        <v>0</v>
      </c>
      <c r="AD35" s="182">
        <v>0</v>
      </c>
      <c r="AE35" s="182">
        <v>0</v>
      </c>
      <c r="AF35" s="182">
        <v>0</v>
      </c>
      <c r="AG35" s="182">
        <v>0</v>
      </c>
      <c r="AH35" s="182">
        <v>0</v>
      </c>
    </row>
    <row r="36" spans="1:34" ht="30">
      <c r="A36" s="35"/>
      <c r="B36" s="35"/>
      <c r="C36" s="35"/>
      <c r="D36" s="35"/>
      <c r="E36" s="35"/>
      <c r="F36" s="35"/>
      <c r="G36" s="35"/>
      <c r="H36" s="35"/>
      <c r="I36" s="35"/>
      <c r="K36" s="35"/>
      <c r="L36" s="35"/>
      <c r="M36" s="35"/>
      <c r="N36" s="35"/>
      <c r="O36" s="35"/>
      <c r="P36" s="35"/>
      <c r="Q36" s="35"/>
      <c r="R36" s="35"/>
      <c r="T36" s="180"/>
      <c r="U36" s="182"/>
      <c r="V36" s="182" t="s">
        <v>80</v>
      </c>
      <c r="W36" s="182">
        <v>0</v>
      </c>
      <c r="X36" s="182">
        <v>0</v>
      </c>
      <c r="Y36" s="182">
        <v>0</v>
      </c>
      <c r="Z36" s="182">
        <f t="shared" si="18"/>
        <v>0</v>
      </c>
      <c r="AA36" s="182">
        <f t="shared" si="19"/>
        <v>0</v>
      </c>
      <c r="AC36" s="182">
        <v>0</v>
      </c>
      <c r="AD36" s="182">
        <v>0</v>
      </c>
      <c r="AE36" s="182">
        <v>0</v>
      </c>
      <c r="AF36" s="182">
        <v>0</v>
      </c>
      <c r="AG36" s="182">
        <v>0</v>
      </c>
      <c r="AH36" s="182">
        <v>0</v>
      </c>
    </row>
    <row r="37" spans="1:34">
      <c r="A37" s="35"/>
      <c r="B37" s="35"/>
      <c r="C37" s="35"/>
      <c r="D37" s="35"/>
      <c r="E37" s="35"/>
      <c r="F37" s="35"/>
      <c r="G37" s="35"/>
      <c r="H37" s="35"/>
      <c r="I37" s="35"/>
      <c r="K37" s="35"/>
      <c r="L37" s="35"/>
      <c r="M37" s="35"/>
      <c r="N37" s="35"/>
      <c r="O37" s="35"/>
      <c r="P37" s="35"/>
      <c r="Q37" s="35"/>
      <c r="R37" s="35"/>
      <c r="T37" s="180"/>
      <c r="U37" s="182"/>
      <c r="V37" s="182" t="s">
        <v>93</v>
      </c>
      <c r="W37" s="182">
        <v>0</v>
      </c>
      <c r="X37" s="182">
        <v>0</v>
      </c>
      <c r="Y37" s="182">
        <v>0</v>
      </c>
      <c r="Z37" s="182">
        <f t="shared" si="18"/>
        <v>0</v>
      </c>
      <c r="AA37" s="182">
        <f t="shared" si="19"/>
        <v>0</v>
      </c>
      <c r="AC37" s="182">
        <v>0</v>
      </c>
      <c r="AD37" s="182">
        <v>0</v>
      </c>
      <c r="AE37" s="182">
        <v>0</v>
      </c>
      <c r="AF37" s="182">
        <v>0</v>
      </c>
      <c r="AG37" s="182">
        <v>0</v>
      </c>
      <c r="AH37" s="182">
        <v>0</v>
      </c>
    </row>
    <row r="38" spans="1:34">
      <c r="A38" s="35"/>
      <c r="B38" s="35"/>
      <c r="C38" s="35"/>
      <c r="D38" s="35"/>
      <c r="E38" s="35"/>
      <c r="F38" s="35"/>
      <c r="G38" s="35"/>
      <c r="H38" s="35"/>
      <c r="I38" s="35"/>
      <c r="K38" s="35"/>
      <c r="L38" s="35"/>
      <c r="M38" s="35"/>
      <c r="N38" s="35"/>
      <c r="O38" s="35"/>
      <c r="P38" s="35"/>
      <c r="Q38" s="35"/>
      <c r="R38" s="35"/>
      <c r="T38" s="183"/>
      <c r="U38" s="182"/>
      <c r="V38" s="182"/>
      <c r="W38" s="184"/>
      <c r="X38" s="184"/>
      <c r="Y38" s="184"/>
      <c r="Z38" s="184"/>
      <c r="AA38" s="184"/>
      <c r="AC38" s="184"/>
      <c r="AD38" s="184"/>
      <c r="AE38" s="184"/>
      <c r="AF38" s="184"/>
      <c r="AG38" s="184"/>
      <c r="AH38" s="184"/>
    </row>
    <row r="39" spans="1:34">
      <c r="A39" s="35"/>
      <c r="B39" s="35"/>
      <c r="C39" s="35"/>
      <c r="D39" s="35"/>
      <c r="E39" s="35"/>
      <c r="F39" s="35"/>
      <c r="G39" s="35"/>
      <c r="H39" s="35"/>
      <c r="I39" s="35"/>
      <c r="K39" s="35"/>
      <c r="L39" s="35"/>
      <c r="M39" s="35"/>
      <c r="N39" s="35"/>
      <c r="O39" s="35"/>
      <c r="P39" s="35"/>
      <c r="Q39" s="35"/>
      <c r="R39" s="35"/>
      <c r="T39" s="185"/>
      <c r="U39" s="186"/>
      <c r="V39" s="187" t="s">
        <v>3</v>
      </c>
      <c r="W39" s="187">
        <f t="shared" ref="W39:Y39" si="20">SUM(W30:W37)</f>
        <v>1902</v>
      </c>
      <c r="X39" s="187">
        <f t="shared" si="20"/>
        <v>1918</v>
      </c>
      <c r="Y39" s="187">
        <f t="shared" si="20"/>
        <v>1882</v>
      </c>
      <c r="Z39" s="187">
        <f t="shared" ref="Z39:AA39" si="21">SUM(Z30:Z37)</f>
        <v>-20</v>
      </c>
      <c r="AA39" s="187">
        <f t="shared" si="21"/>
        <v>-36</v>
      </c>
      <c r="AC39" s="187">
        <f>SUM(AC30:AC38)</f>
        <v>0</v>
      </c>
      <c r="AD39" s="187">
        <f t="shared" ref="AD39" si="22">SUM(AD30:AD38)</f>
        <v>0</v>
      </c>
      <c r="AE39" s="187">
        <f t="shared" ref="AE39" si="23">SUM(AE30:AE38)</f>
        <v>0</v>
      </c>
      <c r="AF39" s="187">
        <f t="shared" ref="AF39" si="24">SUM(AF30:AF38)</f>
        <v>0</v>
      </c>
      <c r="AG39" s="187">
        <f t="shared" ref="AG39:AH39" si="25">SUM(AG30:AG38)</f>
        <v>0</v>
      </c>
      <c r="AH39" s="187">
        <f t="shared" si="25"/>
        <v>0</v>
      </c>
    </row>
    <row r="40" spans="1:34">
      <c r="A40" s="35"/>
      <c r="B40" s="35"/>
      <c r="C40" s="35"/>
      <c r="D40" s="35"/>
      <c r="E40" s="35"/>
      <c r="F40" s="35"/>
      <c r="G40" s="35"/>
      <c r="H40" s="35"/>
      <c r="I40" s="35"/>
      <c r="K40" s="35"/>
      <c r="L40" s="35"/>
      <c r="M40" s="35"/>
      <c r="N40" s="35"/>
      <c r="O40" s="35"/>
      <c r="P40" s="35"/>
      <c r="Q40" s="35"/>
      <c r="R40" s="35"/>
      <c r="T40" s="176"/>
      <c r="U40" s="177"/>
      <c r="V40" s="178"/>
      <c r="W40" s="179"/>
      <c r="X40" s="179"/>
      <c r="Y40" s="179"/>
      <c r="Z40" s="179"/>
      <c r="AA40" s="179"/>
      <c r="AC40" s="179"/>
      <c r="AD40" s="179"/>
      <c r="AE40" s="179"/>
      <c r="AF40" s="179"/>
      <c r="AG40" s="179"/>
      <c r="AH40" s="179"/>
    </row>
    <row r="41" spans="1:34">
      <c r="A41" s="35"/>
      <c r="B41" s="35"/>
      <c r="C41" s="35"/>
      <c r="D41" s="35"/>
      <c r="E41" s="35"/>
      <c r="F41" s="35"/>
      <c r="G41" s="35"/>
      <c r="H41" s="35"/>
      <c r="I41" s="35"/>
      <c r="K41" s="35"/>
      <c r="L41" s="35"/>
      <c r="M41" s="35"/>
      <c r="N41" s="35"/>
      <c r="O41" s="35"/>
      <c r="P41" s="35"/>
      <c r="Q41" s="35"/>
      <c r="R41" s="35"/>
      <c r="T41" s="180">
        <v>4</v>
      </c>
      <c r="U41" s="188" t="s">
        <v>64</v>
      </c>
      <c r="V41" s="182" t="s">
        <v>79</v>
      </c>
      <c r="W41" s="182">
        <v>4</v>
      </c>
      <c r="X41" s="182">
        <v>4</v>
      </c>
      <c r="Y41" s="182">
        <v>3</v>
      </c>
      <c r="Z41" s="182">
        <f>Y41-W41</f>
        <v>-1</v>
      </c>
      <c r="AA41" s="182">
        <f>Y41-X41</f>
        <v>-1</v>
      </c>
      <c r="AC41" s="182">
        <v>0</v>
      </c>
      <c r="AD41" s="182">
        <v>0</v>
      </c>
      <c r="AE41" s="182">
        <v>0</v>
      </c>
      <c r="AF41" s="182">
        <v>0</v>
      </c>
      <c r="AG41" s="182">
        <v>0</v>
      </c>
      <c r="AH41" s="182">
        <v>0</v>
      </c>
    </row>
    <row r="42" spans="1:34">
      <c r="A42" s="35"/>
      <c r="B42" s="35"/>
      <c r="C42" s="35"/>
      <c r="D42" s="35"/>
      <c r="E42" s="35"/>
      <c r="F42" s="35"/>
      <c r="G42" s="35"/>
      <c r="H42" s="35"/>
      <c r="I42" s="35"/>
      <c r="K42" s="35"/>
      <c r="L42" s="35"/>
      <c r="M42" s="35"/>
      <c r="N42" s="35"/>
      <c r="O42" s="35"/>
      <c r="P42" s="35"/>
      <c r="Q42" s="35"/>
      <c r="R42" s="35"/>
      <c r="T42" s="180"/>
      <c r="U42" s="182"/>
      <c r="V42" s="182" t="s">
        <v>88</v>
      </c>
      <c r="W42" s="182">
        <v>0</v>
      </c>
      <c r="X42" s="182">
        <v>0</v>
      </c>
      <c r="Y42" s="182">
        <v>0</v>
      </c>
      <c r="Z42" s="182">
        <f t="shared" ref="Z42:Z48" si="26">Y42-W42</f>
        <v>0</v>
      </c>
      <c r="AA42" s="182">
        <f t="shared" ref="AA42:AA48" si="27">Y42-X42</f>
        <v>0</v>
      </c>
      <c r="AC42" s="182">
        <v>0</v>
      </c>
      <c r="AD42" s="182">
        <v>0</v>
      </c>
      <c r="AE42" s="182">
        <v>0</v>
      </c>
      <c r="AF42" s="182">
        <v>0</v>
      </c>
      <c r="AG42" s="182">
        <v>0</v>
      </c>
      <c r="AH42" s="182">
        <v>0</v>
      </c>
    </row>
    <row r="43" spans="1:34">
      <c r="A43" s="35"/>
      <c r="B43" s="35"/>
      <c r="C43" s="35"/>
      <c r="D43" s="35"/>
      <c r="E43" s="35"/>
      <c r="F43" s="35"/>
      <c r="G43" s="35"/>
      <c r="H43" s="35"/>
      <c r="I43" s="35"/>
      <c r="K43" s="35"/>
      <c r="L43" s="35"/>
      <c r="M43" s="35"/>
      <c r="N43" s="35"/>
      <c r="O43" s="35"/>
      <c r="P43" s="35"/>
      <c r="Q43" s="35"/>
      <c r="R43" s="35"/>
      <c r="T43" s="180"/>
      <c r="U43" s="182"/>
      <c r="V43" s="182" t="s">
        <v>89</v>
      </c>
      <c r="W43" s="182">
        <v>100</v>
      </c>
      <c r="X43" s="182">
        <v>94</v>
      </c>
      <c r="Y43" s="281">
        <v>87</v>
      </c>
      <c r="Z43" s="182">
        <f t="shared" si="26"/>
        <v>-13</v>
      </c>
      <c r="AA43" s="182">
        <f t="shared" si="27"/>
        <v>-7</v>
      </c>
      <c r="AC43" s="182">
        <v>0</v>
      </c>
      <c r="AD43" s="182">
        <v>0</v>
      </c>
      <c r="AE43" s="182">
        <v>0</v>
      </c>
      <c r="AF43" s="182">
        <v>0</v>
      </c>
      <c r="AG43" s="182">
        <v>0</v>
      </c>
      <c r="AH43" s="182">
        <v>0</v>
      </c>
    </row>
    <row r="44" spans="1:34">
      <c r="A44" s="35"/>
      <c r="B44" s="35"/>
      <c r="C44" s="35"/>
      <c r="D44" s="35"/>
      <c r="E44" s="35"/>
      <c r="F44" s="35"/>
      <c r="G44" s="35"/>
      <c r="H44" s="35"/>
      <c r="I44" s="35"/>
      <c r="K44" s="35"/>
      <c r="L44" s="35"/>
      <c r="M44" s="35"/>
      <c r="N44" s="35"/>
      <c r="O44" s="35"/>
      <c r="P44" s="35"/>
      <c r="Q44" s="35"/>
      <c r="R44" s="35"/>
      <c r="T44" s="180"/>
      <c r="U44" s="182"/>
      <c r="V44" s="182" t="s">
        <v>90</v>
      </c>
      <c r="W44" s="182">
        <v>328</v>
      </c>
      <c r="X44" s="182">
        <v>371</v>
      </c>
      <c r="Y44" s="182">
        <v>326</v>
      </c>
      <c r="Z44" s="182">
        <f t="shared" si="26"/>
        <v>-2</v>
      </c>
      <c r="AA44" s="182">
        <f t="shared" si="27"/>
        <v>-45</v>
      </c>
      <c r="AC44" s="182">
        <v>0</v>
      </c>
      <c r="AD44" s="182">
        <v>0</v>
      </c>
      <c r="AE44" s="182">
        <v>0</v>
      </c>
      <c r="AF44" s="182">
        <v>0</v>
      </c>
      <c r="AG44" s="182">
        <v>0</v>
      </c>
      <c r="AH44" s="182">
        <v>0</v>
      </c>
    </row>
    <row r="45" spans="1:34">
      <c r="A45" s="35"/>
      <c r="B45" s="35"/>
      <c r="C45" s="35"/>
      <c r="D45" s="35"/>
      <c r="E45" s="35"/>
      <c r="F45" s="35"/>
      <c r="G45" s="35"/>
      <c r="H45" s="35"/>
      <c r="I45" s="35"/>
      <c r="K45" s="35"/>
      <c r="L45" s="35"/>
      <c r="M45" s="35"/>
      <c r="N45" s="35"/>
      <c r="O45" s="35"/>
      <c r="P45" s="35"/>
      <c r="Q45" s="35"/>
      <c r="R45" s="35"/>
      <c r="T45" s="180"/>
      <c r="U45" s="182"/>
      <c r="V45" s="182" t="s">
        <v>91</v>
      </c>
      <c r="W45" s="182">
        <v>0</v>
      </c>
      <c r="X45" s="182">
        <v>0</v>
      </c>
      <c r="Y45" s="182">
        <v>10</v>
      </c>
      <c r="Z45" s="182">
        <f t="shared" si="26"/>
        <v>10</v>
      </c>
      <c r="AA45" s="182">
        <f t="shared" si="27"/>
        <v>10</v>
      </c>
      <c r="AC45" s="182">
        <v>0</v>
      </c>
      <c r="AD45" s="182">
        <v>0</v>
      </c>
      <c r="AE45" s="182">
        <v>0</v>
      </c>
      <c r="AF45" s="182">
        <v>0</v>
      </c>
      <c r="AG45" s="182">
        <v>0</v>
      </c>
      <c r="AH45" s="182">
        <v>0</v>
      </c>
    </row>
    <row r="46" spans="1:34">
      <c r="A46" s="35"/>
      <c r="B46" s="35"/>
      <c r="C46" s="35"/>
      <c r="D46" s="35"/>
      <c r="E46" s="35"/>
      <c r="F46" s="35"/>
      <c r="G46" s="35"/>
      <c r="H46" s="35"/>
      <c r="I46" s="35"/>
      <c r="K46" s="35"/>
      <c r="L46" s="35"/>
      <c r="M46" s="35"/>
      <c r="N46" s="35"/>
      <c r="O46" s="35"/>
      <c r="P46" s="35"/>
      <c r="Q46" s="35"/>
      <c r="R46" s="35"/>
      <c r="T46" s="180"/>
      <c r="U46" s="182"/>
      <c r="V46" s="182" t="s">
        <v>92</v>
      </c>
      <c r="W46" s="182">
        <v>708</v>
      </c>
      <c r="X46" s="182">
        <v>593</v>
      </c>
      <c r="Y46" s="182">
        <v>591</v>
      </c>
      <c r="Z46" s="182">
        <f t="shared" si="26"/>
        <v>-117</v>
      </c>
      <c r="AA46" s="182">
        <f t="shared" si="27"/>
        <v>-2</v>
      </c>
      <c r="AC46" s="182">
        <v>0</v>
      </c>
      <c r="AD46" s="182">
        <v>0</v>
      </c>
      <c r="AE46" s="182">
        <v>0</v>
      </c>
      <c r="AF46" s="182">
        <v>0</v>
      </c>
      <c r="AG46" s="182">
        <v>0</v>
      </c>
      <c r="AH46" s="182">
        <v>0</v>
      </c>
    </row>
    <row r="47" spans="1:34" ht="30">
      <c r="A47" s="35"/>
      <c r="B47" s="35"/>
      <c r="C47" s="35"/>
      <c r="D47" s="35"/>
      <c r="E47" s="35"/>
      <c r="F47" s="35"/>
      <c r="G47" s="35"/>
      <c r="H47" s="35"/>
      <c r="I47" s="35"/>
      <c r="K47" s="35"/>
      <c r="L47" s="35"/>
      <c r="M47" s="35"/>
      <c r="N47" s="35"/>
      <c r="O47" s="35"/>
      <c r="P47" s="35"/>
      <c r="Q47" s="35"/>
      <c r="R47" s="35"/>
      <c r="T47" s="180"/>
      <c r="U47" s="182"/>
      <c r="V47" s="182" t="s">
        <v>80</v>
      </c>
      <c r="W47" s="182">
        <v>0</v>
      </c>
      <c r="X47" s="182">
        <v>0</v>
      </c>
      <c r="Y47" s="182">
        <v>0</v>
      </c>
      <c r="Z47" s="182">
        <f t="shared" si="26"/>
        <v>0</v>
      </c>
      <c r="AA47" s="182">
        <f t="shared" si="27"/>
        <v>0</v>
      </c>
      <c r="AC47" s="182">
        <v>0</v>
      </c>
      <c r="AD47" s="182">
        <v>0</v>
      </c>
      <c r="AE47" s="182">
        <v>0</v>
      </c>
      <c r="AF47" s="182">
        <v>0</v>
      </c>
      <c r="AG47" s="182">
        <v>0</v>
      </c>
      <c r="AH47" s="182">
        <v>0</v>
      </c>
    </row>
    <row r="48" spans="1:34">
      <c r="A48" s="35"/>
      <c r="B48" s="35"/>
      <c r="C48" s="35"/>
      <c r="D48" s="35"/>
      <c r="E48" s="35"/>
      <c r="F48" s="35"/>
      <c r="G48" s="35"/>
      <c r="H48" s="35"/>
      <c r="I48" s="35"/>
      <c r="K48" s="35"/>
      <c r="L48" s="35"/>
      <c r="M48" s="35"/>
      <c r="N48" s="35"/>
      <c r="O48" s="35"/>
      <c r="P48" s="35"/>
      <c r="Q48" s="35"/>
      <c r="R48" s="35"/>
      <c r="T48" s="180"/>
      <c r="U48" s="182"/>
      <c r="V48" s="182" t="s">
        <v>93</v>
      </c>
      <c r="W48" s="182">
        <v>0</v>
      </c>
      <c r="X48" s="182">
        <v>0</v>
      </c>
      <c r="Y48" s="182">
        <v>0</v>
      </c>
      <c r="Z48" s="182">
        <f t="shared" si="26"/>
        <v>0</v>
      </c>
      <c r="AA48" s="182">
        <f t="shared" si="27"/>
        <v>0</v>
      </c>
      <c r="AC48" s="182">
        <v>0</v>
      </c>
      <c r="AD48" s="182">
        <v>0</v>
      </c>
      <c r="AE48" s="182">
        <v>0</v>
      </c>
      <c r="AF48" s="182">
        <v>0</v>
      </c>
      <c r="AG48" s="182">
        <v>0</v>
      </c>
      <c r="AH48" s="182">
        <v>0</v>
      </c>
    </row>
    <row r="49" spans="1:34">
      <c r="A49" s="35"/>
      <c r="B49" s="35"/>
      <c r="C49" s="35"/>
      <c r="D49" s="35"/>
      <c r="E49" s="35"/>
      <c r="F49" s="35"/>
      <c r="G49" s="35"/>
      <c r="H49" s="35"/>
      <c r="I49" s="35"/>
      <c r="K49" s="35"/>
      <c r="L49" s="35"/>
      <c r="M49" s="35"/>
      <c r="N49" s="35"/>
      <c r="O49" s="35"/>
      <c r="P49" s="35"/>
      <c r="Q49" s="35"/>
      <c r="R49" s="35"/>
      <c r="T49" s="183"/>
      <c r="U49" s="182"/>
      <c r="V49" s="182"/>
      <c r="W49" s="184"/>
      <c r="X49" s="184"/>
      <c r="Y49" s="184"/>
      <c r="Z49" s="184"/>
      <c r="AA49" s="184"/>
      <c r="AC49" s="184"/>
      <c r="AD49" s="184"/>
      <c r="AE49" s="184"/>
      <c r="AF49" s="184"/>
      <c r="AG49" s="184"/>
      <c r="AH49" s="184"/>
    </row>
    <row r="50" spans="1:34">
      <c r="A50" s="35"/>
      <c r="B50" s="35"/>
      <c r="C50" s="35"/>
      <c r="D50" s="35"/>
      <c r="E50" s="35"/>
      <c r="F50" s="35"/>
      <c r="G50" s="35"/>
      <c r="H50" s="35"/>
      <c r="I50" s="35"/>
      <c r="K50" s="35"/>
      <c r="L50" s="35"/>
      <c r="M50" s="35"/>
      <c r="N50" s="35"/>
      <c r="O50" s="35"/>
      <c r="P50" s="35"/>
      <c r="Q50" s="35"/>
      <c r="R50" s="35"/>
      <c r="T50" s="185"/>
      <c r="U50" s="186"/>
      <c r="V50" s="187" t="s">
        <v>3</v>
      </c>
      <c r="W50" s="187">
        <f t="shared" ref="W50:Y50" si="28">SUM(W41:W48)</f>
        <v>1140</v>
      </c>
      <c r="X50" s="187">
        <f t="shared" si="28"/>
        <v>1062</v>
      </c>
      <c r="Y50" s="187">
        <f t="shared" si="28"/>
        <v>1017</v>
      </c>
      <c r="Z50" s="187">
        <f t="shared" ref="Z50:AA50" si="29">SUM(Z41:Z48)</f>
        <v>-123</v>
      </c>
      <c r="AA50" s="187">
        <f t="shared" si="29"/>
        <v>-45</v>
      </c>
      <c r="AC50" s="187">
        <f>SUM(AC41:AC49)</f>
        <v>0</v>
      </c>
      <c r="AD50" s="187">
        <f t="shared" ref="AD50" si="30">SUM(AD41:AD49)</f>
        <v>0</v>
      </c>
      <c r="AE50" s="187">
        <f t="shared" ref="AE50" si="31">SUM(AE41:AE49)</f>
        <v>0</v>
      </c>
      <c r="AF50" s="187">
        <f t="shared" ref="AF50" si="32">SUM(AF41:AF49)</f>
        <v>0</v>
      </c>
      <c r="AG50" s="187">
        <f t="shared" ref="AG50:AH50" si="33">SUM(AG41:AG49)</f>
        <v>0</v>
      </c>
      <c r="AH50" s="187">
        <f t="shared" si="33"/>
        <v>0</v>
      </c>
    </row>
    <row r="51" spans="1:34">
      <c r="A51" s="35"/>
      <c r="B51" s="35"/>
      <c r="C51" s="35"/>
      <c r="D51" s="35"/>
      <c r="E51" s="35"/>
      <c r="F51" s="35"/>
      <c r="G51" s="35"/>
      <c r="H51" s="35"/>
      <c r="I51" s="35"/>
      <c r="K51" s="35"/>
      <c r="L51" s="35"/>
      <c r="M51" s="35"/>
      <c r="N51" s="35"/>
      <c r="O51" s="35"/>
      <c r="P51" s="35"/>
      <c r="Q51" s="35"/>
      <c r="R51" s="35"/>
      <c r="T51" s="176"/>
      <c r="U51" s="177"/>
      <c r="V51" s="178"/>
      <c r="W51" s="179"/>
      <c r="X51" s="179"/>
      <c r="Y51" s="179"/>
      <c r="Z51" s="179"/>
      <c r="AA51" s="179"/>
      <c r="AC51" s="179"/>
      <c r="AD51" s="179"/>
      <c r="AE51" s="179"/>
      <c r="AF51" s="179"/>
      <c r="AG51" s="179"/>
      <c r="AH51" s="179"/>
    </row>
    <row r="52" spans="1:34">
      <c r="A52" s="35"/>
      <c r="B52" s="35"/>
      <c r="C52" s="35"/>
      <c r="D52" s="35"/>
      <c r="E52" s="35"/>
      <c r="F52" s="35"/>
      <c r="G52" s="35"/>
      <c r="H52" s="35"/>
      <c r="I52" s="35"/>
      <c r="K52" s="35"/>
      <c r="L52" s="35"/>
      <c r="M52" s="35"/>
      <c r="N52" s="35"/>
      <c r="O52" s="35"/>
      <c r="P52" s="35"/>
      <c r="Q52" s="35"/>
      <c r="R52" s="35"/>
      <c r="T52" s="180">
        <v>5</v>
      </c>
      <c r="U52" s="181" t="s">
        <v>65</v>
      </c>
      <c r="V52" s="182" t="s">
        <v>79</v>
      </c>
      <c r="W52" s="182">
        <v>5</v>
      </c>
      <c r="X52" s="182">
        <v>5</v>
      </c>
      <c r="Y52" s="182">
        <v>5</v>
      </c>
      <c r="Z52" s="182">
        <f>Y52-W52</f>
        <v>0</v>
      </c>
      <c r="AA52" s="182">
        <f>Y52-X52</f>
        <v>0</v>
      </c>
      <c r="AC52" s="182">
        <v>0</v>
      </c>
      <c r="AD52" s="182">
        <v>0</v>
      </c>
      <c r="AE52" s="182">
        <v>0</v>
      </c>
      <c r="AF52" s="182">
        <v>0</v>
      </c>
      <c r="AG52" s="182">
        <v>0</v>
      </c>
      <c r="AH52" s="182">
        <v>0</v>
      </c>
    </row>
    <row r="53" spans="1:34">
      <c r="A53" s="35"/>
      <c r="B53" s="35"/>
      <c r="C53" s="35"/>
      <c r="D53" s="35"/>
      <c r="E53" s="35"/>
      <c r="F53" s="35"/>
      <c r="G53" s="35"/>
      <c r="H53" s="35"/>
      <c r="I53" s="35"/>
      <c r="K53" s="35"/>
      <c r="L53" s="35"/>
      <c r="M53" s="35"/>
      <c r="N53" s="35"/>
      <c r="O53" s="35"/>
      <c r="P53" s="35"/>
      <c r="Q53" s="35"/>
      <c r="R53" s="35"/>
      <c r="T53" s="180"/>
      <c r="U53" s="182"/>
      <c r="V53" s="182" t="s">
        <v>88</v>
      </c>
      <c r="W53" s="182">
        <v>0</v>
      </c>
      <c r="X53" s="182">
        <v>0</v>
      </c>
      <c r="Y53" s="182">
        <v>0</v>
      </c>
      <c r="Z53" s="182">
        <f t="shared" ref="Z53:Z59" si="34">Y53-W53</f>
        <v>0</v>
      </c>
      <c r="AA53" s="182">
        <f t="shared" ref="AA53:AA59" si="35">Y53-X53</f>
        <v>0</v>
      </c>
      <c r="AC53" s="182">
        <v>0</v>
      </c>
      <c r="AD53" s="182">
        <v>0</v>
      </c>
      <c r="AE53" s="182">
        <v>0</v>
      </c>
      <c r="AF53" s="182">
        <v>0</v>
      </c>
      <c r="AG53" s="182">
        <v>0</v>
      </c>
      <c r="AH53" s="182">
        <v>0</v>
      </c>
    </row>
    <row r="54" spans="1:34">
      <c r="A54" s="35"/>
      <c r="B54" s="35"/>
      <c r="C54" s="35"/>
      <c r="D54" s="35"/>
      <c r="E54" s="35"/>
      <c r="F54" s="35"/>
      <c r="G54" s="35"/>
      <c r="H54" s="35"/>
      <c r="I54" s="35"/>
      <c r="K54" s="35"/>
      <c r="L54" s="35"/>
      <c r="M54" s="35"/>
      <c r="N54" s="35"/>
      <c r="O54" s="35"/>
      <c r="P54" s="35"/>
      <c r="Q54" s="35"/>
      <c r="R54" s="35"/>
      <c r="T54" s="180"/>
      <c r="U54" s="182"/>
      <c r="V54" s="182" t="s">
        <v>89</v>
      </c>
      <c r="W54" s="182">
        <v>42</v>
      </c>
      <c r="X54" s="182">
        <v>40</v>
      </c>
      <c r="Y54" s="182">
        <v>38</v>
      </c>
      <c r="Z54" s="182">
        <f t="shared" si="34"/>
        <v>-4</v>
      </c>
      <c r="AA54" s="182">
        <f t="shared" si="35"/>
        <v>-2</v>
      </c>
      <c r="AC54" s="182">
        <v>0</v>
      </c>
      <c r="AD54" s="182">
        <v>0</v>
      </c>
      <c r="AE54" s="182">
        <v>0</v>
      </c>
      <c r="AF54" s="182">
        <v>0</v>
      </c>
      <c r="AG54" s="182">
        <v>0</v>
      </c>
      <c r="AH54" s="182">
        <v>0</v>
      </c>
    </row>
    <row r="55" spans="1:34">
      <c r="A55" s="35"/>
      <c r="B55" s="35"/>
      <c r="C55" s="35"/>
      <c r="D55" s="35"/>
      <c r="E55" s="35"/>
      <c r="F55" s="35"/>
      <c r="G55" s="35"/>
      <c r="H55" s="35"/>
      <c r="I55" s="35"/>
      <c r="K55" s="35"/>
      <c r="L55" s="35"/>
      <c r="M55" s="35"/>
      <c r="N55" s="35"/>
      <c r="O55" s="35"/>
      <c r="P55" s="35"/>
      <c r="Q55" s="35"/>
      <c r="R55" s="35"/>
      <c r="T55" s="180"/>
      <c r="U55" s="182"/>
      <c r="V55" s="182" t="s">
        <v>90</v>
      </c>
      <c r="W55" s="182">
        <v>252</v>
      </c>
      <c r="X55" s="182">
        <v>271</v>
      </c>
      <c r="Y55" s="182">
        <v>256</v>
      </c>
      <c r="Z55" s="182">
        <f t="shared" si="34"/>
        <v>4</v>
      </c>
      <c r="AA55" s="182">
        <f t="shared" si="35"/>
        <v>-15</v>
      </c>
      <c r="AC55" s="182">
        <v>0</v>
      </c>
      <c r="AD55" s="182">
        <v>0</v>
      </c>
      <c r="AE55" s="182">
        <v>0</v>
      </c>
      <c r="AF55" s="182">
        <v>0</v>
      </c>
      <c r="AG55" s="182">
        <v>0</v>
      </c>
      <c r="AH55" s="182">
        <v>0</v>
      </c>
    </row>
    <row r="56" spans="1:34">
      <c r="A56" s="35"/>
      <c r="B56" s="35"/>
      <c r="C56" s="35"/>
      <c r="D56" s="35"/>
      <c r="E56" s="35"/>
      <c r="F56" s="35"/>
      <c r="G56" s="35"/>
      <c r="H56" s="35"/>
      <c r="I56" s="35"/>
      <c r="K56" s="35"/>
      <c r="L56" s="35"/>
      <c r="M56" s="35"/>
      <c r="N56" s="35"/>
      <c r="O56" s="35"/>
      <c r="P56" s="35"/>
      <c r="Q56" s="35"/>
      <c r="R56" s="35"/>
      <c r="T56" s="180"/>
      <c r="U56" s="182"/>
      <c r="V56" s="182" t="s">
        <v>91</v>
      </c>
      <c r="W56" s="182">
        <v>5</v>
      </c>
      <c r="X56" s="182">
        <v>0</v>
      </c>
      <c r="Y56" s="182">
        <v>2</v>
      </c>
      <c r="Z56" s="182">
        <f t="shared" si="34"/>
        <v>-3</v>
      </c>
      <c r="AA56" s="182">
        <f t="shared" si="35"/>
        <v>2</v>
      </c>
      <c r="AC56" s="182">
        <v>0</v>
      </c>
      <c r="AD56" s="182">
        <v>0</v>
      </c>
      <c r="AE56" s="182">
        <v>0</v>
      </c>
      <c r="AF56" s="182">
        <v>0</v>
      </c>
      <c r="AG56" s="182">
        <v>0</v>
      </c>
      <c r="AH56" s="182">
        <v>0</v>
      </c>
    </row>
    <row r="57" spans="1:34">
      <c r="A57" s="35"/>
      <c r="B57" s="35"/>
      <c r="C57" s="35"/>
      <c r="D57" s="35"/>
      <c r="E57" s="35"/>
      <c r="F57" s="35"/>
      <c r="G57" s="35"/>
      <c r="H57" s="35"/>
      <c r="I57" s="35"/>
      <c r="K57" s="35"/>
      <c r="L57" s="35"/>
      <c r="M57" s="35"/>
      <c r="N57" s="35"/>
      <c r="O57" s="35"/>
      <c r="P57" s="35"/>
      <c r="Q57" s="35"/>
      <c r="R57" s="35"/>
      <c r="T57" s="180"/>
      <c r="U57" s="182"/>
      <c r="V57" s="182" t="s">
        <v>92</v>
      </c>
      <c r="W57" s="182">
        <v>348</v>
      </c>
      <c r="X57" s="182">
        <v>445</v>
      </c>
      <c r="Y57" s="182">
        <v>361</v>
      </c>
      <c r="Z57" s="182">
        <f t="shared" si="34"/>
        <v>13</v>
      </c>
      <c r="AA57" s="182">
        <f t="shared" si="35"/>
        <v>-84</v>
      </c>
      <c r="AC57" s="182">
        <v>0</v>
      </c>
      <c r="AD57" s="182">
        <v>0</v>
      </c>
      <c r="AE57" s="182">
        <v>0</v>
      </c>
      <c r="AF57" s="182">
        <v>0</v>
      </c>
      <c r="AG57" s="182">
        <v>0</v>
      </c>
      <c r="AH57" s="182">
        <v>0</v>
      </c>
    </row>
    <row r="58" spans="1:34" ht="30">
      <c r="A58" s="35"/>
      <c r="B58" s="35"/>
      <c r="C58" s="35"/>
      <c r="D58" s="35"/>
      <c r="E58" s="35"/>
      <c r="F58" s="35"/>
      <c r="G58" s="35"/>
      <c r="H58" s="35"/>
      <c r="I58" s="35"/>
      <c r="K58" s="35"/>
      <c r="L58" s="35"/>
      <c r="M58" s="35"/>
      <c r="N58" s="35"/>
      <c r="O58" s="35"/>
      <c r="P58" s="35"/>
      <c r="Q58" s="35"/>
      <c r="R58" s="35"/>
      <c r="T58" s="180"/>
      <c r="U58" s="182"/>
      <c r="V58" s="182" t="s">
        <v>80</v>
      </c>
      <c r="W58" s="182">
        <v>0</v>
      </c>
      <c r="X58" s="182">
        <v>0</v>
      </c>
      <c r="Y58" s="189">
        <v>3</v>
      </c>
      <c r="Z58" s="182">
        <f t="shared" si="34"/>
        <v>3</v>
      </c>
      <c r="AA58" s="182">
        <f t="shared" si="35"/>
        <v>3</v>
      </c>
      <c r="AC58" s="182">
        <v>0</v>
      </c>
      <c r="AD58" s="182">
        <v>0</v>
      </c>
      <c r="AE58" s="182">
        <v>0</v>
      </c>
      <c r="AF58" s="182">
        <v>0</v>
      </c>
      <c r="AG58" s="182">
        <v>0</v>
      </c>
      <c r="AH58" s="182">
        <v>0</v>
      </c>
    </row>
    <row r="59" spans="1:34">
      <c r="A59" s="35"/>
      <c r="B59" s="35"/>
      <c r="C59" s="35"/>
      <c r="D59" s="35"/>
      <c r="E59" s="35"/>
      <c r="F59" s="35"/>
      <c r="G59" s="35"/>
      <c r="H59" s="35"/>
      <c r="I59" s="35"/>
      <c r="K59" s="35"/>
      <c r="L59" s="35"/>
      <c r="M59" s="35"/>
      <c r="N59" s="35"/>
      <c r="O59" s="35"/>
      <c r="P59" s="35"/>
      <c r="Q59" s="35"/>
      <c r="R59" s="35"/>
      <c r="T59" s="180"/>
      <c r="U59" s="182"/>
      <c r="V59" s="182" t="s">
        <v>93</v>
      </c>
      <c r="W59" s="182">
        <v>0</v>
      </c>
      <c r="X59" s="182">
        <v>0</v>
      </c>
      <c r="Y59" s="182">
        <v>0</v>
      </c>
      <c r="Z59" s="182">
        <f t="shared" si="34"/>
        <v>0</v>
      </c>
      <c r="AA59" s="182">
        <f t="shared" si="35"/>
        <v>0</v>
      </c>
      <c r="AC59" s="182">
        <v>0</v>
      </c>
      <c r="AD59" s="182">
        <v>0</v>
      </c>
      <c r="AE59" s="182">
        <v>0</v>
      </c>
      <c r="AF59" s="182">
        <v>0</v>
      </c>
      <c r="AG59" s="182">
        <v>0</v>
      </c>
      <c r="AH59" s="182">
        <v>0</v>
      </c>
    </row>
    <row r="60" spans="1:34">
      <c r="A60" s="35"/>
      <c r="B60" s="35"/>
      <c r="C60" s="35"/>
      <c r="D60" s="35"/>
      <c r="E60" s="35"/>
      <c r="F60" s="35"/>
      <c r="G60" s="35"/>
      <c r="H60" s="35"/>
      <c r="I60" s="35"/>
      <c r="K60" s="35"/>
      <c r="L60" s="35"/>
      <c r="M60" s="35"/>
      <c r="N60" s="35"/>
      <c r="O60" s="35"/>
      <c r="P60" s="35"/>
      <c r="Q60" s="35"/>
      <c r="R60" s="35"/>
      <c r="T60" s="183"/>
      <c r="U60" s="182"/>
      <c r="V60" s="182"/>
      <c r="W60" s="184"/>
      <c r="X60" s="184"/>
      <c r="Y60" s="184"/>
      <c r="Z60" s="184"/>
      <c r="AA60" s="184"/>
      <c r="AC60" s="184"/>
      <c r="AD60" s="184"/>
      <c r="AE60" s="184"/>
      <c r="AF60" s="184"/>
      <c r="AG60" s="184"/>
      <c r="AH60" s="184"/>
    </row>
    <row r="61" spans="1:34">
      <c r="A61" s="35"/>
      <c r="B61" s="35"/>
      <c r="C61" s="35"/>
      <c r="D61" s="35"/>
      <c r="E61" s="35"/>
      <c r="F61" s="35"/>
      <c r="G61" s="35"/>
      <c r="H61" s="35"/>
      <c r="I61" s="35"/>
      <c r="K61" s="35"/>
      <c r="L61" s="35"/>
      <c r="M61" s="35"/>
      <c r="N61" s="35"/>
      <c r="O61" s="35"/>
      <c r="P61" s="35"/>
      <c r="Q61" s="35"/>
      <c r="R61" s="35"/>
      <c r="T61" s="185"/>
      <c r="U61" s="186"/>
      <c r="V61" s="187" t="s">
        <v>3</v>
      </c>
      <c r="W61" s="187">
        <f t="shared" ref="W61:Y61" si="36">SUM(W52:W59)</f>
        <v>652</v>
      </c>
      <c r="X61" s="187">
        <f t="shared" si="36"/>
        <v>761</v>
      </c>
      <c r="Y61" s="187">
        <f t="shared" si="36"/>
        <v>665</v>
      </c>
      <c r="Z61" s="187">
        <f t="shared" ref="Z61:AA61" si="37">SUM(Z52:Z59)</f>
        <v>13</v>
      </c>
      <c r="AA61" s="187">
        <f t="shared" si="37"/>
        <v>-96</v>
      </c>
      <c r="AC61" s="187">
        <f>SUM(AC52:AC60)</f>
        <v>0</v>
      </c>
      <c r="AD61" s="187">
        <f t="shared" ref="AD61" si="38">SUM(AD52:AD60)</f>
        <v>0</v>
      </c>
      <c r="AE61" s="187">
        <f t="shared" ref="AE61" si="39">SUM(AE52:AE60)</f>
        <v>0</v>
      </c>
      <c r="AF61" s="187">
        <f t="shared" ref="AF61" si="40">SUM(AF52:AF60)</f>
        <v>0</v>
      </c>
      <c r="AG61" s="187">
        <f t="shared" ref="AG61:AH61" si="41">SUM(AG52:AG60)</f>
        <v>0</v>
      </c>
      <c r="AH61" s="187">
        <f t="shared" si="41"/>
        <v>0</v>
      </c>
    </row>
    <row r="62" spans="1:34">
      <c r="A62" s="35"/>
      <c r="B62" s="35"/>
      <c r="C62" s="35"/>
      <c r="D62" s="35"/>
      <c r="E62" s="35"/>
      <c r="F62" s="35"/>
      <c r="G62" s="35"/>
      <c r="H62" s="35"/>
      <c r="I62" s="35"/>
      <c r="K62" s="35"/>
      <c r="L62" s="35"/>
      <c r="M62" s="35"/>
      <c r="N62" s="35"/>
      <c r="O62" s="35"/>
      <c r="P62" s="35"/>
      <c r="Q62" s="35"/>
      <c r="R62" s="35"/>
      <c r="T62" s="176"/>
      <c r="U62" s="177"/>
      <c r="V62" s="178"/>
      <c r="W62" s="179"/>
      <c r="X62" s="179"/>
      <c r="Y62" s="179"/>
      <c r="Z62" s="179"/>
      <c r="AA62" s="179"/>
      <c r="AC62" s="179"/>
      <c r="AD62" s="179"/>
      <c r="AE62" s="179"/>
      <c r="AF62" s="179"/>
      <c r="AG62" s="179"/>
      <c r="AH62" s="179"/>
    </row>
    <row r="63" spans="1:34" ht="30">
      <c r="A63" s="35"/>
      <c r="B63" s="35"/>
      <c r="C63" s="35"/>
      <c r="D63" s="35"/>
      <c r="E63" s="35"/>
      <c r="F63" s="35"/>
      <c r="G63" s="35"/>
      <c r="H63" s="35"/>
      <c r="I63" s="35"/>
      <c r="K63" s="35"/>
      <c r="L63" s="35"/>
      <c r="M63" s="35"/>
      <c r="N63" s="35"/>
      <c r="O63" s="35"/>
      <c r="P63" s="35"/>
      <c r="Q63" s="35"/>
      <c r="R63" s="35"/>
      <c r="T63" s="180">
        <v>6</v>
      </c>
      <c r="U63" s="188" t="s">
        <v>66</v>
      </c>
      <c r="V63" s="182" t="s">
        <v>79</v>
      </c>
      <c r="W63" s="182">
        <v>9</v>
      </c>
      <c r="X63" s="182">
        <v>10</v>
      </c>
      <c r="Y63" s="182">
        <v>10</v>
      </c>
      <c r="Z63" s="182">
        <f>Y63-W63</f>
        <v>1</v>
      </c>
      <c r="AA63" s="182">
        <f>Y63-X63</f>
        <v>0</v>
      </c>
      <c r="AC63" s="182">
        <v>0</v>
      </c>
      <c r="AD63" s="182">
        <v>0</v>
      </c>
      <c r="AE63" s="182">
        <v>0</v>
      </c>
      <c r="AF63" s="182">
        <v>0</v>
      </c>
      <c r="AG63" s="182">
        <v>0</v>
      </c>
      <c r="AH63" s="182">
        <v>0</v>
      </c>
    </row>
    <row r="64" spans="1:34">
      <c r="A64" s="35"/>
      <c r="B64" s="35"/>
      <c r="C64" s="35"/>
      <c r="D64" s="35"/>
      <c r="E64" s="35"/>
      <c r="F64" s="35"/>
      <c r="G64" s="35"/>
      <c r="H64" s="35"/>
      <c r="I64" s="35"/>
      <c r="K64" s="35"/>
      <c r="L64" s="35"/>
      <c r="M64" s="35"/>
      <c r="N64" s="35"/>
      <c r="O64" s="35"/>
      <c r="P64" s="35"/>
      <c r="Q64" s="35"/>
      <c r="R64" s="35"/>
      <c r="T64" s="180"/>
      <c r="U64" s="182"/>
      <c r="V64" s="182" t="s">
        <v>88</v>
      </c>
      <c r="W64" s="182">
        <v>3</v>
      </c>
      <c r="X64" s="182">
        <v>3</v>
      </c>
      <c r="Y64" s="182">
        <v>3</v>
      </c>
      <c r="Z64" s="182">
        <f t="shared" ref="Z64:Z70" si="42">Y64-W64</f>
        <v>0</v>
      </c>
      <c r="AA64" s="182">
        <f t="shared" ref="AA64:AA70" si="43">Y64-X64</f>
        <v>0</v>
      </c>
      <c r="AC64" s="182">
        <v>0</v>
      </c>
      <c r="AD64" s="182">
        <v>0</v>
      </c>
      <c r="AE64" s="182">
        <v>0</v>
      </c>
      <c r="AF64" s="182">
        <v>0</v>
      </c>
      <c r="AG64" s="182">
        <v>0</v>
      </c>
      <c r="AH64" s="182">
        <v>0</v>
      </c>
    </row>
    <row r="65" spans="1:34">
      <c r="A65" s="35"/>
      <c r="B65" s="35"/>
      <c r="C65" s="35"/>
      <c r="D65" s="35"/>
      <c r="E65" s="35"/>
      <c r="F65" s="35"/>
      <c r="G65" s="35"/>
      <c r="H65" s="35"/>
      <c r="I65" s="35"/>
      <c r="K65" s="35"/>
      <c r="L65" s="35"/>
      <c r="M65" s="35"/>
      <c r="N65" s="35"/>
      <c r="O65" s="35"/>
      <c r="P65" s="35"/>
      <c r="Q65" s="35"/>
      <c r="R65" s="35"/>
      <c r="T65" s="180"/>
      <c r="U65" s="182"/>
      <c r="V65" s="182" t="s">
        <v>89</v>
      </c>
      <c r="W65" s="182">
        <v>11</v>
      </c>
      <c r="X65" s="182">
        <v>11</v>
      </c>
      <c r="Y65" s="182">
        <v>14</v>
      </c>
      <c r="Z65" s="182">
        <f t="shared" si="42"/>
        <v>3</v>
      </c>
      <c r="AA65" s="182">
        <f t="shared" si="43"/>
        <v>3</v>
      </c>
      <c r="AC65" s="182">
        <v>0</v>
      </c>
      <c r="AD65" s="182">
        <v>0</v>
      </c>
      <c r="AE65" s="182">
        <v>0</v>
      </c>
      <c r="AF65" s="182">
        <v>0</v>
      </c>
      <c r="AG65" s="182">
        <v>0</v>
      </c>
      <c r="AH65" s="182">
        <v>0</v>
      </c>
    </row>
    <row r="66" spans="1:34">
      <c r="A66" s="35"/>
      <c r="B66" s="35"/>
      <c r="C66" s="35"/>
      <c r="D66" s="35"/>
      <c r="E66" s="35"/>
      <c r="F66" s="35"/>
      <c r="G66" s="35"/>
      <c r="H66" s="35"/>
      <c r="I66" s="35"/>
      <c r="K66" s="35"/>
      <c r="L66" s="35"/>
      <c r="M66" s="35"/>
      <c r="N66" s="35"/>
      <c r="O66" s="35"/>
      <c r="P66" s="35"/>
      <c r="Q66" s="35"/>
      <c r="R66" s="35"/>
      <c r="T66" s="180"/>
      <c r="U66" s="182"/>
      <c r="V66" s="182" t="s">
        <v>90</v>
      </c>
      <c r="W66" s="182">
        <v>430</v>
      </c>
      <c r="X66" s="182">
        <v>644</v>
      </c>
      <c r="Y66" s="182">
        <v>625</v>
      </c>
      <c r="Z66" s="182">
        <f t="shared" si="42"/>
        <v>195</v>
      </c>
      <c r="AA66" s="182">
        <f t="shared" si="43"/>
        <v>-19</v>
      </c>
      <c r="AC66" s="182">
        <v>0</v>
      </c>
      <c r="AD66" s="182">
        <v>0</v>
      </c>
      <c r="AE66" s="182">
        <v>0</v>
      </c>
      <c r="AF66" s="182">
        <v>0</v>
      </c>
      <c r="AG66" s="182">
        <v>0</v>
      </c>
      <c r="AH66" s="182">
        <v>0</v>
      </c>
    </row>
    <row r="67" spans="1:34">
      <c r="A67" s="35"/>
      <c r="B67" s="35"/>
      <c r="C67" s="35"/>
      <c r="D67" s="35"/>
      <c r="E67" s="35"/>
      <c r="F67" s="35"/>
      <c r="G67" s="35"/>
      <c r="H67" s="35"/>
      <c r="I67" s="35"/>
      <c r="K67" s="35"/>
      <c r="L67" s="35"/>
      <c r="M67" s="35"/>
      <c r="N67" s="35"/>
      <c r="O67" s="35"/>
      <c r="P67" s="35"/>
      <c r="Q67" s="35"/>
      <c r="R67" s="35"/>
      <c r="T67" s="180"/>
      <c r="U67" s="182"/>
      <c r="V67" s="182" t="s">
        <v>91</v>
      </c>
      <c r="W67" s="182">
        <v>1</v>
      </c>
      <c r="X67" s="182">
        <v>2</v>
      </c>
      <c r="Y67" s="182">
        <v>8</v>
      </c>
      <c r="Z67" s="182">
        <f t="shared" si="42"/>
        <v>7</v>
      </c>
      <c r="AA67" s="182">
        <f t="shared" si="43"/>
        <v>6</v>
      </c>
      <c r="AC67" s="182">
        <v>0</v>
      </c>
      <c r="AD67" s="182">
        <v>0</v>
      </c>
      <c r="AE67" s="182">
        <v>0</v>
      </c>
      <c r="AF67" s="182">
        <v>0</v>
      </c>
      <c r="AG67" s="182">
        <v>0</v>
      </c>
      <c r="AH67" s="182">
        <v>0</v>
      </c>
    </row>
    <row r="68" spans="1:34">
      <c r="A68" s="35"/>
      <c r="B68" s="35"/>
      <c r="C68" s="35"/>
      <c r="D68" s="35"/>
      <c r="E68" s="35"/>
      <c r="F68" s="35"/>
      <c r="G68" s="35"/>
      <c r="H68" s="35"/>
      <c r="I68" s="35"/>
      <c r="K68" s="35"/>
      <c r="L68" s="35"/>
      <c r="M68" s="35"/>
      <c r="N68" s="35"/>
      <c r="O68" s="35"/>
      <c r="P68" s="35"/>
      <c r="Q68" s="35"/>
      <c r="R68" s="35"/>
      <c r="T68" s="180"/>
      <c r="U68" s="182"/>
      <c r="V68" s="182" t="s">
        <v>92</v>
      </c>
      <c r="W68" s="182">
        <v>861</v>
      </c>
      <c r="X68" s="182">
        <v>1225</v>
      </c>
      <c r="Y68" s="182">
        <v>884</v>
      </c>
      <c r="Z68" s="182">
        <f t="shared" si="42"/>
        <v>23</v>
      </c>
      <c r="AA68" s="182">
        <f t="shared" si="43"/>
        <v>-341</v>
      </c>
      <c r="AC68" s="182">
        <v>0</v>
      </c>
      <c r="AD68" s="182">
        <v>0</v>
      </c>
      <c r="AE68" s="182">
        <v>0</v>
      </c>
      <c r="AF68" s="182">
        <v>0</v>
      </c>
      <c r="AG68" s="182">
        <v>0</v>
      </c>
      <c r="AH68" s="182">
        <v>0</v>
      </c>
    </row>
    <row r="69" spans="1:34" ht="30">
      <c r="A69" s="35"/>
      <c r="B69" s="35"/>
      <c r="C69" s="35"/>
      <c r="D69" s="35"/>
      <c r="E69" s="35"/>
      <c r="F69" s="35"/>
      <c r="G69" s="35"/>
      <c r="H69" s="35"/>
      <c r="I69" s="35"/>
      <c r="K69" s="35"/>
      <c r="L69" s="35"/>
      <c r="M69" s="35"/>
      <c r="N69" s="35"/>
      <c r="O69" s="35"/>
      <c r="P69" s="35"/>
      <c r="Q69" s="35"/>
      <c r="R69" s="35"/>
      <c r="T69" s="180"/>
      <c r="U69" s="182"/>
      <c r="V69" s="182" t="s">
        <v>80</v>
      </c>
      <c r="W69" s="182">
        <v>150</v>
      </c>
      <c r="X69" s="182">
        <v>8</v>
      </c>
      <c r="Y69" s="182">
        <v>3</v>
      </c>
      <c r="Z69" s="182">
        <f t="shared" si="42"/>
        <v>-147</v>
      </c>
      <c r="AA69" s="182">
        <f t="shared" si="43"/>
        <v>-5</v>
      </c>
      <c r="AC69" s="182">
        <v>0</v>
      </c>
      <c r="AD69" s="182">
        <v>0</v>
      </c>
      <c r="AE69" s="182">
        <v>0</v>
      </c>
      <c r="AF69" s="182">
        <v>0</v>
      </c>
      <c r="AG69" s="182">
        <v>0</v>
      </c>
      <c r="AH69" s="182">
        <v>0</v>
      </c>
    </row>
    <row r="70" spans="1:34">
      <c r="A70" s="35"/>
      <c r="B70" s="35"/>
      <c r="C70" s="35"/>
      <c r="D70" s="35"/>
      <c r="E70" s="35"/>
      <c r="F70" s="35"/>
      <c r="G70" s="35"/>
      <c r="H70" s="35"/>
      <c r="I70" s="35"/>
      <c r="K70" s="35"/>
      <c r="L70" s="35"/>
      <c r="M70" s="35"/>
      <c r="N70" s="35"/>
      <c r="O70" s="35"/>
      <c r="P70" s="35"/>
      <c r="Q70" s="35"/>
      <c r="R70" s="35"/>
      <c r="T70" s="180"/>
      <c r="U70" s="182"/>
      <c r="V70" s="182" t="s">
        <v>93</v>
      </c>
      <c r="W70" s="182">
        <v>0</v>
      </c>
      <c r="X70" s="182">
        <v>0</v>
      </c>
      <c r="Y70" s="182">
        <v>0</v>
      </c>
      <c r="Z70" s="182">
        <f t="shared" si="42"/>
        <v>0</v>
      </c>
      <c r="AA70" s="182">
        <f t="shared" si="43"/>
        <v>0</v>
      </c>
      <c r="AC70" s="182">
        <v>0</v>
      </c>
      <c r="AD70" s="182">
        <v>0</v>
      </c>
      <c r="AE70" s="182">
        <v>0</v>
      </c>
      <c r="AF70" s="182">
        <v>0</v>
      </c>
      <c r="AG70" s="182">
        <v>0</v>
      </c>
      <c r="AH70" s="182">
        <v>0</v>
      </c>
    </row>
    <row r="71" spans="1:34">
      <c r="A71" s="35"/>
      <c r="B71" s="35"/>
      <c r="C71" s="35"/>
      <c r="D71" s="35"/>
      <c r="E71" s="35"/>
      <c r="F71" s="35"/>
      <c r="G71" s="35"/>
      <c r="H71" s="35"/>
      <c r="I71" s="35"/>
      <c r="K71" s="35"/>
      <c r="L71" s="35"/>
      <c r="M71" s="35"/>
      <c r="N71" s="35"/>
      <c r="O71" s="35"/>
      <c r="P71" s="35"/>
      <c r="Q71" s="35"/>
      <c r="R71" s="35"/>
      <c r="T71" s="183"/>
      <c r="U71" s="182"/>
      <c r="V71" s="182"/>
      <c r="W71" s="184"/>
      <c r="X71" s="184"/>
      <c r="Y71" s="184"/>
      <c r="Z71" s="184"/>
      <c r="AA71" s="184"/>
      <c r="AC71" s="184"/>
      <c r="AD71" s="184"/>
      <c r="AE71" s="184"/>
      <c r="AF71" s="184"/>
      <c r="AG71" s="184"/>
      <c r="AH71" s="184"/>
    </row>
    <row r="72" spans="1:34">
      <c r="A72" s="35"/>
      <c r="B72" s="35"/>
      <c r="C72" s="35"/>
      <c r="D72" s="35"/>
      <c r="E72" s="35"/>
      <c r="F72" s="35"/>
      <c r="G72" s="35"/>
      <c r="H72" s="35"/>
      <c r="I72" s="35"/>
      <c r="K72" s="35"/>
      <c r="L72" s="35"/>
      <c r="M72" s="35"/>
      <c r="N72" s="35"/>
      <c r="O72" s="35"/>
      <c r="P72" s="35"/>
      <c r="Q72" s="35"/>
      <c r="R72" s="35"/>
      <c r="T72" s="185"/>
      <c r="U72" s="186"/>
      <c r="V72" s="187" t="s">
        <v>3</v>
      </c>
      <c r="W72" s="187">
        <f>SUM(W63:W70)</f>
        <v>1465</v>
      </c>
      <c r="X72" s="187">
        <f t="shared" ref="X72:Y72" si="44">SUM(X63:X70)</f>
        <v>1903</v>
      </c>
      <c r="Y72" s="187">
        <f t="shared" si="44"/>
        <v>1547</v>
      </c>
      <c r="Z72" s="187">
        <f t="shared" ref="Z72:AA72" si="45">SUM(Z63:Z70)</f>
        <v>82</v>
      </c>
      <c r="AA72" s="187">
        <f t="shared" si="45"/>
        <v>-356</v>
      </c>
      <c r="AC72" s="187">
        <f>SUM(AC63:AC71)</f>
        <v>0</v>
      </c>
      <c r="AD72" s="187">
        <f t="shared" ref="AD72" si="46">SUM(AD63:AD71)</f>
        <v>0</v>
      </c>
      <c r="AE72" s="187">
        <f t="shared" ref="AE72" si="47">SUM(AE63:AE71)</f>
        <v>0</v>
      </c>
      <c r="AF72" s="187">
        <f t="shared" ref="AF72" si="48">SUM(AF63:AF71)</f>
        <v>0</v>
      </c>
      <c r="AG72" s="187">
        <f t="shared" ref="AG72:AH72" si="49">SUM(AG63:AG71)</f>
        <v>0</v>
      </c>
      <c r="AH72" s="187">
        <f t="shared" si="49"/>
        <v>0</v>
      </c>
    </row>
    <row r="73" spans="1:34">
      <c r="A73" s="35"/>
      <c r="B73" s="35"/>
      <c r="C73" s="35"/>
      <c r="D73" s="35"/>
      <c r="E73" s="35"/>
      <c r="F73" s="35"/>
      <c r="G73" s="35"/>
      <c r="H73" s="35"/>
      <c r="I73" s="35"/>
      <c r="K73" s="35"/>
      <c r="L73" s="35"/>
      <c r="M73" s="35"/>
      <c r="N73" s="35"/>
      <c r="O73" s="35"/>
      <c r="P73" s="35"/>
      <c r="Q73" s="35"/>
      <c r="R73" s="35"/>
      <c r="T73" s="176"/>
      <c r="U73" s="177"/>
      <c r="V73" s="178"/>
      <c r="W73" s="179"/>
      <c r="X73" s="179"/>
      <c r="Y73" s="179"/>
      <c r="Z73" s="179"/>
      <c r="AA73" s="179"/>
      <c r="AC73" s="179"/>
      <c r="AD73" s="179"/>
      <c r="AE73" s="179"/>
      <c r="AF73" s="179"/>
      <c r="AG73" s="179"/>
      <c r="AH73" s="179"/>
    </row>
    <row r="74" spans="1:34">
      <c r="A74" s="35"/>
      <c r="B74" s="35"/>
      <c r="C74" s="35"/>
      <c r="D74" s="35"/>
      <c r="E74" s="35"/>
      <c r="F74" s="35"/>
      <c r="G74" s="35"/>
      <c r="H74" s="35"/>
      <c r="I74" s="35"/>
      <c r="K74" s="35"/>
      <c r="L74" s="35"/>
      <c r="M74" s="35"/>
      <c r="N74" s="35"/>
      <c r="O74" s="35"/>
      <c r="P74" s="35"/>
      <c r="Q74" s="35"/>
      <c r="R74" s="35"/>
      <c r="T74" s="180">
        <v>7</v>
      </c>
      <c r="U74" s="188" t="s">
        <v>67</v>
      </c>
      <c r="V74" s="182" t="s">
        <v>79</v>
      </c>
      <c r="W74" s="182">
        <v>3</v>
      </c>
      <c r="X74" s="182">
        <v>2</v>
      </c>
      <c r="Y74" s="182">
        <v>2</v>
      </c>
      <c r="Z74" s="182">
        <f>Y74-W74</f>
        <v>-1</v>
      </c>
      <c r="AA74" s="182">
        <f>Y74-X74</f>
        <v>0</v>
      </c>
      <c r="AC74" s="182">
        <v>0</v>
      </c>
      <c r="AD74" s="182">
        <v>0</v>
      </c>
      <c r="AE74" s="182">
        <v>0</v>
      </c>
      <c r="AF74" s="182">
        <v>0</v>
      </c>
      <c r="AG74" s="182">
        <v>0</v>
      </c>
      <c r="AH74" s="182">
        <v>0</v>
      </c>
    </row>
    <row r="75" spans="1:34">
      <c r="A75" s="35"/>
      <c r="B75" s="35"/>
      <c r="C75" s="35"/>
      <c r="D75" s="35"/>
      <c r="E75" s="35"/>
      <c r="F75" s="35"/>
      <c r="G75" s="35"/>
      <c r="H75" s="35"/>
      <c r="I75" s="35"/>
      <c r="K75" s="35"/>
      <c r="L75" s="35"/>
      <c r="M75" s="35"/>
      <c r="N75" s="35"/>
      <c r="O75" s="35"/>
      <c r="P75" s="35"/>
      <c r="Q75" s="35"/>
      <c r="R75" s="35"/>
      <c r="T75" s="180"/>
      <c r="U75" s="182"/>
      <c r="V75" s="182" t="s">
        <v>88</v>
      </c>
      <c r="W75" s="182">
        <v>0</v>
      </c>
      <c r="X75" s="182">
        <v>1</v>
      </c>
      <c r="Y75" s="182">
        <v>1</v>
      </c>
      <c r="Z75" s="182">
        <f t="shared" ref="Z75:Z81" si="50">Y75-W75</f>
        <v>1</v>
      </c>
      <c r="AA75" s="182">
        <f t="shared" ref="AA75:AA81" si="51">Y75-X75</f>
        <v>0</v>
      </c>
      <c r="AC75" s="182">
        <v>0</v>
      </c>
      <c r="AD75" s="182">
        <v>0</v>
      </c>
      <c r="AE75" s="182">
        <v>0</v>
      </c>
      <c r="AF75" s="182">
        <v>0</v>
      </c>
      <c r="AG75" s="182">
        <v>0</v>
      </c>
      <c r="AH75" s="182">
        <v>0</v>
      </c>
    </row>
    <row r="76" spans="1:34">
      <c r="A76" s="35"/>
      <c r="B76" s="35"/>
      <c r="C76" s="35"/>
      <c r="D76" s="35"/>
      <c r="E76" s="35"/>
      <c r="F76" s="35"/>
      <c r="G76" s="35"/>
      <c r="H76" s="35"/>
      <c r="I76" s="35"/>
      <c r="K76" s="35"/>
      <c r="L76" s="35"/>
      <c r="M76" s="35"/>
      <c r="N76" s="35"/>
      <c r="O76" s="35"/>
      <c r="P76" s="35"/>
      <c r="Q76" s="35"/>
      <c r="R76" s="35"/>
      <c r="T76" s="180"/>
      <c r="U76" s="182"/>
      <c r="V76" s="182" t="s">
        <v>89</v>
      </c>
      <c r="W76" s="182">
        <v>11</v>
      </c>
      <c r="X76" s="182">
        <v>17</v>
      </c>
      <c r="Y76" s="182">
        <v>10</v>
      </c>
      <c r="Z76" s="182">
        <f t="shared" si="50"/>
        <v>-1</v>
      </c>
      <c r="AA76" s="182">
        <f t="shared" si="51"/>
        <v>-7</v>
      </c>
      <c r="AC76" s="182">
        <v>0</v>
      </c>
      <c r="AD76" s="182">
        <v>0</v>
      </c>
      <c r="AE76" s="182">
        <v>0</v>
      </c>
      <c r="AF76" s="182">
        <v>0</v>
      </c>
      <c r="AG76" s="182">
        <v>0</v>
      </c>
      <c r="AH76" s="182">
        <v>0</v>
      </c>
    </row>
    <row r="77" spans="1:34">
      <c r="A77" s="35"/>
      <c r="B77" s="35"/>
      <c r="C77" s="35"/>
      <c r="D77" s="35"/>
      <c r="E77" s="35"/>
      <c r="F77" s="35"/>
      <c r="G77" s="35"/>
      <c r="H77" s="35"/>
      <c r="I77" s="35"/>
      <c r="K77" s="35"/>
      <c r="L77" s="35"/>
      <c r="M77" s="35"/>
      <c r="N77" s="35"/>
      <c r="O77" s="35"/>
      <c r="P77" s="35"/>
      <c r="Q77" s="35"/>
      <c r="R77" s="35"/>
      <c r="T77" s="180"/>
      <c r="U77" s="182"/>
      <c r="V77" s="182" t="s">
        <v>90</v>
      </c>
      <c r="W77" s="182">
        <v>75</v>
      </c>
      <c r="X77" s="182">
        <v>75</v>
      </c>
      <c r="Y77" s="182">
        <v>74</v>
      </c>
      <c r="Z77" s="182">
        <f t="shared" si="50"/>
        <v>-1</v>
      </c>
      <c r="AA77" s="182">
        <f t="shared" si="51"/>
        <v>-1</v>
      </c>
      <c r="AC77" s="182">
        <v>0</v>
      </c>
      <c r="AD77" s="182">
        <v>0</v>
      </c>
      <c r="AE77" s="182">
        <v>0</v>
      </c>
      <c r="AF77" s="182">
        <v>0</v>
      </c>
      <c r="AG77" s="182">
        <v>0</v>
      </c>
      <c r="AH77" s="182">
        <v>0</v>
      </c>
    </row>
    <row r="78" spans="1:34">
      <c r="A78" s="35"/>
      <c r="B78" s="35"/>
      <c r="C78" s="35"/>
      <c r="D78" s="35"/>
      <c r="E78" s="35"/>
      <c r="F78" s="35"/>
      <c r="G78" s="35"/>
      <c r="H78" s="35"/>
      <c r="I78" s="35"/>
      <c r="K78" s="35"/>
      <c r="L78" s="35"/>
      <c r="M78" s="35"/>
      <c r="N78" s="35"/>
      <c r="O78" s="35"/>
      <c r="P78" s="35"/>
      <c r="Q78" s="35"/>
      <c r="R78" s="35"/>
      <c r="T78" s="180"/>
      <c r="U78" s="182"/>
      <c r="V78" s="182" t="s">
        <v>91</v>
      </c>
      <c r="W78" s="182">
        <v>0</v>
      </c>
      <c r="X78" s="182">
        <v>0</v>
      </c>
      <c r="Y78" s="182">
        <v>0</v>
      </c>
      <c r="Z78" s="182">
        <f t="shared" si="50"/>
        <v>0</v>
      </c>
      <c r="AA78" s="182">
        <f t="shared" si="51"/>
        <v>0</v>
      </c>
      <c r="AC78" s="182">
        <v>0</v>
      </c>
      <c r="AD78" s="182">
        <v>0</v>
      </c>
      <c r="AE78" s="182">
        <v>0</v>
      </c>
      <c r="AF78" s="182">
        <v>0</v>
      </c>
      <c r="AG78" s="182">
        <v>0</v>
      </c>
      <c r="AH78" s="182">
        <v>0</v>
      </c>
    </row>
    <row r="79" spans="1:34">
      <c r="A79" s="35"/>
      <c r="B79" s="35"/>
      <c r="C79" s="35"/>
      <c r="D79" s="35"/>
      <c r="E79" s="35"/>
      <c r="F79" s="35"/>
      <c r="G79" s="35"/>
      <c r="H79" s="35"/>
      <c r="I79" s="35"/>
      <c r="K79" s="35"/>
      <c r="L79" s="35"/>
      <c r="M79" s="35"/>
      <c r="N79" s="35"/>
      <c r="O79" s="35"/>
      <c r="P79" s="35"/>
      <c r="Q79" s="35"/>
      <c r="R79" s="35"/>
      <c r="T79" s="180"/>
      <c r="U79" s="182"/>
      <c r="V79" s="182" t="s">
        <v>92</v>
      </c>
      <c r="W79" s="182">
        <v>164</v>
      </c>
      <c r="X79" s="182">
        <v>180</v>
      </c>
      <c r="Y79" s="182">
        <v>165</v>
      </c>
      <c r="Z79" s="182">
        <f t="shared" si="50"/>
        <v>1</v>
      </c>
      <c r="AA79" s="182">
        <f t="shared" si="51"/>
        <v>-15</v>
      </c>
      <c r="AC79" s="182">
        <v>0</v>
      </c>
      <c r="AD79" s="182">
        <v>0</v>
      </c>
      <c r="AE79" s="182">
        <v>0</v>
      </c>
      <c r="AF79" s="182">
        <v>0</v>
      </c>
      <c r="AG79" s="182">
        <v>0</v>
      </c>
      <c r="AH79" s="182">
        <v>0</v>
      </c>
    </row>
    <row r="80" spans="1:34" ht="30">
      <c r="A80" s="35"/>
      <c r="B80" s="35"/>
      <c r="C80" s="35"/>
      <c r="D80" s="35"/>
      <c r="E80" s="35"/>
      <c r="F80" s="35"/>
      <c r="G80" s="35"/>
      <c r="H80" s="35"/>
      <c r="I80" s="35"/>
      <c r="K80" s="35"/>
      <c r="L80" s="35"/>
      <c r="M80" s="35"/>
      <c r="N80" s="35"/>
      <c r="O80" s="35"/>
      <c r="P80" s="35"/>
      <c r="Q80" s="35"/>
      <c r="R80" s="35"/>
      <c r="T80" s="180"/>
      <c r="U80" s="182"/>
      <c r="V80" s="182" t="s">
        <v>80</v>
      </c>
      <c r="W80" s="182">
        <v>0</v>
      </c>
      <c r="X80" s="182">
        <v>0</v>
      </c>
      <c r="Y80" s="182">
        <v>0</v>
      </c>
      <c r="Z80" s="182">
        <f t="shared" si="50"/>
        <v>0</v>
      </c>
      <c r="AA80" s="182">
        <f t="shared" si="51"/>
        <v>0</v>
      </c>
      <c r="AC80" s="182">
        <v>0</v>
      </c>
      <c r="AD80" s="182">
        <v>0</v>
      </c>
      <c r="AE80" s="182">
        <v>0</v>
      </c>
      <c r="AF80" s="182">
        <v>0</v>
      </c>
      <c r="AG80" s="182">
        <v>0</v>
      </c>
      <c r="AH80" s="182">
        <v>0</v>
      </c>
    </row>
    <row r="81" spans="1:34">
      <c r="A81" s="35"/>
      <c r="B81" s="35"/>
      <c r="C81" s="35"/>
      <c r="D81" s="35"/>
      <c r="E81" s="35"/>
      <c r="F81" s="35"/>
      <c r="G81" s="35"/>
      <c r="H81" s="35"/>
      <c r="I81" s="35"/>
      <c r="K81" s="35"/>
      <c r="L81" s="35"/>
      <c r="M81" s="35"/>
      <c r="N81" s="35"/>
      <c r="O81" s="35"/>
      <c r="P81" s="35"/>
      <c r="Q81" s="35"/>
      <c r="R81" s="35"/>
      <c r="T81" s="180"/>
      <c r="U81" s="182"/>
      <c r="V81" s="182" t="s">
        <v>93</v>
      </c>
      <c r="W81" s="182">
        <v>0</v>
      </c>
      <c r="X81" s="182">
        <v>0</v>
      </c>
      <c r="Y81" s="182">
        <v>0</v>
      </c>
      <c r="Z81" s="182">
        <f t="shared" si="50"/>
        <v>0</v>
      </c>
      <c r="AA81" s="182">
        <f t="shared" si="51"/>
        <v>0</v>
      </c>
      <c r="AC81" s="182">
        <v>0</v>
      </c>
      <c r="AD81" s="182">
        <v>0</v>
      </c>
      <c r="AE81" s="182">
        <v>0</v>
      </c>
      <c r="AF81" s="182">
        <v>0</v>
      </c>
      <c r="AG81" s="182">
        <v>0</v>
      </c>
      <c r="AH81" s="182">
        <v>0</v>
      </c>
    </row>
    <row r="82" spans="1:34">
      <c r="A82" s="35"/>
      <c r="B82" s="35"/>
      <c r="C82" s="35"/>
      <c r="D82" s="35"/>
      <c r="E82" s="35"/>
      <c r="F82" s="35"/>
      <c r="G82" s="35"/>
      <c r="H82" s="35"/>
      <c r="I82" s="35"/>
      <c r="K82" s="35"/>
      <c r="L82" s="35"/>
      <c r="M82" s="35"/>
      <c r="N82" s="35"/>
      <c r="O82" s="35"/>
      <c r="P82" s="35"/>
      <c r="Q82" s="35"/>
      <c r="R82" s="35"/>
      <c r="T82" s="183"/>
      <c r="U82" s="182"/>
      <c r="V82" s="182"/>
      <c r="W82" s="184"/>
      <c r="X82" s="184"/>
      <c r="Y82" s="184"/>
      <c r="Z82" s="184"/>
      <c r="AA82" s="184"/>
      <c r="AC82" s="184"/>
      <c r="AD82" s="184"/>
      <c r="AE82" s="184"/>
      <c r="AF82" s="184"/>
      <c r="AG82" s="184"/>
      <c r="AH82" s="184"/>
    </row>
    <row r="83" spans="1:34">
      <c r="A83" s="35"/>
      <c r="B83" s="35"/>
      <c r="C83" s="35"/>
      <c r="D83" s="35"/>
      <c r="E83" s="35"/>
      <c r="F83" s="35"/>
      <c r="G83" s="35"/>
      <c r="H83" s="35"/>
      <c r="I83" s="35"/>
      <c r="K83" s="35"/>
      <c r="L83" s="35"/>
      <c r="M83" s="35"/>
      <c r="N83" s="35"/>
      <c r="O83" s="35"/>
      <c r="P83" s="35"/>
      <c r="Q83" s="35"/>
      <c r="R83" s="35"/>
      <c r="T83" s="185"/>
      <c r="U83" s="186"/>
      <c r="V83" s="187" t="s">
        <v>3</v>
      </c>
      <c r="W83" s="187">
        <f t="shared" ref="W83:Y83" si="52">SUM(W74:W81)</f>
        <v>253</v>
      </c>
      <c r="X83" s="187">
        <f t="shared" si="52"/>
        <v>275</v>
      </c>
      <c r="Y83" s="187">
        <f t="shared" si="52"/>
        <v>252</v>
      </c>
      <c r="Z83" s="187">
        <f t="shared" ref="Z83:AA83" si="53">SUM(Z74:Z81)</f>
        <v>-1</v>
      </c>
      <c r="AA83" s="187">
        <f t="shared" si="53"/>
        <v>-23</v>
      </c>
      <c r="AC83" s="187">
        <f>SUM(AC74:AC82)</f>
        <v>0</v>
      </c>
      <c r="AD83" s="187">
        <f t="shared" ref="AD83" si="54">SUM(AD74:AD82)</f>
        <v>0</v>
      </c>
      <c r="AE83" s="187">
        <f t="shared" ref="AE83" si="55">SUM(AE74:AE82)</f>
        <v>0</v>
      </c>
      <c r="AF83" s="187">
        <f t="shared" ref="AF83" si="56">SUM(AF74:AF82)</f>
        <v>0</v>
      </c>
      <c r="AG83" s="187">
        <f t="shared" ref="AG83:AH83" si="57">SUM(AG74:AG82)</f>
        <v>0</v>
      </c>
      <c r="AH83" s="187">
        <f t="shared" si="57"/>
        <v>0</v>
      </c>
    </row>
    <row r="84" spans="1:34" s="35" customFormat="1">
      <c r="T84" s="176"/>
      <c r="U84" s="177"/>
      <c r="V84" s="178"/>
      <c r="W84" s="179"/>
      <c r="X84" s="179"/>
      <c r="Y84" s="179"/>
      <c r="Z84" s="179"/>
      <c r="AA84" s="179"/>
      <c r="AC84" s="179"/>
      <c r="AD84" s="179"/>
      <c r="AE84" s="179"/>
      <c r="AF84" s="179"/>
      <c r="AG84" s="179"/>
      <c r="AH84" s="179"/>
    </row>
    <row r="85" spans="1:34" s="35" customFormat="1">
      <c r="T85" s="180"/>
      <c r="U85" s="188" t="s">
        <v>78</v>
      </c>
      <c r="V85" s="182" t="s">
        <v>79</v>
      </c>
      <c r="W85" s="182">
        <f>W8+W19+W30+W41+W52+W63+W74</f>
        <v>25</v>
      </c>
      <c r="X85" s="182">
        <f t="shared" ref="X85:Y85" si="58">X8+X19+X30+X41+X52+X63+X74</f>
        <v>27</v>
      </c>
      <c r="Y85" s="182">
        <f t="shared" si="58"/>
        <v>25</v>
      </c>
      <c r="Z85" s="182">
        <f>Y85-W85</f>
        <v>0</v>
      </c>
      <c r="AA85" s="182">
        <f>Y85-X85</f>
        <v>-2</v>
      </c>
      <c r="AC85" s="182">
        <v>0</v>
      </c>
      <c r="AD85" s="182">
        <v>0</v>
      </c>
      <c r="AE85" s="182">
        <v>0</v>
      </c>
      <c r="AF85" s="182">
        <v>0</v>
      </c>
      <c r="AG85" s="182">
        <v>0</v>
      </c>
      <c r="AH85" s="182">
        <v>0</v>
      </c>
    </row>
    <row r="86" spans="1:34" s="35" customFormat="1">
      <c r="T86" s="180"/>
      <c r="U86" s="182"/>
      <c r="V86" s="182" t="s">
        <v>88</v>
      </c>
      <c r="W86" s="182">
        <f t="shared" ref="W86:Y92" si="59">W9+W20+W31+W42+W53+W64+W75</f>
        <v>7</v>
      </c>
      <c r="X86" s="182">
        <f t="shared" si="59"/>
        <v>8</v>
      </c>
      <c r="Y86" s="182">
        <f t="shared" si="59"/>
        <v>8</v>
      </c>
      <c r="Z86" s="182">
        <f t="shared" ref="Z86:Z92" si="60">Y86-W86</f>
        <v>1</v>
      </c>
      <c r="AA86" s="182">
        <f t="shared" ref="AA86:AA92" si="61">Y86-X86</f>
        <v>0</v>
      </c>
      <c r="AC86" s="182">
        <v>0</v>
      </c>
      <c r="AD86" s="182">
        <v>0</v>
      </c>
      <c r="AE86" s="182">
        <v>0</v>
      </c>
      <c r="AF86" s="182">
        <v>0</v>
      </c>
      <c r="AG86" s="182">
        <v>0</v>
      </c>
      <c r="AH86" s="182">
        <v>0</v>
      </c>
    </row>
    <row r="87" spans="1:34" s="35" customFormat="1">
      <c r="T87" s="180"/>
      <c r="U87" s="182"/>
      <c r="V87" s="182" t="s">
        <v>89</v>
      </c>
      <c r="W87" s="182">
        <f t="shared" si="59"/>
        <v>656</v>
      </c>
      <c r="X87" s="182">
        <f t="shared" si="59"/>
        <v>664</v>
      </c>
      <c r="Y87" s="182">
        <f t="shared" si="59"/>
        <v>626</v>
      </c>
      <c r="Z87" s="182">
        <f t="shared" si="60"/>
        <v>-30</v>
      </c>
      <c r="AA87" s="182">
        <f t="shared" si="61"/>
        <v>-38</v>
      </c>
      <c r="AC87" s="182">
        <v>0</v>
      </c>
      <c r="AD87" s="182">
        <v>0</v>
      </c>
      <c r="AE87" s="182">
        <v>0</v>
      </c>
      <c r="AF87" s="182">
        <v>0</v>
      </c>
      <c r="AG87" s="182">
        <v>0</v>
      </c>
      <c r="AH87" s="182">
        <v>0</v>
      </c>
    </row>
    <row r="88" spans="1:34" s="35" customFormat="1">
      <c r="T88" s="180"/>
      <c r="U88" s="182"/>
      <c r="V88" s="182" t="s">
        <v>90</v>
      </c>
      <c r="W88" s="182">
        <f t="shared" si="59"/>
        <v>1179</v>
      </c>
      <c r="X88" s="182">
        <f t="shared" si="59"/>
        <v>1457</v>
      </c>
      <c r="Y88" s="182">
        <f t="shared" si="59"/>
        <v>1370</v>
      </c>
      <c r="Z88" s="182">
        <f t="shared" si="60"/>
        <v>191</v>
      </c>
      <c r="AA88" s="182">
        <f t="shared" si="61"/>
        <v>-87</v>
      </c>
      <c r="AC88" s="182">
        <v>0</v>
      </c>
      <c r="AD88" s="182">
        <v>0</v>
      </c>
      <c r="AE88" s="182">
        <v>0</v>
      </c>
      <c r="AF88" s="182">
        <v>0</v>
      </c>
      <c r="AG88" s="182">
        <v>0</v>
      </c>
      <c r="AH88" s="182">
        <v>0</v>
      </c>
    </row>
    <row r="89" spans="1:34" s="35" customFormat="1">
      <c r="T89" s="180"/>
      <c r="U89" s="182"/>
      <c r="V89" s="182" t="s">
        <v>91</v>
      </c>
      <c r="W89" s="182">
        <f t="shared" si="59"/>
        <v>32</v>
      </c>
      <c r="X89" s="182">
        <f t="shared" si="59"/>
        <v>33</v>
      </c>
      <c r="Y89" s="182">
        <f t="shared" si="59"/>
        <v>39</v>
      </c>
      <c r="Z89" s="182">
        <f t="shared" si="60"/>
        <v>7</v>
      </c>
      <c r="AA89" s="182">
        <f t="shared" si="61"/>
        <v>6</v>
      </c>
      <c r="AC89" s="182">
        <v>0</v>
      </c>
      <c r="AD89" s="182">
        <v>0</v>
      </c>
      <c r="AE89" s="182">
        <v>0</v>
      </c>
      <c r="AF89" s="182">
        <v>0</v>
      </c>
      <c r="AG89" s="182">
        <v>0</v>
      </c>
      <c r="AH89" s="182">
        <v>0</v>
      </c>
    </row>
    <row r="90" spans="1:34" s="35" customFormat="1">
      <c r="T90" s="180"/>
      <c r="U90" s="182"/>
      <c r="V90" s="182" t="s">
        <v>92</v>
      </c>
      <c r="W90" s="182">
        <f t="shared" si="59"/>
        <v>3516</v>
      </c>
      <c r="X90" s="182">
        <f t="shared" si="59"/>
        <v>3980</v>
      </c>
      <c r="Y90" s="182">
        <f t="shared" si="59"/>
        <v>3511</v>
      </c>
      <c r="Z90" s="182">
        <f t="shared" si="60"/>
        <v>-5</v>
      </c>
      <c r="AA90" s="182">
        <f t="shared" si="61"/>
        <v>-469</v>
      </c>
      <c r="AC90" s="182">
        <v>0</v>
      </c>
      <c r="AD90" s="182">
        <v>0</v>
      </c>
      <c r="AE90" s="182">
        <v>0</v>
      </c>
      <c r="AF90" s="182">
        <v>0</v>
      </c>
      <c r="AG90" s="182">
        <v>0</v>
      </c>
      <c r="AH90" s="182">
        <v>0</v>
      </c>
    </row>
    <row r="91" spans="1:34" s="35" customFormat="1" ht="30">
      <c r="T91" s="180"/>
      <c r="U91" s="182"/>
      <c r="V91" s="182" t="s">
        <v>80</v>
      </c>
      <c r="W91" s="182">
        <f t="shared" si="59"/>
        <v>150</v>
      </c>
      <c r="X91" s="182">
        <f t="shared" si="59"/>
        <v>8</v>
      </c>
      <c r="Y91" s="182">
        <f t="shared" si="59"/>
        <v>6</v>
      </c>
      <c r="Z91" s="182">
        <f t="shared" si="60"/>
        <v>-144</v>
      </c>
      <c r="AA91" s="182">
        <f t="shared" si="61"/>
        <v>-2</v>
      </c>
      <c r="AC91" s="182">
        <v>0</v>
      </c>
      <c r="AD91" s="182">
        <v>0</v>
      </c>
      <c r="AE91" s="182">
        <v>0</v>
      </c>
      <c r="AF91" s="182">
        <v>0</v>
      </c>
      <c r="AG91" s="182">
        <v>0</v>
      </c>
      <c r="AH91" s="182">
        <v>0</v>
      </c>
    </row>
    <row r="92" spans="1:34" s="35" customFormat="1">
      <c r="T92" s="180"/>
      <c r="U92" s="182"/>
      <c r="V92" s="182" t="s">
        <v>93</v>
      </c>
      <c r="W92" s="182">
        <f t="shared" si="59"/>
        <v>0</v>
      </c>
      <c r="X92" s="182">
        <f t="shared" si="59"/>
        <v>0</v>
      </c>
      <c r="Y92" s="182">
        <f t="shared" si="59"/>
        <v>0</v>
      </c>
      <c r="Z92" s="182">
        <f t="shared" si="60"/>
        <v>0</v>
      </c>
      <c r="AA92" s="182">
        <f t="shared" si="61"/>
        <v>0</v>
      </c>
      <c r="AC92" s="182">
        <v>0</v>
      </c>
      <c r="AD92" s="182">
        <v>0</v>
      </c>
      <c r="AE92" s="182">
        <v>0</v>
      </c>
      <c r="AF92" s="182">
        <v>0</v>
      </c>
      <c r="AG92" s="182">
        <v>0</v>
      </c>
      <c r="AH92" s="182">
        <v>0</v>
      </c>
    </row>
    <row r="93" spans="1:34" s="35" customFormat="1">
      <c r="T93" s="183"/>
      <c r="U93" s="182"/>
      <c r="V93" s="182"/>
      <c r="W93" s="184"/>
      <c r="X93" s="184"/>
      <c r="Y93" s="184"/>
      <c r="Z93" s="184"/>
      <c r="AA93" s="184"/>
      <c r="AC93" s="184"/>
      <c r="AD93" s="184"/>
      <c r="AE93" s="184"/>
      <c r="AF93" s="184"/>
      <c r="AG93" s="184"/>
      <c r="AH93" s="184"/>
    </row>
    <row r="94" spans="1:34" s="35" customFormat="1">
      <c r="T94" s="185"/>
      <c r="U94" s="186"/>
      <c r="V94" s="187" t="s">
        <v>3</v>
      </c>
      <c r="W94" s="187">
        <f t="shared" ref="W94:AA94" si="62">SUM(W85:W92)</f>
        <v>5565</v>
      </c>
      <c r="X94" s="187">
        <f t="shared" si="62"/>
        <v>6177</v>
      </c>
      <c r="Y94" s="187">
        <f t="shared" si="62"/>
        <v>5585</v>
      </c>
      <c r="Z94" s="187">
        <f t="shared" si="62"/>
        <v>20</v>
      </c>
      <c r="AA94" s="187">
        <f t="shared" si="62"/>
        <v>-592</v>
      </c>
      <c r="AC94" s="187">
        <f>SUM(AC85:AC93)</f>
        <v>0</v>
      </c>
      <c r="AD94" s="187">
        <f t="shared" ref="AD94" si="63">SUM(AD85:AD93)</f>
        <v>0</v>
      </c>
      <c r="AE94" s="187">
        <f t="shared" ref="AE94" si="64">SUM(AE85:AE93)</f>
        <v>0</v>
      </c>
      <c r="AF94" s="187">
        <f t="shared" ref="AF94" si="65">SUM(AF85:AF93)</f>
        <v>0</v>
      </c>
      <c r="AG94" s="187">
        <f t="shared" ref="AG94:AH94" si="66">SUM(AG85:AG93)</f>
        <v>0</v>
      </c>
      <c r="AH94" s="187">
        <f t="shared" si="66"/>
        <v>0</v>
      </c>
    </row>
    <row r="95" spans="1:34" s="35" customFormat="1"/>
    <row r="96" spans="1:34" s="35" customFormat="1"/>
    <row r="97" s="35" customFormat="1"/>
    <row r="98" s="35" customFormat="1"/>
    <row r="99" s="35" customFormat="1"/>
    <row r="100" s="35" customFormat="1"/>
    <row r="101" s="35" customFormat="1"/>
    <row r="102" s="35" customFormat="1"/>
    <row r="103" s="35" customFormat="1"/>
    <row r="104" s="35" customFormat="1"/>
    <row r="105" s="35" customFormat="1"/>
    <row r="106" s="35" customFormat="1"/>
    <row r="107" s="35" customFormat="1"/>
    <row r="108" s="35" customFormat="1"/>
    <row r="109" s="35" customFormat="1"/>
    <row r="110" s="35" customFormat="1"/>
    <row r="111" s="35" customFormat="1"/>
    <row r="112" s="35" customFormat="1"/>
    <row r="113" s="35" customFormat="1"/>
    <row r="114" s="35" customFormat="1"/>
    <row r="115" s="35" customFormat="1"/>
    <row r="116" s="35" customFormat="1"/>
    <row r="117" s="35" customFormat="1"/>
    <row r="118" s="35" customFormat="1"/>
    <row r="119" s="35" customFormat="1"/>
    <row r="120" s="35" customFormat="1"/>
    <row r="121" s="35" customFormat="1"/>
    <row r="122" s="35" customFormat="1"/>
    <row r="123" s="35" customFormat="1"/>
    <row r="124" s="35" customFormat="1"/>
    <row r="125" s="35" customFormat="1"/>
    <row r="126" s="35" customFormat="1"/>
    <row r="127" s="35" customFormat="1"/>
    <row r="128" s="35" customFormat="1"/>
    <row r="129" s="35" customFormat="1"/>
    <row r="130" s="35" customFormat="1"/>
    <row r="131" s="35" customFormat="1"/>
    <row r="132" s="35" customFormat="1"/>
    <row r="133" s="35" customFormat="1"/>
    <row r="134" s="35" customFormat="1"/>
    <row r="135" s="35" customFormat="1"/>
    <row r="136" s="35" customFormat="1"/>
    <row r="137" s="35" customFormat="1"/>
    <row r="138" s="35" customFormat="1"/>
    <row r="139" s="35" customFormat="1"/>
    <row r="140" s="35" customFormat="1"/>
    <row r="141" s="35" customFormat="1"/>
    <row r="142" s="35" customFormat="1"/>
    <row r="143" s="35" customFormat="1"/>
    <row r="144" s="35" customFormat="1"/>
    <row r="145" s="35" customFormat="1"/>
    <row r="146" s="35" customFormat="1"/>
    <row r="147" s="35" customFormat="1"/>
    <row r="148" s="35" customFormat="1"/>
    <row r="149" s="35" customFormat="1"/>
    <row r="150" s="35" customFormat="1"/>
    <row r="151" s="35" customFormat="1"/>
    <row r="152" s="35" customFormat="1"/>
    <row r="153" s="35" customFormat="1"/>
    <row r="154" s="35" customFormat="1"/>
    <row r="155" s="35" customFormat="1"/>
    <row r="156" s="35" customFormat="1"/>
    <row r="157" s="35" customFormat="1"/>
    <row r="158" s="35" customFormat="1"/>
    <row r="159" s="35" customFormat="1"/>
    <row r="160" s="35" customFormat="1"/>
    <row r="161" s="35" customFormat="1"/>
    <row r="162" s="35" customFormat="1"/>
    <row r="163" s="35" customFormat="1"/>
    <row r="164" s="35" customFormat="1"/>
    <row r="165" s="35" customFormat="1"/>
    <row r="166" s="35" customFormat="1"/>
    <row r="167" s="35" customFormat="1"/>
    <row r="168" s="35" customFormat="1"/>
    <row r="169" s="35" customFormat="1"/>
    <row r="170" s="35" customFormat="1"/>
    <row r="171" s="35" customFormat="1"/>
    <row r="172" s="35" customFormat="1"/>
    <row r="173" s="35" customFormat="1"/>
    <row r="174" s="35" customFormat="1"/>
    <row r="175" s="35" customFormat="1"/>
    <row r="176" s="35" customFormat="1"/>
    <row r="177" spans="1:27" s="35" customFormat="1"/>
    <row r="178" spans="1:27" s="35" customFormat="1"/>
    <row r="179" spans="1:27" s="35" customFormat="1"/>
    <row r="180" spans="1:27" s="35" customFormat="1"/>
    <row r="181" spans="1:27" s="35" customFormat="1"/>
    <row r="182" spans="1:27" s="35" customFormat="1"/>
    <row r="183" spans="1:27">
      <c r="A183" s="35"/>
      <c r="B183" s="35"/>
      <c r="C183" s="35"/>
      <c r="D183" s="35"/>
      <c r="E183" s="35"/>
      <c r="F183" s="35"/>
      <c r="G183" s="35"/>
      <c r="H183" s="35"/>
      <c r="I183" s="35"/>
      <c r="K183" s="35"/>
      <c r="L183" s="35"/>
      <c r="M183" s="35"/>
      <c r="N183" s="35"/>
      <c r="O183" s="35"/>
      <c r="P183" s="35"/>
      <c r="Q183" s="35"/>
      <c r="R183" s="35"/>
      <c r="T183" s="35"/>
      <c r="U183" s="35"/>
      <c r="V183" s="35"/>
      <c r="W183" s="35"/>
      <c r="X183" s="35"/>
      <c r="Y183" s="35"/>
      <c r="Z183" s="35"/>
      <c r="AA183" s="35"/>
    </row>
    <row r="185" spans="1:27">
      <c r="B185" s="70"/>
      <c r="C185" s="98"/>
      <c r="D185" s="98"/>
      <c r="E185" s="67" t="s">
        <v>0</v>
      </c>
      <c r="F185" s="87" t="s">
        <v>37</v>
      </c>
      <c r="G185" s="68" t="s">
        <v>0</v>
      </c>
      <c r="H185" s="326" t="s">
        <v>38</v>
      </c>
      <c r="I185" s="327"/>
      <c r="K185" s="70"/>
      <c r="L185" s="98"/>
      <c r="M185" s="98"/>
      <c r="N185" s="67" t="s">
        <v>0</v>
      </c>
      <c r="O185" s="87" t="s">
        <v>37</v>
      </c>
      <c r="P185" s="68" t="s">
        <v>0</v>
      </c>
      <c r="Q185" s="326" t="s">
        <v>38</v>
      </c>
      <c r="R185" s="327"/>
      <c r="T185" s="70"/>
      <c r="U185" s="98"/>
      <c r="V185" s="98"/>
      <c r="W185" s="67" t="s">
        <v>0</v>
      </c>
      <c r="X185" s="87" t="s">
        <v>37</v>
      </c>
      <c r="Y185" s="68" t="s">
        <v>0</v>
      </c>
      <c r="Z185" s="326" t="s">
        <v>38</v>
      </c>
      <c r="AA185" s="327"/>
    </row>
    <row r="186" spans="1:27">
      <c r="B186" s="72" t="s">
        <v>1</v>
      </c>
      <c r="C186" s="81" t="s">
        <v>40</v>
      </c>
      <c r="D186" s="81" t="s">
        <v>41</v>
      </c>
      <c r="E186" s="81" t="s">
        <v>2</v>
      </c>
      <c r="F186" s="81" t="s">
        <v>2</v>
      </c>
      <c r="G186" s="81" t="s">
        <v>2</v>
      </c>
      <c r="H186" s="320" t="s">
        <v>5</v>
      </c>
      <c r="I186" s="321"/>
      <c r="K186" s="72" t="s">
        <v>1</v>
      </c>
      <c r="L186" s="81" t="s">
        <v>40</v>
      </c>
      <c r="M186" s="81" t="s">
        <v>41</v>
      </c>
      <c r="N186" s="81" t="s">
        <v>2</v>
      </c>
      <c r="O186" s="81" t="s">
        <v>2</v>
      </c>
      <c r="P186" s="81" t="s">
        <v>2</v>
      </c>
      <c r="Q186" s="320" t="s">
        <v>5</v>
      </c>
      <c r="R186" s="321"/>
      <c r="T186" s="72" t="s">
        <v>1</v>
      </c>
      <c r="U186" s="81" t="s">
        <v>40</v>
      </c>
      <c r="V186" s="81" t="s">
        <v>41</v>
      </c>
      <c r="W186" s="81" t="s">
        <v>2</v>
      </c>
      <c r="X186" s="81" t="s">
        <v>2</v>
      </c>
      <c r="Y186" s="81" t="s">
        <v>2</v>
      </c>
      <c r="Z186" s="320" t="s">
        <v>5</v>
      </c>
      <c r="AA186" s="321"/>
    </row>
    <row r="187" spans="1:27">
      <c r="B187" s="73"/>
      <c r="C187" s="99"/>
      <c r="D187" s="99"/>
      <c r="E187" s="69">
        <v>2020</v>
      </c>
      <c r="F187" s="69">
        <v>2021</v>
      </c>
      <c r="G187" s="69">
        <v>2021</v>
      </c>
      <c r="H187" s="91" t="s">
        <v>51</v>
      </c>
      <c r="I187" s="91" t="s">
        <v>52</v>
      </c>
      <c r="K187" s="73"/>
      <c r="L187" s="99"/>
      <c r="M187" s="99"/>
      <c r="N187" s="69">
        <v>2020</v>
      </c>
      <c r="O187" s="69">
        <v>2021</v>
      </c>
      <c r="P187" s="69">
        <v>2021</v>
      </c>
      <c r="Q187" s="91" t="s">
        <v>51</v>
      </c>
      <c r="R187" s="91" t="s">
        <v>52</v>
      </c>
      <c r="T187" s="73"/>
      <c r="U187" s="99"/>
      <c r="V187" s="99"/>
      <c r="W187" s="69">
        <v>2020</v>
      </c>
      <c r="X187" s="69">
        <v>2021</v>
      </c>
      <c r="Y187" s="69">
        <v>2021</v>
      </c>
      <c r="Z187" s="91" t="s">
        <v>51</v>
      </c>
      <c r="AA187" s="91" t="s">
        <v>52</v>
      </c>
    </row>
    <row r="188" spans="1:27">
      <c r="B188" s="75">
        <v>1</v>
      </c>
      <c r="C188" s="75">
        <v>2</v>
      </c>
      <c r="D188" s="75">
        <v>3</v>
      </c>
      <c r="E188" s="75">
        <v>4</v>
      </c>
      <c r="F188" s="75">
        <v>5</v>
      </c>
      <c r="G188" s="75">
        <v>6</v>
      </c>
      <c r="H188" s="75">
        <v>7</v>
      </c>
      <c r="I188" s="75">
        <v>8</v>
      </c>
      <c r="K188" s="75">
        <v>1</v>
      </c>
      <c r="L188" s="75">
        <v>2</v>
      </c>
      <c r="M188" s="75">
        <v>3</v>
      </c>
      <c r="N188" s="75">
        <v>4</v>
      </c>
      <c r="O188" s="75">
        <v>5</v>
      </c>
      <c r="P188" s="75">
        <v>6</v>
      </c>
      <c r="Q188" s="75">
        <v>7</v>
      </c>
      <c r="R188" s="75">
        <v>8</v>
      </c>
      <c r="T188" s="75">
        <v>1</v>
      </c>
      <c r="U188" s="75">
        <v>2</v>
      </c>
      <c r="V188" s="75">
        <v>3</v>
      </c>
      <c r="W188" s="75">
        <v>4</v>
      </c>
      <c r="X188" s="75">
        <v>5</v>
      </c>
      <c r="Y188" s="75">
        <v>6</v>
      </c>
      <c r="Z188" s="75">
        <v>7</v>
      </c>
      <c r="AA188" s="75">
        <v>8</v>
      </c>
    </row>
    <row r="189" spans="1:27">
      <c r="B189" s="1"/>
      <c r="C189" s="2"/>
      <c r="D189" s="3"/>
      <c r="E189" s="58"/>
      <c r="F189" s="58"/>
      <c r="G189" s="13"/>
      <c r="H189" s="13"/>
      <c r="I189" s="11"/>
      <c r="K189" s="1"/>
      <c r="L189" s="2"/>
      <c r="M189" s="3"/>
      <c r="N189" s="58"/>
      <c r="O189" s="58"/>
      <c r="P189" s="13"/>
      <c r="Q189" s="13"/>
      <c r="R189" s="11"/>
      <c r="T189" s="1"/>
      <c r="U189" s="2"/>
      <c r="V189" s="3"/>
      <c r="W189" s="58"/>
      <c r="X189" s="58"/>
      <c r="Y189" s="13"/>
      <c r="Z189" s="13"/>
      <c r="AA189" s="11"/>
    </row>
    <row r="190" spans="1:27" ht="24">
      <c r="B190" s="4">
        <v>1</v>
      </c>
      <c r="C190" s="155" t="str">
        <f>B2</f>
        <v>Unit Kerja PT Pelindo Terminal Petikemas</v>
      </c>
      <c r="D190" s="6" t="s">
        <v>42</v>
      </c>
      <c r="E190" s="55" t="e">
        <f>N190+W190+#REF!</f>
        <v>#REF!</v>
      </c>
      <c r="F190" s="55" t="e">
        <f>O190+X190+#REF!</f>
        <v>#REF!</v>
      </c>
      <c r="G190" s="55" t="e">
        <f>P190+Y190+#REF!</f>
        <v>#REF!</v>
      </c>
      <c r="H190" s="20" t="e">
        <f t="shared" ref="H190:H197" si="67">G190-E190</f>
        <v>#REF!</v>
      </c>
      <c r="I190" s="101" t="e">
        <f t="shared" ref="I190:I197" si="68">G190-F190</f>
        <v>#REF!</v>
      </c>
      <c r="K190" s="4">
        <v>1</v>
      </c>
      <c r="L190" s="155" t="str">
        <f>K2</f>
        <v>Unit Kerja Kantor Pusat Subholding Petikemas</v>
      </c>
      <c r="M190" s="6" t="s">
        <v>42</v>
      </c>
      <c r="N190" s="55">
        <f t="shared" ref="N190:P191" si="69">N8+N19+N30+N41+N52+N63+N74</f>
        <v>0</v>
      </c>
      <c r="O190" s="55">
        <f t="shared" si="69"/>
        <v>1</v>
      </c>
      <c r="P190" s="55">
        <f t="shared" si="69"/>
        <v>1</v>
      </c>
      <c r="Q190" s="20">
        <f t="shared" ref="Q190:Q197" si="70">P190-N190</f>
        <v>1</v>
      </c>
      <c r="R190" s="101">
        <f t="shared" ref="R190:R197" si="71">P190-O190</f>
        <v>0</v>
      </c>
      <c r="T190" s="4">
        <v>1</v>
      </c>
      <c r="U190" s="155" t="str">
        <f>T2</f>
        <v>Unit Kerja Anak Perusahaan</v>
      </c>
      <c r="V190" s="6" t="s">
        <v>42</v>
      </c>
      <c r="W190" s="55">
        <f t="shared" ref="W190:Y191" si="72">W8+W19+W30+W41+W52+W63+W74</f>
        <v>25</v>
      </c>
      <c r="X190" s="55">
        <f t="shared" si="72"/>
        <v>27</v>
      </c>
      <c r="Y190" s="55">
        <f t="shared" si="72"/>
        <v>25</v>
      </c>
      <c r="Z190" s="20">
        <f t="shared" ref="Z190:Z197" si="73">Y190-W190</f>
        <v>0</v>
      </c>
      <c r="AA190" s="101">
        <f t="shared" ref="AA190:AA197" si="74">Y190-X190</f>
        <v>-2</v>
      </c>
    </row>
    <row r="191" spans="1:27">
      <c r="B191" s="7"/>
      <c r="C191" s="5"/>
      <c r="D191" s="6" t="s">
        <v>43</v>
      </c>
      <c r="E191" s="55" t="e">
        <f>N191+W191+#REF!</f>
        <v>#REF!</v>
      </c>
      <c r="F191" s="55" t="e">
        <f>O191+X191+#REF!</f>
        <v>#REF!</v>
      </c>
      <c r="G191" s="55" t="e">
        <f>P191+Y191+#REF!</f>
        <v>#REF!</v>
      </c>
      <c r="H191" s="20" t="e">
        <f t="shared" si="67"/>
        <v>#REF!</v>
      </c>
      <c r="I191" s="101" t="e">
        <f t="shared" si="68"/>
        <v>#REF!</v>
      </c>
      <c r="K191" s="7"/>
      <c r="L191" s="5"/>
      <c r="M191" s="6" t="s">
        <v>43</v>
      </c>
      <c r="N191" s="55">
        <f t="shared" si="69"/>
        <v>0</v>
      </c>
      <c r="O191" s="55">
        <f t="shared" si="69"/>
        <v>5</v>
      </c>
      <c r="P191" s="55">
        <f t="shared" si="69"/>
        <v>5</v>
      </c>
      <c r="Q191" s="20">
        <f t="shared" si="70"/>
        <v>5</v>
      </c>
      <c r="R191" s="101">
        <f t="shared" si="71"/>
        <v>0</v>
      </c>
      <c r="T191" s="7"/>
      <c r="U191" s="5"/>
      <c r="V191" s="6" t="s">
        <v>43</v>
      </c>
      <c r="W191" s="55">
        <f t="shared" si="72"/>
        <v>7</v>
      </c>
      <c r="X191" s="55">
        <f t="shared" si="72"/>
        <v>8</v>
      </c>
      <c r="Y191" s="55">
        <f t="shared" si="72"/>
        <v>8</v>
      </c>
      <c r="Z191" s="20">
        <f t="shared" si="73"/>
        <v>1</v>
      </c>
      <c r="AA191" s="101">
        <f t="shared" si="74"/>
        <v>0</v>
      </c>
    </row>
    <row r="192" spans="1:27">
      <c r="B192" s="7"/>
      <c r="C192" s="5"/>
      <c r="D192" s="6" t="s">
        <v>44</v>
      </c>
      <c r="E192" s="55" t="e">
        <f>N192+W192+#REF!</f>
        <v>#REF!</v>
      </c>
      <c r="F192" s="55" t="e">
        <f>O192+X192+#REF!</f>
        <v>#REF!</v>
      </c>
      <c r="G192" s="55" t="e">
        <f>P192+Y192+#REF!</f>
        <v>#REF!</v>
      </c>
      <c r="H192" s="20" t="e">
        <f t="shared" si="67"/>
        <v>#REF!</v>
      </c>
      <c r="I192" s="101" t="e">
        <f t="shared" si="68"/>
        <v>#REF!</v>
      </c>
      <c r="K192" s="7"/>
      <c r="L192" s="5"/>
      <c r="M192" s="6" t="s">
        <v>44</v>
      </c>
      <c r="N192" s="55">
        <f>+N10+N21+N32+N43+N54+N65+N76+N14+N25+N36+N47+N58+N69+N80</f>
        <v>0</v>
      </c>
      <c r="O192" s="55">
        <f>+O10+O21+O32+O43+O54+O65+O76+O14+O25+O36+O47+O58+O69+O80</f>
        <v>226</v>
      </c>
      <c r="P192" s="55">
        <f>+P10+P21+P32+P43+P54+P65+P76+P14+P25+P36+P47+P58+P69+P80</f>
        <v>225</v>
      </c>
      <c r="Q192" s="20">
        <f t="shared" si="70"/>
        <v>225</v>
      </c>
      <c r="R192" s="101">
        <f t="shared" si="71"/>
        <v>-1</v>
      </c>
      <c r="T192" s="7"/>
      <c r="U192" s="5"/>
      <c r="V192" s="6" t="s">
        <v>44</v>
      </c>
      <c r="W192" s="55">
        <f>+W10+W21+W32+W43+W54+W65+W76+W14+W25+W36+W47+W58+W69+W80</f>
        <v>806</v>
      </c>
      <c r="X192" s="55">
        <f>+X10+X21+X32+X43+X54+X65+X76+X14+X25+X36+X47+X58+X69+X80</f>
        <v>672</v>
      </c>
      <c r="Y192" s="55">
        <f>+Y10+Y21+Y32+Y43+Y54+Y65+Y76+Y14+Y25+Y36+Y47+Y58+Y69+Y80</f>
        <v>632</v>
      </c>
      <c r="Z192" s="20">
        <f t="shared" si="73"/>
        <v>-174</v>
      </c>
      <c r="AA192" s="101">
        <f t="shared" si="74"/>
        <v>-40</v>
      </c>
    </row>
    <row r="193" spans="2:27">
      <c r="B193" s="7"/>
      <c r="C193" s="5"/>
      <c r="D193" s="6" t="s">
        <v>45</v>
      </c>
      <c r="E193" s="55" t="e">
        <f>N193+W193+#REF!</f>
        <v>#REF!</v>
      </c>
      <c r="F193" s="55" t="e">
        <f>O193+X193+#REF!</f>
        <v>#REF!</v>
      </c>
      <c r="G193" s="55" t="e">
        <f>P193+Y193+#REF!</f>
        <v>#REF!</v>
      </c>
      <c r="H193" s="20" t="e">
        <f t="shared" si="67"/>
        <v>#REF!</v>
      </c>
      <c r="I193" s="101" t="e">
        <f t="shared" si="68"/>
        <v>#REF!</v>
      </c>
      <c r="K193" s="7"/>
      <c r="L193" s="5"/>
      <c r="M193" s="6" t="s">
        <v>45</v>
      </c>
      <c r="N193" s="56">
        <f t="shared" ref="N193:P195" si="75">+N11+N22+N33+N44+N55+N66+N77</f>
        <v>0</v>
      </c>
      <c r="O193" s="56">
        <f t="shared" si="75"/>
        <v>8</v>
      </c>
      <c r="P193" s="56">
        <f t="shared" si="75"/>
        <v>8</v>
      </c>
      <c r="Q193" s="20">
        <f t="shared" si="70"/>
        <v>8</v>
      </c>
      <c r="R193" s="101">
        <f t="shared" si="71"/>
        <v>0</v>
      </c>
      <c r="T193" s="7"/>
      <c r="U193" s="5"/>
      <c r="V193" s="6" t="s">
        <v>45</v>
      </c>
      <c r="W193" s="56">
        <f t="shared" ref="W193:Y195" si="76">+W11+W22+W33+W44+W55+W66+W77</f>
        <v>1179</v>
      </c>
      <c r="X193" s="56">
        <f t="shared" si="76"/>
        <v>1457</v>
      </c>
      <c r="Y193" s="56">
        <f t="shared" si="76"/>
        <v>1370</v>
      </c>
      <c r="Z193" s="20">
        <f t="shared" si="73"/>
        <v>191</v>
      </c>
      <c r="AA193" s="101">
        <f t="shared" si="74"/>
        <v>-87</v>
      </c>
    </row>
    <row r="194" spans="2:27">
      <c r="B194" s="7"/>
      <c r="C194" s="5"/>
      <c r="D194" s="6" t="s">
        <v>46</v>
      </c>
      <c r="E194" s="55" t="e">
        <f>N194+W194+#REF!</f>
        <v>#REF!</v>
      </c>
      <c r="F194" s="55" t="e">
        <f>O194+X194+#REF!</f>
        <v>#REF!</v>
      </c>
      <c r="G194" s="55" t="e">
        <f>P194+Y194+#REF!</f>
        <v>#REF!</v>
      </c>
      <c r="H194" s="20" t="e">
        <f t="shared" si="67"/>
        <v>#REF!</v>
      </c>
      <c r="I194" s="101" t="e">
        <f t="shared" si="68"/>
        <v>#REF!</v>
      </c>
      <c r="K194" s="7"/>
      <c r="L194" s="5"/>
      <c r="M194" s="6" t="s">
        <v>46</v>
      </c>
      <c r="N194" s="55">
        <f t="shared" si="75"/>
        <v>0</v>
      </c>
      <c r="O194" s="55">
        <f t="shared" si="75"/>
        <v>6</v>
      </c>
      <c r="P194" s="55">
        <f t="shared" si="75"/>
        <v>6</v>
      </c>
      <c r="Q194" s="20">
        <f t="shared" si="70"/>
        <v>6</v>
      </c>
      <c r="R194" s="101">
        <f t="shared" si="71"/>
        <v>0</v>
      </c>
      <c r="T194" s="7"/>
      <c r="U194" s="5"/>
      <c r="V194" s="6" t="s">
        <v>46</v>
      </c>
      <c r="W194" s="55">
        <f t="shared" si="76"/>
        <v>32</v>
      </c>
      <c r="X194" s="55">
        <f t="shared" si="76"/>
        <v>33</v>
      </c>
      <c r="Y194" s="55">
        <f t="shared" si="76"/>
        <v>39</v>
      </c>
      <c r="Z194" s="20">
        <f t="shared" si="73"/>
        <v>7</v>
      </c>
      <c r="AA194" s="101">
        <f t="shared" si="74"/>
        <v>6</v>
      </c>
    </row>
    <row r="195" spans="2:27">
      <c r="B195" s="7"/>
      <c r="C195" s="5"/>
      <c r="D195" s="6" t="s">
        <v>47</v>
      </c>
      <c r="E195" s="55" t="e">
        <f>N195+W195+#REF!</f>
        <v>#REF!</v>
      </c>
      <c r="F195" s="55" t="e">
        <f>O195+X195+#REF!</f>
        <v>#REF!</v>
      </c>
      <c r="G195" s="55" t="e">
        <f>P195+Y195+#REF!</f>
        <v>#REF!</v>
      </c>
      <c r="H195" s="20" t="e">
        <f t="shared" si="67"/>
        <v>#REF!</v>
      </c>
      <c r="I195" s="101" t="e">
        <f t="shared" si="68"/>
        <v>#REF!</v>
      </c>
      <c r="K195" s="7"/>
      <c r="L195" s="5"/>
      <c r="M195" s="6" t="s">
        <v>47</v>
      </c>
      <c r="N195" s="55">
        <f t="shared" si="75"/>
        <v>0</v>
      </c>
      <c r="O195" s="55">
        <f t="shared" si="75"/>
        <v>50</v>
      </c>
      <c r="P195" s="55">
        <f t="shared" si="75"/>
        <v>33</v>
      </c>
      <c r="Q195" s="20">
        <f t="shared" si="70"/>
        <v>33</v>
      </c>
      <c r="R195" s="101">
        <f t="shared" si="71"/>
        <v>-17</v>
      </c>
      <c r="T195" s="7"/>
      <c r="U195" s="5"/>
      <c r="V195" s="6" t="s">
        <v>47</v>
      </c>
      <c r="W195" s="55">
        <f t="shared" si="76"/>
        <v>3516</v>
      </c>
      <c r="X195" s="55">
        <f t="shared" si="76"/>
        <v>3980</v>
      </c>
      <c r="Y195" s="55">
        <f t="shared" si="76"/>
        <v>3511</v>
      </c>
      <c r="Z195" s="20">
        <f t="shared" si="73"/>
        <v>-5</v>
      </c>
      <c r="AA195" s="101">
        <f t="shared" si="74"/>
        <v>-469</v>
      </c>
    </row>
    <row r="196" spans="2:27">
      <c r="B196" s="7"/>
      <c r="C196" s="5"/>
      <c r="D196" s="65" t="s">
        <v>48</v>
      </c>
      <c r="E196" s="55" t="e">
        <f>N196+W196+#REF!</f>
        <v>#REF!</v>
      </c>
      <c r="F196" s="55" t="e">
        <f>O196+X196+#REF!</f>
        <v>#REF!</v>
      </c>
      <c r="G196" s="55" t="e">
        <f>P196+Y196+#REF!</f>
        <v>#REF!</v>
      </c>
      <c r="H196" s="20" t="e">
        <f t="shared" si="67"/>
        <v>#REF!</v>
      </c>
      <c r="I196" s="101" t="e">
        <f t="shared" si="68"/>
        <v>#REF!</v>
      </c>
      <c r="K196" s="7"/>
      <c r="L196" s="5"/>
      <c r="M196" s="65" t="s">
        <v>48</v>
      </c>
      <c r="N196" s="55">
        <f>+N15+N26+N37+N48+N59+N70+N81</f>
        <v>0</v>
      </c>
      <c r="O196" s="55">
        <f>+O15+O26+O37+O48+O59+O70+O81</f>
        <v>0</v>
      </c>
      <c r="P196" s="55">
        <f>+P15+P26+P37+P48+P59+P70+P81</f>
        <v>0</v>
      </c>
      <c r="Q196" s="20">
        <f t="shared" si="70"/>
        <v>0</v>
      </c>
      <c r="R196" s="101">
        <f t="shared" si="71"/>
        <v>0</v>
      </c>
      <c r="T196" s="7"/>
      <c r="U196" s="5"/>
      <c r="V196" s="65" t="s">
        <v>48</v>
      </c>
      <c r="W196" s="55">
        <f>+W15+W26+W37+W48+W59+W70+W81</f>
        <v>0</v>
      </c>
      <c r="X196" s="55">
        <f>+X15+X26+X37+X48+X59+X70+X81</f>
        <v>0</v>
      </c>
      <c r="Y196" s="55">
        <f>+Y15+Y26+Y37+Y48+Y59+Y70+Y81</f>
        <v>0</v>
      </c>
      <c r="Z196" s="20">
        <f t="shared" si="73"/>
        <v>0</v>
      </c>
      <c r="AA196" s="101">
        <f t="shared" si="74"/>
        <v>0</v>
      </c>
    </row>
    <row r="197" spans="2:27">
      <c r="B197" s="8"/>
      <c r="C197" s="9"/>
      <c r="D197" s="10" t="s">
        <v>3</v>
      </c>
      <c r="E197" s="57" t="e">
        <f>SUM(E190:E196)</f>
        <v>#REF!</v>
      </c>
      <c r="F197" s="57" t="e">
        <f>SUM(F190:F196)</f>
        <v>#REF!</v>
      </c>
      <c r="G197" s="12" t="e">
        <f t="shared" ref="G197" si="77">SUM(G190:G196)</f>
        <v>#REF!</v>
      </c>
      <c r="H197" s="100" t="e">
        <f t="shared" si="67"/>
        <v>#REF!</v>
      </c>
      <c r="I197" s="102" t="e">
        <f t="shared" si="68"/>
        <v>#REF!</v>
      </c>
      <c r="K197" s="8"/>
      <c r="L197" s="9"/>
      <c r="M197" s="10" t="s">
        <v>3</v>
      </c>
      <c r="N197" s="57">
        <f>SUM(N190:N196)</f>
        <v>0</v>
      </c>
      <c r="O197" s="57">
        <f>SUM(O190:O196)</f>
        <v>296</v>
      </c>
      <c r="P197" s="12">
        <f t="shared" ref="P197" si="78">SUM(P190:P196)</f>
        <v>278</v>
      </c>
      <c r="Q197" s="100">
        <f t="shared" si="70"/>
        <v>278</v>
      </c>
      <c r="R197" s="102">
        <f t="shared" si="71"/>
        <v>-18</v>
      </c>
      <c r="T197" s="8"/>
      <c r="U197" s="9"/>
      <c r="V197" s="10" t="s">
        <v>3</v>
      </c>
      <c r="W197" s="57">
        <f>SUM(W190:W196)</f>
        <v>5565</v>
      </c>
      <c r="X197" s="57">
        <f>SUM(X190:X196)</f>
        <v>6177</v>
      </c>
      <c r="Y197" s="12">
        <f t="shared" ref="Y197" si="79">SUM(Y190:Y196)</f>
        <v>5585</v>
      </c>
      <c r="Z197" s="100">
        <f t="shared" si="73"/>
        <v>20</v>
      </c>
      <c r="AA197" s="102">
        <f t="shared" si="74"/>
        <v>-592</v>
      </c>
    </row>
    <row r="274" spans="2:27">
      <c r="D274" s="172" t="s">
        <v>79</v>
      </c>
      <c r="E274" s="191">
        <f t="shared" ref="E274:I281" si="80">E8+E19+E30+E41+E52+E63+E74</f>
        <v>25</v>
      </c>
      <c r="F274" s="191">
        <f t="shared" si="80"/>
        <v>28</v>
      </c>
      <c r="G274" s="191">
        <f t="shared" si="80"/>
        <v>26</v>
      </c>
      <c r="H274" s="191">
        <f t="shared" si="80"/>
        <v>0</v>
      </c>
      <c r="I274" s="191">
        <f t="shared" si="80"/>
        <v>0</v>
      </c>
      <c r="M274" s="172" t="s">
        <v>79</v>
      </c>
      <c r="N274" s="191">
        <f t="shared" ref="N274:R281" si="81">N8+N19+N30+N41+N52+N63+N74</f>
        <v>0</v>
      </c>
      <c r="O274" s="191">
        <f t="shared" si="81"/>
        <v>1</v>
      </c>
      <c r="P274" s="191">
        <f t="shared" si="81"/>
        <v>1</v>
      </c>
      <c r="Q274" s="191">
        <f t="shared" si="81"/>
        <v>0</v>
      </c>
      <c r="R274" s="191">
        <f t="shared" si="81"/>
        <v>0</v>
      </c>
      <c r="V274" s="172" t="s">
        <v>79</v>
      </c>
      <c r="W274" s="191">
        <f t="shared" ref="W274:AA281" si="82">W8+W19+W30+W41+W52+W63+W74</f>
        <v>25</v>
      </c>
      <c r="X274" s="191">
        <f t="shared" si="82"/>
        <v>27</v>
      </c>
      <c r="Y274" s="191">
        <f t="shared" si="82"/>
        <v>25</v>
      </c>
      <c r="Z274" s="191">
        <f t="shared" si="82"/>
        <v>0</v>
      </c>
      <c r="AA274" s="191">
        <f t="shared" si="82"/>
        <v>-2</v>
      </c>
    </row>
    <row r="275" spans="2:27">
      <c r="D275" s="172" t="s">
        <v>88</v>
      </c>
      <c r="E275" s="191">
        <f t="shared" si="80"/>
        <v>7</v>
      </c>
      <c r="F275" s="191">
        <f t="shared" si="80"/>
        <v>13</v>
      </c>
      <c r="G275" s="191">
        <f t="shared" si="80"/>
        <v>13</v>
      </c>
      <c r="H275" s="191">
        <f t="shared" si="80"/>
        <v>0</v>
      </c>
      <c r="I275" s="191">
        <f t="shared" si="80"/>
        <v>0</v>
      </c>
      <c r="M275" s="172" t="s">
        <v>88</v>
      </c>
      <c r="N275" s="191">
        <f t="shared" si="81"/>
        <v>0</v>
      </c>
      <c r="O275" s="191">
        <f t="shared" si="81"/>
        <v>5</v>
      </c>
      <c r="P275" s="191">
        <f t="shared" si="81"/>
        <v>5</v>
      </c>
      <c r="Q275" s="191">
        <f t="shared" si="81"/>
        <v>0</v>
      </c>
      <c r="R275" s="191">
        <f t="shared" si="81"/>
        <v>0</v>
      </c>
      <c r="V275" s="172" t="s">
        <v>88</v>
      </c>
      <c r="W275" s="191">
        <f t="shared" si="82"/>
        <v>7</v>
      </c>
      <c r="X275" s="191">
        <f t="shared" si="82"/>
        <v>8</v>
      </c>
      <c r="Y275" s="191">
        <f t="shared" si="82"/>
        <v>8</v>
      </c>
      <c r="Z275" s="191">
        <f t="shared" si="82"/>
        <v>1</v>
      </c>
      <c r="AA275" s="191">
        <f t="shared" si="82"/>
        <v>0</v>
      </c>
    </row>
    <row r="276" spans="2:27">
      <c r="D276" s="172" t="s">
        <v>89</v>
      </c>
      <c r="E276" s="191">
        <f t="shared" si="80"/>
        <v>656</v>
      </c>
      <c r="F276" s="191">
        <f t="shared" si="80"/>
        <v>890</v>
      </c>
      <c r="G276" s="191">
        <f t="shared" si="80"/>
        <v>851</v>
      </c>
      <c r="H276" s="191">
        <f t="shared" si="80"/>
        <v>0</v>
      </c>
      <c r="I276" s="191">
        <f t="shared" si="80"/>
        <v>0</v>
      </c>
      <c r="M276" s="172" t="s">
        <v>89</v>
      </c>
      <c r="N276" s="191">
        <f t="shared" si="81"/>
        <v>0</v>
      </c>
      <c r="O276" s="191">
        <f t="shared" si="81"/>
        <v>226</v>
      </c>
      <c r="P276" s="191">
        <f t="shared" si="81"/>
        <v>225</v>
      </c>
      <c r="Q276" s="191">
        <f t="shared" si="81"/>
        <v>0</v>
      </c>
      <c r="R276" s="191">
        <f t="shared" si="81"/>
        <v>0</v>
      </c>
      <c r="V276" s="172" t="s">
        <v>89</v>
      </c>
      <c r="W276" s="191">
        <f t="shared" si="82"/>
        <v>656</v>
      </c>
      <c r="X276" s="191">
        <f t="shared" si="82"/>
        <v>664</v>
      </c>
      <c r="Y276" s="191">
        <f t="shared" si="82"/>
        <v>626</v>
      </c>
      <c r="Z276" s="191">
        <f t="shared" si="82"/>
        <v>-30</v>
      </c>
      <c r="AA276" s="191">
        <f t="shared" si="82"/>
        <v>-38</v>
      </c>
    </row>
    <row r="277" spans="2:27">
      <c r="D277" s="172" t="s">
        <v>90</v>
      </c>
      <c r="E277" s="191">
        <f t="shared" si="80"/>
        <v>1179</v>
      </c>
      <c r="F277" s="191">
        <f t="shared" si="80"/>
        <v>1465</v>
      </c>
      <c r="G277" s="191">
        <f t="shared" si="80"/>
        <v>1378</v>
      </c>
      <c r="H277" s="191">
        <f t="shared" si="80"/>
        <v>0</v>
      </c>
      <c r="I277" s="191">
        <f t="shared" si="80"/>
        <v>0</v>
      </c>
      <c r="M277" s="172" t="s">
        <v>90</v>
      </c>
      <c r="N277" s="191">
        <f t="shared" si="81"/>
        <v>0</v>
      </c>
      <c r="O277" s="191">
        <f t="shared" si="81"/>
        <v>8</v>
      </c>
      <c r="P277" s="191">
        <f t="shared" si="81"/>
        <v>8</v>
      </c>
      <c r="Q277" s="191">
        <f t="shared" si="81"/>
        <v>0</v>
      </c>
      <c r="R277" s="191">
        <f t="shared" si="81"/>
        <v>0</v>
      </c>
      <c r="V277" s="172" t="s">
        <v>90</v>
      </c>
      <c r="W277" s="191">
        <f t="shared" si="82"/>
        <v>1179</v>
      </c>
      <c r="X277" s="191">
        <f t="shared" si="82"/>
        <v>1457</v>
      </c>
      <c r="Y277" s="191">
        <f t="shared" si="82"/>
        <v>1370</v>
      </c>
      <c r="Z277" s="191">
        <f t="shared" si="82"/>
        <v>191</v>
      </c>
      <c r="AA277" s="191">
        <f t="shared" si="82"/>
        <v>-87</v>
      </c>
    </row>
    <row r="278" spans="2:27">
      <c r="D278" s="172" t="s">
        <v>91</v>
      </c>
      <c r="E278" s="191">
        <f t="shared" si="80"/>
        <v>32</v>
      </c>
      <c r="F278" s="191">
        <f t="shared" si="80"/>
        <v>39</v>
      </c>
      <c r="G278" s="191">
        <f t="shared" si="80"/>
        <v>45</v>
      </c>
      <c r="H278" s="191">
        <f t="shared" si="80"/>
        <v>0</v>
      </c>
      <c r="I278" s="191">
        <f t="shared" si="80"/>
        <v>0</v>
      </c>
      <c r="M278" s="172" t="s">
        <v>91</v>
      </c>
      <c r="N278" s="191">
        <f t="shared" si="81"/>
        <v>0</v>
      </c>
      <c r="O278" s="191">
        <f t="shared" si="81"/>
        <v>6</v>
      </c>
      <c r="P278" s="191">
        <f t="shared" si="81"/>
        <v>6</v>
      </c>
      <c r="Q278" s="191">
        <f t="shared" si="81"/>
        <v>0</v>
      </c>
      <c r="R278" s="191">
        <f t="shared" si="81"/>
        <v>0</v>
      </c>
      <c r="V278" s="172" t="s">
        <v>91</v>
      </c>
      <c r="W278" s="191">
        <f t="shared" si="82"/>
        <v>32</v>
      </c>
      <c r="X278" s="191">
        <f t="shared" si="82"/>
        <v>33</v>
      </c>
      <c r="Y278" s="191">
        <f t="shared" si="82"/>
        <v>39</v>
      </c>
      <c r="Z278" s="191">
        <f t="shared" si="82"/>
        <v>7</v>
      </c>
      <c r="AA278" s="191">
        <f t="shared" si="82"/>
        <v>6</v>
      </c>
    </row>
    <row r="279" spans="2:27">
      <c r="D279" s="172" t="s">
        <v>92</v>
      </c>
      <c r="E279" s="191">
        <f t="shared" si="80"/>
        <v>3516</v>
      </c>
      <c r="F279" s="191">
        <f t="shared" si="80"/>
        <v>4030</v>
      </c>
      <c r="G279" s="191">
        <f t="shared" si="80"/>
        <v>3544</v>
      </c>
      <c r="H279" s="191">
        <f t="shared" si="80"/>
        <v>0</v>
      </c>
      <c r="I279" s="191">
        <f t="shared" si="80"/>
        <v>0</v>
      </c>
      <c r="M279" s="172" t="s">
        <v>92</v>
      </c>
      <c r="N279" s="191">
        <f t="shared" si="81"/>
        <v>0</v>
      </c>
      <c r="O279" s="191">
        <f t="shared" si="81"/>
        <v>50</v>
      </c>
      <c r="P279" s="191">
        <f t="shared" si="81"/>
        <v>33</v>
      </c>
      <c r="Q279" s="191">
        <f t="shared" si="81"/>
        <v>0</v>
      </c>
      <c r="R279" s="191">
        <f t="shared" si="81"/>
        <v>0</v>
      </c>
      <c r="V279" s="172" t="s">
        <v>92</v>
      </c>
      <c r="W279" s="191">
        <f t="shared" si="82"/>
        <v>3516</v>
      </c>
      <c r="X279" s="191">
        <f t="shared" si="82"/>
        <v>3980</v>
      </c>
      <c r="Y279" s="191">
        <f t="shared" si="82"/>
        <v>3511</v>
      </c>
      <c r="Z279" s="191">
        <f t="shared" si="82"/>
        <v>-5</v>
      </c>
      <c r="AA279" s="191">
        <f t="shared" si="82"/>
        <v>-469</v>
      </c>
    </row>
    <row r="280" spans="2:27">
      <c r="D280" s="172" t="s">
        <v>80</v>
      </c>
      <c r="E280" s="191">
        <f t="shared" si="80"/>
        <v>150</v>
      </c>
      <c r="F280" s="191">
        <f t="shared" si="80"/>
        <v>8</v>
      </c>
      <c r="G280" s="191">
        <f t="shared" si="80"/>
        <v>6</v>
      </c>
      <c r="H280" s="191">
        <f t="shared" si="80"/>
        <v>0</v>
      </c>
      <c r="I280" s="191">
        <f t="shared" si="80"/>
        <v>0</v>
      </c>
      <c r="M280" s="172" t="s">
        <v>80</v>
      </c>
      <c r="N280" s="191">
        <f t="shared" si="81"/>
        <v>0</v>
      </c>
      <c r="O280" s="191">
        <f t="shared" si="81"/>
        <v>0</v>
      </c>
      <c r="P280" s="191">
        <f t="shared" si="81"/>
        <v>0</v>
      </c>
      <c r="Q280" s="191">
        <f t="shared" si="81"/>
        <v>0</v>
      </c>
      <c r="R280" s="191">
        <f t="shared" si="81"/>
        <v>0</v>
      </c>
      <c r="V280" s="172" t="s">
        <v>80</v>
      </c>
      <c r="W280" s="191">
        <f t="shared" si="82"/>
        <v>150</v>
      </c>
      <c r="X280" s="191">
        <f t="shared" si="82"/>
        <v>8</v>
      </c>
      <c r="Y280" s="191">
        <f t="shared" si="82"/>
        <v>6</v>
      </c>
      <c r="Z280" s="191">
        <f t="shared" si="82"/>
        <v>-144</v>
      </c>
      <c r="AA280" s="191">
        <f t="shared" si="82"/>
        <v>-2</v>
      </c>
    </row>
    <row r="281" spans="2:27">
      <c r="D281" s="172" t="s">
        <v>93</v>
      </c>
      <c r="E281" s="191">
        <f t="shared" si="80"/>
        <v>0</v>
      </c>
      <c r="F281" s="191">
        <f t="shared" si="80"/>
        <v>0</v>
      </c>
      <c r="G281" s="191">
        <f t="shared" si="80"/>
        <v>0</v>
      </c>
      <c r="H281" s="191">
        <f t="shared" si="80"/>
        <v>0</v>
      </c>
      <c r="I281" s="191">
        <f t="shared" si="80"/>
        <v>0</v>
      </c>
      <c r="M281" s="172" t="s">
        <v>93</v>
      </c>
      <c r="N281" s="191">
        <f t="shared" si="81"/>
        <v>0</v>
      </c>
      <c r="O281" s="191">
        <f t="shared" si="81"/>
        <v>0</v>
      </c>
      <c r="P281" s="191">
        <f t="shared" si="81"/>
        <v>0</v>
      </c>
      <c r="Q281" s="191">
        <f t="shared" si="81"/>
        <v>0</v>
      </c>
      <c r="R281" s="191">
        <f t="shared" si="81"/>
        <v>0</v>
      </c>
      <c r="V281" s="172" t="s">
        <v>93</v>
      </c>
      <c r="W281" s="191">
        <f t="shared" si="82"/>
        <v>0</v>
      </c>
      <c r="X281" s="191">
        <f t="shared" si="82"/>
        <v>0</v>
      </c>
      <c r="Y281" s="191">
        <f t="shared" si="82"/>
        <v>0</v>
      </c>
      <c r="Z281" s="191">
        <f t="shared" si="82"/>
        <v>0</v>
      </c>
      <c r="AA281" s="191">
        <f t="shared" si="82"/>
        <v>0</v>
      </c>
    </row>
    <row r="283" spans="2:27" ht="30">
      <c r="B283" s="119"/>
      <c r="C283" s="119"/>
      <c r="D283" s="119"/>
      <c r="E283" s="119" t="s">
        <v>37</v>
      </c>
      <c r="F283" s="119" t="s">
        <v>69</v>
      </c>
      <c r="G283" s="119" t="s">
        <v>69</v>
      </c>
      <c r="H283" s="119" t="s">
        <v>69</v>
      </c>
      <c r="I283" s="119" t="s">
        <v>69</v>
      </c>
      <c r="K283" s="119"/>
      <c r="L283" s="119"/>
      <c r="M283" s="119"/>
      <c r="N283" s="119" t="s">
        <v>37</v>
      </c>
      <c r="O283" s="119" t="s">
        <v>69</v>
      </c>
      <c r="P283" s="119" t="s">
        <v>69</v>
      </c>
      <c r="Q283" s="119" t="s">
        <v>69</v>
      </c>
      <c r="R283" s="119" t="s">
        <v>69</v>
      </c>
      <c r="T283" s="119"/>
      <c r="U283" s="119"/>
      <c r="V283" s="119"/>
      <c r="W283" s="119" t="s">
        <v>37</v>
      </c>
      <c r="X283" s="119" t="s">
        <v>69</v>
      </c>
      <c r="Y283" s="119" t="s">
        <v>69</v>
      </c>
      <c r="Z283" s="119" t="s">
        <v>69</v>
      </c>
      <c r="AA283" s="119" t="s">
        <v>69</v>
      </c>
    </row>
    <row r="284" spans="2:27">
      <c r="B284" s="122" t="s">
        <v>96</v>
      </c>
      <c r="C284" s="122" t="s">
        <v>97</v>
      </c>
      <c r="D284" s="122" t="s">
        <v>98</v>
      </c>
      <c r="E284" s="122" t="s">
        <v>70</v>
      </c>
      <c r="F284" s="122" t="s">
        <v>70</v>
      </c>
      <c r="G284" s="122" t="s">
        <v>71</v>
      </c>
      <c r="H284" s="122" t="s">
        <v>72</v>
      </c>
      <c r="I284" s="122" t="s">
        <v>72</v>
      </c>
      <c r="K284" s="122" t="s">
        <v>96</v>
      </c>
      <c r="L284" s="122" t="s">
        <v>97</v>
      </c>
      <c r="M284" s="122" t="s">
        <v>98</v>
      </c>
      <c r="N284" s="122" t="s">
        <v>70</v>
      </c>
      <c r="O284" s="122" t="s">
        <v>70</v>
      </c>
      <c r="P284" s="122" t="s">
        <v>71</v>
      </c>
      <c r="Q284" s="122" t="s">
        <v>72</v>
      </c>
      <c r="R284" s="122" t="s">
        <v>72</v>
      </c>
      <c r="T284" s="122" t="s">
        <v>96</v>
      </c>
      <c r="U284" s="122" t="s">
        <v>97</v>
      </c>
      <c r="V284" s="122" t="s">
        <v>98</v>
      </c>
      <c r="W284" s="122" t="s">
        <v>70</v>
      </c>
      <c r="X284" s="122" t="s">
        <v>70</v>
      </c>
      <c r="Y284" s="122" t="s">
        <v>71</v>
      </c>
      <c r="Z284" s="122" t="s">
        <v>72</v>
      </c>
      <c r="AA284" s="122" t="s">
        <v>72</v>
      </c>
    </row>
    <row r="285" spans="2:27">
      <c r="B285" s="173"/>
      <c r="C285" s="173"/>
      <c r="D285" s="173"/>
      <c r="E285" s="122">
        <v>2020</v>
      </c>
      <c r="F285" s="122">
        <v>2020</v>
      </c>
      <c r="G285" s="122">
        <v>2020</v>
      </c>
      <c r="H285" s="122">
        <v>2020</v>
      </c>
      <c r="I285" s="122">
        <v>2020</v>
      </c>
      <c r="K285" s="173"/>
      <c r="L285" s="173"/>
      <c r="M285" s="173"/>
      <c r="N285" s="122">
        <v>2020</v>
      </c>
      <c r="O285" s="122">
        <v>2020</v>
      </c>
      <c r="P285" s="122">
        <v>2020</v>
      </c>
      <c r="Q285" s="122">
        <v>2020</v>
      </c>
      <c r="R285" s="122">
        <v>2020</v>
      </c>
      <c r="T285" s="173"/>
      <c r="U285" s="173"/>
      <c r="V285" s="173"/>
      <c r="W285" s="122">
        <v>2020</v>
      </c>
      <c r="X285" s="122">
        <v>2020</v>
      </c>
      <c r="Y285" s="122">
        <v>2020</v>
      </c>
      <c r="Z285" s="122">
        <v>2020</v>
      </c>
      <c r="AA285" s="122">
        <v>2020</v>
      </c>
    </row>
    <row r="286" spans="2:27">
      <c r="B286" s="174"/>
      <c r="C286" s="174"/>
      <c r="D286" s="174"/>
      <c r="E286" s="175"/>
      <c r="F286" s="175"/>
      <c r="G286" s="175"/>
      <c r="H286" s="175"/>
      <c r="I286" s="175"/>
      <c r="K286" s="174"/>
      <c r="L286" s="174"/>
      <c r="M286" s="174"/>
      <c r="N286" s="175"/>
      <c r="O286" s="175"/>
      <c r="P286" s="175"/>
      <c r="Q286" s="175"/>
      <c r="R286" s="175"/>
      <c r="T286" s="174"/>
      <c r="U286" s="174"/>
      <c r="V286" s="174"/>
      <c r="W286" s="175"/>
      <c r="X286" s="175"/>
      <c r="Y286" s="175"/>
      <c r="Z286" s="175"/>
      <c r="AA286" s="175"/>
    </row>
    <row r="287" spans="2:27">
      <c r="B287" s="180">
        <v>1</v>
      </c>
      <c r="C287" s="182" t="s">
        <v>61</v>
      </c>
      <c r="D287" s="182" t="s">
        <v>76</v>
      </c>
      <c r="E287" s="182">
        <f>E8+E10+E11</f>
        <v>1860</v>
      </c>
      <c r="F287" s="182">
        <f>F8+F10+F11</f>
        <v>2383</v>
      </c>
      <c r="G287" s="182">
        <f>G8+G10+G11</f>
        <v>2255</v>
      </c>
      <c r="H287" s="182">
        <f>H8+H10+H11</f>
        <v>0</v>
      </c>
      <c r="I287" s="182">
        <f>I8+I10+I11</f>
        <v>0</v>
      </c>
      <c r="K287" s="180">
        <v>1</v>
      </c>
      <c r="L287" s="182" t="s">
        <v>61</v>
      </c>
      <c r="M287" s="182" t="s">
        <v>76</v>
      </c>
      <c r="N287" s="182">
        <f>N8+N10+N11</f>
        <v>0</v>
      </c>
      <c r="O287" s="182">
        <f>O8+O10+O11</f>
        <v>235</v>
      </c>
      <c r="P287" s="182">
        <f>P8+P10+P11</f>
        <v>234</v>
      </c>
      <c r="Q287" s="182">
        <f>Q8+Q10+Q11</f>
        <v>0</v>
      </c>
      <c r="R287" s="182">
        <f>R8+R10+R11</f>
        <v>0</v>
      </c>
      <c r="T287" s="180">
        <v>1</v>
      </c>
      <c r="U287" s="182" t="s">
        <v>61</v>
      </c>
      <c r="V287" s="182" t="s">
        <v>76</v>
      </c>
      <c r="W287" s="182">
        <f>W8+W10+W11</f>
        <v>26</v>
      </c>
      <c r="X287" s="182">
        <f>X8+X10+X11</f>
        <v>25</v>
      </c>
      <c r="Y287" s="182">
        <f>Y8+Y10+Y11</f>
        <v>25</v>
      </c>
      <c r="Z287" s="182">
        <f>Z8+Z10+Z11</f>
        <v>-1</v>
      </c>
      <c r="AA287" s="182">
        <f>AA8+AA10+AA11</f>
        <v>0</v>
      </c>
    </row>
    <row r="288" spans="2:27">
      <c r="B288" s="180"/>
      <c r="C288" s="182"/>
      <c r="D288" s="182" t="s">
        <v>77</v>
      </c>
      <c r="E288" s="182">
        <f>E9+E12+E13+E14+E15</f>
        <v>3705</v>
      </c>
      <c r="F288" s="182">
        <f>F9+F12+F13+F14+F15</f>
        <v>4090</v>
      </c>
      <c r="G288" s="182">
        <f>G9+G12+G13+G14+G15</f>
        <v>3608</v>
      </c>
      <c r="H288" s="182">
        <f>H9+H12+H13+H14+H15</f>
        <v>0</v>
      </c>
      <c r="I288" s="182">
        <f>I9+I12+I13+I14+I15</f>
        <v>0</v>
      </c>
      <c r="K288" s="180"/>
      <c r="L288" s="182"/>
      <c r="M288" s="182" t="s">
        <v>77</v>
      </c>
      <c r="N288" s="182">
        <f>N9+N12+N13+N14+N15</f>
        <v>0</v>
      </c>
      <c r="O288" s="182">
        <f>O9+O12+O13+O14+O15</f>
        <v>61</v>
      </c>
      <c r="P288" s="182">
        <f>P9+P12+P13+P14+P15</f>
        <v>44</v>
      </c>
      <c r="Q288" s="182">
        <f>Q9+Q12+Q13+Q14+Q15</f>
        <v>0</v>
      </c>
      <c r="R288" s="182">
        <f>R9+R12+R13+R14+R15</f>
        <v>0</v>
      </c>
      <c r="T288" s="180"/>
      <c r="U288" s="182"/>
      <c r="V288" s="182" t="s">
        <v>77</v>
      </c>
      <c r="W288" s="182">
        <f>W9+W12+W13+W14+W15</f>
        <v>26</v>
      </c>
      <c r="X288" s="182">
        <f>X9+X12+X13+X14+X15</f>
        <v>118</v>
      </c>
      <c r="Y288" s="182">
        <f>Y9+Y12+Y13+Y14+Y15</f>
        <v>103</v>
      </c>
      <c r="Z288" s="182">
        <f>Z9+Z12+Z13+Z14+Z15</f>
        <v>77</v>
      </c>
      <c r="AA288" s="182">
        <f>AA9+AA12+AA13+AA14+AA15</f>
        <v>-15</v>
      </c>
    </row>
    <row r="289" spans="2:27">
      <c r="B289" s="185"/>
      <c r="C289" s="186"/>
      <c r="D289" s="187" t="s">
        <v>3</v>
      </c>
      <c r="E289" s="187">
        <f t="shared" ref="E289:I289" si="83">SUM(E287:E288)</f>
        <v>5565</v>
      </c>
      <c r="F289" s="187">
        <f t="shared" si="83"/>
        <v>6473</v>
      </c>
      <c r="G289" s="187">
        <f t="shared" si="83"/>
        <v>5863</v>
      </c>
      <c r="H289" s="187">
        <f t="shared" si="83"/>
        <v>0</v>
      </c>
      <c r="I289" s="187">
        <f t="shared" si="83"/>
        <v>0</v>
      </c>
      <c r="K289" s="185"/>
      <c r="L289" s="186"/>
      <c r="M289" s="187" t="s">
        <v>3</v>
      </c>
      <c r="N289" s="187">
        <f t="shared" ref="N289:R289" si="84">SUM(N287:N288)</f>
        <v>0</v>
      </c>
      <c r="O289" s="187">
        <f t="shared" si="84"/>
        <v>296</v>
      </c>
      <c r="P289" s="187">
        <f t="shared" si="84"/>
        <v>278</v>
      </c>
      <c r="Q289" s="187">
        <f t="shared" si="84"/>
        <v>0</v>
      </c>
      <c r="R289" s="187">
        <f t="shared" si="84"/>
        <v>0</v>
      </c>
      <c r="T289" s="185"/>
      <c r="U289" s="186"/>
      <c r="V289" s="187" t="s">
        <v>3</v>
      </c>
      <c r="W289" s="187">
        <f t="shared" ref="W289:AA289" si="85">SUM(W287:W288)</f>
        <v>52</v>
      </c>
      <c r="X289" s="187">
        <f t="shared" si="85"/>
        <v>143</v>
      </c>
      <c r="Y289" s="187">
        <f t="shared" si="85"/>
        <v>128</v>
      </c>
      <c r="Z289" s="187">
        <f t="shared" si="85"/>
        <v>76</v>
      </c>
      <c r="AA289" s="187">
        <f t="shared" si="85"/>
        <v>-15</v>
      </c>
    </row>
    <row r="290" spans="2:27">
      <c r="B290" s="180">
        <v>2</v>
      </c>
      <c r="C290" s="182" t="s">
        <v>62</v>
      </c>
      <c r="D290" s="182" t="s">
        <v>76</v>
      </c>
      <c r="E290" s="182">
        <f>E19+E21+E22</f>
        <v>0</v>
      </c>
      <c r="F290" s="182">
        <f>F19+F21+F22</f>
        <v>0</v>
      </c>
      <c r="G290" s="182">
        <f>G19+G21+G22</f>
        <v>0</v>
      </c>
      <c r="H290" s="182">
        <f>H19+H21+H22</f>
        <v>0</v>
      </c>
      <c r="I290" s="182">
        <f>I19+I21+I22</f>
        <v>0</v>
      </c>
      <c r="K290" s="180">
        <v>2</v>
      </c>
      <c r="L290" s="182" t="s">
        <v>62</v>
      </c>
      <c r="M290" s="182" t="s">
        <v>76</v>
      </c>
      <c r="N290" s="182">
        <f>N19+N21+N22</f>
        <v>0</v>
      </c>
      <c r="O290" s="182">
        <f>O19+O21+O22</f>
        <v>0</v>
      </c>
      <c r="P290" s="182">
        <f>P19+P21+P22</f>
        <v>0</v>
      </c>
      <c r="Q290" s="182">
        <f>Q19+Q21+Q22</f>
        <v>0</v>
      </c>
      <c r="R290" s="182">
        <f>R19+R21+R22</f>
        <v>0</v>
      </c>
      <c r="T290" s="180">
        <v>2</v>
      </c>
      <c r="U290" s="182" t="s">
        <v>62</v>
      </c>
      <c r="V290" s="182" t="s">
        <v>76</v>
      </c>
      <c r="W290" s="182">
        <f>W19+W21+W22</f>
        <v>89</v>
      </c>
      <c r="X290" s="182">
        <f>X19+X21+X22</f>
        <v>93</v>
      </c>
      <c r="Y290" s="182">
        <f>Y19+Y21+Y22</f>
        <v>85</v>
      </c>
      <c r="Z290" s="182">
        <f>Z19+Z21+Z22</f>
        <v>-4</v>
      </c>
      <c r="AA290" s="182">
        <f>AA19+AA21+AA22</f>
        <v>-8</v>
      </c>
    </row>
    <row r="291" spans="2:27">
      <c r="B291" s="180"/>
      <c r="C291" s="182"/>
      <c r="D291" s="182" t="s">
        <v>77</v>
      </c>
      <c r="E291" s="182">
        <f>E20+E23+E24+E25+E26</f>
        <v>0</v>
      </c>
      <c r="F291" s="182">
        <f>F20+F23+F24+F25+F26</f>
        <v>0</v>
      </c>
      <c r="G291" s="182">
        <f>G20+G23+G24+G25+G26</f>
        <v>0</v>
      </c>
      <c r="H291" s="182">
        <f>H20+H23+H24+H25+H26</f>
        <v>0</v>
      </c>
      <c r="I291" s="182">
        <f>I20+I23+I24+I25+I26</f>
        <v>0</v>
      </c>
      <c r="K291" s="180"/>
      <c r="L291" s="182"/>
      <c r="M291" s="182" t="s">
        <v>77</v>
      </c>
      <c r="N291" s="182">
        <f>N20+N23+N24+N25+N26</f>
        <v>0</v>
      </c>
      <c r="O291" s="182">
        <f>O20+O23+O24+O25+O26</f>
        <v>0</v>
      </c>
      <c r="P291" s="182">
        <f>P20+P23+P24+P25+P26</f>
        <v>0</v>
      </c>
      <c r="Q291" s="182">
        <f>Q20+Q23+Q24+Q25+Q26</f>
        <v>0</v>
      </c>
      <c r="R291" s="182">
        <f>R20+R23+R24+R25+R26</f>
        <v>0</v>
      </c>
      <c r="T291" s="180"/>
      <c r="U291" s="182"/>
      <c r="V291" s="182" t="s">
        <v>77</v>
      </c>
      <c r="W291" s="182">
        <f>W20+W23+W24+W25+W26</f>
        <v>12</v>
      </c>
      <c r="X291" s="182">
        <f>X20+X23+X24+X25+X26</f>
        <v>22</v>
      </c>
      <c r="Y291" s="182">
        <f>Y20+Y23+Y24+Y25+Y26</f>
        <v>9</v>
      </c>
      <c r="Z291" s="182">
        <f>Z20+Z23+Z24+Z25+Z26</f>
        <v>-3</v>
      </c>
      <c r="AA291" s="182">
        <f>AA20+AA23+AA24+AA25+AA26</f>
        <v>-13</v>
      </c>
    </row>
    <row r="292" spans="2:27">
      <c r="B292" s="185"/>
      <c r="C292" s="186"/>
      <c r="D292" s="187" t="s">
        <v>3</v>
      </c>
      <c r="E292" s="187">
        <f t="shared" ref="E292:F292" si="86">SUM(E290:E291)</f>
        <v>0</v>
      </c>
      <c r="F292" s="187">
        <f t="shared" si="86"/>
        <v>0</v>
      </c>
      <c r="G292" s="187">
        <f t="shared" ref="G292:I292" si="87">SUM(G290:G291)</f>
        <v>0</v>
      </c>
      <c r="H292" s="187">
        <f t="shared" si="87"/>
        <v>0</v>
      </c>
      <c r="I292" s="187">
        <f t="shared" si="87"/>
        <v>0</v>
      </c>
      <c r="K292" s="185"/>
      <c r="L292" s="186"/>
      <c r="M292" s="187" t="s">
        <v>3</v>
      </c>
      <c r="N292" s="187">
        <f t="shared" ref="N292:O292" si="88">SUM(N290:N291)</f>
        <v>0</v>
      </c>
      <c r="O292" s="187">
        <f t="shared" si="88"/>
        <v>0</v>
      </c>
      <c r="P292" s="187">
        <f t="shared" ref="P292:R292" si="89">SUM(P290:P291)</f>
        <v>0</v>
      </c>
      <c r="Q292" s="187">
        <f t="shared" si="89"/>
        <v>0</v>
      </c>
      <c r="R292" s="187">
        <f t="shared" si="89"/>
        <v>0</v>
      </c>
      <c r="T292" s="185"/>
      <c r="U292" s="186"/>
      <c r="V292" s="187" t="s">
        <v>3</v>
      </c>
      <c r="W292" s="187">
        <f t="shared" ref="W292:X292" si="90">SUM(W290:W291)</f>
        <v>101</v>
      </c>
      <c r="X292" s="187">
        <f t="shared" si="90"/>
        <v>115</v>
      </c>
      <c r="Y292" s="187">
        <f t="shared" ref="Y292:AA292" si="91">SUM(Y290:Y291)</f>
        <v>94</v>
      </c>
      <c r="Z292" s="187">
        <f t="shared" si="91"/>
        <v>-7</v>
      </c>
      <c r="AA292" s="187">
        <f t="shared" si="91"/>
        <v>-21</v>
      </c>
    </row>
    <row r="293" spans="2:27">
      <c r="B293" s="180">
        <v>3</v>
      </c>
      <c r="C293" s="182" t="s">
        <v>63</v>
      </c>
      <c r="D293" s="182" t="s">
        <v>76</v>
      </c>
      <c r="E293" s="182">
        <f>E30+E32+E33</f>
        <v>0</v>
      </c>
      <c r="F293" s="182">
        <f>F30+F32+F33</f>
        <v>0</v>
      </c>
      <c r="G293" s="182">
        <f>G30+G32+G33</f>
        <v>0</v>
      </c>
      <c r="H293" s="182">
        <f>H30+H32+H33</f>
        <v>0</v>
      </c>
      <c r="I293" s="182">
        <f>I30+I32+I33</f>
        <v>0</v>
      </c>
      <c r="K293" s="180">
        <v>3</v>
      </c>
      <c r="L293" s="182" t="s">
        <v>63</v>
      </c>
      <c r="M293" s="182" t="s">
        <v>76</v>
      </c>
      <c r="N293" s="182">
        <f>N30+N32+N33</f>
        <v>0</v>
      </c>
      <c r="O293" s="182">
        <f>O30+O32+O33</f>
        <v>0</v>
      </c>
      <c r="P293" s="182">
        <f>P30+P32+P33</f>
        <v>0</v>
      </c>
      <c r="Q293" s="182">
        <f>Q30+Q32+Q33</f>
        <v>0</v>
      </c>
      <c r="R293" s="182">
        <f>R30+R32+R33</f>
        <v>0</v>
      </c>
      <c r="T293" s="180">
        <v>3</v>
      </c>
      <c r="U293" s="182" t="s">
        <v>63</v>
      </c>
      <c r="V293" s="182" t="s">
        <v>76</v>
      </c>
      <c r="W293" s="182">
        <f>W30+W32+W33</f>
        <v>475</v>
      </c>
      <c r="X293" s="182">
        <f>X30+X32+X33</f>
        <v>486</v>
      </c>
      <c r="Y293" s="182">
        <f>Y30+Y32+Y33</f>
        <v>461</v>
      </c>
      <c r="Z293" s="182">
        <f>Z30+Z32+Z33</f>
        <v>-14</v>
      </c>
      <c r="AA293" s="182">
        <f>AA30+AA32+AA33</f>
        <v>-25</v>
      </c>
    </row>
    <row r="294" spans="2:27">
      <c r="B294" s="180"/>
      <c r="C294" s="182"/>
      <c r="D294" s="182" t="s">
        <v>77</v>
      </c>
      <c r="E294" s="182">
        <f>E31+E34+E35+E36+E37</f>
        <v>0</v>
      </c>
      <c r="F294" s="182">
        <f>F31+F34+F35+F36+F37</f>
        <v>0</v>
      </c>
      <c r="G294" s="182">
        <f>G31+G34+G35+G36+G37</f>
        <v>0</v>
      </c>
      <c r="H294" s="182">
        <f>H31+H34+H35+H36+H37</f>
        <v>0</v>
      </c>
      <c r="I294" s="182">
        <f>I31+I34+I35+I36+I37</f>
        <v>0</v>
      </c>
      <c r="K294" s="180"/>
      <c r="L294" s="182"/>
      <c r="M294" s="182" t="s">
        <v>77</v>
      </c>
      <c r="N294" s="182">
        <f>N31+N34+N35+N36+N37</f>
        <v>0</v>
      </c>
      <c r="O294" s="182">
        <f>O31+O34+O35+O36+O37</f>
        <v>0</v>
      </c>
      <c r="P294" s="182">
        <f>P31+P34+P35+P36+P37</f>
        <v>0</v>
      </c>
      <c r="Q294" s="182">
        <f>Q31+Q34+Q35+Q36+Q37</f>
        <v>0</v>
      </c>
      <c r="R294" s="182">
        <f>R31+R34+R35+R36+R37</f>
        <v>0</v>
      </c>
      <c r="T294" s="180"/>
      <c r="U294" s="182"/>
      <c r="V294" s="182" t="s">
        <v>77</v>
      </c>
      <c r="W294" s="182">
        <f>W31+W34+W35+W36+W37</f>
        <v>1427</v>
      </c>
      <c r="X294" s="182">
        <f>X31+X34+X35+X36+X37</f>
        <v>1432</v>
      </c>
      <c r="Y294" s="182">
        <f>Y31+Y34+Y35+Y36+Y37</f>
        <v>1421</v>
      </c>
      <c r="Z294" s="182">
        <f>Z31+Z34+Z35+Z36+Z37</f>
        <v>-6</v>
      </c>
      <c r="AA294" s="182">
        <f>AA31+AA34+AA35+AA36+AA37</f>
        <v>-11</v>
      </c>
    </row>
    <row r="295" spans="2:27">
      <c r="B295" s="185"/>
      <c r="C295" s="186"/>
      <c r="D295" s="187" t="s">
        <v>3</v>
      </c>
      <c r="E295" s="192">
        <f t="shared" ref="E295:F295" si="92">SUM(E293:E294)</f>
        <v>0</v>
      </c>
      <c r="F295" s="192">
        <f t="shared" si="92"/>
        <v>0</v>
      </c>
      <c r="G295" s="192">
        <f t="shared" ref="G295:I295" si="93">SUM(G293:G294)</f>
        <v>0</v>
      </c>
      <c r="H295" s="192">
        <f t="shared" si="93"/>
        <v>0</v>
      </c>
      <c r="I295" s="192">
        <f t="shared" si="93"/>
        <v>0</v>
      </c>
      <c r="K295" s="185"/>
      <c r="L295" s="186"/>
      <c r="M295" s="187" t="s">
        <v>3</v>
      </c>
      <c r="N295" s="192">
        <f t="shared" ref="N295:O295" si="94">SUM(N293:N294)</f>
        <v>0</v>
      </c>
      <c r="O295" s="192">
        <f t="shared" si="94"/>
        <v>0</v>
      </c>
      <c r="P295" s="192">
        <f t="shared" ref="P295:R295" si="95">SUM(P293:P294)</f>
        <v>0</v>
      </c>
      <c r="Q295" s="192">
        <f t="shared" si="95"/>
        <v>0</v>
      </c>
      <c r="R295" s="192">
        <f t="shared" si="95"/>
        <v>0</v>
      </c>
      <c r="T295" s="185"/>
      <c r="U295" s="186"/>
      <c r="V295" s="187" t="s">
        <v>3</v>
      </c>
      <c r="W295" s="192">
        <f t="shared" ref="W295:X295" si="96">SUM(W293:W294)</f>
        <v>1902</v>
      </c>
      <c r="X295" s="192">
        <f t="shared" si="96"/>
        <v>1918</v>
      </c>
      <c r="Y295" s="192">
        <f t="shared" ref="Y295:AA295" si="97">SUM(Y293:Y294)</f>
        <v>1882</v>
      </c>
      <c r="Z295" s="192">
        <f t="shared" si="97"/>
        <v>-20</v>
      </c>
      <c r="AA295" s="192">
        <f t="shared" si="97"/>
        <v>-36</v>
      </c>
    </row>
    <row r="296" spans="2:27">
      <c r="B296" s="180">
        <v>4</v>
      </c>
      <c r="C296" s="182" t="s">
        <v>64</v>
      </c>
      <c r="D296" s="182" t="s">
        <v>76</v>
      </c>
      <c r="E296" s="182">
        <f>E41+E43+E44</f>
        <v>0</v>
      </c>
      <c r="F296" s="182">
        <f>F41+F43+F44</f>
        <v>0</v>
      </c>
      <c r="G296" s="182">
        <f>G41+G43+G44</f>
        <v>0</v>
      </c>
      <c r="H296" s="182">
        <f>H41+H43+H44</f>
        <v>0</v>
      </c>
      <c r="I296" s="182">
        <f>I41+I43+I44</f>
        <v>0</v>
      </c>
      <c r="K296" s="180">
        <v>4</v>
      </c>
      <c r="L296" s="182" t="s">
        <v>64</v>
      </c>
      <c r="M296" s="182" t="s">
        <v>76</v>
      </c>
      <c r="N296" s="182">
        <f>N41+N43+N44</f>
        <v>0</v>
      </c>
      <c r="O296" s="182">
        <f>O41+O43+O44</f>
        <v>0</v>
      </c>
      <c r="P296" s="182">
        <f>P41+P43+P44</f>
        <v>0</v>
      </c>
      <c r="Q296" s="182">
        <f>Q41+Q43+Q44</f>
        <v>0</v>
      </c>
      <c r="R296" s="182">
        <f>R41+R43+R44</f>
        <v>0</v>
      </c>
      <c r="T296" s="180">
        <v>4</v>
      </c>
      <c r="U296" s="182" t="s">
        <v>64</v>
      </c>
      <c r="V296" s="182" t="s">
        <v>76</v>
      </c>
      <c r="W296" s="182">
        <f>W41+W43+W44</f>
        <v>432</v>
      </c>
      <c r="X296" s="182">
        <f>X41+X43+X44</f>
        <v>469</v>
      </c>
      <c r="Y296" s="182">
        <f>Y41+Y43+Y44</f>
        <v>416</v>
      </c>
      <c r="Z296" s="182">
        <f>Z41+Z43+Z44</f>
        <v>-16</v>
      </c>
      <c r="AA296" s="182">
        <f>AA41+AA43+AA44</f>
        <v>-53</v>
      </c>
    </row>
    <row r="297" spans="2:27">
      <c r="B297" s="180"/>
      <c r="C297" s="182"/>
      <c r="D297" s="182" t="s">
        <v>77</v>
      </c>
      <c r="E297" s="182">
        <f>E42+E45+E46+E47+E48</f>
        <v>0</v>
      </c>
      <c r="F297" s="182">
        <f>F42+F45+F46+F47+F48</f>
        <v>0</v>
      </c>
      <c r="G297" s="182">
        <f>G42+G45+G46+G47+G48</f>
        <v>0</v>
      </c>
      <c r="H297" s="182">
        <f>H42+H45+H46+H47+H48</f>
        <v>0</v>
      </c>
      <c r="I297" s="182">
        <f>I42+I45+I46+I47+I48</f>
        <v>0</v>
      </c>
      <c r="K297" s="180"/>
      <c r="L297" s="182"/>
      <c r="M297" s="182" t="s">
        <v>77</v>
      </c>
      <c r="N297" s="182">
        <f>N42+N45+N46+N47+N48</f>
        <v>0</v>
      </c>
      <c r="O297" s="182">
        <f>O42+O45+O46+O47+O48</f>
        <v>0</v>
      </c>
      <c r="P297" s="182">
        <f>P42+P45+P46+P47+P48</f>
        <v>0</v>
      </c>
      <c r="Q297" s="182">
        <f>Q42+Q45+Q46+Q47+Q48</f>
        <v>0</v>
      </c>
      <c r="R297" s="182">
        <f>R42+R45+R46+R47+R48</f>
        <v>0</v>
      </c>
      <c r="T297" s="180"/>
      <c r="U297" s="182"/>
      <c r="V297" s="182" t="s">
        <v>77</v>
      </c>
      <c r="W297" s="182">
        <f>W42+W45+W46+W47+W48</f>
        <v>708</v>
      </c>
      <c r="X297" s="182">
        <f>X42+X45+X46+X47+X48</f>
        <v>593</v>
      </c>
      <c r="Y297" s="182">
        <f>Y42+Y45+Y46+Y47+Y48</f>
        <v>601</v>
      </c>
      <c r="Z297" s="182">
        <f>Z42+Z45+Z46+Z47+Z48</f>
        <v>-107</v>
      </c>
      <c r="AA297" s="182">
        <f>AA42+AA45+AA46+AA47+AA48</f>
        <v>8</v>
      </c>
    </row>
    <row r="298" spans="2:27">
      <c r="B298" s="185"/>
      <c r="C298" s="186"/>
      <c r="D298" s="187" t="s">
        <v>3</v>
      </c>
      <c r="E298" s="187">
        <f t="shared" ref="E298:F298" si="98">SUM(E296:E297)</f>
        <v>0</v>
      </c>
      <c r="F298" s="187">
        <f t="shared" si="98"/>
        <v>0</v>
      </c>
      <c r="G298" s="187">
        <f t="shared" ref="G298:I298" si="99">SUM(G296:G297)</f>
        <v>0</v>
      </c>
      <c r="H298" s="187">
        <f t="shared" si="99"/>
        <v>0</v>
      </c>
      <c r="I298" s="187">
        <f t="shared" si="99"/>
        <v>0</v>
      </c>
      <c r="K298" s="185"/>
      <c r="L298" s="186"/>
      <c r="M298" s="187" t="s">
        <v>3</v>
      </c>
      <c r="N298" s="187">
        <f t="shared" ref="N298:O298" si="100">SUM(N296:N297)</f>
        <v>0</v>
      </c>
      <c r="O298" s="187">
        <f t="shared" si="100"/>
        <v>0</v>
      </c>
      <c r="P298" s="187">
        <f t="shared" ref="P298:R298" si="101">SUM(P296:P297)</f>
        <v>0</v>
      </c>
      <c r="Q298" s="187">
        <f t="shared" si="101"/>
        <v>0</v>
      </c>
      <c r="R298" s="187">
        <f t="shared" si="101"/>
        <v>0</v>
      </c>
      <c r="T298" s="185"/>
      <c r="U298" s="186"/>
      <c r="V298" s="187" t="s">
        <v>3</v>
      </c>
      <c r="W298" s="187">
        <f t="shared" ref="W298:X298" si="102">SUM(W296:W297)</f>
        <v>1140</v>
      </c>
      <c r="X298" s="187">
        <f t="shared" si="102"/>
        <v>1062</v>
      </c>
      <c r="Y298" s="187">
        <f t="shared" ref="Y298:AA298" si="103">SUM(Y296:Y297)</f>
        <v>1017</v>
      </c>
      <c r="Z298" s="187">
        <f t="shared" si="103"/>
        <v>-123</v>
      </c>
      <c r="AA298" s="187">
        <f t="shared" si="103"/>
        <v>-45</v>
      </c>
    </row>
    <row r="299" spans="2:27">
      <c r="B299" s="180">
        <v>5</v>
      </c>
      <c r="C299" s="182" t="s">
        <v>65</v>
      </c>
      <c r="D299" s="182" t="s">
        <v>76</v>
      </c>
      <c r="E299" s="182">
        <f>E52+E54+E55</f>
        <v>0</v>
      </c>
      <c r="F299" s="182">
        <f>F52+F54+F55</f>
        <v>0</v>
      </c>
      <c r="G299" s="182">
        <f>G52+G54+G55</f>
        <v>0</v>
      </c>
      <c r="H299" s="182">
        <f>H52+H54+H55</f>
        <v>0</v>
      </c>
      <c r="I299" s="182">
        <f>I52+I54+I55</f>
        <v>0</v>
      </c>
      <c r="K299" s="180">
        <v>5</v>
      </c>
      <c r="L299" s="182" t="s">
        <v>65</v>
      </c>
      <c r="M299" s="182" t="s">
        <v>76</v>
      </c>
      <c r="N299" s="182">
        <f>N52+N54+N55</f>
        <v>0</v>
      </c>
      <c r="O299" s="182">
        <f>O52+O54+O55</f>
        <v>0</v>
      </c>
      <c r="P299" s="182">
        <f>P52+P54+P55</f>
        <v>0</v>
      </c>
      <c r="Q299" s="182">
        <f>Q52+Q54+Q55</f>
        <v>0</v>
      </c>
      <c r="R299" s="182">
        <f>R52+R54+R55</f>
        <v>0</v>
      </c>
      <c r="T299" s="180">
        <v>5</v>
      </c>
      <c r="U299" s="182" t="s">
        <v>65</v>
      </c>
      <c r="V299" s="182" t="s">
        <v>76</v>
      </c>
      <c r="W299" s="182">
        <f>W52+W54+W55</f>
        <v>299</v>
      </c>
      <c r="X299" s="182">
        <f>X52+X54+X55</f>
        <v>316</v>
      </c>
      <c r="Y299" s="182">
        <f>Y52+Y54+Y55</f>
        <v>299</v>
      </c>
      <c r="Z299" s="182">
        <f>Z52+Z54+Z55</f>
        <v>0</v>
      </c>
      <c r="AA299" s="182">
        <f>AA52+AA54+AA55</f>
        <v>-17</v>
      </c>
    </row>
    <row r="300" spans="2:27">
      <c r="B300" s="180"/>
      <c r="C300" s="182"/>
      <c r="D300" s="182" t="s">
        <v>77</v>
      </c>
      <c r="E300" s="182">
        <f>E53+E56+E57+E58+E59</f>
        <v>0</v>
      </c>
      <c r="F300" s="182">
        <f>F53+F56+F57+F58+F59</f>
        <v>0</v>
      </c>
      <c r="G300" s="182">
        <f>G53+G56+G57+G58+G59</f>
        <v>0</v>
      </c>
      <c r="H300" s="182">
        <f>H53+H56+H57+H58+H59</f>
        <v>0</v>
      </c>
      <c r="I300" s="182">
        <f>I53+I56+I57+I58+I59</f>
        <v>0</v>
      </c>
      <c r="K300" s="180"/>
      <c r="L300" s="182"/>
      <c r="M300" s="182" t="s">
        <v>77</v>
      </c>
      <c r="N300" s="182">
        <f>N53+N56+N57+N58+N59</f>
        <v>0</v>
      </c>
      <c r="O300" s="182">
        <f>O53+O56+O57+O58+O59</f>
        <v>0</v>
      </c>
      <c r="P300" s="182">
        <f>P53+P56+P57+P58+P59</f>
        <v>0</v>
      </c>
      <c r="Q300" s="182">
        <f>Q53+Q56+Q57+Q58+Q59</f>
        <v>0</v>
      </c>
      <c r="R300" s="182">
        <f>R53+R56+R57+R58+R59</f>
        <v>0</v>
      </c>
      <c r="T300" s="180"/>
      <c r="U300" s="182"/>
      <c r="V300" s="182" t="s">
        <v>77</v>
      </c>
      <c r="W300" s="182">
        <f>W53+W56+W57+W58+W59</f>
        <v>353</v>
      </c>
      <c r="X300" s="182">
        <f>X53+X56+X57+X58+X59</f>
        <v>445</v>
      </c>
      <c r="Y300" s="182">
        <f>Y53+Y56+Y57+Y58+Y59</f>
        <v>366</v>
      </c>
      <c r="Z300" s="182">
        <f>Z53+Z56+Z57+Z58+Z59</f>
        <v>13</v>
      </c>
      <c r="AA300" s="182">
        <f>AA53+AA56+AA57+AA58+AA59</f>
        <v>-79</v>
      </c>
    </row>
    <row r="301" spans="2:27">
      <c r="B301" s="185"/>
      <c r="C301" s="186"/>
      <c r="D301" s="187" t="s">
        <v>3</v>
      </c>
      <c r="E301" s="187">
        <f t="shared" ref="E301:F301" si="104">SUM(E299:E300)</f>
        <v>0</v>
      </c>
      <c r="F301" s="187">
        <f t="shared" si="104"/>
        <v>0</v>
      </c>
      <c r="G301" s="187">
        <f t="shared" ref="G301:I301" si="105">SUM(G299:G300)</f>
        <v>0</v>
      </c>
      <c r="H301" s="187">
        <f t="shared" si="105"/>
        <v>0</v>
      </c>
      <c r="I301" s="187">
        <f t="shared" si="105"/>
        <v>0</v>
      </c>
      <c r="K301" s="185"/>
      <c r="L301" s="186"/>
      <c r="M301" s="187" t="s">
        <v>3</v>
      </c>
      <c r="N301" s="187">
        <f t="shared" ref="N301:O301" si="106">SUM(N299:N300)</f>
        <v>0</v>
      </c>
      <c r="O301" s="187">
        <f t="shared" si="106"/>
        <v>0</v>
      </c>
      <c r="P301" s="187">
        <f t="shared" ref="P301:R301" si="107">SUM(P299:P300)</f>
        <v>0</v>
      </c>
      <c r="Q301" s="187">
        <f t="shared" si="107"/>
        <v>0</v>
      </c>
      <c r="R301" s="187">
        <f t="shared" si="107"/>
        <v>0</v>
      </c>
      <c r="T301" s="185"/>
      <c r="U301" s="186"/>
      <c r="V301" s="187" t="s">
        <v>3</v>
      </c>
      <c r="W301" s="187">
        <f t="shared" ref="W301:X301" si="108">SUM(W299:W300)</f>
        <v>652</v>
      </c>
      <c r="X301" s="187">
        <f t="shared" si="108"/>
        <v>761</v>
      </c>
      <c r="Y301" s="187">
        <f t="shared" ref="Y301:AA301" si="109">SUM(Y299:Y300)</f>
        <v>665</v>
      </c>
      <c r="Z301" s="187">
        <f t="shared" si="109"/>
        <v>13</v>
      </c>
      <c r="AA301" s="187">
        <f t="shared" si="109"/>
        <v>-96</v>
      </c>
    </row>
    <row r="302" spans="2:27" ht="30">
      <c r="B302" s="180">
        <v>6</v>
      </c>
      <c r="C302" s="182" t="s">
        <v>66</v>
      </c>
      <c r="D302" s="182" t="s">
        <v>76</v>
      </c>
      <c r="E302" s="182">
        <f>E63+E65+E66</f>
        <v>0</v>
      </c>
      <c r="F302" s="182">
        <f>F63+F65+F66</f>
        <v>0</v>
      </c>
      <c r="G302" s="182">
        <f>G63+G65+G66</f>
        <v>0</v>
      </c>
      <c r="H302" s="182">
        <f>H63+H65+H66</f>
        <v>0</v>
      </c>
      <c r="I302" s="182">
        <f>I63+I65+I66</f>
        <v>0</v>
      </c>
      <c r="K302" s="180">
        <v>6</v>
      </c>
      <c r="L302" s="182" t="s">
        <v>66</v>
      </c>
      <c r="M302" s="182" t="s">
        <v>76</v>
      </c>
      <c r="N302" s="182">
        <f>N63+N65+N66</f>
        <v>0</v>
      </c>
      <c r="O302" s="182">
        <f>O63+O65+O66</f>
        <v>0</v>
      </c>
      <c r="P302" s="182">
        <f>P63+P65+P66</f>
        <v>0</v>
      </c>
      <c r="Q302" s="182">
        <f>Q63+Q65+Q66</f>
        <v>0</v>
      </c>
      <c r="R302" s="182">
        <f>R63+R65+R66</f>
        <v>0</v>
      </c>
      <c r="T302" s="180">
        <v>6</v>
      </c>
      <c r="U302" s="182" t="s">
        <v>66</v>
      </c>
      <c r="V302" s="182" t="s">
        <v>76</v>
      </c>
      <c r="W302" s="182">
        <f>W63+W65+W66</f>
        <v>450</v>
      </c>
      <c r="X302" s="182">
        <f>X63+X65+X66</f>
        <v>665</v>
      </c>
      <c r="Y302" s="182">
        <f>Y63+Y65+Y66</f>
        <v>649</v>
      </c>
      <c r="Z302" s="182">
        <f>Z63+Z65+Z66</f>
        <v>199</v>
      </c>
      <c r="AA302" s="182">
        <f>AA63+AA65+AA66</f>
        <v>-16</v>
      </c>
    </row>
    <row r="303" spans="2:27">
      <c r="B303" s="180"/>
      <c r="C303" s="182"/>
      <c r="D303" s="182" t="s">
        <v>77</v>
      </c>
      <c r="E303" s="182">
        <f>E64+E67+E68+E69+E70</f>
        <v>0</v>
      </c>
      <c r="F303" s="182">
        <f>F64+F67+F68+F69+F70</f>
        <v>0</v>
      </c>
      <c r="G303" s="182">
        <f>G64+G67+G68+G69+G70</f>
        <v>0</v>
      </c>
      <c r="H303" s="182">
        <f>H64+H67+H68+H69+H70</f>
        <v>0</v>
      </c>
      <c r="I303" s="182">
        <f>I64+I67+I68+I69+I70</f>
        <v>0</v>
      </c>
      <c r="K303" s="180"/>
      <c r="L303" s="182"/>
      <c r="M303" s="182" t="s">
        <v>77</v>
      </c>
      <c r="N303" s="182">
        <f>N64+N67+N68+N69+N70</f>
        <v>0</v>
      </c>
      <c r="O303" s="182">
        <f>O64+O67+O68+O69+O70</f>
        <v>0</v>
      </c>
      <c r="P303" s="182">
        <f>P64+P67+P68+P69+P70</f>
        <v>0</v>
      </c>
      <c r="Q303" s="182">
        <f>Q64+Q67+Q68+Q69+Q70</f>
        <v>0</v>
      </c>
      <c r="R303" s="182">
        <f>R64+R67+R68+R69+R70</f>
        <v>0</v>
      </c>
      <c r="T303" s="180"/>
      <c r="U303" s="182"/>
      <c r="V303" s="182" t="s">
        <v>77</v>
      </c>
      <c r="W303" s="182">
        <f>W64+W67+W68+W69+W70</f>
        <v>1015</v>
      </c>
      <c r="X303" s="182">
        <f>X64+X67+X68+X69+X70</f>
        <v>1238</v>
      </c>
      <c r="Y303" s="182">
        <f>Y64+Y67+Y68+Y69+Y70</f>
        <v>898</v>
      </c>
      <c r="Z303" s="182">
        <f>Z64+Z67+Z68+Z69+Z70</f>
        <v>-117</v>
      </c>
      <c r="AA303" s="182">
        <f>AA64+AA67+AA68+AA69+AA70</f>
        <v>-340</v>
      </c>
    </row>
    <row r="304" spans="2:27">
      <c r="B304" s="185"/>
      <c r="C304" s="186"/>
      <c r="D304" s="187" t="s">
        <v>3</v>
      </c>
      <c r="E304" s="187">
        <f t="shared" ref="E304:F304" si="110">SUM(E302:E303)</f>
        <v>0</v>
      </c>
      <c r="F304" s="187">
        <f t="shared" si="110"/>
        <v>0</v>
      </c>
      <c r="G304" s="187">
        <f t="shared" ref="G304:I304" si="111">SUM(G302:G303)</f>
        <v>0</v>
      </c>
      <c r="H304" s="187">
        <f t="shared" si="111"/>
        <v>0</v>
      </c>
      <c r="I304" s="187">
        <f t="shared" si="111"/>
        <v>0</v>
      </c>
      <c r="K304" s="185"/>
      <c r="L304" s="186"/>
      <c r="M304" s="187" t="s">
        <v>3</v>
      </c>
      <c r="N304" s="187">
        <f t="shared" ref="N304:O304" si="112">SUM(N302:N303)</f>
        <v>0</v>
      </c>
      <c r="O304" s="187">
        <f t="shared" si="112"/>
        <v>0</v>
      </c>
      <c r="P304" s="187">
        <f t="shared" ref="P304:R304" si="113">SUM(P302:P303)</f>
        <v>0</v>
      </c>
      <c r="Q304" s="187">
        <f t="shared" si="113"/>
        <v>0</v>
      </c>
      <c r="R304" s="187">
        <f t="shared" si="113"/>
        <v>0</v>
      </c>
      <c r="T304" s="185"/>
      <c r="U304" s="186"/>
      <c r="V304" s="187" t="s">
        <v>3</v>
      </c>
      <c r="W304" s="187">
        <f t="shared" ref="W304:X304" si="114">SUM(W302:W303)</f>
        <v>1465</v>
      </c>
      <c r="X304" s="187">
        <f t="shared" si="114"/>
        <v>1903</v>
      </c>
      <c r="Y304" s="187">
        <f t="shared" ref="Y304:AA304" si="115">SUM(Y302:Y303)</f>
        <v>1547</v>
      </c>
      <c r="Z304" s="187">
        <f t="shared" si="115"/>
        <v>82</v>
      </c>
      <c r="AA304" s="187">
        <f t="shared" si="115"/>
        <v>-356</v>
      </c>
    </row>
    <row r="305" spans="2:27">
      <c r="B305" s="180">
        <v>7</v>
      </c>
      <c r="C305" s="182" t="s">
        <v>67</v>
      </c>
      <c r="D305" s="182" t="s">
        <v>76</v>
      </c>
      <c r="E305" s="182">
        <f>E74+E76+E77</f>
        <v>0</v>
      </c>
      <c r="F305" s="182">
        <f>F74+F76+F77</f>
        <v>0</v>
      </c>
      <c r="G305" s="182">
        <f>G74+G76+G77</f>
        <v>0</v>
      </c>
      <c r="H305" s="182">
        <f>H74+H76+H77</f>
        <v>0</v>
      </c>
      <c r="I305" s="182">
        <f>I74+I76+I77</f>
        <v>0</v>
      </c>
      <c r="K305" s="180">
        <v>7</v>
      </c>
      <c r="L305" s="182" t="s">
        <v>67</v>
      </c>
      <c r="M305" s="182" t="s">
        <v>76</v>
      </c>
      <c r="N305" s="182">
        <f>N74+N76+N77</f>
        <v>0</v>
      </c>
      <c r="O305" s="182">
        <f>O74+O76+O77</f>
        <v>0</v>
      </c>
      <c r="P305" s="182">
        <f>P74+P76+P77</f>
        <v>0</v>
      </c>
      <c r="Q305" s="182">
        <f>Q74+Q76+Q77</f>
        <v>0</v>
      </c>
      <c r="R305" s="182">
        <f>R74+R76+R77</f>
        <v>0</v>
      </c>
      <c r="T305" s="180">
        <v>7</v>
      </c>
      <c r="U305" s="182" t="s">
        <v>67</v>
      </c>
      <c r="V305" s="182" t="s">
        <v>76</v>
      </c>
      <c r="W305" s="182">
        <f>W74+W76+W77</f>
        <v>89</v>
      </c>
      <c r="X305" s="182">
        <f>X74+X76+X77</f>
        <v>94</v>
      </c>
      <c r="Y305" s="182">
        <f>Y74+Y76+Y77</f>
        <v>86</v>
      </c>
      <c r="Z305" s="182">
        <f>Z74+Z76+Z77</f>
        <v>-3</v>
      </c>
      <c r="AA305" s="182">
        <f>AA74+AA76+AA77</f>
        <v>-8</v>
      </c>
    </row>
    <row r="306" spans="2:27">
      <c r="B306" s="180"/>
      <c r="C306" s="182"/>
      <c r="D306" s="182" t="s">
        <v>77</v>
      </c>
      <c r="E306" s="182">
        <f>E75+E78+E79+E80+E81</f>
        <v>0</v>
      </c>
      <c r="F306" s="182">
        <f>F75+F78+F79+F80+F81</f>
        <v>0</v>
      </c>
      <c r="G306" s="182">
        <f>G75+G78+G79+G80+G81</f>
        <v>0</v>
      </c>
      <c r="H306" s="182">
        <f>H75+H78+H79+H80+H81</f>
        <v>0</v>
      </c>
      <c r="I306" s="182">
        <f>I75+I78+I79+I80+I81</f>
        <v>0</v>
      </c>
      <c r="K306" s="180"/>
      <c r="L306" s="182"/>
      <c r="M306" s="182" t="s">
        <v>77</v>
      </c>
      <c r="N306" s="182">
        <f>N75+N78+N79+N80+N81</f>
        <v>0</v>
      </c>
      <c r="O306" s="182">
        <f>O75+O78+O79+O80+O81</f>
        <v>0</v>
      </c>
      <c r="P306" s="182">
        <f>P75+P78+P79+P80+P81</f>
        <v>0</v>
      </c>
      <c r="Q306" s="182">
        <f>Q75+Q78+Q79+Q80+Q81</f>
        <v>0</v>
      </c>
      <c r="R306" s="182">
        <f>R75+R78+R79+R80+R81</f>
        <v>0</v>
      </c>
      <c r="T306" s="180"/>
      <c r="U306" s="182"/>
      <c r="V306" s="182" t="s">
        <v>77</v>
      </c>
      <c r="W306" s="182">
        <f>W75+W78+W79+W80+W81</f>
        <v>164</v>
      </c>
      <c r="X306" s="182">
        <f>X75+X78+X79+X80+X81</f>
        <v>181</v>
      </c>
      <c r="Y306" s="182">
        <f>Y75+Y78+Y79+Y80+Y81</f>
        <v>166</v>
      </c>
      <c r="Z306" s="182">
        <f>Z75+Z78+Z79+Z80+Z81</f>
        <v>2</v>
      </c>
      <c r="AA306" s="182">
        <f>AA75+AA78+AA79+AA80+AA81</f>
        <v>-15</v>
      </c>
    </row>
    <row r="307" spans="2:27">
      <c r="B307" s="185"/>
      <c r="C307" s="186"/>
      <c r="D307" s="187" t="s">
        <v>3</v>
      </c>
      <c r="E307" s="187">
        <f t="shared" ref="E307:F307" si="116">SUM(E305:E306)</f>
        <v>0</v>
      </c>
      <c r="F307" s="187">
        <f t="shared" si="116"/>
        <v>0</v>
      </c>
      <c r="G307" s="187">
        <f t="shared" ref="G307:I307" si="117">SUM(G305:G306)</f>
        <v>0</v>
      </c>
      <c r="H307" s="187">
        <f t="shared" si="117"/>
        <v>0</v>
      </c>
      <c r="I307" s="187">
        <f t="shared" si="117"/>
        <v>0</v>
      </c>
      <c r="K307" s="185"/>
      <c r="L307" s="186"/>
      <c r="M307" s="187" t="s">
        <v>3</v>
      </c>
      <c r="N307" s="187">
        <f t="shared" ref="N307:O307" si="118">SUM(N305:N306)</f>
        <v>0</v>
      </c>
      <c r="O307" s="187">
        <f t="shared" si="118"/>
        <v>0</v>
      </c>
      <c r="P307" s="187">
        <f t="shared" ref="P307:R307" si="119">SUM(P305:P306)</f>
        <v>0</v>
      </c>
      <c r="Q307" s="187">
        <f t="shared" si="119"/>
        <v>0</v>
      </c>
      <c r="R307" s="187">
        <f t="shared" si="119"/>
        <v>0</v>
      </c>
      <c r="T307" s="185"/>
      <c r="U307" s="186"/>
      <c r="V307" s="187" t="s">
        <v>3</v>
      </c>
      <c r="W307" s="187">
        <f t="shared" ref="W307:X307" si="120">SUM(W305:W306)</f>
        <v>253</v>
      </c>
      <c r="X307" s="187">
        <f t="shared" si="120"/>
        <v>275</v>
      </c>
      <c r="Y307" s="187">
        <f t="shared" ref="Y307:AA307" si="121">SUM(Y305:Y306)</f>
        <v>252</v>
      </c>
      <c r="Z307" s="187">
        <f t="shared" si="121"/>
        <v>-1</v>
      </c>
      <c r="AA307" s="187">
        <f t="shared" si="121"/>
        <v>-23</v>
      </c>
    </row>
    <row r="336" spans="2:27" ht="30">
      <c r="B336" s="119"/>
      <c r="C336" s="119"/>
      <c r="D336" s="119"/>
      <c r="E336" s="119" t="s">
        <v>37</v>
      </c>
      <c r="F336" s="119" t="s">
        <v>69</v>
      </c>
      <c r="G336" s="119" t="s">
        <v>69</v>
      </c>
      <c r="H336" s="119" t="s">
        <v>69</v>
      </c>
      <c r="I336" s="119" t="s">
        <v>69</v>
      </c>
      <c r="K336" s="119"/>
      <c r="L336" s="119"/>
      <c r="M336" s="119"/>
      <c r="N336" s="119" t="s">
        <v>37</v>
      </c>
      <c r="O336" s="119" t="s">
        <v>69</v>
      </c>
      <c r="P336" s="119" t="s">
        <v>69</v>
      </c>
      <c r="Q336" s="119" t="s">
        <v>69</v>
      </c>
      <c r="R336" s="119" t="s">
        <v>69</v>
      </c>
      <c r="T336" s="119"/>
      <c r="U336" s="119"/>
      <c r="V336" s="119"/>
      <c r="W336" s="119" t="s">
        <v>37</v>
      </c>
      <c r="X336" s="119" t="s">
        <v>69</v>
      </c>
      <c r="Y336" s="119" t="s">
        <v>69</v>
      </c>
      <c r="Z336" s="119" t="s">
        <v>69</v>
      </c>
      <c r="AA336" s="119" t="s">
        <v>69</v>
      </c>
    </row>
    <row r="337" spans="2:27">
      <c r="B337" s="122" t="s">
        <v>96</v>
      </c>
      <c r="C337" s="122" t="s">
        <v>97</v>
      </c>
      <c r="D337" s="122" t="s">
        <v>98</v>
      </c>
      <c r="E337" s="122" t="s">
        <v>70</v>
      </c>
      <c r="F337" s="122" t="s">
        <v>70</v>
      </c>
      <c r="G337" s="122" t="s">
        <v>71</v>
      </c>
      <c r="H337" s="122" t="s">
        <v>72</v>
      </c>
      <c r="I337" s="122" t="s">
        <v>72</v>
      </c>
      <c r="K337" s="122" t="s">
        <v>96</v>
      </c>
      <c r="L337" s="122" t="s">
        <v>97</v>
      </c>
      <c r="M337" s="122" t="s">
        <v>98</v>
      </c>
      <c r="N337" s="122" t="s">
        <v>70</v>
      </c>
      <c r="O337" s="122" t="s">
        <v>70</v>
      </c>
      <c r="P337" s="122" t="s">
        <v>71</v>
      </c>
      <c r="Q337" s="122" t="s">
        <v>72</v>
      </c>
      <c r="R337" s="122" t="s">
        <v>72</v>
      </c>
      <c r="T337" s="122" t="s">
        <v>96</v>
      </c>
      <c r="U337" s="122" t="s">
        <v>97</v>
      </c>
      <c r="V337" s="122" t="s">
        <v>98</v>
      </c>
      <c r="W337" s="122" t="s">
        <v>70</v>
      </c>
      <c r="X337" s="122" t="s">
        <v>70</v>
      </c>
      <c r="Y337" s="122" t="s">
        <v>71</v>
      </c>
      <c r="Z337" s="122" t="s">
        <v>72</v>
      </c>
      <c r="AA337" s="122" t="s">
        <v>72</v>
      </c>
    </row>
    <row r="338" spans="2:27">
      <c r="B338" s="173"/>
      <c r="C338" s="173"/>
      <c r="D338" s="173"/>
      <c r="E338" s="122">
        <v>2020</v>
      </c>
      <c r="F338" s="122">
        <v>2020</v>
      </c>
      <c r="G338" s="122">
        <v>2020</v>
      </c>
      <c r="H338" s="122">
        <v>2020</v>
      </c>
      <c r="I338" s="122">
        <v>2020</v>
      </c>
      <c r="K338" s="173"/>
      <c r="L338" s="173"/>
      <c r="M338" s="173"/>
      <c r="N338" s="122">
        <v>2020</v>
      </c>
      <c r="O338" s="122">
        <v>2020</v>
      </c>
      <c r="P338" s="122">
        <v>2020</v>
      </c>
      <c r="Q338" s="122">
        <v>2020</v>
      </c>
      <c r="R338" s="122">
        <v>2020</v>
      </c>
      <c r="T338" s="173"/>
      <c r="U338" s="173"/>
      <c r="V338" s="173"/>
      <c r="W338" s="122">
        <v>2020</v>
      </c>
      <c r="X338" s="122">
        <v>2020</v>
      </c>
      <c r="Y338" s="122">
        <v>2020</v>
      </c>
      <c r="Z338" s="122">
        <v>2020</v>
      </c>
      <c r="AA338" s="122">
        <v>2020</v>
      </c>
    </row>
    <row r="339" spans="2:27">
      <c r="B339" s="174"/>
      <c r="C339" s="174"/>
      <c r="D339" s="174"/>
      <c r="E339" s="175"/>
      <c r="F339" s="175"/>
      <c r="G339" s="175"/>
      <c r="H339" s="175"/>
      <c r="I339" s="175"/>
      <c r="K339" s="174"/>
      <c r="L339" s="174"/>
      <c r="M339" s="174"/>
      <c r="N339" s="175"/>
      <c r="O339" s="175"/>
      <c r="P339" s="175"/>
      <c r="Q339" s="175"/>
      <c r="R339" s="175"/>
      <c r="T339" s="174"/>
      <c r="U339" s="174"/>
      <c r="V339" s="174"/>
      <c r="W339" s="175"/>
      <c r="X339" s="175"/>
      <c r="Y339" s="175"/>
      <c r="Z339" s="175"/>
      <c r="AA339" s="175"/>
    </row>
    <row r="340" spans="2:27">
      <c r="B340" s="193">
        <f>B8</f>
        <v>1</v>
      </c>
      <c r="C340" s="194" t="str">
        <f>C8</f>
        <v>Subholding Petikemas</v>
      </c>
      <c r="D340" s="195" t="s">
        <v>76</v>
      </c>
      <c r="E340" s="194">
        <f>E11</f>
        <v>1179</v>
      </c>
      <c r="F340" s="194">
        <f>F11</f>
        <v>1465</v>
      </c>
      <c r="G340" s="194">
        <f>G11</f>
        <v>1378</v>
      </c>
      <c r="H340" s="194">
        <f>H11</f>
        <v>0</v>
      </c>
      <c r="I340" s="194">
        <f>I11</f>
        <v>0</v>
      </c>
      <c r="K340" s="193">
        <f>K8</f>
        <v>1</v>
      </c>
      <c r="L340" s="194" t="str">
        <f>L8</f>
        <v>Kantor Pusat Subholding Petikemas</v>
      </c>
      <c r="M340" s="195" t="s">
        <v>76</v>
      </c>
      <c r="N340" s="194">
        <f>N11</f>
        <v>0</v>
      </c>
      <c r="O340" s="194">
        <f>O11</f>
        <v>8</v>
      </c>
      <c r="P340" s="194">
        <f>P11</f>
        <v>8</v>
      </c>
      <c r="Q340" s="194">
        <f>Q11</f>
        <v>0</v>
      </c>
      <c r="R340" s="194">
        <f>R11</f>
        <v>0</v>
      </c>
      <c r="T340" s="193">
        <f>T8</f>
        <v>1</v>
      </c>
      <c r="U340" s="194" t="str">
        <f>U8</f>
        <v>PT Prima Terminal Petikemas</v>
      </c>
      <c r="V340" s="195" t="s">
        <v>76</v>
      </c>
      <c r="W340" s="194">
        <f>W11</f>
        <v>13</v>
      </c>
      <c r="X340" s="194">
        <f>X11</f>
        <v>11</v>
      </c>
      <c r="Y340" s="194">
        <f>Y11</f>
        <v>11</v>
      </c>
      <c r="Z340" s="194">
        <f>Z11</f>
        <v>-2</v>
      </c>
      <c r="AA340" s="194">
        <f>AA11</f>
        <v>0</v>
      </c>
    </row>
    <row r="341" spans="2:27">
      <c r="B341" s="196"/>
      <c r="C341" s="195"/>
      <c r="D341" s="195" t="s">
        <v>99</v>
      </c>
      <c r="E341" s="194">
        <f>E8+E10</f>
        <v>681</v>
      </c>
      <c r="F341" s="194">
        <f>F8+F10</f>
        <v>918</v>
      </c>
      <c r="G341" s="194">
        <f>G8+G10</f>
        <v>877</v>
      </c>
      <c r="H341" s="194">
        <f>H8+H10</f>
        <v>0</v>
      </c>
      <c r="I341" s="194">
        <f>I8+I10</f>
        <v>0</v>
      </c>
      <c r="K341" s="196"/>
      <c r="L341" s="195"/>
      <c r="M341" s="195" t="s">
        <v>99</v>
      </c>
      <c r="N341" s="194">
        <f>N8+N10</f>
        <v>0</v>
      </c>
      <c r="O341" s="194">
        <f>O8+O10</f>
        <v>227</v>
      </c>
      <c r="P341" s="194">
        <f>P8+P10</f>
        <v>226</v>
      </c>
      <c r="Q341" s="194">
        <f>Q8+Q10</f>
        <v>0</v>
      </c>
      <c r="R341" s="194">
        <f>R8+R10</f>
        <v>0</v>
      </c>
      <c r="T341" s="196"/>
      <c r="U341" s="195"/>
      <c r="V341" s="195" t="s">
        <v>99</v>
      </c>
      <c r="W341" s="194">
        <f>W8+W10</f>
        <v>13</v>
      </c>
      <c r="X341" s="194">
        <f>X8+X10</f>
        <v>14</v>
      </c>
      <c r="Y341" s="194">
        <f>Y8+Y10</f>
        <v>14</v>
      </c>
      <c r="Z341" s="194">
        <f>Z8+Z10</f>
        <v>1</v>
      </c>
      <c r="AA341" s="194">
        <f>AA8+AA10</f>
        <v>0</v>
      </c>
    </row>
    <row r="342" spans="2:27">
      <c r="B342" s="196"/>
      <c r="C342" s="195"/>
      <c r="D342" s="195" t="s">
        <v>100</v>
      </c>
      <c r="E342" s="194">
        <f>E14</f>
        <v>150</v>
      </c>
      <c r="F342" s="194">
        <f>F14</f>
        <v>8</v>
      </c>
      <c r="G342" s="194">
        <f>G14</f>
        <v>6</v>
      </c>
      <c r="H342" s="194">
        <f>H14</f>
        <v>0</v>
      </c>
      <c r="I342" s="194">
        <f>I14</f>
        <v>0</v>
      </c>
      <c r="K342" s="196"/>
      <c r="L342" s="195"/>
      <c r="M342" s="195" t="s">
        <v>100</v>
      </c>
      <c r="N342" s="194">
        <f>N14</f>
        <v>0</v>
      </c>
      <c r="O342" s="194">
        <f>O14</f>
        <v>0</v>
      </c>
      <c r="P342" s="194">
        <f>P14</f>
        <v>0</v>
      </c>
      <c r="Q342" s="194">
        <f>Q14</f>
        <v>0</v>
      </c>
      <c r="R342" s="194">
        <f>R14</f>
        <v>0</v>
      </c>
      <c r="T342" s="196"/>
      <c r="U342" s="195"/>
      <c r="V342" s="195" t="s">
        <v>100</v>
      </c>
      <c r="W342" s="194">
        <f>W14</f>
        <v>0</v>
      </c>
      <c r="X342" s="194">
        <f>X14</f>
        <v>0</v>
      </c>
      <c r="Y342" s="194">
        <f>Y14</f>
        <v>0</v>
      </c>
      <c r="Z342" s="194">
        <f>Z14</f>
        <v>0</v>
      </c>
      <c r="AA342" s="194">
        <f>AA14</f>
        <v>0</v>
      </c>
    </row>
    <row r="343" spans="2:27">
      <c r="B343" s="196"/>
      <c r="C343" s="195"/>
      <c r="D343" s="195" t="s">
        <v>101</v>
      </c>
      <c r="E343" s="194">
        <f>E12</f>
        <v>32</v>
      </c>
      <c r="F343" s="194">
        <f>F12</f>
        <v>39</v>
      </c>
      <c r="G343" s="194">
        <f>G12</f>
        <v>45</v>
      </c>
      <c r="H343" s="194">
        <f>H12</f>
        <v>0</v>
      </c>
      <c r="I343" s="194">
        <f>I12</f>
        <v>0</v>
      </c>
      <c r="K343" s="196"/>
      <c r="L343" s="195"/>
      <c r="M343" s="195" t="s">
        <v>101</v>
      </c>
      <c r="N343" s="194">
        <f>N12</f>
        <v>0</v>
      </c>
      <c r="O343" s="194">
        <f>O12</f>
        <v>6</v>
      </c>
      <c r="P343" s="194">
        <f>P12</f>
        <v>6</v>
      </c>
      <c r="Q343" s="194">
        <f>Q12</f>
        <v>0</v>
      </c>
      <c r="R343" s="194">
        <f>R12</f>
        <v>0</v>
      </c>
      <c r="T343" s="196"/>
      <c r="U343" s="195"/>
      <c r="V343" s="195" t="s">
        <v>101</v>
      </c>
      <c r="W343" s="194">
        <f>W12</f>
        <v>24</v>
      </c>
      <c r="X343" s="194">
        <f>X12</f>
        <v>18</v>
      </c>
      <c r="Y343" s="194">
        <f>Y12</f>
        <v>18</v>
      </c>
      <c r="Z343" s="194">
        <f>Z12</f>
        <v>-6</v>
      </c>
      <c r="AA343" s="194">
        <f>AA12</f>
        <v>0</v>
      </c>
    </row>
    <row r="344" spans="2:27">
      <c r="B344" s="196"/>
      <c r="C344" s="195"/>
      <c r="D344" s="195" t="s">
        <v>78</v>
      </c>
      <c r="E344" s="194">
        <f t="shared" ref="E344:I344" si="122">SUM(E340:E343)</f>
        <v>2042</v>
      </c>
      <c r="F344" s="194">
        <f t="shared" si="122"/>
        <v>2430</v>
      </c>
      <c r="G344" s="194">
        <f t="shared" si="122"/>
        <v>2306</v>
      </c>
      <c r="H344" s="194">
        <f t="shared" si="122"/>
        <v>0</v>
      </c>
      <c r="I344" s="194">
        <f t="shared" si="122"/>
        <v>0</v>
      </c>
      <c r="K344" s="196"/>
      <c r="L344" s="195"/>
      <c r="M344" s="195" t="s">
        <v>78</v>
      </c>
      <c r="N344" s="194">
        <f t="shared" ref="N344:R344" si="123">SUM(N340:N343)</f>
        <v>0</v>
      </c>
      <c r="O344" s="194">
        <f t="shared" si="123"/>
        <v>241</v>
      </c>
      <c r="P344" s="194">
        <f t="shared" si="123"/>
        <v>240</v>
      </c>
      <c r="Q344" s="194">
        <f t="shared" si="123"/>
        <v>0</v>
      </c>
      <c r="R344" s="194">
        <f t="shared" si="123"/>
        <v>0</v>
      </c>
      <c r="T344" s="196"/>
      <c r="U344" s="195"/>
      <c r="V344" s="195" t="s">
        <v>78</v>
      </c>
      <c r="W344" s="194">
        <f t="shared" ref="W344:AA344" si="124">SUM(W340:W343)</f>
        <v>50</v>
      </c>
      <c r="X344" s="194">
        <f t="shared" si="124"/>
        <v>43</v>
      </c>
      <c r="Y344" s="194">
        <f t="shared" si="124"/>
        <v>43</v>
      </c>
      <c r="Z344" s="194">
        <f t="shared" si="124"/>
        <v>-7</v>
      </c>
      <c r="AA344" s="194">
        <f t="shared" si="124"/>
        <v>0</v>
      </c>
    </row>
    <row r="345" spans="2:27">
      <c r="B345" s="196"/>
      <c r="C345" s="195"/>
      <c r="D345" s="195" t="s">
        <v>102</v>
      </c>
      <c r="E345" s="194">
        <f>E9+E13+E15</f>
        <v>3523</v>
      </c>
      <c r="F345" s="194">
        <f>F9+F13+F15</f>
        <v>4043</v>
      </c>
      <c r="G345" s="194">
        <f>G9+G13+G15</f>
        <v>3557</v>
      </c>
      <c r="H345" s="194">
        <f>H9+H13+H15</f>
        <v>0</v>
      </c>
      <c r="I345" s="194">
        <f>I9+I13+I15</f>
        <v>0</v>
      </c>
      <c r="K345" s="196"/>
      <c r="L345" s="195"/>
      <c r="M345" s="195" t="s">
        <v>102</v>
      </c>
      <c r="N345" s="194">
        <f>N9+N13+N15</f>
        <v>0</v>
      </c>
      <c r="O345" s="194">
        <f>O9+O13+O15</f>
        <v>55</v>
      </c>
      <c r="P345" s="194">
        <f>P9+P13+P15</f>
        <v>38</v>
      </c>
      <c r="Q345" s="194">
        <f>Q9+Q13+Q15</f>
        <v>0</v>
      </c>
      <c r="R345" s="194">
        <f>R9+R13+R15</f>
        <v>0</v>
      </c>
      <c r="T345" s="196"/>
      <c r="U345" s="195"/>
      <c r="V345" s="195" t="s">
        <v>102</v>
      </c>
      <c r="W345" s="194">
        <f>W9+W13+W15</f>
        <v>2</v>
      </c>
      <c r="X345" s="194">
        <f>X9+X13+X15</f>
        <v>100</v>
      </c>
      <c r="Y345" s="194">
        <f>Y9+Y13+Y15</f>
        <v>85</v>
      </c>
      <c r="Z345" s="194">
        <f>Z9+Z13+Z15</f>
        <v>83</v>
      </c>
      <c r="AA345" s="194">
        <f>AA9+AA13+AA15</f>
        <v>-15</v>
      </c>
    </row>
    <row r="346" spans="2:27">
      <c r="B346" s="196"/>
      <c r="C346" s="194"/>
      <c r="D346" s="195">
        <v>7</v>
      </c>
      <c r="E346" s="194"/>
      <c r="F346" s="194"/>
      <c r="G346" s="194"/>
      <c r="H346" s="194"/>
      <c r="I346" s="194"/>
      <c r="K346" s="196"/>
      <c r="L346" s="194"/>
      <c r="M346" s="195">
        <v>7</v>
      </c>
      <c r="N346" s="194"/>
      <c r="O346" s="194"/>
      <c r="P346" s="194"/>
      <c r="Q346" s="194"/>
      <c r="R346" s="194"/>
      <c r="T346" s="196"/>
      <c r="U346" s="194"/>
      <c r="V346" s="195">
        <v>7</v>
      </c>
      <c r="W346" s="194"/>
      <c r="X346" s="194"/>
      <c r="Y346" s="194"/>
      <c r="Z346" s="194"/>
      <c r="AA346" s="194"/>
    </row>
    <row r="347" spans="2:27">
      <c r="B347" s="196"/>
      <c r="C347" s="195"/>
      <c r="D347" s="195">
        <v>8</v>
      </c>
      <c r="E347" s="194"/>
      <c r="F347" s="194"/>
      <c r="G347" s="194"/>
      <c r="H347" s="194"/>
      <c r="I347" s="194"/>
      <c r="K347" s="196"/>
      <c r="L347" s="195"/>
      <c r="M347" s="195">
        <v>8</v>
      </c>
      <c r="N347" s="194"/>
      <c r="O347" s="194"/>
      <c r="P347" s="194"/>
      <c r="Q347" s="194"/>
      <c r="R347" s="194"/>
      <c r="T347" s="196"/>
      <c r="U347" s="195"/>
      <c r="V347" s="195">
        <v>8</v>
      </c>
      <c r="W347" s="194"/>
      <c r="X347" s="194"/>
      <c r="Y347" s="194"/>
      <c r="Z347" s="194"/>
      <c r="AA347" s="194"/>
    </row>
    <row r="348" spans="2:27">
      <c r="B348" s="196"/>
      <c r="C348" s="195"/>
      <c r="D348" s="195">
        <v>9</v>
      </c>
      <c r="E348" s="194"/>
      <c r="F348" s="194"/>
      <c r="G348" s="194"/>
      <c r="H348" s="194"/>
      <c r="I348" s="194"/>
      <c r="K348" s="196"/>
      <c r="L348" s="195"/>
      <c r="M348" s="195">
        <v>9</v>
      </c>
      <c r="N348" s="194"/>
      <c r="O348" s="194"/>
      <c r="P348" s="194"/>
      <c r="Q348" s="194"/>
      <c r="R348" s="194"/>
      <c r="T348" s="196"/>
      <c r="U348" s="195"/>
      <c r="V348" s="195">
        <v>9</v>
      </c>
      <c r="W348" s="194"/>
      <c r="X348" s="194"/>
      <c r="Y348" s="194"/>
      <c r="Z348" s="194"/>
      <c r="AA348" s="194"/>
    </row>
    <row r="349" spans="2:27">
      <c r="B349" s="196"/>
      <c r="C349" s="195"/>
      <c r="D349" s="195">
        <v>10</v>
      </c>
      <c r="E349" s="194"/>
      <c r="F349" s="194"/>
      <c r="G349" s="194"/>
      <c r="H349" s="194"/>
      <c r="I349" s="194"/>
      <c r="K349" s="196"/>
      <c r="L349" s="195"/>
      <c r="M349" s="195">
        <v>10</v>
      </c>
      <c r="N349" s="194"/>
      <c r="O349" s="194"/>
      <c r="P349" s="194"/>
      <c r="Q349" s="194"/>
      <c r="R349" s="194"/>
      <c r="T349" s="196"/>
      <c r="U349" s="195"/>
      <c r="V349" s="195">
        <v>10</v>
      </c>
      <c r="W349" s="194"/>
      <c r="X349" s="194"/>
      <c r="Y349" s="194"/>
      <c r="Z349" s="194"/>
      <c r="AA349" s="194"/>
    </row>
    <row r="350" spans="2:27">
      <c r="B350" s="196"/>
      <c r="C350" s="195"/>
      <c r="D350" s="195">
        <v>11</v>
      </c>
      <c r="E350" s="194"/>
      <c r="F350" s="194"/>
      <c r="G350" s="194"/>
      <c r="H350" s="194"/>
      <c r="I350" s="194"/>
      <c r="K350" s="196"/>
      <c r="L350" s="195"/>
      <c r="M350" s="195">
        <v>11</v>
      </c>
      <c r="N350" s="194"/>
      <c r="O350" s="194"/>
      <c r="P350" s="194"/>
      <c r="Q350" s="194"/>
      <c r="R350" s="194"/>
      <c r="T350" s="196"/>
      <c r="U350" s="195"/>
      <c r="V350" s="195">
        <v>11</v>
      </c>
      <c r="W350" s="194"/>
      <c r="X350" s="194"/>
      <c r="Y350" s="194"/>
      <c r="Z350" s="194"/>
      <c r="AA350" s="194"/>
    </row>
    <row r="351" spans="2:27">
      <c r="B351" s="193">
        <f>B19</f>
        <v>0</v>
      </c>
      <c r="C351" s="194">
        <f>C19</f>
        <v>0</v>
      </c>
      <c r="D351" s="195" t="s">
        <v>76</v>
      </c>
      <c r="E351" s="194">
        <f>E22</f>
        <v>0</v>
      </c>
      <c r="F351" s="194">
        <f>F22</f>
        <v>0</v>
      </c>
      <c r="G351" s="194">
        <f>G22</f>
        <v>0</v>
      </c>
      <c r="H351" s="194">
        <f>H22</f>
        <v>0</v>
      </c>
      <c r="I351" s="194">
        <f>I22</f>
        <v>0</v>
      </c>
      <c r="K351" s="193">
        <f>K19</f>
        <v>0</v>
      </c>
      <c r="L351" s="194">
        <f>L19</f>
        <v>0</v>
      </c>
      <c r="M351" s="195" t="s">
        <v>76</v>
      </c>
      <c r="N351" s="194">
        <f>N22</f>
        <v>0</v>
      </c>
      <c r="O351" s="194">
        <f>O22</f>
        <v>0</v>
      </c>
      <c r="P351" s="194">
        <f>P22</f>
        <v>0</v>
      </c>
      <c r="Q351" s="194">
        <f>Q22</f>
        <v>0</v>
      </c>
      <c r="R351" s="194">
        <f>R22</f>
        <v>0</v>
      </c>
      <c r="T351" s="193">
        <f>T19</f>
        <v>2</v>
      </c>
      <c r="U351" s="194" t="str">
        <f>U19</f>
        <v>PT. Prima Multi Terminal</v>
      </c>
      <c r="V351" s="195" t="s">
        <v>76</v>
      </c>
      <c r="W351" s="194">
        <f>W22</f>
        <v>81</v>
      </c>
      <c r="X351" s="194">
        <f>X22</f>
        <v>85</v>
      </c>
      <c r="Y351" s="194">
        <f>Y22</f>
        <v>78</v>
      </c>
      <c r="Z351" s="194">
        <f>Z22</f>
        <v>-3</v>
      </c>
      <c r="AA351" s="194">
        <f>AA22</f>
        <v>-7</v>
      </c>
    </row>
    <row r="352" spans="2:27">
      <c r="B352" s="196"/>
      <c r="C352" s="195"/>
      <c r="D352" s="195" t="s">
        <v>99</v>
      </c>
      <c r="E352" s="194">
        <f>E19+E21</f>
        <v>0</v>
      </c>
      <c r="F352" s="194">
        <f>F19+F21</f>
        <v>0</v>
      </c>
      <c r="G352" s="194">
        <f>G19+G21</f>
        <v>0</v>
      </c>
      <c r="H352" s="194">
        <f>H19+H21</f>
        <v>0</v>
      </c>
      <c r="I352" s="194">
        <f>I19+I21</f>
        <v>0</v>
      </c>
      <c r="K352" s="196"/>
      <c r="L352" s="195"/>
      <c r="M352" s="195" t="s">
        <v>99</v>
      </c>
      <c r="N352" s="194">
        <f>N19+N21</f>
        <v>0</v>
      </c>
      <c r="O352" s="194">
        <f>O19+O21</f>
        <v>0</v>
      </c>
      <c r="P352" s="194">
        <f>P19+P21</f>
        <v>0</v>
      </c>
      <c r="Q352" s="194">
        <f>Q19+Q21</f>
        <v>0</v>
      </c>
      <c r="R352" s="194">
        <f>R19+R21</f>
        <v>0</v>
      </c>
      <c r="T352" s="196"/>
      <c r="U352" s="195"/>
      <c r="V352" s="195" t="s">
        <v>99</v>
      </c>
      <c r="W352" s="194">
        <f>W19+W21</f>
        <v>8</v>
      </c>
      <c r="X352" s="194">
        <f>X19+X21</f>
        <v>8</v>
      </c>
      <c r="Y352" s="194">
        <f>Y19+Y21</f>
        <v>7</v>
      </c>
      <c r="Z352" s="194">
        <f>Z19+Z21</f>
        <v>-1</v>
      </c>
      <c r="AA352" s="194">
        <f>AA19+AA21</f>
        <v>-1</v>
      </c>
    </row>
    <row r="353" spans="2:27">
      <c r="B353" s="196"/>
      <c r="C353" s="195"/>
      <c r="D353" s="195" t="s">
        <v>100</v>
      </c>
      <c r="E353" s="194">
        <f>E25</f>
        <v>0</v>
      </c>
      <c r="F353" s="194">
        <f>F25</f>
        <v>0</v>
      </c>
      <c r="G353" s="194">
        <f>G25</f>
        <v>0</v>
      </c>
      <c r="H353" s="194">
        <f>H25</f>
        <v>0</v>
      </c>
      <c r="I353" s="194">
        <f>I25</f>
        <v>0</v>
      </c>
      <c r="K353" s="196"/>
      <c r="L353" s="195"/>
      <c r="M353" s="195" t="s">
        <v>100</v>
      </c>
      <c r="N353" s="194">
        <f>N25</f>
        <v>0</v>
      </c>
      <c r="O353" s="194">
        <f>O25</f>
        <v>0</v>
      </c>
      <c r="P353" s="194">
        <f>P25</f>
        <v>0</v>
      </c>
      <c r="Q353" s="194">
        <f>Q25</f>
        <v>0</v>
      </c>
      <c r="R353" s="194">
        <f>R25</f>
        <v>0</v>
      </c>
      <c r="T353" s="196"/>
      <c r="U353" s="195"/>
      <c r="V353" s="195" t="s">
        <v>100</v>
      </c>
      <c r="W353" s="194">
        <f>W25</f>
        <v>0</v>
      </c>
      <c r="X353" s="194">
        <f>X25</f>
        <v>0</v>
      </c>
      <c r="Y353" s="194">
        <f>Y25</f>
        <v>0</v>
      </c>
      <c r="Z353" s="194">
        <f>Z25</f>
        <v>0</v>
      </c>
      <c r="AA353" s="194">
        <f>AA25</f>
        <v>0</v>
      </c>
    </row>
    <row r="354" spans="2:27">
      <c r="B354" s="196"/>
      <c r="C354" s="195"/>
      <c r="D354" s="195" t="s">
        <v>101</v>
      </c>
      <c r="E354" s="194">
        <f>E23</f>
        <v>0</v>
      </c>
      <c r="F354" s="194">
        <f>F23</f>
        <v>0</v>
      </c>
      <c r="G354" s="194">
        <f>G23</f>
        <v>0</v>
      </c>
      <c r="H354" s="194">
        <f>H23</f>
        <v>0</v>
      </c>
      <c r="I354" s="194">
        <f>I23</f>
        <v>0</v>
      </c>
      <c r="K354" s="196"/>
      <c r="L354" s="195"/>
      <c r="M354" s="195" t="s">
        <v>101</v>
      </c>
      <c r="N354" s="194">
        <f>N23</f>
        <v>0</v>
      </c>
      <c r="O354" s="194">
        <f>O23</f>
        <v>0</v>
      </c>
      <c r="P354" s="194">
        <f>P23</f>
        <v>0</v>
      </c>
      <c r="Q354" s="194">
        <f>Q23</f>
        <v>0</v>
      </c>
      <c r="R354" s="194">
        <f>R23</f>
        <v>0</v>
      </c>
      <c r="T354" s="196"/>
      <c r="U354" s="195"/>
      <c r="V354" s="195" t="s">
        <v>101</v>
      </c>
      <c r="W354" s="194">
        <f>W23</f>
        <v>2</v>
      </c>
      <c r="X354" s="194">
        <f>X23</f>
        <v>13</v>
      </c>
      <c r="Y354" s="194">
        <f>Y23</f>
        <v>1</v>
      </c>
      <c r="Z354" s="194">
        <f>Z23</f>
        <v>-1</v>
      </c>
      <c r="AA354" s="194">
        <f>AA23</f>
        <v>-12</v>
      </c>
    </row>
    <row r="355" spans="2:27">
      <c r="B355" s="196"/>
      <c r="C355" s="195"/>
      <c r="D355" s="195" t="s">
        <v>78</v>
      </c>
      <c r="E355" s="194">
        <f t="shared" ref="E355" si="125">SUM(E351:E354)</f>
        <v>0</v>
      </c>
      <c r="F355" s="194">
        <f t="shared" ref="F355:I355" si="126">SUM(F351:F354)</f>
        <v>0</v>
      </c>
      <c r="G355" s="194">
        <f t="shared" si="126"/>
        <v>0</v>
      </c>
      <c r="H355" s="194">
        <f t="shared" si="126"/>
        <v>0</v>
      </c>
      <c r="I355" s="194">
        <f t="shared" si="126"/>
        <v>0</v>
      </c>
      <c r="K355" s="196"/>
      <c r="L355" s="195"/>
      <c r="M355" s="195" t="s">
        <v>78</v>
      </c>
      <c r="N355" s="194">
        <f t="shared" ref="N355" si="127">SUM(N351:N354)</f>
        <v>0</v>
      </c>
      <c r="O355" s="194">
        <f t="shared" ref="O355:R355" si="128">SUM(O351:O354)</f>
        <v>0</v>
      </c>
      <c r="P355" s="194">
        <f t="shared" si="128"/>
        <v>0</v>
      </c>
      <c r="Q355" s="194">
        <f t="shared" si="128"/>
        <v>0</v>
      </c>
      <c r="R355" s="194">
        <f t="shared" si="128"/>
        <v>0</v>
      </c>
      <c r="T355" s="196"/>
      <c r="U355" s="195"/>
      <c r="V355" s="195" t="s">
        <v>78</v>
      </c>
      <c r="W355" s="194">
        <f t="shared" ref="W355" si="129">SUM(W351:W354)</f>
        <v>91</v>
      </c>
      <c r="X355" s="194">
        <f t="shared" ref="X355:AA355" si="130">SUM(X351:X354)</f>
        <v>106</v>
      </c>
      <c r="Y355" s="194">
        <f t="shared" si="130"/>
        <v>86</v>
      </c>
      <c r="Z355" s="194">
        <f t="shared" si="130"/>
        <v>-5</v>
      </c>
      <c r="AA355" s="194">
        <f t="shared" si="130"/>
        <v>-20</v>
      </c>
    </row>
    <row r="356" spans="2:27">
      <c r="B356" s="196"/>
      <c r="C356" s="195"/>
      <c r="D356" s="195" t="s">
        <v>102</v>
      </c>
      <c r="E356" s="194">
        <f>E20+E24+E26</f>
        <v>0</v>
      </c>
      <c r="F356" s="194">
        <f>F20+F24+F26</f>
        <v>0</v>
      </c>
      <c r="G356" s="194">
        <f>G20+G24+G26</f>
        <v>0</v>
      </c>
      <c r="H356" s="194">
        <f>H20+H24+H26</f>
        <v>0</v>
      </c>
      <c r="I356" s="194">
        <f>I20+I24+I26</f>
        <v>0</v>
      </c>
      <c r="K356" s="196"/>
      <c r="L356" s="195"/>
      <c r="M356" s="195" t="s">
        <v>102</v>
      </c>
      <c r="N356" s="194">
        <f>N20+N24+N26</f>
        <v>0</v>
      </c>
      <c r="O356" s="194">
        <f>O20+O24+O26</f>
        <v>0</v>
      </c>
      <c r="P356" s="194">
        <f>P20+P24+P26</f>
        <v>0</v>
      </c>
      <c r="Q356" s="194">
        <f>Q20+Q24+Q26</f>
        <v>0</v>
      </c>
      <c r="R356" s="194">
        <f>R20+R24+R26</f>
        <v>0</v>
      </c>
      <c r="T356" s="196"/>
      <c r="U356" s="195"/>
      <c r="V356" s="195" t="s">
        <v>102</v>
      </c>
      <c r="W356" s="194">
        <f>W20+W24+W26</f>
        <v>10</v>
      </c>
      <c r="X356" s="194">
        <f>X20+X24+X26</f>
        <v>9</v>
      </c>
      <c r="Y356" s="194">
        <f>Y20+Y24+Y26</f>
        <v>8</v>
      </c>
      <c r="Z356" s="194">
        <f>Z20+Z24+Z26</f>
        <v>-2</v>
      </c>
      <c r="AA356" s="194">
        <f>AA20+AA24+AA26</f>
        <v>-1</v>
      </c>
    </row>
    <row r="357" spans="2:27">
      <c r="B357" s="196"/>
      <c r="C357" s="194"/>
      <c r="D357" s="195">
        <v>7</v>
      </c>
      <c r="E357" s="194"/>
      <c r="F357" s="194"/>
      <c r="G357" s="194"/>
      <c r="H357" s="194"/>
      <c r="I357" s="194"/>
      <c r="K357" s="196"/>
      <c r="L357" s="194"/>
      <c r="M357" s="195">
        <v>7</v>
      </c>
      <c r="N357" s="194"/>
      <c r="O357" s="194"/>
      <c r="P357" s="194"/>
      <c r="Q357" s="194"/>
      <c r="R357" s="194"/>
      <c r="T357" s="196"/>
      <c r="U357" s="194"/>
      <c r="V357" s="195">
        <v>7</v>
      </c>
      <c r="W357" s="194"/>
      <c r="X357" s="194"/>
      <c r="Y357" s="194"/>
      <c r="Z357" s="194"/>
      <c r="AA357" s="194"/>
    </row>
    <row r="358" spans="2:27">
      <c r="B358" s="196"/>
      <c r="C358" s="195"/>
      <c r="D358" s="195">
        <v>8</v>
      </c>
      <c r="E358" s="194"/>
      <c r="F358" s="194"/>
      <c r="G358" s="194"/>
      <c r="H358" s="194"/>
      <c r="I358" s="194"/>
      <c r="K358" s="196"/>
      <c r="L358" s="195"/>
      <c r="M358" s="195">
        <v>8</v>
      </c>
      <c r="N358" s="194"/>
      <c r="O358" s="194"/>
      <c r="P358" s="194"/>
      <c r="Q358" s="194"/>
      <c r="R358" s="194"/>
      <c r="T358" s="196"/>
      <c r="U358" s="195"/>
      <c r="V358" s="195">
        <v>8</v>
      </c>
      <c r="W358" s="194"/>
      <c r="X358" s="194"/>
      <c r="Y358" s="194"/>
      <c r="Z358" s="194"/>
      <c r="AA358" s="194"/>
    </row>
    <row r="359" spans="2:27">
      <c r="B359" s="196"/>
      <c r="C359" s="195"/>
      <c r="D359" s="195">
        <v>9</v>
      </c>
      <c r="E359" s="194"/>
      <c r="F359" s="194"/>
      <c r="G359" s="194"/>
      <c r="H359" s="194"/>
      <c r="I359" s="194"/>
      <c r="K359" s="196"/>
      <c r="L359" s="195"/>
      <c r="M359" s="195">
        <v>9</v>
      </c>
      <c r="N359" s="194"/>
      <c r="O359" s="194"/>
      <c r="P359" s="194"/>
      <c r="Q359" s="194"/>
      <c r="R359" s="194"/>
      <c r="T359" s="196"/>
      <c r="U359" s="195"/>
      <c r="V359" s="195">
        <v>9</v>
      </c>
      <c r="W359" s="194"/>
      <c r="X359" s="194"/>
      <c r="Y359" s="194"/>
      <c r="Z359" s="194"/>
      <c r="AA359" s="194"/>
    </row>
    <row r="360" spans="2:27">
      <c r="B360" s="196"/>
      <c r="C360" s="195"/>
      <c r="D360" s="195">
        <v>10</v>
      </c>
      <c r="E360" s="194"/>
      <c r="F360" s="194"/>
      <c r="G360" s="194"/>
      <c r="H360" s="194"/>
      <c r="I360" s="194"/>
      <c r="K360" s="196"/>
      <c r="L360" s="195"/>
      <c r="M360" s="195">
        <v>10</v>
      </c>
      <c r="N360" s="194"/>
      <c r="O360" s="194"/>
      <c r="P360" s="194"/>
      <c r="Q360" s="194"/>
      <c r="R360" s="194"/>
      <c r="T360" s="196"/>
      <c r="U360" s="195"/>
      <c r="V360" s="195">
        <v>10</v>
      </c>
      <c r="W360" s="194"/>
      <c r="X360" s="194"/>
      <c r="Y360" s="194"/>
      <c r="Z360" s="194"/>
      <c r="AA360" s="194"/>
    </row>
    <row r="361" spans="2:27">
      <c r="B361" s="196"/>
      <c r="C361" s="195"/>
      <c r="D361" s="195">
        <v>11</v>
      </c>
      <c r="E361" s="194"/>
      <c r="F361" s="194"/>
      <c r="G361" s="194"/>
      <c r="H361" s="194"/>
      <c r="I361" s="194"/>
      <c r="K361" s="196"/>
      <c r="L361" s="195"/>
      <c r="M361" s="195">
        <v>11</v>
      </c>
      <c r="N361" s="194"/>
      <c r="O361" s="194"/>
      <c r="P361" s="194"/>
      <c r="Q361" s="194"/>
      <c r="R361" s="194"/>
      <c r="T361" s="196"/>
      <c r="U361" s="195"/>
      <c r="V361" s="195">
        <v>11</v>
      </c>
      <c r="W361" s="194"/>
      <c r="X361" s="194"/>
      <c r="Y361" s="194"/>
      <c r="Z361" s="194"/>
      <c r="AA361" s="194"/>
    </row>
    <row r="362" spans="2:27">
      <c r="B362" s="193">
        <f>B30</f>
        <v>0</v>
      </c>
      <c r="C362" s="194">
        <f>C30</f>
        <v>0</v>
      </c>
      <c r="D362" s="195" t="s">
        <v>76</v>
      </c>
      <c r="E362" s="194">
        <f>E33</f>
        <v>0</v>
      </c>
      <c r="F362" s="194">
        <f>F33</f>
        <v>0</v>
      </c>
      <c r="G362" s="194">
        <f>G33</f>
        <v>0</v>
      </c>
      <c r="H362" s="194">
        <f>H33</f>
        <v>0</v>
      </c>
      <c r="I362" s="194">
        <f>I33</f>
        <v>0</v>
      </c>
      <c r="K362" s="193">
        <f>K30</f>
        <v>0</v>
      </c>
      <c r="L362" s="194">
        <f>L30</f>
        <v>0</v>
      </c>
      <c r="M362" s="195" t="s">
        <v>76</v>
      </c>
      <c r="N362" s="194">
        <f>N33</f>
        <v>0</v>
      </c>
      <c r="O362" s="194">
        <f>O33</f>
        <v>0</v>
      </c>
      <c r="P362" s="194">
        <f>P33</f>
        <v>0</v>
      </c>
      <c r="Q362" s="194">
        <f>Q33</f>
        <v>0</v>
      </c>
      <c r="R362" s="194">
        <f>R33</f>
        <v>0</v>
      </c>
      <c r="T362" s="193">
        <f>T30</f>
        <v>3</v>
      </c>
      <c r="U362" s="194" t="str">
        <f>U30</f>
        <v>PT. IPC Terminal Petikemas</v>
      </c>
      <c r="V362" s="195" t="s">
        <v>76</v>
      </c>
      <c r="W362" s="194">
        <f>W33</f>
        <v>0</v>
      </c>
      <c r="X362" s="194">
        <f>X33</f>
        <v>0</v>
      </c>
      <c r="Y362" s="194">
        <f>Y33</f>
        <v>0</v>
      </c>
      <c r="Z362" s="194">
        <f>Z33</f>
        <v>0</v>
      </c>
      <c r="AA362" s="194">
        <f>AA33</f>
        <v>0</v>
      </c>
    </row>
    <row r="363" spans="2:27">
      <c r="B363" s="196"/>
      <c r="C363" s="195"/>
      <c r="D363" s="195" t="s">
        <v>99</v>
      </c>
      <c r="E363" s="194">
        <f>E30+E32</f>
        <v>0</v>
      </c>
      <c r="F363" s="194">
        <f>F30+F32</f>
        <v>0</v>
      </c>
      <c r="G363" s="194">
        <f>G30+G32</f>
        <v>0</v>
      </c>
      <c r="H363" s="194">
        <f>H30+H32</f>
        <v>0</v>
      </c>
      <c r="I363" s="194">
        <f>I30+I32</f>
        <v>0</v>
      </c>
      <c r="K363" s="196"/>
      <c r="L363" s="195"/>
      <c r="M363" s="195" t="s">
        <v>99</v>
      </c>
      <c r="N363" s="194">
        <f>N30+N32</f>
        <v>0</v>
      </c>
      <c r="O363" s="194">
        <f>O30+O32</f>
        <v>0</v>
      </c>
      <c r="P363" s="194">
        <f>P30+P32</f>
        <v>0</v>
      </c>
      <c r="Q363" s="194">
        <f>Q30+Q32</f>
        <v>0</v>
      </c>
      <c r="R363" s="194">
        <f>R30+R32</f>
        <v>0</v>
      </c>
      <c r="T363" s="196"/>
      <c r="U363" s="195"/>
      <c r="V363" s="195" t="s">
        <v>99</v>
      </c>
      <c r="W363" s="194">
        <f>W30+W32</f>
        <v>475</v>
      </c>
      <c r="X363" s="194">
        <f>X30+X32</f>
        <v>486</v>
      </c>
      <c r="Y363" s="194">
        <f>Y30+Y32</f>
        <v>461</v>
      </c>
      <c r="Z363" s="194">
        <f>Z30+Z32</f>
        <v>-14</v>
      </c>
      <c r="AA363" s="194">
        <f>AA30+AA32</f>
        <v>-25</v>
      </c>
    </row>
    <row r="364" spans="2:27">
      <c r="B364" s="196"/>
      <c r="C364" s="195"/>
      <c r="D364" s="195" t="s">
        <v>100</v>
      </c>
      <c r="E364" s="194">
        <f>E36</f>
        <v>0</v>
      </c>
      <c r="F364" s="194">
        <f>F36</f>
        <v>0</v>
      </c>
      <c r="G364" s="194">
        <f>G36</f>
        <v>0</v>
      </c>
      <c r="H364" s="194">
        <f>H36</f>
        <v>0</v>
      </c>
      <c r="I364" s="194">
        <f>I36</f>
        <v>0</v>
      </c>
      <c r="K364" s="196"/>
      <c r="L364" s="195"/>
      <c r="M364" s="195" t="s">
        <v>100</v>
      </c>
      <c r="N364" s="194">
        <f>N36</f>
        <v>0</v>
      </c>
      <c r="O364" s="194">
        <f>O36</f>
        <v>0</v>
      </c>
      <c r="P364" s="194">
        <f>P36</f>
        <v>0</v>
      </c>
      <c r="Q364" s="194">
        <f>Q36</f>
        <v>0</v>
      </c>
      <c r="R364" s="194">
        <f>R36</f>
        <v>0</v>
      </c>
      <c r="T364" s="196"/>
      <c r="U364" s="195"/>
      <c r="V364" s="195" t="s">
        <v>100</v>
      </c>
      <c r="W364" s="194">
        <f>W36</f>
        <v>0</v>
      </c>
      <c r="X364" s="194">
        <f>X36</f>
        <v>0</v>
      </c>
      <c r="Y364" s="194">
        <f>Y36</f>
        <v>0</v>
      </c>
      <c r="Z364" s="194">
        <f>Z36</f>
        <v>0</v>
      </c>
      <c r="AA364" s="194">
        <f>AA36</f>
        <v>0</v>
      </c>
    </row>
    <row r="365" spans="2:27">
      <c r="B365" s="196"/>
      <c r="C365" s="195"/>
      <c r="D365" s="195" t="s">
        <v>101</v>
      </c>
      <c r="E365" s="194">
        <f>E34</f>
        <v>0</v>
      </c>
      <c r="F365" s="194">
        <f>F34</f>
        <v>0</v>
      </c>
      <c r="G365" s="194">
        <f>G34</f>
        <v>0</v>
      </c>
      <c r="H365" s="194">
        <f>H34</f>
        <v>0</v>
      </c>
      <c r="I365" s="194">
        <f>I34</f>
        <v>0</v>
      </c>
      <c r="K365" s="196"/>
      <c r="L365" s="195"/>
      <c r="M365" s="195" t="s">
        <v>101</v>
      </c>
      <c r="N365" s="194">
        <f>N34</f>
        <v>0</v>
      </c>
      <c r="O365" s="194">
        <f>O34</f>
        <v>0</v>
      </c>
      <c r="P365" s="194">
        <f>P34</f>
        <v>0</v>
      </c>
      <c r="Q365" s="194">
        <f>Q34</f>
        <v>0</v>
      </c>
      <c r="R365" s="194">
        <f>R34</f>
        <v>0</v>
      </c>
      <c r="T365" s="196"/>
      <c r="U365" s="195"/>
      <c r="V365" s="195" t="s">
        <v>101</v>
      </c>
      <c r="W365" s="194">
        <f>W34</f>
        <v>0</v>
      </c>
      <c r="X365" s="194">
        <f>X34</f>
        <v>0</v>
      </c>
      <c r="Y365" s="194">
        <f>Y34</f>
        <v>0</v>
      </c>
      <c r="Z365" s="194">
        <f>Z34</f>
        <v>0</v>
      </c>
      <c r="AA365" s="194">
        <f>AA34</f>
        <v>0</v>
      </c>
    </row>
    <row r="366" spans="2:27">
      <c r="B366" s="196"/>
      <c r="C366" s="195"/>
      <c r="D366" s="195" t="s">
        <v>78</v>
      </c>
      <c r="E366" s="194">
        <f t="shared" ref="E366" si="131">SUM(E362:E365)</f>
        <v>0</v>
      </c>
      <c r="F366" s="194">
        <f t="shared" ref="F366:I366" si="132">SUM(F362:F365)</f>
        <v>0</v>
      </c>
      <c r="G366" s="194">
        <f t="shared" si="132"/>
        <v>0</v>
      </c>
      <c r="H366" s="194">
        <f t="shared" si="132"/>
        <v>0</v>
      </c>
      <c r="I366" s="194">
        <f t="shared" si="132"/>
        <v>0</v>
      </c>
      <c r="K366" s="196"/>
      <c r="L366" s="195"/>
      <c r="M366" s="195" t="s">
        <v>78</v>
      </c>
      <c r="N366" s="194">
        <f t="shared" ref="N366" si="133">SUM(N362:N365)</f>
        <v>0</v>
      </c>
      <c r="O366" s="194">
        <f t="shared" ref="O366:R366" si="134">SUM(O362:O365)</f>
        <v>0</v>
      </c>
      <c r="P366" s="194">
        <f t="shared" si="134"/>
        <v>0</v>
      </c>
      <c r="Q366" s="194">
        <f t="shared" si="134"/>
        <v>0</v>
      </c>
      <c r="R366" s="194">
        <f t="shared" si="134"/>
        <v>0</v>
      </c>
      <c r="T366" s="196"/>
      <c r="U366" s="195"/>
      <c r="V366" s="195" t="s">
        <v>78</v>
      </c>
      <c r="W366" s="194">
        <f t="shared" ref="W366" si="135">SUM(W362:W365)</f>
        <v>475</v>
      </c>
      <c r="X366" s="194">
        <f t="shared" ref="X366:AA366" si="136">SUM(X362:X365)</f>
        <v>486</v>
      </c>
      <c r="Y366" s="194">
        <f t="shared" si="136"/>
        <v>461</v>
      </c>
      <c r="Z366" s="194">
        <f t="shared" si="136"/>
        <v>-14</v>
      </c>
      <c r="AA366" s="194">
        <f t="shared" si="136"/>
        <v>-25</v>
      </c>
    </row>
    <row r="367" spans="2:27">
      <c r="B367" s="196"/>
      <c r="C367" s="195"/>
      <c r="D367" s="195" t="s">
        <v>102</v>
      </c>
      <c r="E367" s="194">
        <f>E31+E35+E37</f>
        <v>0</v>
      </c>
      <c r="F367" s="194">
        <f>F31+F35+F37</f>
        <v>0</v>
      </c>
      <c r="G367" s="194">
        <f>G31+G35+G37</f>
        <v>0</v>
      </c>
      <c r="H367" s="194">
        <f>H31+H35+H37</f>
        <v>0</v>
      </c>
      <c r="I367" s="194">
        <f>I31+I35+I37</f>
        <v>0</v>
      </c>
      <c r="K367" s="196"/>
      <c r="L367" s="195"/>
      <c r="M367" s="195" t="s">
        <v>102</v>
      </c>
      <c r="N367" s="194">
        <f>N31+N35+N37</f>
        <v>0</v>
      </c>
      <c r="O367" s="194">
        <f>O31+O35+O37</f>
        <v>0</v>
      </c>
      <c r="P367" s="194">
        <f>P31+P35+P37</f>
        <v>0</v>
      </c>
      <c r="Q367" s="194">
        <f>Q31+Q35+Q37</f>
        <v>0</v>
      </c>
      <c r="R367" s="194">
        <f>R31+R35+R37</f>
        <v>0</v>
      </c>
      <c r="T367" s="196"/>
      <c r="U367" s="195"/>
      <c r="V367" s="195" t="s">
        <v>102</v>
      </c>
      <c r="W367" s="194">
        <f>W31+W35+W37</f>
        <v>1427</v>
      </c>
      <c r="X367" s="194">
        <f>X31+X35+X37</f>
        <v>1432</v>
      </c>
      <c r="Y367" s="194">
        <f>Y31+Y35+Y37</f>
        <v>1421</v>
      </c>
      <c r="Z367" s="194">
        <f>Z31+Z35+Z37</f>
        <v>-6</v>
      </c>
      <c r="AA367" s="194">
        <f>AA31+AA35+AA37</f>
        <v>-11</v>
      </c>
    </row>
    <row r="368" spans="2:27">
      <c r="B368" s="196"/>
      <c r="C368" s="194"/>
      <c r="D368" s="195">
        <v>7</v>
      </c>
      <c r="E368" s="194"/>
      <c r="F368" s="194"/>
      <c r="G368" s="194"/>
      <c r="H368" s="194"/>
      <c r="I368" s="194"/>
      <c r="K368" s="196"/>
      <c r="L368" s="194"/>
      <c r="M368" s="195">
        <v>7</v>
      </c>
      <c r="N368" s="194"/>
      <c r="O368" s="194"/>
      <c r="P368" s="194"/>
      <c r="Q368" s="194"/>
      <c r="R368" s="194"/>
      <c r="T368" s="196"/>
      <c r="U368" s="194"/>
      <c r="V368" s="195">
        <v>7</v>
      </c>
      <c r="W368" s="194"/>
      <c r="X368" s="194"/>
      <c r="Y368" s="194"/>
      <c r="Z368" s="194"/>
      <c r="AA368" s="194"/>
    </row>
    <row r="369" spans="2:27">
      <c r="B369" s="196"/>
      <c r="C369" s="195"/>
      <c r="D369" s="195">
        <v>8</v>
      </c>
      <c r="E369" s="194"/>
      <c r="F369" s="194"/>
      <c r="G369" s="194"/>
      <c r="H369" s="194"/>
      <c r="I369" s="194"/>
      <c r="K369" s="196"/>
      <c r="L369" s="195"/>
      <c r="M369" s="195">
        <v>8</v>
      </c>
      <c r="N369" s="194"/>
      <c r="O369" s="194"/>
      <c r="P369" s="194"/>
      <c r="Q369" s="194"/>
      <c r="R369" s="194"/>
      <c r="T369" s="196"/>
      <c r="U369" s="195"/>
      <c r="V369" s="195">
        <v>8</v>
      </c>
      <c r="W369" s="194"/>
      <c r="X369" s="194"/>
      <c r="Y369" s="194"/>
      <c r="Z369" s="194"/>
      <c r="AA369" s="194"/>
    </row>
    <row r="370" spans="2:27">
      <c r="B370" s="196"/>
      <c r="C370" s="195"/>
      <c r="D370" s="195">
        <v>9</v>
      </c>
      <c r="E370" s="194"/>
      <c r="F370" s="194"/>
      <c r="G370" s="194"/>
      <c r="H370" s="194"/>
      <c r="I370" s="194"/>
      <c r="K370" s="196"/>
      <c r="L370" s="195"/>
      <c r="M370" s="195">
        <v>9</v>
      </c>
      <c r="N370" s="194"/>
      <c r="O370" s="194"/>
      <c r="P370" s="194"/>
      <c r="Q370" s="194"/>
      <c r="R370" s="194"/>
      <c r="T370" s="196"/>
      <c r="U370" s="195"/>
      <c r="V370" s="195">
        <v>9</v>
      </c>
      <c r="W370" s="194"/>
      <c r="X370" s="194"/>
      <c r="Y370" s="194"/>
      <c r="Z370" s="194"/>
      <c r="AA370" s="194"/>
    </row>
    <row r="371" spans="2:27">
      <c r="B371" s="196"/>
      <c r="C371" s="195"/>
      <c r="D371" s="195">
        <v>10</v>
      </c>
      <c r="E371" s="194"/>
      <c r="F371" s="194"/>
      <c r="G371" s="194"/>
      <c r="H371" s="194"/>
      <c r="I371" s="194"/>
      <c r="K371" s="196"/>
      <c r="L371" s="195"/>
      <c r="M371" s="195">
        <v>10</v>
      </c>
      <c r="N371" s="194"/>
      <c r="O371" s="194"/>
      <c r="P371" s="194"/>
      <c r="Q371" s="194"/>
      <c r="R371" s="194"/>
      <c r="T371" s="196"/>
      <c r="U371" s="195"/>
      <c r="V371" s="195">
        <v>10</v>
      </c>
      <c r="W371" s="194"/>
      <c r="X371" s="194"/>
      <c r="Y371" s="194"/>
      <c r="Z371" s="194"/>
      <c r="AA371" s="194"/>
    </row>
    <row r="372" spans="2:27">
      <c r="B372" s="196"/>
      <c r="C372" s="195"/>
      <c r="D372" s="195">
        <v>11</v>
      </c>
      <c r="E372" s="194"/>
      <c r="F372" s="194"/>
      <c r="G372" s="194"/>
      <c r="H372" s="194"/>
      <c r="I372" s="194"/>
      <c r="K372" s="196"/>
      <c r="L372" s="195"/>
      <c r="M372" s="195">
        <v>11</v>
      </c>
      <c r="N372" s="194"/>
      <c r="O372" s="194"/>
      <c r="P372" s="194"/>
      <c r="Q372" s="194"/>
      <c r="R372" s="194"/>
      <c r="T372" s="196"/>
      <c r="U372" s="195"/>
      <c r="V372" s="195">
        <v>11</v>
      </c>
      <c r="W372" s="194"/>
      <c r="X372" s="194"/>
      <c r="Y372" s="194"/>
      <c r="Z372" s="194"/>
      <c r="AA372" s="194"/>
    </row>
    <row r="373" spans="2:27">
      <c r="B373" s="193">
        <f>B41</f>
        <v>0</v>
      </c>
      <c r="C373" s="194">
        <f>C41</f>
        <v>0</v>
      </c>
      <c r="D373" s="195" t="s">
        <v>76</v>
      </c>
      <c r="E373" s="194">
        <f>E44</f>
        <v>0</v>
      </c>
      <c r="F373" s="194">
        <f>F44</f>
        <v>0</v>
      </c>
      <c r="G373" s="194">
        <f>G44</f>
        <v>0</v>
      </c>
      <c r="H373" s="194">
        <f>H44</f>
        <v>0</v>
      </c>
      <c r="I373" s="194">
        <f>I44</f>
        <v>0</v>
      </c>
      <c r="K373" s="193">
        <f>K41</f>
        <v>0</v>
      </c>
      <c r="L373" s="194">
        <f>L41</f>
        <v>0</v>
      </c>
      <c r="M373" s="195" t="s">
        <v>76</v>
      </c>
      <c r="N373" s="194">
        <f>N44</f>
        <v>0</v>
      </c>
      <c r="O373" s="194">
        <f>O44</f>
        <v>0</v>
      </c>
      <c r="P373" s="194">
        <f>P44</f>
        <v>0</v>
      </c>
      <c r="Q373" s="194">
        <f>Q44</f>
        <v>0</v>
      </c>
      <c r="R373" s="194">
        <f>R44</f>
        <v>0</v>
      </c>
      <c r="T373" s="193">
        <f>T41</f>
        <v>4</v>
      </c>
      <c r="U373" s="194" t="str">
        <f>U41</f>
        <v>PT. Terminal Petikemas Surabaya</v>
      </c>
      <c r="V373" s="195" t="s">
        <v>76</v>
      </c>
      <c r="W373" s="194">
        <f>W44</f>
        <v>328</v>
      </c>
      <c r="X373" s="194">
        <f>X44</f>
        <v>371</v>
      </c>
      <c r="Y373" s="194">
        <f>Y44</f>
        <v>326</v>
      </c>
      <c r="Z373" s="194">
        <f>Z44</f>
        <v>-2</v>
      </c>
      <c r="AA373" s="194">
        <f>AA44</f>
        <v>-45</v>
      </c>
    </row>
    <row r="374" spans="2:27">
      <c r="B374" s="196"/>
      <c r="C374" s="195"/>
      <c r="D374" s="195" t="s">
        <v>99</v>
      </c>
      <c r="E374" s="194">
        <f>E41+E43</f>
        <v>0</v>
      </c>
      <c r="F374" s="194">
        <f>F41+F43</f>
        <v>0</v>
      </c>
      <c r="G374" s="194">
        <f>G41+G43</f>
        <v>0</v>
      </c>
      <c r="H374" s="194">
        <f>H41+H43</f>
        <v>0</v>
      </c>
      <c r="I374" s="194">
        <f>I41+I43</f>
        <v>0</v>
      </c>
      <c r="K374" s="196"/>
      <c r="L374" s="195"/>
      <c r="M374" s="195" t="s">
        <v>99</v>
      </c>
      <c r="N374" s="194">
        <f>N41+N43</f>
        <v>0</v>
      </c>
      <c r="O374" s="194">
        <f>O41+O43</f>
        <v>0</v>
      </c>
      <c r="P374" s="194">
        <f>P41+P43</f>
        <v>0</v>
      </c>
      <c r="Q374" s="194">
        <f>Q41+Q43</f>
        <v>0</v>
      </c>
      <c r="R374" s="194">
        <f>R41+R43</f>
        <v>0</v>
      </c>
      <c r="T374" s="196"/>
      <c r="U374" s="195"/>
      <c r="V374" s="195" t="s">
        <v>99</v>
      </c>
      <c r="W374" s="194">
        <f>W41+W43</f>
        <v>104</v>
      </c>
      <c r="X374" s="194">
        <f>X41+X43</f>
        <v>98</v>
      </c>
      <c r="Y374" s="194">
        <f>Y41+Y43</f>
        <v>90</v>
      </c>
      <c r="Z374" s="194">
        <f>Z41+Z43</f>
        <v>-14</v>
      </c>
      <c r="AA374" s="194">
        <f>AA41+AA43</f>
        <v>-8</v>
      </c>
    </row>
    <row r="375" spans="2:27">
      <c r="B375" s="196"/>
      <c r="C375" s="195"/>
      <c r="D375" s="195" t="s">
        <v>100</v>
      </c>
      <c r="E375" s="194">
        <f>E47</f>
        <v>0</v>
      </c>
      <c r="F375" s="194">
        <f>F47</f>
        <v>0</v>
      </c>
      <c r="G375" s="194">
        <f>G47</f>
        <v>0</v>
      </c>
      <c r="H375" s="194">
        <f>H47</f>
        <v>0</v>
      </c>
      <c r="I375" s="194">
        <f>I47</f>
        <v>0</v>
      </c>
      <c r="K375" s="196"/>
      <c r="L375" s="195"/>
      <c r="M375" s="195" t="s">
        <v>100</v>
      </c>
      <c r="N375" s="194">
        <f>N47</f>
        <v>0</v>
      </c>
      <c r="O375" s="194">
        <f>O47</f>
        <v>0</v>
      </c>
      <c r="P375" s="194">
        <f>P47</f>
        <v>0</v>
      </c>
      <c r="Q375" s="194">
        <f>Q47</f>
        <v>0</v>
      </c>
      <c r="R375" s="194">
        <f>R47</f>
        <v>0</v>
      </c>
      <c r="T375" s="196"/>
      <c r="U375" s="195"/>
      <c r="V375" s="195" t="s">
        <v>100</v>
      </c>
      <c r="W375" s="194">
        <f>W47</f>
        <v>0</v>
      </c>
      <c r="X375" s="194">
        <f>X47</f>
        <v>0</v>
      </c>
      <c r="Y375" s="194">
        <f>Y47</f>
        <v>0</v>
      </c>
      <c r="Z375" s="194">
        <f>Z47</f>
        <v>0</v>
      </c>
      <c r="AA375" s="194">
        <f>AA47</f>
        <v>0</v>
      </c>
    </row>
    <row r="376" spans="2:27">
      <c r="B376" s="196"/>
      <c r="C376" s="195"/>
      <c r="D376" s="195" t="s">
        <v>101</v>
      </c>
      <c r="E376" s="194">
        <f>E45</f>
        <v>0</v>
      </c>
      <c r="F376" s="194">
        <f>F45</f>
        <v>0</v>
      </c>
      <c r="G376" s="194">
        <f>G45</f>
        <v>0</v>
      </c>
      <c r="H376" s="194">
        <f>H45</f>
        <v>0</v>
      </c>
      <c r="I376" s="194">
        <f>I45</f>
        <v>0</v>
      </c>
      <c r="K376" s="196"/>
      <c r="L376" s="195"/>
      <c r="M376" s="195" t="s">
        <v>101</v>
      </c>
      <c r="N376" s="194">
        <f>N45</f>
        <v>0</v>
      </c>
      <c r="O376" s="194">
        <f>O45</f>
        <v>0</v>
      </c>
      <c r="P376" s="194">
        <f>P45</f>
        <v>0</v>
      </c>
      <c r="Q376" s="194">
        <f>Q45</f>
        <v>0</v>
      </c>
      <c r="R376" s="194">
        <f>R45</f>
        <v>0</v>
      </c>
      <c r="T376" s="196"/>
      <c r="U376" s="195"/>
      <c r="V376" s="195" t="s">
        <v>101</v>
      </c>
      <c r="W376" s="194">
        <f>W45</f>
        <v>0</v>
      </c>
      <c r="X376" s="194">
        <f>X45</f>
        <v>0</v>
      </c>
      <c r="Y376" s="194">
        <f>Y45</f>
        <v>10</v>
      </c>
      <c r="Z376" s="194">
        <f>Z45</f>
        <v>10</v>
      </c>
      <c r="AA376" s="194">
        <f>AA45</f>
        <v>10</v>
      </c>
    </row>
    <row r="377" spans="2:27">
      <c r="B377" s="196"/>
      <c r="C377" s="195"/>
      <c r="D377" s="195" t="s">
        <v>78</v>
      </c>
      <c r="E377" s="194">
        <f t="shared" ref="E377" si="137">SUM(E373:E376)</f>
        <v>0</v>
      </c>
      <c r="F377" s="194">
        <f t="shared" ref="F377:I377" si="138">SUM(F373:F376)</f>
        <v>0</v>
      </c>
      <c r="G377" s="194">
        <f t="shared" si="138"/>
        <v>0</v>
      </c>
      <c r="H377" s="194">
        <f t="shared" si="138"/>
        <v>0</v>
      </c>
      <c r="I377" s="194">
        <f t="shared" si="138"/>
        <v>0</v>
      </c>
      <c r="K377" s="196"/>
      <c r="L377" s="195"/>
      <c r="M377" s="195" t="s">
        <v>78</v>
      </c>
      <c r="N377" s="194">
        <f t="shared" ref="N377" si="139">SUM(N373:N376)</f>
        <v>0</v>
      </c>
      <c r="O377" s="194">
        <f t="shared" ref="O377:R377" si="140">SUM(O373:O376)</f>
        <v>0</v>
      </c>
      <c r="P377" s="194">
        <f t="shared" si="140"/>
        <v>0</v>
      </c>
      <c r="Q377" s="194">
        <f t="shared" si="140"/>
        <v>0</v>
      </c>
      <c r="R377" s="194">
        <f t="shared" si="140"/>
        <v>0</v>
      </c>
      <c r="T377" s="196"/>
      <c r="U377" s="195"/>
      <c r="V377" s="195" t="s">
        <v>78</v>
      </c>
      <c r="W377" s="194">
        <f t="shared" ref="W377" si="141">SUM(W373:W376)</f>
        <v>432</v>
      </c>
      <c r="X377" s="194">
        <f t="shared" ref="X377:AA377" si="142">SUM(X373:X376)</f>
        <v>469</v>
      </c>
      <c r="Y377" s="194">
        <f t="shared" si="142"/>
        <v>426</v>
      </c>
      <c r="Z377" s="194">
        <f t="shared" si="142"/>
        <v>-6</v>
      </c>
      <c r="AA377" s="194">
        <f t="shared" si="142"/>
        <v>-43</v>
      </c>
    </row>
    <row r="378" spans="2:27">
      <c r="B378" s="196"/>
      <c r="C378" s="195"/>
      <c r="D378" s="195" t="s">
        <v>102</v>
      </c>
      <c r="E378" s="194">
        <f>E42+E46+E48</f>
        <v>0</v>
      </c>
      <c r="F378" s="194">
        <f>F42+F46+F48</f>
        <v>0</v>
      </c>
      <c r="G378" s="194">
        <f>G42+G46+G48</f>
        <v>0</v>
      </c>
      <c r="H378" s="194">
        <f>H42+H46+H48</f>
        <v>0</v>
      </c>
      <c r="I378" s="194">
        <f>I42+I46+I48</f>
        <v>0</v>
      </c>
      <c r="K378" s="196"/>
      <c r="L378" s="195"/>
      <c r="M378" s="195" t="s">
        <v>102</v>
      </c>
      <c r="N378" s="194">
        <f>N42+N46+N48</f>
        <v>0</v>
      </c>
      <c r="O378" s="194">
        <f>O42+O46+O48</f>
        <v>0</v>
      </c>
      <c r="P378" s="194">
        <f>P42+P46+P48</f>
        <v>0</v>
      </c>
      <c r="Q378" s="194">
        <f>Q42+Q46+Q48</f>
        <v>0</v>
      </c>
      <c r="R378" s="194">
        <f>R42+R46+R48</f>
        <v>0</v>
      </c>
      <c r="T378" s="196"/>
      <c r="U378" s="195"/>
      <c r="V378" s="195" t="s">
        <v>102</v>
      </c>
      <c r="W378" s="194">
        <f>W42+W46+W48</f>
        <v>708</v>
      </c>
      <c r="X378" s="194">
        <f>X42+X46+X48</f>
        <v>593</v>
      </c>
      <c r="Y378" s="194">
        <f>Y42+Y46+Y48</f>
        <v>591</v>
      </c>
      <c r="Z378" s="194">
        <f>Z42+Z46+Z48</f>
        <v>-117</v>
      </c>
      <c r="AA378" s="194">
        <f>AA42+AA46+AA48</f>
        <v>-2</v>
      </c>
    </row>
    <row r="379" spans="2:27">
      <c r="B379" s="196"/>
      <c r="C379" s="194"/>
      <c r="D379" s="195">
        <v>7</v>
      </c>
      <c r="E379" s="194"/>
      <c r="F379" s="194"/>
      <c r="G379" s="194"/>
      <c r="H379" s="194"/>
      <c r="I379" s="194"/>
      <c r="K379" s="196"/>
      <c r="L379" s="194"/>
      <c r="M379" s="195">
        <v>7</v>
      </c>
      <c r="N379" s="194"/>
      <c r="O379" s="194"/>
      <c r="P379" s="194"/>
      <c r="Q379" s="194"/>
      <c r="R379" s="194"/>
      <c r="T379" s="196"/>
      <c r="U379" s="194"/>
      <c r="V379" s="195">
        <v>7</v>
      </c>
      <c r="W379" s="194"/>
      <c r="X379" s="194"/>
      <c r="Y379" s="194"/>
      <c r="Z379" s="194"/>
      <c r="AA379" s="194"/>
    </row>
    <row r="380" spans="2:27">
      <c r="B380" s="196"/>
      <c r="C380" s="195"/>
      <c r="D380" s="195">
        <v>8</v>
      </c>
      <c r="E380" s="194"/>
      <c r="F380" s="194"/>
      <c r="G380" s="194"/>
      <c r="H380" s="194"/>
      <c r="I380" s="194"/>
      <c r="K380" s="196"/>
      <c r="L380" s="195"/>
      <c r="M380" s="195">
        <v>8</v>
      </c>
      <c r="N380" s="194"/>
      <c r="O380" s="194"/>
      <c r="P380" s="194"/>
      <c r="Q380" s="194"/>
      <c r="R380" s="194"/>
      <c r="T380" s="196"/>
      <c r="U380" s="195"/>
      <c r="V380" s="195">
        <v>8</v>
      </c>
      <c r="W380" s="194"/>
      <c r="X380" s="194"/>
      <c r="Y380" s="194"/>
      <c r="Z380" s="194"/>
      <c r="AA380" s="194"/>
    </row>
    <row r="381" spans="2:27">
      <c r="B381" s="196"/>
      <c r="C381" s="195"/>
      <c r="D381" s="195">
        <v>9</v>
      </c>
      <c r="E381" s="194"/>
      <c r="F381" s="194"/>
      <c r="G381" s="194"/>
      <c r="H381" s="194"/>
      <c r="I381" s="194"/>
      <c r="K381" s="196"/>
      <c r="L381" s="195"/>
      <c r="M381" s="195">
        <v>9</v>
      </c>
      <c r="N381" s="194"/>
      <c r="O381" s="194"/>
      <c r="P381" s="194"/>
      <c r="Q381" s="194"/>
      <c r="R381" s="194"/>
      <c r="T381" s="196"/>
      <c r="U381" s="195"/>
      <c r="V381" s="195">
        <v>9</v>
      </c>
      <c r="W381" s="194"/>
      <c r="X381" s="194"/>
      <c r="Y381" s="194"/>
      <c r="Z381" s="194"/>
      <c r="AA381" s="194"/>
    </row>
    <row r="382" spans="2:27">
      <c r="B382" s="196"/>
      <c r="C382" s="195"/>
      <c r="D382" s="195">
        <v>10</v>
      </c>
      <c r="E382" s="194"/>
      <c r="F382" s="194"/>
      <c r="G382" s="194"/>
      <c r="H382" s="194"/>
      <c r="I382" s="194"/>
      <c r="K382" s="196"/>
      <c r="L382" s="195"/>
      <c r="M382" s="195">
        <v>10</v>
      </c>
      <c r="N382" s="194"/>
      <c r="O382" s="194"/>
      <c r="P382" s="194"/>
      <c r="Q382" s="194"/>
      <c r="R382" s="194"/>
      <c r="T382" s="196"/>
      <c r="U382" s="195"/>
      <c r="V382" s="195">
        <v>10</v>
      </c>
      <c r="W382" s="194"/>
      <c r="X382" s="194"/>
      <c r="Y382" s="194"/>
      <c r="Z382" s="194"/>
      <c r="AA382" s="194"/>
    </row>
    <row r="383" spans="2:27">
      <c r="B383" s="196"/>
      <c r="C383" s="195"/>
      <c r="D383" s="195">
        <v>11</v>
      </c>
      <c r="E383" s="194"/>
      <c r="F383" s="194"/>
      <c r="G383" s="194"/>
      <c r="H383" s="194"/>
      <c r="I383" s="194"/>
      <c r="K383" s="196"/>
      <c r="L383" s="195"/>
      <c r="M383" s="195">
        <v>11</v>
      </c>
      <c r="N383" s="194"/>
      <c r="O383" s="194"/>
      <c r="P383" s="194"/>
      <c r="Q383" s="194"/>
      <c r="R383" s="194"/>
      <c r="T383" s="196"/>
      <c r="U383" s="195"/>
      <c r="V383" s="195">
        <v>11</v>
      </c>
      <c r="W383" s="194"/>
      <c r="X383" s="194"/>
      <c r="Y383" s="194"/>
      <c r="Z383" s="194"/>
      <c r="AA383" s="194"/>
    </row>
    <row r="384" spans="2:27">
      <c r="B384" s="193">
        <f>B52</f>
        <v>0</v>
      </c>
      <c r="C384" s="194">
        <f>C52</f>
        <v>0</v>
      </c>
      <c r="D384" s="195" t="s">
        <v>76</v>
      </c>
      <c r="E384" s="194">
        <f>E55</f>
        <v>0</v>
      </c>
      <c r="F384" s="194">
        <f>F55</f>
        <v>0</v>
      </c>
      <c r="G384" s="194">
        <f>G55</f>
        <v>0</v>
      </c>
      <c r="H384" s="194">
        <f>H55</f>
        <v>0</v>
      </c>
      <c r="I384" s="194">
        <f>I55</f>
        <v>0</v>
      </c>
      <c r="K384" s="193">
        <f>K52</f>
        <v>0</v>
      </c>
      <c r="L384" s="194">
        <f>L52</f>
        <v>0</v>
      </c>
      <c r="M384" s="195" t="s">
        <v>76</v>
      </c>
      <c r="N384" s="194">
        <f>N55</f>
        <v>0</v>
      </c>
      <c r="O384" s="194">
        <f>O55</f>
        <v>0</v>
      </c>
      <c r="P384" s="194">
        <f>P55</f>
        <v>0</v>
      </c>
      <c r="Q384" s="194">
        <f>Q55</f>
        <v>0</v>
      </c>
      <c r="R384" s="194">
        <f>R55</f>
        <v>0</v>
      </c>
      <c r="T384" s="193">
        <f>T52</f>
        <v>5</v>
      </c>
      <c r="U384" s="194" t="str">
        <f>U52</f>
        <v>PT. Terminal Teluk Lamong (Grup)</v>
      </c>
      <c r="V384" s="195" t="s">
        <v>76</v>
      </c>
      <c r="W384" s="194">
        <f>W55</f>
        <v>252</v>
      </c>
      <c r="X384" s="194">
        <f>X55</f>
        <v>271</v>
      </c>
      <c r="Y384" s="194">
        <f>Y55</f>
        <v>256</v>
      </c>
      <c r="Z384" s="194">
        <f>Z55</f>
        <v>4</v>
      </c>
      <c r="AA384" s="194">
        <f>AA55</f>
        <v>-15</v>
      </c>
    </row>
    <row r="385" spans="2:27">
      <c r="B385" s="196"/>
      <c r="C385" s="195"/>
      <c r="D385" s="195" t="s">
        <v>99</v>
      </c>
      <c r="E385" s="194">
        <f>E52+E54</f>
        <v>0</v>
      </c>
      <c r="F385" s="194">
        <f>F52+F54</f>
        <v>0</v>
      </c>
      <c r="G385" s="194">
        <f>G52+G54</f>
        <v>0</v>
      </c>
      <c r="H385" s="194">
        <f>H52+H54</f>
        <v>0</v>
      </c>
      <c r="I385" s="194">
        <f>I52+I54</f>
        <v>0</v>
      </c>
      <c r="K385" s="196"/>
      <c r="L385" s="195"/>
      <c r="M385" s="195" t="s">
        <v>99</v>
      </c>
      <c r="N385" s="194">
        <f>N52+N54</f>
        <v>0</v>
      </c>
      <c r="O385" s="194">
        <f>O52+O54</f>
        <v>0</v>
      </c>
      <c r="P385" s="194">
        <f>P52+P54</f>
        <v>0</v>
      </c>
      <c r="Q385" s="194">
        <f>Q52+Q54</f>
        <v>0</v>
      </c>
      <c r="R385" s="194">
        <f>R52+R54</f>
        <v>0</v>
      </c>
      <c r="T385" s="196"/>
      <c r="U385" s="195"/>
      <c r="V385" s="195" t="s">
        <v>99</v>
      </c>
      <c r="W385" s="194">
        <f>W52+W54</f>
        <v>47</v>
      </c>
      <c r="X385" s="194">
        <f>X52+X54</f>
        <v>45</v>
      </c>
      <c r="Y385" s="194">
        <f>Y52+Y54</f>
        <v>43</v>
      </c>
      <c r="Z385" s="194">
        <f>Z52+Z54</f>
        <v>-4</v>
      </c>
      <c r="AA385" s="194">
        <f>AA52+AA54</f>
        <v>-2</v>
      </c>
    </row>
    <row r="386" spans="2:27">
      <c r="B386" s="196"/>
      <c r="C386" s="195"/>
      <c r="D386" s="195" t="s">
        <v>100</v>
      </c>
      <c r="E386" s="194">
        <f>E58</f>
        <v>0</v>
      </c>
      <c r="F386" s="194">
        <f>F58</f>
        <v>0</v>
      </c>
      <c r="G386" s="194">
        <f>G58</f>
        <v>0</v>
      </c>
      <c r="H386" s="194">
        <f>H58</f>
        <v>0</v>
      </c>
      <c r="I386" s="194">
        <f>I58</f>
        <v>0</v>
      </c>
      <c r="K386" s="196"/>
      <c r="L386" s="195"/>
      <c r="M386" s="195" t="s">
        <v>100</v>
      </c>
      <c r="N386" s="194">
        <f>N58</f>
        <v>0</v>
      </c>
      <c r="O386" s="194">
        <f>O58</f>
        <v>0</v>
      </c>
      <c r="P386" s="194">
        <f>P58</f>
        <v>0</v>
      </c>
      <c r="Q386" s="194">
        <f>Q58</f>
        <v>0</v>
      </c>
      <c r="R386" s="194">
        <f>R58</f>
        <v>0</v>
      </c>
      <c r="T386" s="196"/>
      <c r="U386" s="195"/>
      <c r="V386" s="195" t="s">
        <v>100</v>
      </c>
      <c r="W386" s="194">
        <f>W58</f>
        <v>0</v>
      </c>
      <c r="X386" s="194">
        <f>X58</f>
        <v>0</v>
      </c>
      <c r="Y386" s="194">
        <f>Y58</f>
        <v>3</v>
      </c>
      <c r="Z386" s="194">
        <f>Z58</f>
        <v>3</v>
      </c>
      <c r="AA386" s="194">
        <f>AA58</f>
        <v>3</v>
      </c>
    </row>
    <row r="387" spans="2:27">
      <c r="B387" s="196"/>
      <c r="C387" s="195"/>
      <c r="D387" s="195" t="s">
        <v>101</v>
      </c>
      <c r="E387" s="194">
        <f>E56</f>
        <v>0</v>
      </c>
      <c r="F387" s="194">
        <f>F56</f>
        <v>0</v>
      </c>
      <c r="G387" s="194">
        <f>G56</f>
        <v>0</v>
      </c>
      <c r="H387" s="194">
        <f>H56</f>
        <v>0</v>
      </c>
      <c r="I387" s="194">
        <f>I56</f>
        <v>0</v>
      </c>
      <c r="K387" s="196"/>
      <c r="L387" s="195"/>
      <c r="M387" s="195" t="s">
        <v>101</v>
      </c>
      <c r="N387" s="194">
        <f>N56</f>
        <v>0</v>
      </c>
      <c r="O387" s="194">
        <f>O56</f>
        <v>0</v>
      </c>
      <c r="P387" s="194">
        <f>P56</f>
        <v>0</v>
      </c>
      <c r="Q387" s="194">
        <f>Q56</f>
        <v>0</v>
      </c>
      <c r="R387" s="194">
        <f>R56</f>
        <v>0</v>
      </c>
      <c r="T387" s="196"/>
      <c r="U387" s="195"/>
      <c r="V387" s="195" t="s">
        <v>101</v>
      </c>
      <c r="W387" s="194">
        <f>W56</f>
        <v>5</v>
      </c>
      <c r="X387" s="194">
        <f>X56</f>
        <v>0</v>
      </c>
      <c r="Y387" s="194">
        <f>Y56</f>
        <v>2</v>
      </c>
      <c r="Z387" s="194">
        <f>Z56</f>
        <v>-3</v>
      </c>
      <c r="AA387" s="194">
        <f>AA56</f>
        <v>2</v>
      </c>
    </row>
    <row r="388" spans="2:27">
      <c r="B388" s="196"/>
      <c r="C388" s="195"/>
      <c r="D388" s="195" t="s">
        <v>78</v>
      </c>
      <c r="E388" s="194">
        <f t="shared" ref="E388" si="143">SUM(E384:E387)</f>
        <v>0</v>
      </c>
      <c r="F388" s="194">
        <f t="shared" ref="F388:I388" si="144">SUM(F384:F387)</f>
        <v>0</v>
      </c>
      <c r="G388" s="194">
        <f t="shared" si="144"/>
        <v>0</v>
      </c>
      <c r="H388" s="194">
        <f t="shared" si="144"/>
        <v>0</v>
      </c>
      <c r="I388" s="194">
        <f t="shared" si="144"/>
        <v>0</v>
      </c>
      <c r="K388" s="196"/>
      <c r="L388" s="195"/>
      <c r="M388" s="195" t="s">
        <v>78</v>
      </c>
      <c r="N388" s="194">
        <f t="shared" ref="N388" si="145">SUM(N384:N387)</f>
        <v>0</v>
      </c>
      <c r="O388" s="194">
        <f t="shared" ref="O388:R388" si="146">SUM(O384:O387)</f>
        <v>0</v>
      </c>
      <c r="P388" s="194">
        <f t="shared" si="146"/>
        <v>0</v>
      </c>
      <c r="Q388" s="194">
        <f t="shared" si="146"/>
        <v>0</v>
      </c>
      <c r="R388" s="194">
        <f t="shared" si="146"/>
        <v>0</v>
      </c>
      <c r="T388" s="196"/>
      <c r="U388" s="195"/>
      <c r="V388" s="195" t="s">
        <v>78</v>
      </c>
      <c r="W388" s="194">
        <f t="shared" ref="W388" si="147">SUM(W384:W387)</f>
        <v>304</v>
      </c>
      <c r="X388" s="194">
        <f t="shared" ref="X388:AA388" si="148">SUM(X384:X387)</f>
        <v>316</v>
      </c>
      <c r="Y388" s="194">
        <f t="shared" si="148"/>
        <v>304</v>
      </c>
      <c r="Z388" s="194">
        <f t="shared" si="148"/>
        <v>0</v>
      </c>
      <c r="AA388" s="194">
        <f t="shared" si="148"/>
        <v>-12</v>
      </c>
    </row>
    <row r="389" spans="2:27">
      <c r="B389" s="196"/>
      <c r="C389" s="195"/>
      <c r="D389" s="195" t="s">
        <v>102</v>
      </c>
      <c r="E389" s="194">
        <f>E53+E57+E59</f>
        <v>0</v>
      </c>
      <c r="F389" s="194">
        <f>F53+F57+F59</f>
        <v>0</v>
      </c>
      <c r="G389" s="194">
        <f>G53+G57+G59</f>
        <v>0</v>
      </c>
      <c r="H389" s="194">
        <f>H53+H57+H59</f>
        <v>0</v>
      </c>
      <c r="I389" s="194">
        <f>I53+I57+I59</f>
        <v>0</v>
      </c>
      <c r="K389" s="196"/>
      <c r="L389" s="195"/>
      <c r="M389" s="195" t="s">
        <v>102</v>
      </c>
      <c r="N389" s="194">
        <f>N53+N57+N59</f>
        <v>0</v>
      </c>
      <c r="O389" s="194">
        <f>O53+O57+O59</f>
        <v>0</v>
      </c>
      <c r="P389" s="194">
        <f>P53+P57+P59</f>
        <v>0</v>
      </c>
      <c r="Q389" s="194">
        <f>Q53+Q57+Q59</f>
        <v>0</v>
      </c>
      <c r="R389" s="194">
        <f>R53+R57+R59</f>
        <v>0</v>
      </c>
      <c r="T389" s="196"/>
      <c r="U389" s="195"/>
      <c r="V389" s="195" t="s">
        <v>102</v>
      </c>
      <c r="W389" s="194">
        <f>W53+W57+W59</f>
        <v>348</v>
      </c>
      <c r="X389" s="194">
        <f>X53+X57+X59</f>
        <v>445</v>
      </c>
      <c r="Y389" s="194">
        <f>Y53+Y57+Y59</f>
        <v>361</v>
      </c>
      <c r="Z389" s="194">
        <f>Z53+Z57+Z59</f>
        <v>13</v>
      </c>
      <c r="AA389" s="194">
        <f>AA53+AA57+AA59</f>
        <v>-84</v>
      </c>
    </row>
    <row r="390" spans="2:27">
      <c r="B390" s="196"/>
      <c r="C390" s="194"/>
      <c r="D390" s="195">
        <v>7</v>
      </c>
      <c r="E390" s="194"/>
      <c r="F390" s="194"/>
      <c r="G390" s="194"/>
      <c r="H390" s="194"/>
      <c r="I390" s="194"/>
      <c r="K390" s="196"/>
      <c r="L390" s="194"/>
      <c r="M390" s="195">
        <v>7</v>
      </c>
      <c r="N390" s="194"/>
      <c r="O390" s="194"/>
      <c r="P390" s="194"/>
      <c r="Q390" s="194"/>
      <c r="R390" s="194"/>
      <c r="T390" s="196"/>
      <c r="U390" s="194"/>
      <c r="V390" s="195">
        <v>7</v>
      </c>
      <c r="W390" s="194"/>
      <c r="X390" s="194"/>
      <c r="Y390" s="194"/>
      <c r="Z390" s="194"/>
      <c r="AA390" s="194"/>
    </row>
    <row r="391" spans="2:27">
      <c r="B391" s="196"/>
      <c r="C391" s="195"/>
      <c r="D391" s="195">
        <v>8</v>
      </c>
      <c r="E391" s="194"/>
      <c r="F391" s="194"/>
      <c r="G391" s="194"/>
      <c r="H391" s="194"/>
      <c r="I391" s="194"/>
      <c r="K391" s="196"/>
      <c r="L391" s="195"/>
      <c r="M391" s="195">
        <v>8</v>
      </c>
      <c r="N391" s="194"/>
      <c r="O391" s="194"/>
      <c r="P391" s="194"/>
      <c r="Q391" s="194"/>
      <c r="R391" s="194"/>
      <c r="T391" s="196"/>
      <c r="U391" s="195"/>
      <c r="V391" s="195">
        <v>8</v>
      </c>
      <c r="W391" s="194"/>
      <c r="X391" s="194"/>
      <c r="Y391" s="194"/>
      <c r="Z391" s="194"/>
      <c r="AA391" s="194"/>
    </row>
    <row r="392" spans="2:27">
      <c r="B392" s="196"/>
      <c r="C392" s="195"/>
      <c r="D392" s="195">
        <v>9</v>
      </c>
      <c r="E392" s="194"/>
      <c r="F392" s="194"/>
      <c r="G392" s="194"/>
      <c r="H392" s="194"/>
      <c r="I392" s="194"/>
      <c r="K392" s="196"/>
      <c r="L392" s="195"/>
      <c r="M392" s="195">
        <v>9</v>
      </c>
      <c r="N392" s="194"/>
      <c r="O392" s="194"/>
      <c r="P392" s="194"/>
      <c r="Q392" s="194"/>
      <c r="R392" s="194"/>
      <c r="T392" s="196"/>
      <c r="U392" s="195"/>
      <c r="V392" s="195">
        <v>9</v>
      </c>
      <c r="W392" s="194"/>
      <c r="X392" s="194"/>
      <c r="Y392" s="194"/>
      <c r="Z392" s="194"/>
      <c r="AA392" s="194"/>
    </row>
    <row r="393" spans="2:27">
      <c r="B393" s="196"/>
      <c r="C393" s="195"/>
      <c r="D393" s="195">
        <v>10</v>
      </c>
      <c r="E393" s="194"/>
      <c r="F393" s="194"/>
      <c r="G393" s="194"/>
      <c r="H393" s="194"/>
      <c r="I393" s="194"/>
      <c r="K393" s="196"/>
      <c r="L393" s="195"/>
      <c r="M393" s="195">
        <v>10</v>
      </c>
      <c r="N393" s="194"/>
      <c r="O393" s="194"/>
      <c r="P393" s="194"/>
      <c r="Q393" s="194"/>
      <c r="R393" s="194"/>
      <c r="T393" s="196"/>
      <c r="U393" s="195"/>
      <c r="V393" s="195">
        <v>10</v>
      </c>
      <c r="W393" s="194"/>
      <c r="X393" s="194"/>
      <c r="Y393" s="194"/>
      <c r="Z393" s="194"/>
      <c r="AA393" s="194"/>
    </row>
    <row r="394" spans="2:27">
      <c r="B394" s="196"/>
      <c r="C394" s="195"/>
      <c r="D394" s="195">
        <v>11</v>
      </c>
      <c r="E394" s="194"/>
      <c r="F394" s="194"/>
      <c r="G394" s="194"/>
      <c r="H394" s="194"/>
      <c r="I394" s="194"/>
      <c r="K394" s="196"/>
      <c r="L394" s="195"/>
      <c r="M394" s="195">
        <v>11</v>
      </c>
      <c r="N394" s="194"/>
      <c r="O394" s="194"/>
      <c r="P394" s="194"/>
      <c r="Q394" s="194"/>
      <c r="R394" s="194"/>
      <c r="T394" s="196"/>
      <c r="U394" s="195"/>
      <c r="V394" s="195">
        <v>11</v>
      </c>
      <c r="W394" s="194"/>
      <c r="X394" s="194"/>
      <c r="Y394" s="194"/>
      <c r="Z394" s="194"/>
      <c r="AA394" s="194"/>
    </row>
    <row r="395" spans="2:27">
      <c r="B395" s="193">
        <f>B63</f>
        <v>0</v>
      </c>
      <c r="C395" s="194">
        <f>C63</f>
        <v>0</v>
      </c>
      <c r="D395" s="195" t="s">
        <v>76</v>
      </c>
      <c r="E395" s="194">
        <f>E66</f>
        <v>0</v>
      </c>
      <c r="F395" s="194">
        <f>F66</f>
        <v>0</v>
      </c>
      <c r="G395" s="194">
        <f>G66</f>
        <v>0</v>
      </c>
      <c r="H395" s="194">
        <f>H66</f>
        <v>0</v>
      </c>
      <c r="I395" s="194">
        <f>I66</f>
        <v>0</v>
      </c>
      <c r="K395" s="193">
        <f>K63</f>
        <v>0</v>
      </c>
      <c r="L395" s="194">
        <f>L63</f>
        <v>0</v>
      </c>
      <c r="M395" s="195" t="s">
        <v>76</v>
      </c>
      <c r="N395" s="194">
        <f>N66</f>
        <v>0</v>
      </c>
      <c r="O395" s="194">
        <f>O66</f>
        <v>0</v>
      </c>
      <c r="P395" s="194">
        <f>P66</f>
        <v>0</v>
      </c>
      <c r="Q395" s="194">
        <f>Q66</f>
        <v>0</v>
      </c>
      <c r="R395" s="194">
        <f>R66</f>
        <v>0</v>
      </c>
      <c r="T395" s="193">
        <f>T63</f>
        <v>6</v>
      </c>
      <c r="U395" s="194" t="str">
        <f>U63</f>
        <v>PT Berlian Jasa Terminal Indonesia (Grup)</v>
      </c>
      <c r="V395" s="195" t="s">
        <v>76</v>
      </c>
      <c r="W395" s="194">
        <f>W66</f>
        <v>430</v>
      </c>
      <c r="X395" s="194">
        <f>X66</f>
        <v>644</v>
      </c>
      <c r="Y395" s="194">
        <f>Y66</f>
        <v>625</v>
      </c>
      <c r="Z395" s="194">
        <f>Z66</f>
        <v>195</v>
      </c>
      <c r="AA395" s="194">
        <f>AA66</f>
        <v>-19</v>
      </c>
    </row>
    <row r="396" spans="2:27">
      <c r="B396" s="196"/>
      <c r="C396" s="195"/>
      <c r="D396" s="195" t="s">
        <v>99</v>
      </c>
      <c r="E396" s="194">
        <f>E63+E65</f>
        <v>0</v>
      </c>
      <c r="F396" s="194">
        <f>F63+F65</f>
        <v>0</v>
      </c>
      <c r="G396" s="194">
        <f>G63+G65</f>
        <v>0</v>
      </c>
      <c r="H396" s="194">
        <f>H63+H65</f>
        <v>0</v>
      </c>
      <c r="I396" s="194">
        <f>I63+I65</f>
        <v>0</v>
      </c>
      <c r="K396" s="196"/>
      <c r="L396" s="195"/>
      <c r="M396" s="195" t="s">
        <v>99</v>
      </c>
      <c r="N396" s="194">
        <f>N63+N65</f>
        <v>0</v>
      </c>
      <c r="O396" s="194">
        <f>O63+O65</f>
        <v>0</v>
      </c>
      <c r="P396" s="194">
        <f>P63+P65</f>
        <v>0</v>
      </c>
      <c r="Q396" s="194">
        <f>Q63+Q65</f>
        <v>0</v>
      </c>
      <c r="R396" s="194">
        <f>R63+R65</f>
        <v>0</v>
      </c>
      <c r="T396" s="196"/>
      <c r="U396" s="195"/>
      <c r="V396" s="195" t="s">
        <v>99</v>
      </c>
      <c r="W396" s="194">
        <f>W63+W65</f>
        <v>20</v>
      </c>
      <c r="X396" s="194">
        <f>X63+X65</f>
        <v>21</v>
      </c>
      <c r="Y396" s="194">
        <f>Y63+Y65</f>
        <v>24</v>
      </c>
      <c r="Z396" s="194">
        <f>Z63+Z65</f>
        <v>4</v>
      </c>
      <c r="AA396" s="194">
        <f>AA63+AA65</f>
        <v>3</v>
      </c>
    </row>
    <row r="397" spans="2:27">
      <c r="B397" s="196"/>
      <c r="C397" s="195"/>
      <c r="D397" s="195" t="s">
        <v>100</v>
      </c>
      <c r="E397" s="194">
        <f>E69</f>
        <v>0</v>
      </c>
      <c r="F397" s="194">
        <f>F69</f>
        <v>0</v>
      </c>
      <c r="G397" s="194">
        <f>G69</f>
        <v>0</v>
      </c>
      <c r="H397" s="194">
        <f>H69</f>
        <v>0</v>
      </c>
      <c r="I397" s="194">
        <f>I69</f>
        <v>0</v>
      </c>
      <c r="K397" s="196"/>
      <c r="L397" s="195"/>
      <c r="M397" s="195" t="s">
        <v>100</v>
      </c>
      <c r="N397" s="194">
        <f>N69</f>
        <v>0</v>
      </c>
      <c r="O397" s="194">
        <f>O69</f>
        <v>0</v>
      </c>
      <c r="P397" s="194">
        <f>P69</f>
        <v>0</v>
      </c>
      <c r="Q397" s="194">
        <f>Q69</f>
        <v>0</v>
      </c>
      <c r="R397" s="194">
        <f>R69</f>
        <v>0</v>
      </c>
      <c r="T397" s="196"/>
      <c r="U397" s="195"/>
      <c r="V397" s="195" t="s">
        <v>100</v>
      </c>
      <c r="W397" s="194">
        <f>W69</f>
        <v>150</v>
      </c>
      <c r="X397" s="194">
        <f>X69</f>
        <v>8</v>
      </c>
      <c r="Y397" s="194">
        <f>Y69</f>
        <v>3</v>
      </c>
      <c r="Z397" s="194">
        <f>Z69</f>
        <v>-147</v>
      </c>
      <c r="AA397" s="194">
        <f>AA69</f>
        <v>-5</v>
      </c>
    </row>
    <row r="398" spans="2:27">
      <c r="B398" s="196"/>
      <c r="C398" s="195"/>
      <c r="D398" s="195" t="s">
        <v>101</v>
      </c>
      <c r="E398" s="194">
        <f>E67</f>
        <v>0</v>
      </c>
      <c r="F398" s="194">
        <f>F67</f>
        <v>0</v>
      </c>
      <c r="G398" s="194">
        <f>G67</f>
        <v>0</v>
      </c>
      <c r="H398" s="194">
        <f>H67</f>
        <v>0</v>
      </c>
      <c r="I398" s="194">
        <f>I67</f>
        <v>0</v>
      </c>
      <c r="K398" s="196"/>
      <c r="L398" s="195"/>
      <c r="M398" s="195" t="s">
        <v>101</v>
      </c>
      <c r="N398" s="194">
        <f>N67</f>
        <v>0</v>
      </c>
      <c r="O398" s="194">
        <f>O67</f>
        <v>0</v>
      </c>
      <c r="P398" s="194">
        <f>P67</f>
        <v>0</v>
      </c>
      <c r="Q398" s="194">
        <f>Q67</f>
        <v>0</v>
      </c>
      <c r="R398" s="194">
        <f>R67</f>
        <v>0</v>
      </c>
      <c r="T398" s="196"/>
      <c r="U398" s="195"/>
      <c r="V398" s="195" t="s">
        <v>101</v>
      </c>
      <c r="W398" s="194">
        <f>W67</f>
        <v>1</v>
      </c>
      <c r="X398" s="194">
        <f>X67</f>
        <v>2</v>
      </c>
      <c r="Y398" s="194">
        <f>Y67</f>
        <v>8</v>
      </c>
      <c r="Z398" s="194">
        <f>Z67</f>
        <v>7</v>
      </c>
      <c r="AA398" s="194">
        <f>AA67</f>
        <v>6</v>
      </c>
    </row>
    <row r="399" spans="2:27">
      <c r="B399" s="196"/>
      <c r="C399" s="195"/>
      <c r="D399" s="195" t="s">
        <v>78</v>
      </c>
      <c r="E399" s="194">
        <f t="shared" ref="E399" si="149">SUM(E395:E398)</f>
        <v>0</v>
      </c>
      <c r="F399" s="194">
        <f t="shared" ref="F399:I399" si="150">SUM(F395:F398)</f>
        <v>0</v>
      </c>
      <c r="G399" s="194">
        <f t="shared" si="150"/>
        <v>0</v>
      </c>
      <c r="H399" s="194">
        <f t="shared" si="150"/>
        <v>0</v>
      </c>
      <c r="I399" s="194">
        <f t="shared" si="150"/>
        <v>0</v>
      </c>
      <c r="K399" s="196"/>
      <c r="L399" s="195"/>
      <c r="M399" s="195" t="s">
        <v>78</v>
      </c>
      <c r="N399" s="194">
        <f t="shared" ref="N399" si="151">SUM(N395:N398)</f>
        <v>0</v>
      </c>
      <c r="O399" s="194">
        <f t="shared" ref="O399:R399" si="152">SUM(O395:O398)</f>
        <v>0</v>
      </c>
      <c r="P399" s="194">
        <f t="shared" si="152"/>
        <v>0</v>
      </c>
      <c r="Q399" s="194">
        <f t="shared" si="152"/>
        <v>0</v>
      </c>
      <c r="R399" s="194">
        <f t="shared" si="152"/>
        <v>0</v>
      </c>
      <c r="T399" s="196"/>
      <c r="U399" s="195"/>
      <c r="V399" s="195" t="s">
        <v>78</v>
      </c>
      <c r="W399" s="194">
        <f t="shared" ref="W399" si="153">SUM(W395:W398)</f>
        <v>601</v>
      </c>
      <c r="X399" s="194">
        <f t="shared" ref="X399:AA399" si="154">SUM(X395:X398)</f>
        <v>675</v>
      </c>
      <c r="Y399" s="194">
        <f t="shared" si="154"/>
        <v>660</v>
      </c>
      <c r="Z399" s="194">
        <f t="shared" si="154"/>
        <v>59</v>
      </c>
      <c r="AA399" s="194">
        <f t="shared" si="154"/>
        <v>-15</v>
      </c>
    </row>
    <row r="400" spans="2:27">
      <c r="B400" s="196"/>
      <c r="C400" s="195"/>
      <c r="D400" s="195" t="s">
        <v>102</v>
      </c>
      <c r="E400" s="194">
        <f>E64+E68+E70</f>
        <v>0</v>
      </c>
      <c r="F400" s="194">
        <f>F64+F68+F70</f>
        <v>0</v>
      </c>
      <c r="G400" s="194">
        <f>G64+G68+G70</f>
        <v>0</v>
      </c>
      <c r="H400" s="194">
        <f>H64+H68+H70</f>
        <v>0</v>
      </c>
      <c r="I400" s="194">
        <f>I64+I68+I70</f>
        <v>0</v>
      </c>
      <c r="K400" s="196"/>
      <c r="L400" s="195"/>
      <c r="M400" s="195" t="s">
        <v>102</v>
      </c>
      <c r="N400" s="194">
        <f>N64+N68+N70</f>
        <v>0</v>
      </c>
      <c r="O400" s="194">
        <f>O64+O68+O70</f>
        <v>0</v>
      </c>
      <c r="P400" s="194">
        <f>P64+P68+P70</f>
        <v>0</v>
      </c>
      <c r="Q400" s="194">
        <f>Q64+Q68+Q70</f>
        <v>0</v>
      </c>
      <c r="R400" s="194">
        <f>R64+R68+R70</f>
        <v>0</v>
      </c>
      <c r="T400" s="196"/>
      <c r="U400" s="195"/>
      <c r="V400" s="195" t="s">
        <v>102</v>
      </c>
      <c r="W400" s="194">
        <f>W64+W68+W70</f>
        <v>864</v>
      </c>
      <c r="X400" s="194">
        <f>X64+X68+X70</f>
        <v>1228</v>
      </c>
      <c r="Y400" s="194">
        <f>Y64+Y68+Y70</f>
        <v>887</v>
      </c>
      <c r="Z400" s="194">
        <f>Z64+Z68+Z70</f>
        <v>23</v>
      </c>
      <c r="AA400" s="194">
        <f>AA64+AA68+AA70</f>
        <v>-341</v>
      </c>
    </row>
    <row r="401" spans="2:27">
      <c r="B401" s="196"/>
      <c r="C401" s="194"/>
      <c r="D401" s="195">
        <v>7</v>
      </c>
      <c r="E401" s="194"/>
      <c r="F401" s="194"/>
      <c r="G401" s="194"/>
      <c r="H401" s="194"/>
      <c r="I401" s="194"/>
      <c r="K401" s="196"/>
      <c r="L401" s="194"/>
      <c r="M401" s="195">
        <v>7</v>
      </c>
      <c r="N401" s="194"/>
      <c r="O401" s="194"/>
      <c r="P401" s="194"/>
      <c r="Q401" s="194"/>
      <c r="R401" s="194"/>
      <c r="T401" s="196"/>
      <c r="U401" s="194"/>
      <c r="V401" s="195">
        <v>7</v>
      </c>
      <c r="W401" s="194"/>
      <c r="X401" s="194"/>
      <c r="Y401" s="194"/>
      <c r="Z401" s="194"/>
      <c r="AA401" s="194"/>
    </row>
    <row r="402" spans="2:27">
      <c r="B402" s="196"/>
      <c r="C402" s="195"/>
      <c r="D402" s="195">
        <v>8</v>
      </c>
      <c r="E402" s="194"/>
      <c r="F402" s="194"/>
      <c r="G402" s="194"/>
      <c r="H402" s="194"/>
      <c r="I402" s="194"/>
      <c r="K402" s="196"/>
      <c r="L402" s="195"/>
      <c r="M402" s="195">
        <v>8</v>
      </c>
      <c r="N402" s="194"/>
      <c r="O402" s="194"/>
      <c r="P402" s="194"/>
      <c r="Q402" s="194"/>
      <c r="R402" s="194"/>
      <c r="T402" s="196"/>
      <c r="U402" s="195"/>
      <c r="V402" s="195">
        <v>8</v>
      </c>
      <c r="W402" s="194"/>
      <c r="X402" s="194"/>
      <c r="Y402" s="194"/>
      <c r="Z402" s="194"/>
      <c r="AA402" s="194"/>
    </row>
    <row r="403" spans="2:27">
      <c r="B403" s="196"/>
      <c r="C403" s="195"/>
      <c r="D403" s="195">
        <v>9</v>
      </c>
      <c r="E403" s="194"/>
      <c r="F403" s="194"/>
      <c r="G403" s="194"/>
      <c r="H403" s="194"/>
      <c r="I403" s="194"/>
      <c r="K403" s="196"/>
      <c r="L403" s="195"/>
      <c r="M403" s="195">
        <v>9</v>
      </c>
      <c r="N403" s="194"/>
      <c r="O403" s="194"/>
      <c r="P403" s="194"/>
      <c r="Q403" s="194"/>
      <c r="R403" s="194"/>
      <c r="T403" s="196"/>
      <c r="U403" s="195"/>
      <c r="V403" s="195">
        <v>9</v>
      </c>
      <c r="W403" s="194"/>
      <c r="X403" s="194"/>
      <c r="Y403" s="194"/>
      <c r="Z403" s="194"/>
      <c r="AA403" s="194"/>
    </row>
    <row r="404" spans="2:27">
      <c r="B404" s="196"/>
      <c r="C404" s="195"/>
      <c r="D404" s="195">
        <v>10</v>
      </c>
      <c r="E404" s="194"/>
      <c r="F404" s="194"/>
      <c r="G404" s="194"/>
      <c r="H404" s="194"/>
      <c r="I404" s="194"/>
      <c r="K404" s="196"/>
      <c r="L404" s="195"/>
      <c r="M404" s="195">
        <v>10</v>
      </c>
      <c r="N404" s="194"/>
      <c r="O404" s="194"/>
      <c r="P404" s="194"/>
      <c r="Q404" s="194"/>
      <c r="R404" s="194"/>
      <c r="T404" s="196"/>
      <c r="U404" s="195"/>
      <c r="V404" s="195">
        <v>10</v>
      </c>
      <c r="W404" s="194"/>
      <c r="X404" s="194"/>
      <c r="Y404" s="194"/>
      <c r="Z404" s="194"/>
      <c r="AA404" s="194"/>
    </row>
    <row r="405" spans="2:27">
      <c r="B405" s="196"/>
      <c r="C405" s="195"/>
      <c r="D405" s="195">
        <v>11</v>
      </c>
      <c r="E405" s="194"/>
      <c r="F405" s="194"/>
      <c r="G405" s="194"/>
      <c r="H405" s="194"/>
      <c r="I405" s="194"/>
      <c r="K405" s="196"/>
      <c r="L405" s="195"/>
      <c r="M405" s="195">
        <v>11</v>
      </c>
      <c r="N405" s="194"/>
      <c r="O405" s="194"/>
      <c r="P405" s="194"/>
      <c r="Q405" s="194"/>
      <c r="R405" s="194"/>
      <c r="T405" s="196"/>
      <c r="U405" s="195"/>
      <c r="V405" s="195">
        <v>11</v>
      </c>
      <c r="W405" s="194"/>
      <c r="X405" s="194"/>
      <c r="Y405" s="194"/>
      <c r="Z405" s="194"/>
      <c r="AA405" s="194"/>
    </row>
    <row r="406" spans="2:27">
      <c r="B406" s="193">
        <f>B74</f>
        <v>0</v>
      </c>
      <c r="C406" s="194">
        <f>C74</f>
        <v>0</v>
      </c>
      <c r="D406" s="195" t="s">
        <v>76</v>
      </c>
      <c r="E406" s="194">
        <f>E77</f>
        <v>0</v>
      </c>
      <c r="F406" s="194">
        <f>F77</f>
        <v>0</v>
      </c>
      <c r="G406" s="194">
        <f>G77</f>
        <v>0</v>
      </c>
      <c r="H406" s="194">
        <f>H77</f>
        <v>0</v>
      </c>
      <c r="I406" s="194">
        <f>I77</f>
        <v>0</v>
      </c>
      <c r="K406" s="193">
        <f>K74</f>
        <v>0</v>
      </c>
      <c r="L406" s="194">
        <f>L74</f>
        <v>0</v>
      </c>
      <c r="M406" s="195" t="s">
        <v>76</v>
      </c>
      <c r="N406" s="194">
        <f>N77</f>
        <v>0</v>
      </c>
      <c r="O406" s="194">
        <f>O77</f>
        <v>0</v>
      </c>
      <c r="P406" s="194">
        <f>P77</f>
        <v>0</v>
      </c>
      <c r="Q406" s="194">
        <f>Q77</f>
        <v>0</v>
      </c>
      <c r="R406" s="194">
        <f>R77</f>
        <v>0</v>
      </c>
      <c r="T406" s="193">
        <f>T74</f>
        <v>7</v>
      </c>
      <c r="U406" s="194" t="str">
        <f>U74</f>
        <v>PT. Kaltim Kariangau Terminal</v>
      </c>
      <c r="V406" s="195" t="s">
        <v>76</v>
      </c>
      <c r="W406" s="194">
        <f>W77</f>
        <v>75</v>
      </c>
      <c r="X406" s="194">
        <f>X77</f>
        <v>75</v>
      </c>
      <c r="Y406" s="194">
        <f>Y77</f>
        <v>74</v>
      </c>
      <c r="Z406" s="194">
        <f>Z77</f>
        <v>-1</v>
      </c>
      <c r="AA406" s="194">
        <f>AA77</f>
        <v>-1</v>
      </c>
    </row>
    <row r="407" spans="2:27">
      <c r="B407" s="196"/>
      <c r="C407" s="195"/>
      <c r="D407" s="195" t="s">
        <v>99</v>
      </c>
      <c r="E407" s="194">
        <f>E74+E76</f>
        <v>0</v>
      </c>
      <c r="F407" s="194">
        <f>F74+F76</f>
        <v>0</v>
      </c>
      <c r="G407" s="194">
        <f>G74+G76</f>
        <v>0</v>
      </c>
      <c r="H407" s="194">
        <f>H74+H76</f>
        <v>0</v>
      </c>
      <c r="I407" s="194">
        <f>I74+I76</f>
        <v>0</v>
      </c>
      <c r="K407" s="196"/>
      <c r="L407" s="195"/>
      <c r="M407" s="195" t="s">
        <v>99</v>
      </c>
      <c r="N407" s="194">
        <f>N74+N76</f>
        <v>0</v>
      </c>
      <c r="O407" s="194">
        <f>O74+O76</f>
        <v>0</v>
      </c>
      <c r="P407" s="194">
        <f>P74+P76</f>
        <v>0</v>
      </c>
      <c r="Q407" s="194">
        <f>Q74+Q76</f>
        <v>0</v>
      </c>
      <c r="R407" s="194">
        <f>R74+R76</f>
        <v>0</v>
      </c>
      <c r="T407" s="196"/>
      <c r="U407" s="195"/>
      <c r="V407" s="195" t="s">
        <v>99</v>
      </c>
      <c r="W407" s="194">
        <f>W74+W76</f>
        <v>14</v>
      </c>
      <c r="X407" s="194">
        <f>X74+X76</f>
        <v>19</v>
      </c>
      <c r="Y407" s="194">
        <f>Y74+Y76</f>
        <v>12</v>
      </c>
      <c r="Z407" s="194">
        <f>Z74+Z76</f>
        <v>-2</v>
      </c>
      <c r="AA407" s="194">
        <f>AA74+AA76</f>
        <v>-7</v>
      </c>
    </row>
    <row r="408" spans="2:27">
      <c r="B408" s="196"/>
      <c r="C408" s="195"/>
      <c r="D408" s="195" t="s">
        <v>100</v>
      </c>
      <c r="E408" s="194">
        <f>E80</f>
        <v>0</v>
      </c>
      <c r="F408" s="194">
        <f>F80</f>
        <v>0</v>
      </c>
      <c r="G408" s="194">
        <f>G80</f>
        <v>0</v>
      </c>
      <c r="H408" s="194">
        <f>H80</f>
        <v>0</v>
      </c>
      <c r="I408" s="194">
        <f>I80</f>
        <v>0</v>
      </c>
      <c r="K408" s="196"/>
      <c r="L408" s="195"/>
      <c r="M408" s="195" t="s">
        <v>100</v>
      </c>
      <c r="N408" s="194">
        <f>N80</f>
        <v>0</v>
      </c>
      <c r="O408" s="194">
        <f>O80</f>
        <v>0</v>
      </c>
      <c r="P408" s="194">
        <f>P80</f>
        <v>0</v>
      </c>
      <c r="Q408" s="194">
        <f>Q80</f>
        <v>0</v>
      </c>
      <c r="R408" s="194">
        <f>R80</f>
        <v>0</v>
      </c>
      <c r="T408" s="196"/>
      <c r="U408" s="195"/>
      <c r="V408" s="195" t="s">
        <v>100</v>
      </c>
      <c r="W408" s="194">
        <f>W80</f>
        <v>0</v>
      </c>
      <c r="X408" s="194">
        <f>X80</f>
        <v>0</v>
      </c>
      <c r="Y408" s="194">
        <f>Y80</f>
        <v>0</v>
      </c>
      <c r="Z408" s="194">
        <f>Z80</f>
        <v>0</v>
      </c>
      <c r="AA408" s="194">
        <f>AA80</f>
        <v>0</v>
      </c>
    </row>
    <row r="409" spans="2:27">
      <c r="B409" s="196"/>
      <c r="C409" s="195"/>
      <c r="D409" s="195" t="s">
        <v>101</v>
      </c>
      <c r="E409" s="194">
        <f>E78</f>
        <v>0</v>
      </c>
      <c r="F409" s="194">
        <f>F78</f>
        <v>0</v>
      </c>
      <c r="G409" s="194">
        <f>G78</f>
        <v>0</v>
      </c>
      <c r="H409" s="194">
        <f>H78</f>
        <v>0</v>
      </c>
      <c r="I409" s="194">
        <f>I78</f>
        <v>0</v>
      </c>
      <c r="K409" s="196"/>
      <c r="L409" s="195"/>
      <c r="M409" s="195" t="s">
        <v>101</v>
      </c>
      <c r="N409" s="194">
        <f>N78</f>
        <v>0</v>
      </c>
      <c r="O409" s="194">
        <f>O78</f>
        <v>0</v>
      </c>
      <c r="P409" s="194">
        <f>P78</f>
        <v>0</v>
      </c>
      <c r="Q409" s="194">
        <f>Q78</f>
        <v>0</v>
      </c>
      <c r="R409" s="194">
        <f>R78</f>
        <v>0</v>
      </c>
      <c r="T409" s="196"/>
      <c r="U409" s="195"/>
      <c r="V409" s="195" t="s">
        <v>101</v>
      </c>
      <c r="W409" s="194">
        <f>W78</f>
        <v>0</v>
      </c>
      <c r="X409" s="194">
        <f>X78</f>
        <v>0</v>
      </c>
      <c r="Y409" s="194">
        <f>Y78</f>
        <v>0</v>
      </c>
      <c r="Z409" s="194">
        <f>Z78</f>
        <v>0</v>
      </c>
      <c r="AA409" s="194">
        <f>AA78</f>
        <v>0</v>
      </c>
    </row>
    <row r="410" spans="2:27">
      <c r="B410" s="196"/>
      <c r="C410" s="195"/>
      <c r="D410" s="195" t="s">
        <v>78</v>
      </c>
      <c r="E410" s="194">
        <f t="shared" ref="E410" si="155">SUM(E406:E409)</f>
        <v>0</v>
      </c>
      <c r="F410" s="194">
        <f t="shared" ref="F410:I410" si="156">SUM(F406:F409)</f>
        <v>0</v>
      </c>
      <c r="G410" s="194">
        <f t="shared" si="156"/>
        <v>0</v>
      </c>
      <c r="H410" s="194">
        <f t="shared" si="156"/>
        <v>0</v>
      </c>
      <c r="I410" s="194">
        <f t="shared" si="156"/>
        <v>0</v>
      </c>
      <c r="K410" s="196"/>
      <c r="L410" s="195"/>
      <c r="M410" s="195" t="s">
        <v>78</v>
      </c>
      <c r="N410" s="194">
        <f t="shared" ref="N410" si="157">SUM(N406:N409)</f>
        <v>0</v>
      </c>
      <c r="O410" s="194">
        <f t="shared" ref="O410:R410" si="158">SUM(O406:O409)</f>
        <v>0</v>
      </c>
      <c r="P410" s="194">
        <f t="shared" si="158"/>
        <v>0</v>
      </c>
      <c r="Q410" s="194">
        <f t="shared" si="158"/>
        <v>0</v>
      </c>
      <c r="R410" s="194">
        <f t="shared" si="158"/>
        <v>0</v>
      </c>
      <c r="T410" s="196"/>
      <c r="U410" s="195"/>
      <c r="V410" s="195" t="s">
        <v>78</v>
      </c>
      <c r="W410" s="194">
        <f t="shared" ref="W410" si="159">SUM(W406:W409)</f>
        <v>89</v>
      </c>
      <c r="X410" s="194">
        <f t="shared" ref="X410:AA410" si="160">SUM(X406:X409)</f>
        <v>94</v>
      </c>
      <c r="Y410" s="194">
        <f t="shared" si="160"/>
        <v>86</v>
      </c>
      <c r="Z410" s="194">
        <f t="shared" si="160"/>
        <v>-3</v>
      </c>
      <c r="AA410" s="194">
        <f t="shared" si="160"/>
        <v>-8</v>
      </c>
    </row>
    <row r="411" spans="2:27">
      <c r="B411" s="196"/>
      <c r="C411" s="195"/>
      <c r="D411" s="195" t="s">
        <v>102</v>
      </c>
      <c r="E411" s="194">
        <f>E75+E79+E81</f>
        <v>0</v>
      </c>
      <c r="F411" s="194">
        <f>F75+F79+F81</f>
        <v>0</v>
      </c>
      <c r="G411" s="194">
        <f>G75+G79+G81</f>
        <v>0</v>
      </c>
      <c r="H411" s="194">
        <f>H75+H79+H81</f>
        <v>0</v>
      </c>
      <c r="I411" s="194">
        <f>I75+I79+I81</f>
        <v>0</v>
      </c>
      <c r="K411" s="196"/>
      <c r="L411" s="195"/>
      <c r="M411" s="195" t="s">
        <v>102</v>
      </c>
      <c r="N411" s="194">
        <f>N75+N79+N81</f>
        <v>0</v>
      </c>
      <c r="O411" s="194">
        <f>O75+O79+O81</f>
        <v>0</v>
      </c>
      <c r="P411" s="194">
        <f>P75+P79+P81</f>
        <v>0</v>
      </c>
      <c r="Q411" s="194">
        <f>Q75+Q79+Q81</f>
        <v>0</v>
      </c>
      <c r="R411" s="194">
        <f>R75+R79+R81</f>
        <v>0</v>
      </c>
      <c r="T411" s="196"/>
      <c r="U411" s="195"/>
      <c r="V411" s="195" t="s">
        <v>102</v>
      </c>
      <c r="W411" s="194">
        <f>W75+W79+W81</f>
        <v>164</v>
      </c>
      <c r="X411" s="194">
        <f>X75+X79+X81</f>
        <v>181</v>
      </c>
      <c r="Y411" s="194">
        <f>Y75+Y79+Y81</f>
        <v>166</v>
      </c>
      <c r="Z411" s="194">
        <f>Z75+Z79+Z81</f>
        <v>2</v>
      </c>
      <c r="AA411" s="194">
        <f>AA75+AA79+AA81</f>
        <v>-15</v>
      </c>
    </row>
    <row r="412" spans="2:27">
      <c r="B412" s="196"/>
      <c r="C412" s="194"/>
      <c r="D412" s="195">
        <v>7</v>
      </c>
      <c r="E412" s="194"/>
      <c r="F412" s="194"/>
      <c r="G412" s="194"/>
      <c r="H412" s="194"/>
      <c r="I412" s="194"/>
      <c r="K412" s="196"/>
      <c r="L412" s="194"/>
      <c r="M412" s="195">
        <v>7</v>
      </c>
      <c r="N412" s="194"/>
      <c r="O412" s="194"/>
      <c r="P412" s="194"/>
      <c r="Q412" s="194"/>
      <c r="R412" s="194"/>
      <c r="T412" s="196"/>
      <c r="U412" s="194"/>
      <c r="V412" s="195">
        <v>7</v>
      </c>
      <c r="W412" s="194"/>
      <c r="X412" s="194"/>
      <c r="Y412" s="194"/>
      <c r="Z412" s="194"/>
      <c r="AA412" s="194"/>
    </row>
    <row r="413" spans="2:27">
      <c r="B413" s="196"/>
      <c r="C413" s="195"/>
      <c r="D413" s="195">
        <v>8</v>
      </c>
      <c r="E413" s="194"/>
      <c r="F413" s="194"/>
      <c r="G413" s="194"/>
      <c r="H413" s="194"/>
      <c r="I413" s="194"/>
      <c r="K413" s="196"/>
      <c r="L413" s="195"/>
      <c r="M413" s="195">
        <v>8</v>
      </c>
      <c r="N413" s="194"/>
      <c r="O413" s="194"/>
      <c r="P413" s="194"/>
      <c r="Q413" s="194"/>
      <c r="R413" s="194"/>
      <c r="T413" s="196"/>
      <c r="U413" s="195"/>
      <c r="V413" s="195">
        <v>8</v>
      </c>
      <c r="W413" s="194"/>
      <c r="X413" s="194"/>
      <c r="Y413" s="194"/>
      <c r="Z413" s="194"/>
      <c r="AA413" s="194"/>
    </row>
    <row r="414" spans="2:27">
      <c r="B414" s="196"/>
      <c r="C414" s="195"/>
      <c r="D414" s="195">
        <v>9</v>
      </c>
      <c r="E414" s="194"/>
      <c r="F414" s="194"/>
      <c r="G414" s="194"/>
      <c r="H414" s="194"/>
      <c r="I414" s="194"/>
      <c r="K414" s="196"/>
      <c r="L414" s="195"/>
      <c r="M414" s="195">
        <v>9</v>
      </c>
      <c r="N414" s="194"/>
      <c r="O414" s="194"/>
      <c r="P414" s="194"/>
      <c r="Q414" s="194"/>
      <c r="R414" s="194"/>
      <c r="T414" s="196"/>
      <c r="U414" s="195"/>
      <c r="V414" s="195">
        <v>9</v>
      </c>
      <c r="W414" s="194"/>
      <c r="X414" s="194"/>
      <c r="Y414" s="194"/>
      <c r="Z414" s="194"/>
      <c r="AA414" s="194"/>
    </row>
    <row r="415" spans="2:27">
      <c r="B415" s="196"/>
      <c r="C415" s="195"/>
      <c r="D415" s="195">
        <v>10</v>
      </c>
      <c r="E415" s="194"/>
      <c r="F415" s="194"/>
      <c r="G415" s="194"/>
      <c r="H415" s="194"/>
      <c r="I415" s="194"/>
      <c r="K415" s="196"/>
      <c r="L415" s="195"/>
      <c r="M415" s="195">
        <v>10</v>
      </c>
      <c r="N415" s="194"/>
      <c r="O415" s="194"/>
      <c r="P415" s="194"/>
      <c r="Q415" s="194"/>
      <c r="R415" s="194"/>
      <c r="T415" s="196"/>
      <c r="U415" s="195"/>
      <c r="V415" s="195">
        <v>10</v>
      </c>
      <c r="W415" s="194"/>
      <c r="X415" s="194"/>
      <c r="Y415" s="194"/>
      <c r="Z415" s="194"/>
      <c r="AA415" s="194"/>
    </row>
    <row r="416" spans="2:27">
      <c r="B416" s="196"/>
      <c r="C416" s="195"/>
      <c r="D416" s="195">
        <v>11</v>
      </c>
      <c r="E416" s="194"/>
      <c r="F416" s="194"/>
      <c r="G416" s="194"/>
      <c r="H416" s="194"/>
      <c r="I416" s="194"/>
      <c r="K416" s="196"/>
      <c r="L416" s="195"/>
      <c r="M416" s="195">
        <v>11</v>
      </c>
      <c r="N416" s="194"/>
      <c r="O416" s="194"/>
      <c r="P416" s="194"/>
      <c r="Q416" s="194"/>
      <c r="R416" s="194"/>
      <c r="T416" s="196"/>
      <c r="U416" s="195"/>
      <c r="V416" s="195">
        <v>11</v>
      </c>
      <c r="W416" s="194"/>
      <c r="X416" s="194"/>
      <c r="Y416" s="194"/>
      <c r="Z416" s="194"/>
      <c r="AA416" s="194"/>
    </row>
    <row r="417" spans="2:20">
      <c r="B417" s="172"/>
      <c r="K417" s="172"/>
      <c r="T417" s="172"/>
    </row>
    <row r="418" spans="2:20">
      <c r="B418" s="172"/>
      <c r="K418" s="172"/>
      <c r="T418" s="172"/>
    </row>
    <row r="419" spans="2:20">
      <c r="B419" s="172"/>
      <c r="K419" s="172"/>
      <c r="T419" s="172"/>
    </row>
    <row r="420" spans="2:20">
      <c r="B420" s="172"/>
      <c r="K420" s="172"/>
      <c r="T420" s="172"/>
    </row>
    <row r="421" spans="2:20">
      <c r="B421" s="172"/>
      <c r="K421" s="172"/>
      <c r="T421" s="172"/>
    </row>
    <row r="422" spans="2:20">
      <c r="B422" s="172"/>
      <c r="K422" s="172"/>
      <c r="T422" s="172"/>
    </row>
    <row r="423" spans="2:20">
      <c r="B423" s="172"/>
      <c r="K423" s="172"/>
      <c r="T423" s="172"/>
    </row>
    <row r="424" spans="2:20">
      <c r="B424" s="172"/>
      <c r="K424" s="172"/>
      <c r="T424" s="172"/>
    </row>
    <row r="425" spans="2:20">
      <c r="B425" s="172"/>
      <c r="K425" s="172"/>
      <c r="T425" s="172"/>
    </row>
    <row r="426" spans="2:20">
      <c r="B426" s="172"/>
      <c r="K426" s="172"/>
      <c r="T426" s="172"/>
    </row>
    <row r="427" spans="2:20">
      <c r="B427" s="172"/>
      <c r="K427" s="172"/>
      <c r="T427" s="172"/>
    </row>
  </sheetData>
  <mergeCells count="13">
    <mergeCell ref="AC3:AH4"/>
    <mergeCell ref="H3:I3"/>
    <mergeCell ref="H4:I4"/>
    <mergeCell ref="H185:I185"/>
    <mergeCell ref="H186:I186"/>
    <mergeCell ref="Q185:R185"/>
    <mergeCell ref="Q186:R186"/>
    <mergeCell ref="Q3:R3"/>
    <mergeCell ref="Q4:R4"/>
    <mergeCell ref="Z3:AA3"/>
    <mergeCell ref="Z4:AA4"/>
    <mergeCell ref="Z185:AA185"/>
    <mergeCell ref="Z186:AA1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1,1</vt:lpstr>
      <vt:lpstr>Template Regional dan Cabang</vt:lpstr>
      <vt:lpstr>Template Anper dan Cucu</vt:lpstr>
      <vt:lpstr>Pendidikan</vt:lpstr>
      <vt:lpstr>Usia</vt:lpstr>
      <vt:lpstr>Kelas Jabatan</vt:lpstr>
      <vt:lpstr>Expose</vt:lpstr>
      <vt:lpstr>1</vt:lpstr>
      <vt:lpstr>2</vt:lpstr>
      <vt:lpstr>3</vt:lpstr>
      <vt:lpstr>4</vt:lpstr>
      <vt:lpstr>5</vt:lpstr>
      <vt:lpstr>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Istafako</dc:creator>
  <cp:lastModifiedBy>WIN 10</cp:lastModifiedBy>
  <cp:lastPrinted>2021-01-20T03:22:29Z</cp:lastPrinted>
  <dcterms:created xsi:type="dcterms:W3CDTF">2019-04-15T08:04:27Z</dcterms:created>
  <dcterms:modified xsi:type="dcterms:W3CDTF">2022-01-11T03:39:23Z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