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/>
  </bookViews>
  <sheets>
    <sheet name="REKAPITULASI" sheetId="10" r:id="rId1"/>
    <sheet name="Teknik" sheetId="2" r:id="rId2"/>
    <sheet name="TI" sheetId="16" r:id="rId3"/>
    <sheet name="Plan" sheetId="18" r:id="rId4"/>
    <sheet name="ARTG" sheetId="19" r:id="rId5"/>
    <sheet name="STS" sheetId="20" r:id="rId6"/>
    <sheet name="Asmen" sheetId="21" r:id="rId7"/>
  </sheets>
  <definedNames>
    <definedName name="_xlnm.Print_Area" localSheetId="0">REKAPITULASI!$A$1:$D$19</definedName>
  </definedNames>
  <calcPr calcId="144525"/>
</workbook>
</file>

<file path=xl/sharedStrings.xml><?xml version="1.0" encoding="utf-8"?>
<sst xmlns="http://schemas.openxmlformats.org/spreadsheetml/2006/main" count="161" uniqueCount="70">
  <si>
    <t>Lampiran I :</t>
  </si>
  <si>
    <t>Permohonan Pembayaran Lembur Lumpsum</t>
  </si>
  <si>
    <t>No</t>
  </si>
  <si>
    <t>Nama</t>
  </si>
  <si>
    <t>Jumlah</t>
  </si>
  <si>
    <t>Teknik</t>
  </si>
  <si>
    <t>Asmen IT, Teknik, Operasi</t>
  </si>
  <si>
    <t>IT / Pengembangan</t>
  </si>
  <si>
    <t>STS</t>
  </si>
  <si>
    <t>ARTG</t>
  </si>
  <si>
    <t>Planner</t>
  </si>
  <si>
    <t>Total</t>
  </si>
  <si>
    <t xml:space="preserve"> </t>
  </si>
  <si>
    <t>Terbilang : Lima Puluh Dua Juta Enan Ratus Enam Puluh Empat Ribu Empat Ratus Tujuh Puluh Da Rupiah</t>
  </si>
  <si>
    <t>Medan,     Oktober 2021</t>
  </si>
  <si>
    <t>MANAJER UMUM</t>
  </si>
  <si>
    <t>HOTMA TAMBUNAN</t>
  </si>
  <si>
    <t>Jabatan</t>
  </si>
  <si>
    <t>TARIF PER BOX SUPERVISI TEKNIK</t>
  </si>
  <si>
    <t>Mathu Bhum 286</t>
  </si>
  <si>
    <t>MSC Corina</t>
  </si>
  <si>
    <t>Kymea V5</t>
  </si>
  <si>
    <t>TOTAL</t>
  </si>
  <si>
    <t>Pph 5%</t>
  </si>
  <si>
    <t>TOTAL BERSIH</t>
  </si>
  <si>
    <t>Tanggal</t>
  </si>
  <si>
    <t>/ Jumlah Supervisi Teknik</t>
  </si>
  <si>
    <t>Augusto Dwifa Daniel</t>
  </si>
  <si>
    <t>Supervisi ABM Lapangan</t>
  </si>
  <si>
    <t>Faris Hilman</t>
  </si>
  <si>
    <t>Supervisi ABM Dermaga</t>
  </si>
  <si>
    <t>Reza Alkautsar</t>
  </si>
  <si>
    <t>Supervisi ABM Darat</t>
  </si>
  <si>
    <t>Wahyu Maulana</t>
  </si>
  <si>
    <t>Supervisi Instalasi Listrik dan Air</t>
  </si>
  <si>
    <t>TARIF PER BOX STAF IT</t>
  </si>
  <si>
    <t>/ Jumlah Staf IT</t>
  </si>
  <si>
    <t>Muhammad Ridho Fakhrozi</t>
  </si>
  <si>
    <t>QA IT</t>
  </si>
  <si>
    <t>Billy Azzahry</t>
  </si>
  <si>
    <t>Network Administration</t>
  </si>
  <si>
    <t>TARIF PER BOX PLANNER</t>
  </si>
  <si>
    <t>/ Jumlah Planner</t>
  </si>
  <si>
    <t>M. Farhan Aris Al Fauzi</t>
  </si>
  <si>
    <t>Nico Charolus Barus</t>
  </si>
  <si>
    <t>Firmansyah Alam</t>
  </si>
  <si>
    <t xml:space="preserve">Ikhsan Halomoan </t>
  </si>
  <si>
    <t>Bey Arif Habibie</t>
  </si>
  <si>
    <t>Operator ARTG</t>
  </si>
  <si>
    <t>Muhammad Arifin Noer</t>
  </si>
  <si>
    <t>Muhammad Fikri</t>
  </si>
  <si>
    <t>Aditya Nugroho</t>
  </si>
  <si>
    <t>M. Dandy Aulia N</t>
  </si>
  <si>
    <t>Operator STS</t>
  </si>
  <si>
    <t>Goloman Batubara</t>
  </si>
  <si>
    <t>Doli Parlindungan Hasibuan</t>
  </si>
  <si>
    <t>Dimas Akbar Ramadhan</t>
  </si>
  <si>
    <t>Parningotan Manurung</t>
  </si>
  <si>
    <t>M. Arya Nugraha</t>
  </si>
  <si>
    <t>M. Sarjono Trwidodo</t>
  </si>
  <si>
    <t>Chandra Syahputra</t>
  </si>
  <si>
    <t>Muhammad Zulham Jeri</t>
  </si>
  <si>
    <t>M. Fikri Al Hakim</t>
  </si>
  <si>
    <t>Asmen IT</t>
  </si>
  <si>
    <t>Handy Fajar/Ahmad Yani</t>
  </si>
  <si>
    <t>Asmen Perencanaan dan Pengendalian Operasi</t>
  </si>
  <si>
    <t>Yusuf Sudarsono</t>
  </si>
  <si>
    <t>Asmen Pelayanan Operasi</t>
  </si>
  <si>
    <t>Ifsan Rosady</t>
  </si>
  <si>
    <t>Asmen Instalasi dan Peralatan</t>
  </si>
</sst>
</file>

<file path=xl/styles.xml><?xml version="1.0" encoding="utf-8"?>
<styleSheet xmlns="http://schemas.openxmlformats.org/spreadsheetml/2006/main">
  <numFmts count="6">
    <numFmt numFmtId="176" formatCode="_(* #,##0_);_(* \(#,##0\);_(* &quot;-&quot;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dd\-mmm\-yy"/>
    <numFmt numFmtId="181" formatCode="_(* #,##0_);_(* \(#,##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4" borderId="10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4" fillId="15" borderId="1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1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7" borderId="1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7" borderId="15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8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3" fontId="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wrapText="1"/>
    </xf>
    <xf numFmtId="3" fontId="0" fillId="0" borderId="2" xfId="0" applyNumberFormat="1" applyFont="1" applyBorder="1" applyAlignment="1">
      <alignment horizontal="center"/>
    </xf>
    <xf numFmtId="3" fontId="0" fillId="0" borderId="3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" xfId="0" applyNumberFormat="1" applyBorder="1"/>
    <xf numFmtId="181" fontId="0" fillId="0" borderId="0" xfId="2" applyNumberFormat="1" applyFont="1"/>
    <xf numFmtId="3" fontId="0" fillId="0" borderId="3" xfId="0" applyNumberFormat="1" applyBorder="1" applyAlignment="1">
      <alignment horizontal="center"/>
    </xf>
    <xf numFmtId="0" fontId="0" fillId="0" borderId="8" xfId="0" applyFont="1" applyFill="1" applyBorder="1"/>
    <xf numFmtId="0" fontId="0" fillId="0" borderId="8" xfId="0" applyBorder="1"/>
    <xf numFmtId="0" fontId="0" fillId="0" borderId="0" xfId="0" applyBorder="1"/>
    <xf numFmtId="3" fontId="1" fillId="0" borderId="6" xfId="0" applyNumberFormat="1" applyFont="1" applyBorder="1"/>
    <xf numFmtId="0" fontId="0" fillId="0" borderId="5" xfId="0" applyFont="1" applyFill="1" applyBorder="1"/>
    <xf numFmtId="180" fontId="1" fillId="0" borderId="1" xfId="0" applyNumberFormat="1" applyFont="1" applyBorder="1" applyAlignment="1">
      <alignment horizontal="center" wrapText="1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1" xfId="0" applyBorder="1"/>
    <xf numFmtId="176" fontId="0" fillId="0" borderId="1" xfId="0" applyNumberForma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 wrapText="1"/>
    </xf>
    <xf numFmtId="176" fontId="0" fillId="0" borderId="0" xfId="0" applyNumberFormat="1"/>
    <xf numFmtId="0" fontId="2" fillId="0" borderId="0" xfId="0" applyFont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view="pageBreakPreview" zoomScale="60" zoomScaleNormal="100" workbookViewId="0">
      <selection activeCell="A1" sqref="A1:A2"/>
    </sheetView>
  </sheetViews>
  <sheetFormatPr defaultColWidth="9" defaultRowHeight="14.5"/>
  <cols>
    <col min="1" max="1" width="12.2818181818182" customWidth="1"/>
    <col min="2" max="2" width="6.42727272727273" style="3" customWidth="1"/>
    <col min="3" max="3" width="40.2818181818182" customWidth="1"/>
    <col min="4" max="4" width="32" style="3" customWidth="1"/>
    <col min="7" max="7" width="11.5727272727273" customWidth="1"/>
  </cols>
  <sheetData>
    <row r="1" spans="1:4">
      <c r="A1" s="1" t="s">
        <v>0</v>
      </c>
      <c r="B1" s="41" t="s">
        <v>1</v>
      </c>
      <c r="C1" s="41"/>
      <c r="D1" s="41"/>
    </row>
    <row r="2" ht="15" customHeight="1" spans="1:4">
      <c r="A2" s="1"/>
      <c r="B2" s="42"/>
      <c r="C2" s="42"/>
      <c r="D2" s="42"/>
    </row>
    <row r="3" spans="2:4">
      <c r="B3" s="16" t="s">
        <v>2</v>
      </c>
      <c r="C3" s="43" t="s">
        <v>3</v>
      </c>
      <c r="D3" s="16" t="s">
        <v>4</v>
      </c>
    </row>
    <row r="4" spans="2:4">
      <c r="B4" s="16">
        <v>1</v>
      </c>
      <c r="C4" s="43" t="s">
        <v>5</v>
      </c>
      <c r="D4" s="44">
        <f>Teknik!I12</f>
        <v>4995900</v>
      </c>
    </row>
    <row r="5" spans="2:4">
      <c r="B5" s="16">
        <v>2</v>
      </c>
      <c r="C5" s="43" t="s">
        <v>6</v>
      </c>
      <c r="D5" s="44">
        <f>Asmen!I12</f>
        <v>3843000</v>
      </c>
    </row>
    <row r="6" spans="2:4">
      <c r="B6" s="16">
        <v>3</v>
      </c>
      <c r="C6" s="43" t="s">
        <v>7</v>
      </c>
      <c r="D6" s="44">
        <f>TI!I9</f>
        <v>3843000</v>
      </c>
    </row>
    <row r="7" spans="2:4">
      <c r="B7" s="16">
        <v>4</v>
      </c>
      <c r="C7" s="43" t="s">
        <v>8</v>
      </c>
      <c r="D7" s="44">
        <f>STS!I20</f>
        <v>18846072</v>
      </c>
    </row>
    <row r="8" spans="2:4">
      <c r="B8" s="16">
        <v>5</v>
      </c>
      <c r="C8" s="43" t="s">
        <v>9</v>
      </c>
      <c r="D8" s="44">
        <f>ARTG!I14</f>
        <v>7686000</v>
      </c>
    </row>
    <row r="9" spans="2:4">
      <c r="B9" s="16">
        <v>6</v>
      </c>
      <c r="C9" s="43" t="s">
        <v>10</v>
      </c>
      <c r="D9" s="44">
        <f>Plan!I12</f>
        <v>13450500</v>
      </c>
    </row>
    <row r="10" spans="2:9">
      <c r="B10" s="16"/>
      <c r="C10" s="22" t="s">
        <v>11</v>
      </c>
      <c r="D10" s="45">
        <f>SUM(D4:D9)</f>
        <v>52664472</v>
      </c>
      <c r="I10" t="s">
        <v>12</v>
      </c>
    </row>
    <row r="11" spans="2:7">
      <c r="B11" s="46" t="s">
        <v>13</v>
      </c>
      <c r="C11" s="46"/>
      <c r="D11" s="46"/>
      <c r="G11" s="47"/>
    </row>
    <row r="12" spans="2:4">
      <c r="B12" s="48"/>
      <c r="C12" s="48"/>
      <c r="D12" s="48"/>
    </row>
    <row r="14" spans="4:4">
      <c r="D14" s="3" t="s">
        <v>14</v>
      </c>
    </row>
    <row r="15" spans="4:4">
      <c r="D15" s="3" t="s">
        <v>15</v>
      </c>
    </row>
    <row r="16" spans="7:7">
      <c r="G16" s="47">
        <f>D10+28641850</f>
        <v>81306322</v>
      </c>
    </row>
    <row r="19" spans="4:4">
      <c r="D19" s="3" t="s">
        <v>16</v>
      </c>
    </row>
  </sheetData>
  <mergeCells count="3">
    <mergeCell ref="A1:A2"/>
    <mergeCell ref="B1:D2"/>
    <mergeCell ref="B11:D12"/>
  </mergeCells>
  <pageMargins left="0.7" right="0.7" top="0.75" bottom="0.75" header="0.3" footer="0.3"/>
  <pageSetup paperSize="9" scale="96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zoomScale="70" zoomScaleNormal="70" workbookViewId="0">
      <selection activeCell="I14" sqref="I14:K19"/>
    </sheetView>
  </sheetViews>
  <sheetFormatPr defaultColWidth="9" defaultRowHeight="14.5"/>
  <cols>
    <col min="1" max="1" width="6.57272727272727" customWidth="1"/>
    <col min="2" max="2" width="24.8545454545455" customWidth="1"/>
    <col min="3" max="3" width="33.2818181818182" customWidth="1"/>
    <col min="4" max="4" width="10.8545454545455" style="3" customWidth="1"/>
    <col min="5" max="5" width="24.1363636363636" style="3" customWidth="1"/>
    <col min="6" max="8" width="19.5727272727273" customWidth="1"/>
    <col min="9" max="9" width="14.5727272727273" customWidth="1"/>
    <col min="10" max="10" width="13.4272727272727" customWidth="1"/>
    <col min="11" max="11" width="14.1363636363636" customWidth="1"/>
  </cols>
  <sheetData>
    <row r="1" spans="1:7">
      <c r="A1" s="4"/>
      <c r="B1" s="4"/>
      <c r="C1" s="4"/>
      <c r="D1" s="4"/>
      <c r="E1" s="4"/>
      <c r="F1" s="4"/>
      <c r="G1" s="4"/>
    </row>
    <row r="2" s="1" customFormat="1" ht="30" customHeight="1" spans="1:11">
      <c r="A2" s="5" t="s">
        <v>2</v>
      </c>
      <c r="B2" s="5" t="s">
        <v>3</v>
      </c>
      <c r="C2" s="5" t="s">
        <v>17</v>
      </c>
      <c r="D2" s="6" t="s">
        <v>18</v>
      </c>
      <c r="E2" s="7"/>
      <c r="F2" s="8" t="s">
        <v>19</v>
      </c>
      <c r="G2" s="8" t="s">
        <v>20</v>
      </c>
      <c r="H2" s="8" t="s">
        <v>21</v>
      </c>
      <c r="I2" s="18" t="s">
        <v>22</v>
      </c>
      <c r="J2" s="5" t="s">
        <v>23</v>
      </c>
      <c r="K2" s="10" t="s">
        <v>24</v>
      </c>
    </row>
    <row r="3" s="1" customFormat="1" ht="30" customHeight="1" spans="1:11">
      <c r="A3" s="5"/>
      <c r="B3" s="5"/>
      <c r="C3" s="5"/>
      <c r="D3" s="6" t="s">
        <v>25</v>
      </c>
      <c r="E3" s="7"/>
      <c r="F3" s="38">
        <v>44467</v>
      </c>
      <c r="G3" s="38">
        <v>44470</v>
      </c>
      <c r="H3" s="38">
        <v>44472</v>
      </c>
      <c r="I3" s="19"/>
      <c r="J3" s="5"/>
      <c r="K3" s="10"/>
    </row>
    <row r="4" s="1" customFormat="1" ht="32.25" customHeight="1" spans="1:11">
      <c r="A4" s="5"/>
      <c r="B4" s="5"/>
      <c r="C4" s="5"/>
      <c r="D4" s="5">
        <v>1300</v>
      </c>
      <c r="E4" s="10" t="s">
        <v>26</v>
      </c>
      <c r="F4" s="22">
        <v>1094</v>
      </c>
      <c r="G4" s="22">
        <v>1150</v>
      </c>
      <c r="H4" s="22">
        <v>1599</v>
      </c>
      <c r="I4" s="20"/>
      <c r="J4" s="5"/>
      <c r="K4" s="10"/>
    </row>
    <row r="5" s="2" customFormat="1" spans="1:11">
      <c r="A5" s="11">
        <v>1</v>
      </c>
      <c r="B5" s="12" t="s">
        <v>27</v>
      </c>
      <c r="C5" s="12" t="s">
        <v>28</v>
      </c>
      <c r="D5" s="13">
        <v>325</v>
      </c>
      <c r="E5" s="14"/>
      <c r="F5" s="15">
        <f>D5*F4</f>
        <v>355550</v>
      </c>
      <c r="G5" s="15">
        <f>G4*D5</f>
        <v>373750</v>
      </c>
      <c r="H5" s="15">
        <f>H4*D5</f>
        <v>519675</v>
      </c>
      <c r="I5" s="21">
        <f>SUM(F5:H5)</f>
        <v>1248975</v>
      </c>
      <c r="J5" s="21">
        <f>I5*5%</f>
        <v>62448.75</v>
      </c>
      <c r="K5" s="21">
        <f>I5-J5</f>
        <v>1186526.25</v>
      </c>
    </row>
    <row r="6" spans="1:1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="2" customFormat="1" spans="1:11">
      <c r="A7" s="11">
        <f>A5+1</f>
        <v>2</v>
      </c>
      <c r="B7" s="12" t="s">
        <v>29</v>
      </c>
      <c r="C7" s="12" t="s">
        <v>30</v>
      </c>
      <c r="D7" s="13">
        <v>325</v>
      </c>
      <c r="E7" s="14"/>
      <c r="F7" s="15">
        <f>F4*D7</f>
        <v>355550</v>
      </c>
      <c r="G7" s="15">
        <f>G4*D7</f>
        <v>373750</v>
      </c>
      <c r="H7" s="15">
        <f>H4*D7</f>
        <v>519675</v>
      </c>
      <c r="I7" s="21">
        <f>SUM(F7:H7)</f>
        <v>1248975</v>
      </c>
      <c r="J7" s="21">
        <f>I7*5%</f>
        <v>62448.75</v>
      </c>
      <c r="K7" s="21">
        <f>I7-J7</f>
        <v>1186526.25</v>
      </c>
    </row>
    <row r="8" spans="1:1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="2" customFormat="1" spans="1:11">
      <c r="A9" s="23">
        <f>A7+1</f>
        <v>3</v>
      </c>
      <c r="B9" s="15" t="s">
        <v>31</v>
      </c>
      <c r="C9" s="15" t="s">
        <v>32</v>
      </c>
      <c r="D9" s="13">
        <v>325</v>
      </c>
      <c r="E9" s="14"/>
      <c r="F9" s="15">
        <f>F4*D9</f>
        <v>355550</v>
      </c>
      <c r="G9" s="15">
        <f>G4*D9</f>
        <v>373750</v>
      </c>
      <c r="H9" s="15">
        <f>H4*D9</f>
        <v>519675</v>
      </c>
      <c r="I9" s="21">
        <f>SUM(F9:H9)</f>
        <v>1248975</v>
      </c>
      <c r="J9" s="21">
        <f>I9*5%</f>
        <v>62448.75</v>
      </c>
      <c r="K9" s="21">
        <f>I9-J9</f>
        <v>1186526.25</v>
      </c>
    </row>
    <row r="10" spans="1:1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="2" customFormat="1" spans="1:11">
      <c r="A11" s="23">
        <f>A9+1</f>
        <v>4</v>
      </c>
      <c r="B11" s="15" t="s">
        <v>33</v>
      </c>
      <c r="C11" s="15" t="s">
        <v>34</v>
      </c>
      <c r="D11" s="13">
        <v>325</v>
      </c>
      <c r="E11" s="14"/>
      <c r="F11" s="15">
        <f>F4*D11</f>
        <v>355550</v>
      </c>
      <c r="G11" s="15">
        <f>G4*D11</f>
        <v>373750</v>
      </c>
      <c r="H11" s="15">
        <f>H4*D11</f>
        <v>519675</v>
      </c>
      <c r="I11" s="21">
        <f>SUM(F11:H11)</f>
        <v>1248975</v>
      </c>
      <c r="J11" s="21">
        <f>I11*5%</f>
        <v>62448.75</v>
      </c>
      <c r="K11" s="21">
        <f>I11-J11</f>
        <v>1186526.25</v>
      </c>
    </row>
    <row r="12" spans="1:11">
      <c r="A12" s="39"/>
      <c r="B12" s="39"/>
      <c r="C12" s="39"/>
      <c r="D12" s="40"/>
      <c r="E12" s="40"/>
      <c r="F12" s="39"/>
      <c r="G12" s="39"/>
      <c r="H12" s="39"/>
      <c r="I12" s="21">
        <f>I5+I7+I9+I11</f>
        <v>4995900</v>
      </c>
      <c r="J12" s="21">
        <f>I12*5%</f>
        <v>249795</v>
      </c>
      <c r="K12" s="21">
        <f>I12-J12</f>
        <v>4746105</v>
      </c>
    </row>
    <row r="14" spans="9:11">
      <c r="I14" s="3" t="s">
        <v>14</v>
      </c>
      <c r="J14" s="3"/>
      <c r="K14" s="3"/>
    </row>
    <row r="15" spans="9:11">
      <c r="I15" s="3" t="s">
        <v>15</v>
      </c>
      <c r="J15" s="3"/>
      <c r="K15" s="3"/>
    </row>
    <row r="16" spans="9:9">
      <c r="I16" s="3"/>
    </row>
    <row r="17" spans="9:9">
      <c r="I17" s="3"/>
    </row>
    <row r="18" spans="9:9">
      <c r="I18" s="3"/>
    </row>
    <row r="19" spans="9:11">
      <c r="I19" s="3" t="s">
        <v>16</v>
      </c>
      <c r="J19" s="3"/>
      <c r="K19" s="3"/>
    </row>
  </sheetData>
  <mergeCells count="19">
    <mergeCell ref="A1:C1"/>
    <mergeCell ref="D2:E2"/>
    <mergeCell ref="D3:E3"/>
    <mergeCell ref="D5:E5"/>
    <mergeCell ref="A6:K6"/>
    <mergeCell ref="D7:E7"/>
    <mergeCell ref="A8:K8"/>
    <mergeCell ref="D9:E9"/>
    <mergeCell ref="A10:K10"/>
    <mergeCell ref="D11:E11"/>
    <mergeCell ref="I14:K14"/>
    <mergeCell ref="I15:K15"/>
    <mergeCell ref="I19:K19"/>
    <mergeCell ref="A2:A4"/>
    <mergeCell ref="B2:B4"/>
    <mergeCell ref="C2:C4"/>
    <mergeCell ref="I2:I4"/>
    <mergeCell ref="J2:J4"/>
    <mergeCell ref="K2:K4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zoomScale="70" zoomScaleNormal="70" topLeftCell="C1" workbookViewId="0">
      <selection activeCell="I21" sqref="I21"/>
    </sheetView>
  </sheetViews>
  <sheetFormatPr defaultColWidth="9" defaultRowHeight="14.5"/>
  <cols>
    <col min="1" max="1" width="6.57272727272727" customWidth="1"/>
    <col min="2" max="2" width="27.8545454545455" customWidth="1"/>
    <col min="3" max="3" width="27.5727272727273" customWidth="1"/>
    <col min="4" max="4" width="14.5727272727273" customWidth="1"/>
    <col min="5" max="5" width="18" customWidth="1"/>
    <col min="6" max="8" width="19.5727272727273" customWidth="1"/>
    <col min="9" max="9" width="14.5727272727273" customWidth="1"/>
    <col min="10" max="10" width="13.4272727272727" customWidth="1"/>
    <col min="11" max="11" width="14.1363636363636" customWidth="1"/>
  </cols>
  <sheetData>
    <row r="1" spans="1:7">
      <c r="A1" s="4"/>
      <c r="B1" s="4"/>
      <c r="C1" s="4"/>
      <c r="D1" s="4"/>
      <c r="E1" s="4"/>
      <c r="F1" s="4"/>
      <c r="G1" s="4"/>
    </row>
    <row r="2" s="1" customFormat="1" ht="30" customHeight="1" spans="1:11">
      <c r="A2" s="5" t="s">
        <v>2</v>
      </c>
      <c r="B2" s="5" t="s">
        <v>3</v>
      </c>
      <c r="C2" s="5" t="s">
        <v>17</v>
      </c>
      <c r="D2" s="6" t="s">
        <v>35</v>
      </c>
      <c r="E2" s="7"/>
      <c r="F2" s="8" t="s">
        <v>19</v>
      </c>
      <c r="G2" s="8" t="s">
        <v>20</v>
      </c>
      <c r="H2" s="8" t="s">
        <v>21</v>
      </c>
      <c r="I2" s="5" t="s">
        <v>22</v>
      </c>
      <c r="J2" s="5" t="s">
        <v>23</v>
      </c>
      <c r="K2" s="10" t="s">
        <v>24</v>
      </c>
    </row>
    <row r="3" s="1" customFormat="1" ht="30" customHeight="1" spans="1:11">
      <c r="A3" s="5"/>
      <c r="B3" s="5"/>
      <c r="C3" s="5"/>
      <c r="D3" s="6" t="s">
        <v>25</v>
      </c>
      <c r="E3" s="7"/>
      <c r="F3" s="38">
        <v>44467</v>
      </c>
      <c r="G3" s="38">
        <v>44470</v>
      </c>
      <c r="H3" s="38">
        <v>44472</v>
      </c>
      <c r="I3" s="5"/>
      <c r="J3" s="5"/>
      <c r="K3" s="10"/>
    </row>
    <row r="4" s="1" customFormat="1" ht="32.25" customHeight="1" spans="1:11">
      <c r="A4" s="5"/>
      <c r="B4" s="5"/>
      <c r="C4" s="5"/>
      <c r="D4" s="5">
        <v>1000</v>
      </c>
      <c r="E4" s="10" t="s">
        <v>36</v>
      </c>
      <c r="F4" s="22">
        <v>1094</v>
      </c>
      <c r="G4" s="22">
        <v>1150</v>
      </c>
      <c r="H4" s="22">
        <v>1599</v>
      </c>
      <c r="I4" s="5"/>
      <c r="J4" s="5"/>
      <c r="K4" s="10"/>
    </row>
    <row r="5" s="2" customFormat="1" spans="1:11">
      <c r="A5" s="11">
        <v>1</v>
      </c>
      <c r="B5" s="12" t="s">
        <v>37</v>
      </c>
      <c r="C5" s="12" t="s">
        <v>38</v>
      </c>
      <c r="D5" s="13">
        <v>500</v>
      </c>
      <c r="E5" s="14"/>
      <c r="F5" s="15">
        <f>F4*D5</f>
        <v>547000</v>
      </c>
      <c r="G5" s="15">
        <f>G4*D5</f>
        <v>575000</v>
      </c>
      <c r="H5" s="15">
        <f>H4*D5</f>
        <v>799500</v>
      </c>
      <c r="I5" s="21">
        <f>SUM(F5:H5)</f>
        <v>1921500</v>
      </c>
      <c r="J5" s="21">
        <f>I5*5%</f>
        <v>96075</v>
      </c>
      <c r="K5" s="21">
        <f>I5-J5</f>
        <v>1825425</v>
      </c>
    </row>
    <row r="6" spans="1:1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="2" customFormat="1" spans="1:11">
      <c r="A7" s="11">
        <f>A5+1</f>
        <v>2</v>
      </c>
      <c r="B7" s="12" t="s">
        <v>39</v>
      </c>
      <c r="C7" s="12" t="s">
        <v>40</v>
      </c>
      <c r="D7" s="13">
        <v>500</v>
      </c>
      <c r="E7" s="14"/>
      <c r="F7" s="15">
        <f>F4*D7</f>
        <v>547000</v>
      </c>
      <c r="G7" s="15">
        <f>G4*D7</f>
        <v>575000</v>
      </c>
      <c r="H7" s="15">
        <f>D7*H4</f>
        <v>799500</v>
      </c>
      <c r="I7" s="21">
        <f>SUM(F7:H7)</f>
        <v>1921500</v>
      </c>
      <c r="J7" s="21">
        <f>I7*5%</f>
        <v>96075</v>
      </c>
      <c r="K7" s="21">
        <f>I7-J7</f>
        <v>1825425</v>
      </c>
    </row>
    <row r="8" spans="1:1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9:11">
      <c r="I9" s="21">
        <f>I5+I7</f>
        <v>3843000</v>
      </c>
      <c r="J9" s="21">
        <f>I9*5%</f>
        <v>192150</v>
      </c>
      <c r="K9" s="21">
        <f>I9-J9</f>
        <v>3650850</v>
      </c>
    </row>
    <row r="11" spans="9:11">
      <c r="I11" s="3" t="s">
        <v>14</v>
      </c>
      <c r="J11" s="3"/>
      <c r="K11" s="3"/>
    </row>
    <row r="12" spans="9:11">
      <c r="I12" s="3" t="s">
        <v>15</v>
      </c>
      <c r="J12" s="3"/>
      <c r="K12" s="3"/>
    </row>
    <row r="13" spans="9:9">
      <c r="I13" s="3"/>
    </row>
    <row r="14" spans="9:9">
      <c r="I14" s="3"/>
    </row>
    <row r="15" spans="9:9">
      <c r="I15" s="3"/>
    </row>
    <row r="16" spans="9:11">
      <c r="I16" s="3" t="s">
        <v>16</v>
      </c>
      <c r="J16" s="3"/>
      <c r="K16" s="3"/>
    </row>
  </sheetData>
  <mergeCells count="16">
    <mergeCell ref="A1:C1"/>
    <mergeCell ref="D2:E2"/>
    <mergeCell ref="D3:E3"/>
    <mergeCell ref="D5:E5"/>
    <mergeCell ref="A6:K6"/>
    <mergeCell ref="D7:E7"/>
    <mergeCell ref="A8:K8"/>
    <mergeCell ref="I11:K11"/>
    <mergeCell ref="I12:K12"/>
    <mergeCell ref="I16:K16"/>
    <mergeCell ref="A2:A4"/>
    <mergeCell ref="B2:B4"/>
    <mergeCell ref="C2:C4"/>
    <mergeCell ref="I2:I4"/>
    <mergeCell ref="J2:J4"/>
    <mergeCell ref="K2:K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zoomScale="70" zoomScaleNormal="70" topLeftCell="B1" workbookViewId="0">
      <selection activeCell="G25" sqref="G25"/>
    </sheetView>
  </sheetViews>
  <sheetFormatPr defaultColWidth="9" defaultRowHeight="14.5"/>
  <cols>
    <col min="1" max="1" width="6.57272727272727" customWidth="1"/>
    <col min="2" max="2" width="24.8545454545455" customWidth="1"/>
    <col min="3" max="3" width="27.5727272727273" customWidth="1"/>
    <col min="4" max="4" width="13.7090909090909" customWidth="1"/>
    <col min="5" max="5" width="22" customWidth="1"/>
    <col min="6" max="8" width="19.5727272727273" customWidth="1"/>
    <col min="9" max="9" width="14.5727272727273" customWidth="1"/>
    <col min="10" max="10" width="13.4272727272727" customWidth="1"/>
    <col min="11" max="11" width="17.1363636363636" customWidth="1"/>
  </cols>
  <sheetData>
    <row r="1" spans="1:7">
      <c r="A1" s="4"/>
      <c r="B1" s="4"/>
      <c r="C1" s="4"/>
      <c r="D1" s="4"/>
      <c r="E1" s="4"/>
      <c r="F1" s="4"/>
      <c r="G1" s="4"/>
    </row>
    <row r="2" s="1" customFormat="1" ht="30" customHeight="1" spans="1:11">
      <c r="A2" s="5" t="s">
        <v>2</v>
      </c>
      <c r="B2" s="5" t="s">
        <v>3</v>
      </c>
      <c r="C2" s="5" t="s">
        <v>17</v>
      </c>
      <c r="D2" s="6" t="s">
        <v>41</v>
      </c>
      <c r="E2" s="7"/>
      <c r="F2" s="8" t="s">
        <v>19</v>
      </c>
      <c r="G2" s="8" t="s">
        <v>20</v>
      </c>
      <c r="H2" s="8" t="s">
        <v>21</v>
      </c>
      <c r="I2" s="18" t="s">
        <v>22</v>
      </c>
      <c r="J2" s="5" t="s">
        <v>23</v>
      </c>
      <c r="K2" s="10" t="s">
        <v>24</v>
      </c>
    </row>
    <row r="3" s="1" customFormat="1" ht="30" customHeight="1" spans="1:11">
      <c r="A3" s="5"/>
      <c r="B3" s="5"/>
      <c r="C3" s="5"/>
      <c r="D3" s="6" t="s">
        <v>25</v>
      </c>
      <c r="E3" s="7"/>
      <c r="F3" s="9">
        <v>44467</v>
      </c>
      <c r="G3" s="9">
        <v>44470</v>
      </c>
      <c r="H3" s="9">
        <v>44472</v>
      </c>
      <c r="I3" s="19"/>
      <c r="J3" s="5"/>
      <c r="K3" s="10"/>
    </row>
    <row r="4" s="1" customFormat="1" spans="1:11">
      <c r="A4" s="5"/>
      <c r="B4" s="5"/>
      <c r="C4" s="5"/>
      <c r="D4" s="5">
        <v>3500</v>
      </c>
      <c r="E4" s="10" t="s">
        <v>42</v>
      </c>
      <c r="F4" s="16">
        <v>1094</v>
      </c>
      <c r="G4" s="16">
        <v>1150</v>
      </c>
      <c r="H4" s="16">
        <v>1599</v>
      </c>
      <c r="I4" s="20"/>
      <c r="J4" s="5"/>
      <c r="K4" s="10"/>
    </row>
    <row r="5" s="2" customFormat="1" spans="1:11">
      <c r="A5" s="11">
        <v>1</v>
      </c>
      <c r="B5" s="12" t="s">
        <v>43</v>
      </c>
      <c r="C5" s="12" t="s">
        <v>10</v>
      </c>
      <c r="D5" s="13">
        <v>875</v>
      </c>
      <c r="E5" s="14"/>
      <c r="F5" s="15">
        <f>F4*D5</f>
        <v>957250</v>
      </c>
      <c r="G5" s="15">
        <f>G4*D5</f>
        <v>1006250</v>
      </c>
      <c r="H5" s="15">
        <f>H4*D5</f>
        <v>1399125</v>
      </c>
      <c r="I5" s="21">
        <f>SUM(F5:H5)</f>
        <v>3362625</v>
      </c>
      <c r="J5" s="21">
        <f>I5*5%</f>
        <v>168131.25</v>
      </c>
      <c r="K5" s="21">
        <f>I5-J5</f>
        <v>3194493.75</v>
      </c>
    </row>
    <row r="6" spans="1:1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="2" customFormat="1" spans="1:11">
      <c r="A7" s="11">
        <f>A5+1</f>
        <v>2</v>
      </c>
      <c r="B7" s="12" t="s">
        <v>44</v>
      </c>
      <c r="C7" s="12" t="s">
        <v>10</v>
      </c>
      <c r="D7" s="13">
        <v>875</v>
      </c>
      <c r="E7" s="14"/>
      <c r="F7" s="15">
        <f>F4*D7</f>
        <v>957250</v>
      </c>
      <c r="G7" s="15">
        <f>G4*D7</f>
        <v>1006250</v>
      </c>
      <c r="H7" s="15">
        <f>H4*D7</f>
        <v>1399125</v>
      </c>
      <c r="I7" s="21">
        <f>SUM(F7:H7)</f>
        <v>3362625</v>
      </c>
      <c r="J7" s="21">
        <f>I7*5%</f>
        <v>168131.25</v>
      </c>
      <c r="K7" s="21">
        <f>I7-J7</f>
        <v>3194493.75</v>
      </c>
    </row>
    <row r="8" spans="1:1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="2" customFormat="1" spans="1:11">
      <c r="A9" s="11">
        <f>A7+1</f>
        <v>3</v>
      </c>
      <c r="B9" s="12" t="s">
        <v>45</v>
      </c>
      <c r="C9" s="12" t="s">
        <v>10</v>
      </c>
      <c r="D9" s="13">
        <v>875</v>
      </c>
      <c r="E9" s="14"/>
      <c r="F9" s="15">
        <f>F4*D9</f>
        <v>957250</v>
      </c>
      <c r="G9" s="15">
        <f>G4*D9</f>
        <v>1006250</v>
      </c>
      <c r="H9" s="15">
        <f>H4*D9</f>
        <v>1399125</v>
      </c>
      <c r="I9" s="21">
        <f>SUM(F9:H9)</f>
        <v>3362625</v>
      </c>
      <c r="J9" s="21">
        <f>I9*5%</f>
        <v>168131.25</v>
      </c>
      <c r="K9" s="21">
        <f>I9-J9</f>
        <v>3194493.75</v>
      </c>
    </row>
    <row r="10" spans="1:1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="2" customFormat="1" spans="1:11">
      <c r="A11" s="11">
        <f>A9+1</f>
        <v>4</v>
      </c>
      <c r="B11" s="12" t="s">
        <v>46</v>
      </c>
      <c r="C11" s="12" t="s">
        <v>10</v>
      </c>
      <c r="D11" s="13">
        <v>875</v>
      </c>
      <c r="E11" s="14"/>
      <c r="F11" s="15">
        <f>F4*D11</f>
        <v>957250</v>
      </c>
      <c r="G11" s="15">
        <f>G4*D11</f>
        <v>1006250</v>
      </c>
      <c r="H11" s="15">
        <f>H4*D11</f>
        <v>1399125</v>
      </c>
      <c r="I11" s="21">
        <f>SUM(F11:H11)</f>
        <v>3362625</v>
      </c>
      <c r="J11" s="21">
        <f>I11*5%</f>
        <v>168131.25</v>
      </c>
      <c r="K11" s="21">
        <f>I11-J11</f>
        <v>3194493.75</v>
      </c>
    </row>
    <row r="12" spans="4:11">
      <c r="D12" s="37"/>
      <c r="I12" s="21">
        <f>I5+I7+I9+I11</f>
        <v>13450500</v>
      </c>
      <c r="J12" s="21">
        <f>I12*5%</f>
        <v>672525</v>
      </c>
      <c r="K12" s="21">
        <f>I12-J12</f>
        <v>12777975</v>
      </c>
    </row>
    <row r="14" spans="9:11">
      <c r="I14" s="3" t="s">
        <v>14</v>
      </c>
      <c r="J14" s="3"/>
      <c r="K14" s="3"/>
    </row>
    <row r="15" spans="9:11">
      <c r="I15" s="3" t="s">
        <v>15</v>
      </c>
      <c r="J15" s="3"/>
      <c r="K15" s="3"/>
    </row>
    <row r="16" spans="9:9">
      <c r="I16" s="3"/>
    </row>
    <row r="17" spans="9:9">
      <c r="I17" s="3"/>
    </row>
    <row r="18" spans="9:9">
      <c r="I18" s="3"/>
    </row>
    <row r="19" spans="9:11">
      <c r="I19" s="3" t="s">
        <v>16</v>
      </c>
      <c r="J19" s="3"/>
      <c r="K19" s="3"/>
    </row>
  </sheetData>
  <mergeCells count="19">
    <mergeCell ref="A1:C1"/>
    <mergeCell ref="D2:E2"/>
    <mergeCell ref="D3:E3"/>
    <mergeCell ref="D5:E5"/>
    <mergeCell ref="A6:K6"/>
    <mergeCell ref="D7:E7"/>
    <mergeCell ref="A8:K8"/>
    <mergeCell ref="D9:E9"/>
    <mergeCell ref="A10:K10"/>
    <mergeCell ref="D11:E11"/>
    <mergeCell ref="I14:K14"/>
    <mergeCell ref="I15:K15"/>
    <mergeCell ref="I19:K19"/>
    <mergeCell ref="A2:A4"/>
    <mergeCell ref="B2:B4"/>
    <mergeCell ref="C2:C4"/>
    <mergeCell ref="I2:I4"/>
    <mergeCell ref="J2:J4"/>
    <mergeCell ref="K2:K4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70" zoomScaleNormal="70" workbookViewId="0">
      <selection activeCell="I16" sqref="I16:K21"/>
    </sheetView>
  </sheetViews>
  <sheetFormatPr defaultColWidth="9" defaultRowHeight="14.5"/>
  <cols>
    <col min="1" max="1" width="6.57272727272727" customWidth="1"/>
    <col min="2" max="2" width="24.8545454545455" customWidth="1"/>
    <col min="3" max="3" width="27.5727272727273" customWidth="1"/>
    <col min="4" max="4" width="13.7090909090909" customWidth="1"/>
    <col min="5" max="5" width="22" customWidth="1"/>
    <col min="6" max="8" width="19.5727272727273" customWidth="1"/>
    <col min="9" max="9" width="14.5727272727273" customWidth="1"/>
    <col min="10" max="10" width="13.4272727272727" customWidth="1"/>
    <col min="11" max="11" width="17.1363636363636" customWidth="1"/>
  </cols>
  <sheetData>
    <row r="1" spans="1:7">
      <c r="A1" s="4"/>
      <c r="B1" s="4"/>
      <c r="C1" s="4"/>
      <c r="D1" s="4"/>
      <c r="E1" s="4"/>
      <c r="F1" s="4"/>
      <c r="G1" s="4"/>
    </row>
    <row r="2" s="1" customFormat="1" ht="30" customHeight="1" spans="1:11">
      <c r="A2" s="5" t="s">
        <v>2</v>
      </c>
      <c r="B2" s="5" t="s">
        <v>3</v>
      </c>
      <c r="C2" s="5" t="s">
        <v>17</v>
      </c>
      <c r="D2" s="6" t="s">
        <v>41</v>
      </c>
      <c r="E2" s="7"/>
      <c r="F2" s="8" t="s">
        <v>19</v>
      </c>
      <c r="G2" s="8" t="s">
        <v>20</v>
      </c>
      <c r="H2" s="8" t="s">
        <v>21</v>
      </c>
      <c r="I2" s="18" t="s">
        <v>22</v>
      </c>
      <c r="J2" s="5" t="s">
        <v>23</v>
      </c>
      <c r="K2" s="10" t="s">
        <v>24</v>
      </c>
    </row>
    <row r="3" s="1" customFormat="1" ht="30" customHeight="1" spans="1:11">
      <c r="A3" s="5"/>
      <c r="B3" s="5"/>
      <c r="C3" s="5"/>
      <c r="D3" s="6" t="s">
        <v>25</v>
      </c>
      <c r="E3" s="7"/>
      <c r="F3" s="9">
        <v>44467</v>
      </c>
      <c r="G3" s="9">
        <v>44470</v>
      </c>
      <c r="H3" s="9">
        <v>44472</v>
      </c>
      <c r="I3" s="19"/>
      <c r="J3" s="5"/>
      <c r="K3" s="10"/>
    </row>
    <row r="4" s="1" customFormat="1" spans="1:11">
      <c r="A4" s="5"/>
      <c r="B4" s="5"/>
      <c r="C4" s="5"/>
      <c r="D4" s="5">
        <v>2000</v>
      </c>
      <c r="E4" s="10" t="s">
        <v>42</v>
      </c>
      <c r="F4" s="16">
        <v>1094</v>
      </c>
      <c r="G4" s="16">
        <v>1150</v>
      </c>
      <c r="H4" s="16">
        <v>1599</v>
      </c>
      <c r="I4" s="20"/>
      <c r="J4" s="5"/>
      <c r="K4" s="10"/>
    </row>
    <row r="5" s="2" customFormat="1" spans="1:11">
      <c r="A5" s="11">
        <v>1</v>
      </c>
      <c r="B5" s="12" t="s">
        <v>47</v>
      </c>
      <c r="C5" s="12" t="s">
        <v>48</v>
      </c>
      <c r="D5" s="11">
        <v>400</v>
      </c>
      <c r="E5" s="11"/>
      <c r="F5" s="15">
        <f>F4*D5</f>
        <v>437600</v>
      </c>
      <c r="G5" s="15">
        <f>G4*D5</f>
        <v>460000</v>
      </c>
      <c r="H5" s="15">
        <f>H4*D5</f>
        <v>639600</v>
      </c>
      <c r="I5" s="21">
        <f>SUM(F5:H5)</f>
        <v>1537200</v>
      </c>
      <c r="J5" s="21">
        <f>I5*5%</f>
        <v>76860</v>
      </c>
      <c r="K5" s="21">
        <f>I5-J5</f>
        <v>1460340</v>
      </c>
    </row>
    <row r="6" spans="1:1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="2" customFormat="1" spans="1:11">
      <c r="A7" s="11">
        <f>A5+1</f>
        <v>2</v>
      </c>
      <c r="B7" s="12" t="s">
        <v>49</v>
      </c>
      <c r="C7" s="12" t="s">
        <v>48</v>
      </c>
      <c r="D7" s="11">
        <v>400</v>
      </c>
      <c r="E7" s="11"/>
      <c r="F7" s="15">
        <f>F4*D7</f>
        <v>437600</v>
      </c>
      <c r="G7" s="15">
        <f>G4*D7</f>
        <v>460000</v>
      </c>
      <c r="H7" s="15">
        <f>H4*D7</f>
        <v>639600</v>
      </c>
      <c r="I7" s="21">
        <f>SUM(F7:H7)</f>
        <v>1537200</v>
      </c>
      <c r="J7" s="21">
        <f>I7*5%</f>
        <v>76860</v>
      </c>
      <c r="K7" s="21">
        <f>I7-J7</f>
        <v>1460340</v>
      </c>
    </row>
    <row r="8" spans="1:1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="2" customFormat="1" spans="1:11">
      <c r="A9" s="11">
        <f>A7+1</f>
        <v>3</v>
      </c>
      <c r="B9" s="12" t="s">
        <v>50</v>
      </c>
      <c r="C9" s="12" t="s">
        <v>48</v>
      </c>
      <c r="D9" s="11">
        <v>400</v>
      </c>
      <c r="E9" s="11"/>
      <c r="F9" s="15">
        <f>F4*D9</f>
        <v>437600</v>
      </c>
      <c r="G9" s="15">
        <f>G4*D9</f>
        <v>460000</v>
      </c>
      <c r="H9" s="15">
        <f>H4*D9</f>
        <v>639600</v>
      </c>
      <c r="I9" s="21">
        <f>SUM(F9:H9)</f>
        <v>1537200</v>
      </c>
      <c r="J9" s="21">
        <f>I9*5%</f>
        <v>76860</v>
      </c>
      <c r="K9" s="21">
        <f>I9-J9</f>
        <v>1460340</v>
      </c>
    </row>
    <row r="10" spans="1:1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="2" customFormat="1" spans="1:11">
      <c r="A11" s="11">
        <f>A9+1</f>
        <v>4</v>
      </c>
      <c r="B11" s="12" t="s">
        <v>51</v>
      </c>
      <c r="C11" s="12" t="s">
        <v>48</v>
      </c>
      <c r="D11" s="11">
        <v>400</v>
      </c>
      <c r="E11" s="11"/>
      <c r="F11" s="15">
        <f>F4*D11</f>
        <v>437600</v>
      </c>
      <c r="G11" s="15">
        <f>G4*D11</f>
        <v>460000</v>
      </c>
      <c r="H11" s="15">
        <f>H4*D11</f>
        <v>639600</v>
      </c>
      <c r="I11" s="21">
        <f>SUM(F11:H11)</f>
        <v>1537200</v>
      </c>
      <c r="J11" s="21">
        <f>I11*5%</f>
        <v>76860</v>
      </c>
      <c r="K11" s="21">
        <f>I11-J11</f>
        <v>1460340</v>
      </c>
    </row>
    <row r="12" s="2" customFormat="1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="2" customFormat="1" spans="1:11">
      <c r="A13" s="11">
        <v>5</v>
      </c>
      <c r="B13" s="12" t="s">
        <v>52</v>
      </c>
      <c r="C13" s="12" t="s">
        <v>53</v>
      </c>
      <c r="D13" s="11">
        <v>400</v>
      </c>
      <c r="E13" s="11"/>
      <c r="F13" s="15">
        <f>F4*D13</f>
        <v>437600</v>
      </c>
      <c r="G13" s="15">
        <f>G4*D13</f>
        <v>460000</v>
      </c>
      <c r="H13" s="15">
        <f>H4*D13</f>
        <v>639600</v>
      </c>
      <c r="I13" s="21">
        <f>SUM(F13:H13)</f>
        <v>1537200</v>
      </c>
      <c r="J13" s="21">
        <f>I13*5%</f>
        <v>76860</v>
      </c>
      <c r="K13" s="21">
        <f>I13-J13</f>
        <v>1460340</v>
      </c>
    </row>
    <row r="14" spans="4:11">
      <c r="D14" s="33"/>
      <c r="E14" s="34"/>
      <c r="I14" s="36">
        <f>I5+I7+I9+I11+I13</f>
        <v>7686000</v>
      </c>
      <c r="J14" s="36">
        <f>I14*5%</f>
        <v>384300</v>
      </c>
      <c r="K14" s="36">
        <f>I14-J14</f>
        <v>7301700</v>
      </c>
    </row>
    <row r="16" spans="9:11">
      <c r="I16" s="3" t="s">
        <v>14</v>
      </c>
      <c r="J16" s="3"/>
      <c r="K16" s="3"/>
    </row>
    <row r="17" spans="9:11">
      <c r="I17" s="3" t="s">
        <v>15</v>
      </c>
      <c r="J17" s="3"/>
      <c r="K17" s="3"/>
    </row>
    <row r="18" spans="5:9">
      <c r="E18" s="35"/>
      <c r="I18" s="3"/>
    </row>
    <row r="19" spans="9:9">
      <c r="I19" s="3"/>
    </row>
    <row r="20" spans="9:9">
      <c r="I20" s="3"/>
    </row>
    <row r="21" spans="9:11">
      <c r="I21" s="3" t="s">
        <v>16</v>
      </c>
      <c r="J21" s="3"/>
      <c r="K21" s="3"/>
    </row>
  </sheetData>
  <mergeCells count="21">
    <mergeCell ref="A1:C1"/>
    <mergeCell ref="D2:E2"/>
    <mergeCell ref="D3:E3"/>
    <mergeCell ref="D5:E5"/>
    <mergeCell ref="A6:K6"/>
    <mergeCell ref="D7:E7"/>
    <mergeCell ref="A8:K8"/>
    <mergeCell ref="D9:E9"/>
    <mergeCell ref="A10:K10"/>
    <mergeCell ref="D11:E11"/>
    <mergeCell ref="A12:K12"/>
    <mergeCell ref="D13:E13"/>
    <mergeCell ref="I16:K16"/>
    <mergeCell ref="I17:K17"/>
    <mergeCell ref="I21:K21"/>
    <mergeCell ref="A2:A4"/>
    <mergeCell ref="B2:B4"/>
    <mergeCell ref="C2:C4"/>
    <mergeCell ref="I2:I4"/>
    <mergeCell ref="J2:J4"/>
    <mergeCell ref="K2:K4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70" zoomScaleNormal="70" workbookViewId="0">
      <selection activeCell="I22" sqref="I22:K27"/>
    </sheetView>
  </sheetViews>
  <sheetFormatPr defaultColWidth="9" defaultRowHeight="14.5"/>
  <cols>
    <col min="1" max="1" width="6.57272727272727" customWidth="1"/>
    <col min="2" max="2" width="24.8545454545455" customWidth="1"/>
    <col min="3" max="3" width="27.5727272727273" customWidth="1"/>
    <col min="4" max="4" width="13.7090909090909" customWidth="1"/>
    <col min="5" max="5" width="22" customWidth="1"/>
    <col min="6" max="8" width="19.5727272727273" customWidth="1"/>
    <col min="9" max="9" width="14.5727272727273" customWidth="1"/>
    <col min="10" max="10" width="13.4272727272727" customWidth="1"/>
    <col min="11" max="11" width="17.1363636363636" customWidth="1"/>
    <col min="14" max="14" width="13" customWidth="1"/>
  </cols>
  <sheetData>
    <row r="1" spans="1:7">
      <c r="A1" s="4"/>
      <c r="B1" s="4"/>
      <c r="C1" s="4"/>
      <c r="D1" s="4"/>
      <c r="E1" s="4"/>
      <c r="F1" s="4"/>
      <c r="G1" s="4"/>
    </row>
    <row r="2" s="1" customFormat="1" ht="30" customHeight="1" spans="1:11">
      <c r="A2" s="5" t="s">
        <v>2</v>
      </c>
      <c r="B2" s="5" t="s">
        <v>3</v>
      </c>
      <c r="C2" s="5" t="s">
        <v>17</v>
      </c>
      <c r="D2" s="6" t="s">
        <v>41</v>
      </c>
      <c r="E2" s="7"/>
      <c r="F2" s="8" t="s">
        <v>19</v>
      </c>
      <c r="G2" s="8" t="s">
        <v>20</v>
      </c>
      <c r="H2" s="8" t="s">
        <v>21</v>
      </c>
      <c r="I2" s="18" t="s">
        <v>22</v>
      </c>
      <c r="J2" s="5" t="s">
        <v>23</v>
      </c>
      <c r="K2" s="10" t="s">
        <v>24</v>
      </c>
    </row>
    <row r="3" s="1" customFormat="1" ht="30" customHeight="1" spans="1:11">
      <c r="A3" s="5"/>
      <c r="B3" s="5"/>
      <c r="C3" s="5"/>
      <c r="D3" s="6" t="s">
        <v>25</v>
      </c>
      <c r="E3" s="7"/>
      <c r="F3" s="9">
        <v>44467</v>
      </c>
      <c r="G3" s="9">
        <v>44470</v>
      </c>
      <c r="H3" s="9">
        <v>44472</v>
      </c>
      <c r="I3" s="19"/>
      <c r="J3" s="5"/>
      <c r="K3" s="10"/>
    </row>
    <row r="4" s="1" customFormat="1" spans="1:11">
      <c r="A4" s="5"/>
      <c r="B4" s="5"/>
      <c r="C4" s="5"/>
      <c r="D4" s="5">
        <v>4900</v>
      </c>
      <c r="E4" s="10" t="s">
        <v>42</v>
      </c>
      <c r="F4" s="22">
        <v>1094</v>
      </c>
      <c r="G4" s="22">
        <v>1150</v>
      </c>
      <c r="H4" s="22">
        <v>1599</v>
      </c>
      <c r="I4" s="20"/>
      <c r="J4" s="5"/>
      <c r="K4" s="10"/>
    </row>
    <row r="5" s="2" customFormat="1" spans="1:11">
      <c r="A5" s="11">
        <v>1</v>
      </c>
      <c r="B5" s="12" t="s">
        <v>54</v>
      </c>
      <c r="C5" s="12" t="s">
        <v>53</v>
      </c>
      <c r="D5" s="23">
        <v>613</v>
      </c>
      <c r="E5" s="23"/>
      <c r="F5" s="15">
        <f>$D$5*F4</f>
        <v>670622</v>
      </c>
      <c r="G5" s="15">
        <f t="shared" ref="G5:H5" si="0">$D$5*G4</f>
        <v>704950</v>
      </c>
      <c r="H5" s="15">
        <f t="shared" si="0"/>
        <v>980187</v>
      </c>
      <c r="I5" s="21">
        <f>SUM(F5:H5)</f>
        <v>2355759</v>
      </c>
      <c r="J5" s="21">
        <f>I5*5%</f>
        <v>117787.95</v>
      </c>
      <c r="K5" s="21">
        <f>I5-J5</f>
        <v>2237971.05</v>
      </c>
    </row>
    <row r="6" spans="1:1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="2" customFormat="1" spans="1:14">
      <c r="A7" s="23">
        <f>A5+1</f>
        <v>2</v>
      </c>
      <c r="B7" s="24" t="s">
        <v>55</v>
      </c>
      <c r="C7" s="15" t="s">
        <v>53</v>
      </c>
      <c r="D7" s="25">
        <v>613</v>
      </c>
      <c r="E7" s="26"/>
      <c r="F7" s="15">
        <f>$D$7*F4</f>
        <v>670622</v>
      </c>
      <c r="G7" s="15">
        <f>G4*D7</f>
        <v>704950</v>
      </c>
      <c r="H7" s="15">
        <f>H4*D7</f>
        <v>980187</v>
      </c>
      <c r="I7" s="21">
        <f>SUM(F7:H7)</f>
        <v>2355759</v>
      </c>
      <c r="J7" s="21">
        <f>I7*5%</f>
        <v>117787.95</v>
      </c>
      <c r="K7" s="21">
        <f>I7-J7</f>
        <v>2237971.05</v>
      </c>
      <c r="N7" s="31">
        <f>G4*D5</f>
        <v>704950</v>
      </c>
    </row>
    <row r="8" spans="1:1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="2" customFormat="1" spans="1:11">
      <c r="A9" s="23">
        <f>A7+1</f>
        <v>3</v>
      </c>
      <c r="B9" s="15" t="s">
        <v>56</v>
      </c>
      <c r="C9" s="15" t="s">
        <v>53</v>
      </c>
      <c r="D9" s="25">
        <v>613</v>
      </c>
      <c r="E9" s="26"/>
      <c r="F9" s="15">
        <f>F4*D9</f>
        <v>670622</v>
      </c>
      <c r="G9" s="15">
        <f>G4*D9</f>
        <v>704950</v>
      </c>
      <c r="H9" s="15">
        <f>D9*H4</f>
        <v>980187</v>
      </c>
      <c r="I9" s="21">
        <f>SUM(F9:H9)</f>
        <v>2355759</v>
      </c>
      <c r="J9" s="21">
        <f>I9*5%</f>
        <v>117787.95</v>
      </c>
      <c r="K9" s="21">
        <f>I9-J9</f>
        <v>2237971.05</v>
      </c>
    </row>
    <row r="10" spans="1:1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</row>
    <row r="11" s="2" customFormat="1" spans="1:11">
      <c r="A11" s="23">
        <f>A9+1</f>
        <v>4</v>
      </c>
      <c r="B11" s="15" t="s">
        <v>57</v>
      </c>
      <c r="C11" s="15" t="s">
        <v>53</v>
      </c>
      <c r="D11" s="23">
        <v>613</v>
      </c>
      <c r="E11" s="23"/>
      <c r="F11" s="15">
        <f>F4*D11</f>
        <v>670622</v>
      </c>
      <c r="G11" s="15">
        <f>G4*D11</f>
        <v>704950</v>
      </c>
      <c r="H11" s="15">
        <f>D11*H4</f>
        <v>980187</v>
      </c>
      <c r="I11" s="21">
        <f>SUM(F11:H11)</f>
        <v>2355759</v>
      </c>
      <c r="J11" s="21">
        <f>I11*5%</f>
        <v>117787.95</v>
      </c>
      <c r="K11" s="21">
        <f>I11-J11</f>
        <v>2237971.05</v>
      </c>
    </row>
    <row r="12" s="2" customFormat="1" spans="1:11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="2" customFormat="1" spans="1:11">
      <c r="A13" s="23">
        <v>5</v>
      </c>
      <c r="B13" s="15" t="s">
        <v>58</v>
      </c>
      <c r="C13" s="15" t="s">
        <v>53</v>
      </c>
      <c r="D13" s="23">
        <v>613</v>
      </c>
      <c r="E13" s="23"/>
      <c r="F13" s="15">
        <f>D13*F4</f>
        <v>670622</v>
      </c>
      <c r="G13" s="15">
        <f>G4*D13</f>
        <v>704950</v>
      </c>
      <c r="H13" s="15">
        <f>D13*H4</f>
        <v>980187</v>
      </c>
      <c r="I13" s="21">
        <f>SUM(F13:H13)</f>
        <v>2355759</v>
      </c>
      <c r="J13" s="21">
        <f>I13*5%</f>
        <v>117787.95</v>
      </c>
      <c r="K13" s="21">
        <f>I13-J13</f>
        <v>2237971.05</v>
      </c>
    </row>
    <row r="14" spans="1:11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32"/>
    </row>
    <row r="15" spans="1:11">
      <c r="A15" s="27">
        <v>6</v>
      </c>
      <c r="B15" s="15" t="s">
        <v>59</v>
      </c>
      <c r="C15" s="15" t="s">
        <v>53</v>
      </c>
      <c r="D15" s="23">
        <v>613</v>
      </c>
      <c r="E15" s="23"/>
      <c r="F15" s="30">
        <f>F4*D15</f>
        <v>670622</v>
      </c>
      <c r="G15" s="30">
        <f>G4*D15</f>
        <v>704950</v>
      </c>
      <c r="H15" s="30">
        <f>D15*H4</f>
        <v>980187</v>
      </c>
      <c r="I15" s="21">
        <f>SUM(F15:H15)</f>
        <v>2355759</v>
      </c>
      <c r="J15" s="21">
        <f>I15*5%</f>
        <v>117787.95</v>
      </c>
      <c r="K15" s="21">
        <f>I15-J15</f>
        <v>2237971.05</v>
      </c>
    </row>
    <row r="16" spans="1:11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32"/>
    </row>
    <row r="17" spans="1:11">
      <c r="A17" s="27">
        <v>7</v>
      </c>
      <c r="B17" s="15" t="s">
        <v>60</v>
      </c>
      <c r="C17" s="15" t="s">
        <v>53</v>
      </c>
      <c r="D17" s="23">
        <v>613</v>
      </c>
      <c r="E17" s="23"/>
      <c r="F17" s="30">
        <f>F4*D17</f>
        <v>670622</v>
      </c>
      <c r="G17" s="30">
        <f>G4*D17</f>
        <v>704950</v>
      </c>
      <c r="H17" s="30">
        <f>D17*H4</f>
        <v>980187</v>
      </c>
      <c r="I17" s="21">
        <f>SUM(F17:H17)</f>
        <v>2355759</v>
      </c>
      <c r="J17" s="21">
        <f>I17*5%</f>
        <v>117787.95</v>
      </c>
      <c r="K17" s="21">
        <f>I17-J17</f>
        <v>2237971.05</v>
      </c>
    </row>
    <row r="18" spans="1:11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32"/>
    </row>
    <row r="19" spans="1:11">
      <c r="A19" s="27">
        <v>8</v>
      </c>
      <c r="B19" s="15" t="s">
        <v>61</v>
      </c>
      <c r="C19" s="15" t="s">
        <v>53</v>
      </c>
      <c r="D19" s="23">
        <v>613</v>
      </c>
      <c r="E19" s="23"/>
      <c r="F19" s="30">
        <f>D19*F4</f>
        <v>670622</v>
      </c>
      <c r="G19" s="30">
        <f>G4*D19</f>
        <v>704950</v>
      </c>
      <c r="H19" s="30">
        <f>D19*H4</f>
        <v>980187</v>
      </c>
      <c r="I19" s="21">
        <f>SUM(F19:H19)</f>
        <v>2355759</v>
      </c>
      <c r="J19" s="21">
        <f>I19*5%</f>
        <v>117787.95</v>
      </c>
      <c r="K19" s="21">
        <f>I19-J19</f>
        <v>2237971.05</v>
      </c>
    </row>
    <row r="20" spans="9:11">
      <c r="I20" s="21">
        <f>I5+I7+I9+I11+I13+I15+I17+I19</f>
        <v>18846072</v>
      </c>
      <c r="J20" s="21">
        <f>I20*5%</f>
        <v>942303.6</v>
      </c>
      <c r="K20" s="21">
        <f>I20-J20</f>
        <v>17903768.4</v>
      </c>
    </row>
    <row r="22" spans="9:11">
      <c r="I22" s="3" t="s">
        <v>14</v>
      </c>
      <c r="J22" s="3"/>
      <c r="K22" s="3"/>
    </row>
    <row r="23" spans="9:11">
      <c r="I23" s="3" t="s">
        <v>15</v>
      </c>
      <c r="J23" s="3"/>
      <c r="K23" s="3"/>
    </row>
    <row r="24" spans="9:9">
      <c r="I24" s="3"/>
    </row>
    <row r="25" spans="9:9">
      <c r="I25" s="3"/>
    </row>
    <row r="26" spans="9:9">
      <c r="I26" s="3"/>
    </row>
    <row r="27" spans="9:11">
      <c r="I27" s="3" t="s">
        <v>16</v>
      </c>
      <c r="J27" s="3"/>
      <c r="K27" s="3"/>
    </row>
  </sheetData>
  <mergeCells count="27">
    <mergeCell ref="A1:C1"/>
    <mergeCell ref="D2:E2"/>
    <mergeCell ref="D3:E3"/>
    <mergeCell ref="D5:E5"/>
    <mergeCell ref="A6:K6"/>
    <mergeCell ref="D7:E7"/>
    <mergeCell ref="A8:K8"/>
    <mergeCell ref="D9:E9"/>
    <mergeCell ref="A10:K10"/>
    <mergeCell ref="D11:E11"/>
    <mergeCell ref="A12:K12"/>
    <mergeCell ref="D13:E13"/>
    <mergeCell ref="A14:K14"/>
    <mergeCell ref="D15:E15"/>
    <mergeCell ref="A16:K16"/>
    <mergeCell ref="D17:E17"/>
    <mergeCell ref="A18:K18"/>
    <mergeCell ref="D19:E19"/>
    <mergeCell ref="I22:K22"/>
    <mergeCell ref="I23:K23"/>
    <mergeCell ref="I27:K27"/>
    <mergeCell ref="A2:A4"/>
    <mergeCell ref="B2:B4"/>
    <mergeCell ref="C2:C4"/>
    <mergeCell ref="I2:I4"/>
    <mergeCell ref="J2:J4"/>
    <mergeCell ref="K2:K4"/>
  </mergeCell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zoomScale="70" zoomScaleNormal="70" workbookViewId="0">
      <selection activeCell="H26" sqref="H26"/>
    </sheetView>
  </sheetViews>
  <sheetFormatPr defaultColWidth="9" defaultRowHeight="14.5"/>
  <cols>
    <col min="1" max="1" width="6.57272727272727" customWidth="1"/>
    <col min="2" max="2" width="24.8545454545455" customWidth="1"/>
    <col min="3" max="3" width="33.2818181818182" customWidth="1"/>
    <col min="4" max="4" width="15.7090909090909" style="3" customWidth="1"/>
    <col min="5" max="5" width="27.5727272727273" style="3" customWidth="1"/>
    <col min="6" max="8" width="19.5727272727273" customWidth="1"/>
    <col min="9" max="9" width="14.5727272727273" customWidth="1"/>
    <col min="10" max="10" width="13.4272727272727" customWidth="1"/>
    <col min="11" max="11" width="14.1363636363636" customWidth="1"/>
  </cols>
  <sheetData>
    <row r="1" spans="1:7">
      <c r="A1" s="4"/>
      <c r="B1" s="4"/>
      <c r="C1" s="4"/>
      <c r="D1" s="4"/>
      <c r="E1" s="4"/>
      <c r="F1" s="4"/>
      <c r="G1" s="4"/>
    </row>
    <row r="2" s="1" customFormat="1" ht="30" customHeight="1" spans="1:11">
      <c r="A2" s="5" t="s">
        <v>2</v>
      </c>
      <c r="B2" s="5" t="s">
        <v>3</v>
      </c>
      <c r="C2" s="5" t="s">
        <v>17</v>
      </c>
      <c r="D2" s="6" t="s">
        <v>18</v>
      </c>
      <c r="E2" s="7"/>
      <c r="F2" s="8" t="s">
        <v>19</v>
      </c>
      <c r="G2" s="8" t="s">
        <v>20</v>
      </c>
      <c r="H2" s="8" t="s">
        <v>21</v>
      </c>
      <c r="I2" s="18" t="s">
        <v>22</v>
      </c>
      <c r="J2" s="5" t="s">
        <v>23</v>
      </c>
      <c r="K2" s="10" t="s">
        <v>24</v>
      </c>
    </row>
    <row r="3" s="1" customFormat="1" ht="30" customHeight="1" spans="1:11">
      <c r="A3" s="5"/>
      <c r="B3" s="5"/>
      <c r="C3" s="5"/>
      <c r="D3" s="6" t="s">
        <v>25</v>
      </c>
      <c r="E3" s="7"/>
      <c r="F3" s="9">
        <v>44467</v>
      </c>
      <c r="G3" s="9">
        <v>44470</v>
      </c>
      <c r="H3" s="9">
        <v>44472</v>
      </c>
      <c r="I3" s="19"/>
      <c r="J3" s="5"/>
      <c r="K3" s="10"/>
    </row>
    <row r="4" s="1" customFormat="1" ht="32.25" customHeight="1" spans="1:11">
      <c r="A4" s="5"/>
      <c r="B4" s="5"/>
      <c r="C4" s="5"/>
      <c r="D4" s="5">
        <v>1000</v>
      </c>
      <c r="E4" s="10" t="s">
        <v>26</v>
      </c>
      <c r="F4" s="5">
        <v>1094</v>
      </c>
      <c r="G4" s="5">
        <v>1150</v>
      </c>
      <c r="H4" s="5">
        <v>1599</v>
      </c>
      <c r="I4" s="20"/>
      <c r="J4" s="5"/>
      <c r="K4" s="10"/>
    </row>
    <row r="5" s="2" customFormat="1" spans="1:11">
      <c r="A5" s="11">
        <v>1</v>
      </c>
      <c r="B5" s="12" t="s">
        <v>62</v>
      </c>
      <c r="C5" s="12" t="s">
        <v>63</v>
      </c>
      <c r="D5" s="13">
        <v>250</v>
      </c>
      <c r="E5" s="14"/>
      <c r="F5" s="15">
        <f>$D$5*F4</f>
        <v>273500</v>
      </c>
      <c r="G5" s="15">
        <f>$D$5*G4</f>
        <v>287500</v>
      </c>
      <c r="H5" s="15">
        <f>$D$5*H4</f>
        <v>399750</v>
      </c>
      <c r="I5" s="21">
        <f>SUM(F5:H5)</f>
        <v>960750</v>
      </c>
      <c r="J5" s="21">
        <f>I5*5%</f>
        <v>48037.5</v>
      </c>
      <c r="K5" s="21">
        <f>I5-J5</f>
        <v>912712.5</v>
      </c>
    </row>
    <row r="6" spans="1:1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="2" customFormat="1" ht="29" spans="1:11">
      <c r="A7" s="11">
        <f>A5+1</f>
        <v>2</v>
      </c>
      <c r="B7" s="12" t="s">
        <v>64</v>
      </c>
      <c r="C7" s="17" t="s">
        <v>65</v>
      </c>
      <c r="D7" s="13">
        <v>250</v>
      </c>
      <c r="E7" s="14"/>
      <c r="F7" s="15">
        <f>$D$7*F4</f>
        <v>273500</v>
      </c>
      <c r="G7" s="15">
        <f t="shared" ref="G7:H7" si="0">$D$7*G4</f>
        <v>287500</v>
      </c>
      <c r="H7" s="15">
        <f t="shared" si="0"/>
        <v>399750</v>
      </c>
      <c r="I7" s="21">
        <f>SUM(F7:H7)</f>
        <v>960750</v>
      </c>
      <c r="J7" s="21">
        <f>I7*5%</f>
        <v>48037.5</v>
      </c>
      <c r="K7" s="21">
        <f>I7-J7</f>
        <v>912712.5</v>
      </c>
    </row>
    <row r="8" spans="1:1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="2" customFormat="1" spans="1:11">
      <c r="A9" s="11">
        <f>A7+1</f>
        <v>3</v>
      </c>
      <c r="B9" s="12" t="s">
        <v>66</v>
      </c>
      <c r="C9" s="12" t="s">
        <v>67</v>
      </c>
      <c r="D9" s="13">
        <v>250</v>
      </c>
      <c r="E9" s="14"/>
      <c r="F9" s="15">
        <f>$D$9*F4</f>
        <v>273500</v>
      </c>
      <c r="G9" s="15">
        <f t="shared" ref="G9:H9" si="1">$D$9*G4</f>
        <v>287500</v>
      </c>
      <c r="H9" s="15">
        <f t="shared" si="1"/>
        <v>399750</v>
      </c>
      <c r="I9" s="21">
        <f>SUM(F9:H9)</f>
        <v>960750</v>
      </c>
      <c r="J9" s="21">
        <f>I9*5%</f>
        <v>48037.5</v>
      </c>
      <c r="K9" s="21">
        <f>I9-J9</f>
        <v>912712.5</v>
      </c>
    </row>
    <row r="10" spans="1:1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="2" customFormat="1" spans="1:11">
      <c r="A11" s="11">
        <f>A9+1</f>
        <v>4</v>
      </c>
      <c r="B11" s="12" t="s">
        <v>68</v>
      </c>
      <c r="C11" s="12" t="s">
        <v>69</v>
      </c>
      <c r="D11" s="13">
        <v>250</v>
      </c>
      <c r="E11" s="14"/>
      <c r="F11" s="15">
        <f>$D$11*F4</f>
        <v>273500</v>
      </c>
      <c r="G11" s="15">
        <f t="shared" ref="G11:H11" si="2">$D$11*G4</f>
        <v>287500</v>
      </c>
      <c r="H11" s="15">
        <f t="shared" si="2"/>
        <v>399750</v>
      </c>
      <c r="I11" s="21">
        <f>SUM(F11:H11)</f>
        <v>960750</v>
      </c>
      <c r="J11" s="21">
        <f>I11*5%</f>
        <v>48037.5</v>
      </c>
      <c r="K11" s="21">
        <f>I11-J11</f>
        <v>912712.5</v>
      </c>
    </row>
    <row r="12" spans="9:11">
      <c r="I12" s="21">
        <f>I5+I7+I9+I11</f>
        <v>3843000</v>
      </c>
      <c r="J12" s="21">
        <f>I12*5%</f>
        <v>192150</v>
      </c>
      <c r="K12" s="21">
        <f>I12-J12</f>
        <v>3650850</v>
      </c>
    </row>
    <row r="14" spans="9:11">
      <c r="I14" s="3" t="s">
        <v>14</v>
      </c>
      <c r="J14" s="3"/>
      <c r="K14" s="3"/>
    </row>
    <row r="15" spans="9:11">
      <c r="I15" s="3" t="s">
        <v>15</v>
      </c>
      <c r="J15" s="3"/>
      <c r="K15" s="3"/>
    </row>
    <row r="16" spans="9:9">
      <c r="I16" s="3"/>
    </row>
    <row r="17" spans="9:9">
      <c r="I17" s="3"/>
    </row>
    <row r="18" spans="9:9">
      <c r="I18" s="3"/>
    </row>
    <row r="19" spans="9:11">
      <c r="I19" s="3" t="s">
        <v>16</v>
      </c>
      <c r="J19" s="3"/>
      <c r="K19" s="3"/>
    </row>
  </sheetData>
  <mergeCells count="19">
    <mergeCell ref="A1:C1"/>
    <mergeCell ref="D2:E2"/>
    <mergeCell ref="D3:E3"/>
    <mergeCell ref="D5:E5"/>
    <mergeCell ref="A6:K6"/>
    <mergeCell ref="D7:E7"/>
    <mergeCell ref="A8:K8"/>
    <mergeCell ref="D9:E9"/>
    <mergeCell ref="A10:K10"/>
    <mergeCell ref="D11:E11"/>
    <mergeCell ref="I14:K14"/>
    <mergeCell ref="I15:K15"/>
    <mergeCell ref="I19:K19"/>
    <mergeCell ref="A2:A4"/>
    <mergeCell ref="B2:B4"/>
    <mergeCell ref="C2:C4"/>
    <mergeCell ref="I2:I4"/>
    <mergeCell ref="J2:J4"/>
    <mergeCell ref="K2:K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REKAPITULASI</vt:lpstr>
      <vt:lpstr>Teknik</vt:lpstr>
      <vt:lpstr>TI</vt:lpstr>
      <vt:lpstr>Plan</vt:lpstr>
      <vt:lpstr>ARTG</vt:lpstr>
      <vt:lpstr>STS</vt:lpstr>
      <vt:lpstr>Asmen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Asus</cp:lastModifiedBy>
  <dcterms:created xsi:type="dcterms:W3CDTF">2021-05-16T14:16:00Z</dcterms:created>
  <cp:lastPrinted>2021-10-11T03:14:00Z</cp:lastPrinted>
  <dcterms:modified xsi:type="dcterms:W3CDTF">2021-10-28T07:21:12Z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33FF535E6E5F4CD2A14E9AF664DBFBF3</vt:lpwstr>
  </property>
  <property fmtid="{D5CDD505-2E9C-101B-9397-08002B2CF9AE}" pid="3" name="KSOProductBuildVer">
    <vt:lpwstr>1033-11.2.0.10323</vt:lpwstr>
  </property>
</Properties>
</file>