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0730" windowHeight="11025"/>
  </bookViews>
  <sheets>
    <sheet name="Sheet1" sheetId="1" r:id="rId1"/>
  </sheets>
  <calcPr calcId="145621" iterate="1"/>
</workbook>
</file>

<file path=xl/calcChain.xml><?xml version="1.0" encoding="utf-8"?>
<calcChain xmlns="http://schemas.openxmlformats.org/spreadsheetml/2006/main">
  <c r="E20" i="1" l="1"/>
  <c r="E40" i="1" s="1"/>
  <c r="E38" i="1"/>
  <c r="C20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7" i="1"/>
  <c r="C27" i="1"/>
  <c r="C7" i="1" l="1"/>
  <c r="E26" i="1" l="1"/>
  <c r="G37" i="1" l="1"/>
  <c r="F27" i="1" l="1"/>
  <c r="E23" i="1" l="1"/>
  <c r="E27" i="1" s="1"/>
  <c r="E41" i="1" l="1"/>
  <c r="F42" i="1" l="1"/>
</calcChain>
</file>

<file path=xl/sharedStrings.xml><?xml version="1.0" encoding="utf-8"?>
<sst xmlns="http://schemas.openxmlformats.org/spreadsheetml/2006/main" count="55" uniqueCount="43">
  <si>
    <t>JUMLAH YANG HARUS DISETOR</t>
  </si>
  <si>
    <t>A</t>
  </si>
  <si>
    <t>SUMBER BIAYA :</t>
  </si>
  <si>
    <t>PT PRIMA TERMINAL PETIKEMAS</t>
  </si>
  <si>
    <t>TOTAL</t>
  </si>
  <si>
    <t>C</t>
  </si>
  <si>
    <t>B</t>
  </si>
  <si>
    <t>TOTAL PPH PASAL 23 YANG HARUS DISETOR</t>
  </si>
  <si>
    <t>TOTAL PPH PASAL 21 (PEGAWAI DAN BUKAN PEGAWAI) YANG HARUS DISETOR</t>
  </si>
  <si>
    <t>UNTUK PERHITUNGAN PPH PASAL 21 PEGAWAI  ATAS GAJI (DIREKSI + KOMISARIS + MANAGER + STAF + NON ORGANIK )</t>
  </si>
  <si>
    <t>DITANGGUNG PRIBADI ATAS GAJI  (PEGAWAI)</t>
  </si>
  <si>
    <t>Jasa Pengamanan Security</t>
  </si>
  <si>
    <t>PT Graha Mandiri Bhakti</t>
  </si>
  <si>
    <t>Jasa Internet</t>
  </si>
  <si>
    <t xml:space="preserve">DITANGGUNG PERUSAHAAN </t>
  </si>
  <si>
    <t>CV Trust</t>
  </si>
  <si>
    <t>Jasa Pasang CCTV di TPK Fase II</t>
  </si>
  <si>
    <t>PPh 21 atas Jasa Konsultan Hukum Junaidi Albab</t>
  </si>
  <si>
    <t>Honot Rapat</t>
  </si>
  <si>
    <t>PPh 21 Cuti Beban an Epo, Surya, cesar</t>
  </si>
  <si>
    <t>PPh 21 Cuti Beban an Marihot, Andar</t>
  </si>
  <si>
    <t>Sutomo</t>
  </si>
  <si>
    <t>PPh 21 Staf Ahli Operator</t>
  </si>
  <si>
    <t>PPh 21 atas uang makan security</t>
  </si>
  <si>
    <t>JAS</t>
  </si>
  <si>
    <t>Security</t>
  </si>
  <si>
    <t>Rapat Pembahasan Draft Addendum Perjanjian Konsesi Pengusahaan TPK</t>
  </si>
  <si>
    <t>Pembahasan Tarif Jasa Tambat di Terminal PTP</t>
  </si>
  <si>
    <t>Pembahasan Klarifikasi Dokumen Permohonan HPL atas hasil Reklamasi</t>
  </si>
  <si>
    <t>Sosialisasi penyebaran vius Korona dengan rumah sajit Prima Husada Cipta Medan</t>
  </si>
  <si>
    <t>Rapat Penetapan Tarif PT Prima Terminal Petikemas</t>
  </si>
  <si>
    <t xml:space="preserve">Pembahasan addendum perjanjian konsesi Pengusahaan TPK </t>
  </si>
  <si>
    <t>Pembahasan aal Proposal BMN TPK Fase 1</t>
  </si>
  <si>
    <t>Rapat  Pembahasan Proposal BMN Terminal Petikemas Belawan Fase 1</t>
  </si>
  <si>
    <t>Rapat Pembahasan Rekomendasi Penetapan Tarif Jasa Kepelabuhan  pada PTP</t>
  </si>
  <si>
    <t>Pembahasan Addendum III Perjanjian Konsesi Pengusahaan TPK Fase 2</t>
  </si>
  <si>
    <t>Biaya Transport Senior Opeator</t>
  </si>
  <si>
    <t>Senior Operator dari TPK Belawan</t>
  </si>
  <si>
    <t>TOTAL PPH PASAL 21 DAN PPH PASAL 23 YANG HARUS DISETOR UNTUK MASA  JANUARI 2021</t>
  </si>
  <si>
    <t>UNTUK MASA JAN 2021</t>
  </si>
  <si>
    <t xml:space="preserve">PPH PASAL 23 TERUTANG MASA JAN 2021 YANG HARUS DISETOR </t>
  </si>
  <si>
    <t xml:space="preserve">PPH PASAL 21 BUKAN PEGAWAI TERUTANG MASA  JAN 2021 YANG HARUS DISETOR </t>
  </si>
  <si>
    <t>PERHITUNGAN PPH PASAL 21,PPH PASAL 23  UNTUK MASA JAN  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</si>
</sst>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b/>
      <sz val="10"/>
      <color theme="1"/>
      <name val="Calibri"/>
      <family val="2"/>
      <charset val="1"/>
      <scheme val="minor"/>
    </font>
    <font>
      <b/>
      <sz val="10"/>
      <color rgb="FFFF0000"/>
      <name val="Calibri"/>
      <family val="2"/>
      <charset val="1"/>
      <scheme val="minor"/>
    </font>
    <font>
      <sz val="10"/>
      <name val="Calibri"/>
      <family val="2"/>
      <charset val="1"/>
      <scheme val="minor"/>
    </font>
    <font>
      <b/>
      <sz val="10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0"/>
      <name val="Times New Roman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</cellStyleXfs>
  <cellXfs count="23">
    <xf numFmtId="0" fontId="0" fillId="0" borderId="0" xfId="0"/>
    <xf numFmtId="0" fontId="2" fillId="0" borderId="0" xfId="0" applyFont="1"/>
    <xf numFmtId="41" fontId="2" fillId="0" borderId="0" xfId="1" applyFont="1"/>
    <xf numFmtId="41" fontId="3" fillId="0" borderId="0" xfId="0" applyNumberFormat="1" applyFont="1" applyBorder="1"/>
    <xf numFmtId="41" fontId="4" fillId="0" borderId="0" xfId="0" applyNumberFormat="1" applyFont="1"/>
    <xf numFmtId="41" fontId="2" fillId="0" borderId="0" xfId="0" applyNumberFormat="1" applyFont="1"/>
    <xf numFmtId="41" fontId="2" fillId="0" borderId="0" xfId="0" applyNumberFormat="1" applyFont="1" applyBorder="1"/>
    <xf numFmtId="9" fontId="2" fillId="0" borderId="0" xfId="0" applyNumberFormat="1" applyFont="1"/>
    <xf numFmtId="41" fontId="3" fillId="0" borderId="0" xfId="0" applyNumberFormat="1" applyFont="1"/>
    <xf numFmtId="41" fontId="6" fillId="0" borderId="0" xfId="0" applyNumberFormat="1" applyFont="1"/>
    <xf numFmtId="41" fontId="5" fillId="0" borderId="0" xfId="0" applyNumberFormat="1" applyFont="1"/>
    <xf numFmtId="41" fontId="2" fillId="0" borderId="0" xfId="0" applyNumberFormat="1" applyFont="1" applyFill="1" applyBorder="1"/>
    <xf numFmtId="0" fontId="2" fillId="0" borderId="0" xfId="0" applyFont="1" applyFill="1"/>
    <xf numFmtId="41" fontId="2" fillId="0" borderId="0" xfId="1" applyFont="1" applyFill="1" applyBorder="1"/>
    <xf numFmtId="9" fontId="2" fillId="0" borderId="0" xfId="1" applyNumberFormat="1" applyFont="1" applyFill="1" applyAlignment="1">
      <alignment horizontal="right"/>
    </xf>
    <xf numFmtId="0" fontId="2" fillId="0" borderId="0" xfId="1" applyNumberFormat="1" applyFont="1" applyFill="1" applyAlignment="1">
      <alignment horizontal="left"/>
    </xf>
    <xf numFmtId="0" fontId="2" fillId="0" borderId="0" xfId="0" applyFont="1" applyFill="1" applyBorder="1"/>
    <xf numFmtId="41" fontId="2" fillId="0" borderId="0" xfId="0" applyNumberFormat="1" applyFont="1" applyFill="1"/>
    <xf numFmtId="164" fontId="8" fillId="0" borderId="0" xfId="0" applyNumberFormat="1" applyFont="1" applyFill="1" applyBorder="1" applyProtection="1">
      <protection hidden="1"/>
    </xf>
    <xf numFmtId="41" fontId="3" fillId="0" borderId="0" xfId="0" applyNumberFormat="1" applyFont="1" applyFill="1"/>
    <xf numFmtId="41" fontId="5" fillId="0" borderId="0" xfId="0" applyNumberFormat="1" applyFont="1" applyFill="1" applyBorder="1"/>
    <xf numFmtId="0" fontId="2" fillId="0" borderId="0" xfId="0" applyFont="1" applyFill="1" applyAlignment="1"/>
    <xf numFmtId="0" fontId="7" fillId="0" borderId="0" xfId="0" applyFont="1" applyAlignment="1">
      <alignment horizontal="center"/>
    </xf>
  </cellXfs>
  <cellStyles count="4">
    <cellStyle name="Comma [0]" xfId="1" builtinId="6"/>
    <cellStyle name="Comma 10" xfId="2"/>
    <cellStyle name="Normal" xfId="0" builtinId="0"/>
    <cellStyle name="Normal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3"/>
  <sheetViews>
    <sheetView tabSelected="1" view="pageBreakPreview" zoomScaleNormal="100" zoomScaleSheetLayoutView="100" workbookViewId="0">
      <selection activeCell="D14" sqref="D14"/>
    </sheetView>
  </sheetViews>
  <sheetFormatPr defaultRowHeight="12.75" x14ac:dyDescent="0.2"/>
  <cols>
    <col min="1" max="1" width="4.28515625" style="1" customWidth="1"/>
    <col min="2" max="2" width="25.5703125" style="1" customWidth="1"/>
    <col min="3" max="3" width="18.28515625" style="1" customWidth="1"/>
    <col min="4" max="4" width="23.5703125" style="1" customWidth="1"/>
    <col min="5" max="5" width="16" style="1" bestFit="1" customWidth="1"/>
    <col min="6" max="6" width="20.7109375" style="1" customWidth="1"/>
    <col min="7" max="7" width="51.140625" style="1" customWidth="1"/>
    <col min="8" max="16384" width="9.140625" style="1"/>
  </cols>
  <sheetData>
    <row r="2" spans="1:7" ht="15.75" x14ac:dyDescent="0.25">
      <c r="A2" s="22" t="s">
        <v>3</v>
      </c>
      <c r="B2" s="22"/>
      <c r="C2" s="22"/>
      <c r="D2" s="22"/>
      <c r="E2" s="22"/>
      <c r="F2" s="22"/>
      <c r="G2" s="22"/>
    </row>
    <row r="3" spans="1:7" ht="15.75" x14ac:dyDescent="0.25">
      <c r="A3" s="22" t="s">
        <v>42</v>
      </c>
      <c r="B3" s="22"/>
      <c r="C3" s="22"/>
      <c r="D3" s="22"/>
      <c r="E3" s="22"/>
      <c r="F3" s="22"/>
      <c r="G3" s="22"/>
    </row>
    <row r="5" spans="1:7" x14ac:dyDescent="0.2">
      <c r="A5" s="1" t="s">
        <v>1</v>
      </c>
      <c r="B5" s="1" t="s">
        <v>41</v>
      </c>
      <c r="E5" s="12"/>
    </row>
    <row r="6" spans="1:7" x14ac:dyDescent="0.2">
      <c r="A6" s="12">
        <v>1</v>
      </c>
      <c r="B6" s="16" t="s">
        <v>37</v>
      </c>
      <c r="C6" s="13">
        <v>400000</v>
      </c>
      <c r="D6" s="14">
        <v>0.06</v>
      </c>
      <c r="E6" s="13">
        <v>24000</v>
      </c>
      <c r="F6" s="15" t="s">
        <v>36</v>
      </c>
      <c r="G6" s="2"/>
    </row>
    <row r="7" spans="1:7" x14ac:dyDescent="0.2">
      <c r="A7" s="12">
        <f>A6+1</f>
        <v>2</v>
      </c>
      <c r="B7" s="16" t="s">
        <v>21</v>
      </c>
      <c r="C7" s="13">
        <f>800000+1600000</f>
        <v>2400000</v>
      </c>
      <c r="D7" s="14">
        <v>0.05</v>
      </c>
      <c r="E7" s="13">
        <v>238750</v>
      </c>
      <c r="F7" s="15" t="s">
        <v>22</v>
      </c>
      <c r="G7" s="2"/>
    </row>
    <row r="8" spans="1:7" x14ac:dyDescent="0.2">
      <c r="A8" s="12">
        <f t="shared" ref="A8:A19" si="0">A7+1</f>
        <v>3</v>
      </c>
      <c r="B8" s="16" t="s">
        <v>24</v>
      </c>
      <c r="C8" s="13">
        <v>125000000</v>
      </c>
      <c r="D8" s="14">
        <v>0.15</v>
      </c>
      <c r="E8" s="13">
        <v>4375000</v>
      </c>
      <c r="F8" s="15" t="s">
        <v>17</v>
      </c>
      <c r="G8" s="2"/>
    </row>
    <row r="9" spans="1:7" x14ac:dyDescent="0.2">
      <c r="A9" s="12">
        <f t="shared" si="0"/>
        <v>4</v>
      </c>
      <c r="B9" s="16" t="s">
        <v>25</v>
      </c>
      <c r="C9" s="13">
        <v>1152000</v>
      </c>
      <c r="D9" s="14">
        <v>0.05</v>
      </c>
      <c r="E9" s="13">
        <v>34560</v>
      </c>
      <c r="F9" s="15" t="s">
        <v>23</v>
      </c>
      <c r="G9" s="2"/>
    </row>
    <row r="10" spans="1:7" x14ac:dyDescent="0.2">
      <c r="A10" s="12">
        <f t="shared" si="0"/>
        <v>5</v>
      </c>
      <c r="B10" s="15" t="s">
        <v>18</v>
      </c>
      <c r="C10" s="13">
        <v>3250000</v>
      </c>
      <c r="D10" s="14">
        <v>0.06</v>
      </c>
      <c r="E10" s="13">
        <v>195000</v>
      </c>
      <c r="F10" s="15" t="s">
        <v>35</v>
      </c>
      <c r="G10" s="2"/>
    </row>
    <row r="11" spans="1:7" x14ac:dyDescent="0.2">
      <c r="A11" s="12">
        <f t="shared" si="0"/>
        <v>6</v>
      </c>
      <c r="B11" s="15" t="s">
        <v>18</v>
      </c>
      <c r="C11" s="13">
        <v>11950000</v>
      </c>
      <c r="D11" s="14">
        <v>0.06</v>
      </c>
      <c r="E11" s="13">
        <v>717000</v>
      </c>
      <c r="F11" s="15" t="s">
        <v>30</v>
      </c>
      <c r="G11" s="2"/>
    </row>
    <row r="12" spans="1:7" x14ac:dyDescent="0.2">
      <c r="A12" s="12">
        <f t="shared" si="0"/>
        <v>7</v>
      </c>
      <c r="B12" s="15" t="s">
        <v>18</v>
      </c>
      <c r="C12" s="13">
        <v>6150000</v>
      </c>
      <c r="D12" s="14">
        <v>0.06</v>
      </c>
      <c r="E12" s="13">
        <v>369000</v>
      </c>
      <c r="F12" s="15" t="s">
        <v>34</v>
      </c>
      <c r="G12" s="2"/>
    </row>
    <row r="13" spans="1:7" x14ac:dyDescent="0.2">
      <c r="A13" s="12">
        <f t="shared" si="0"/>
        <v>8</v>
      </c>
      <c r="B13" s="15" t="s">
        <v>18</v>
      </c>
      <c r="C13" s="13">
        <v>2950000</v>
      </c>
      <c r="D13" s="14">
        <v>0.06</v>
      </c>
      <c r="E13" s="13">
        <v>177000</v>
      </c>
      <c r="F13" s="15" t="s">
        <v>32</v>
      </c>
      <c r="G13" s="2"/>
    </row>
    <row r="14" spans="1:7" x14ac:dyDescent="0.2">
      <c r="A14" s="12">
        <f t="shared" si="0"/>
        <v>9</v>
      </c>
      <c r="B14" s="15" t="s">
        <v>18</v>
      </c>
      <c r="C14" s="13">
        <v>6250000</v>
      </c>
      <c r="D14" s="14">
        <v>0.06</v>
      </c>
      <c r="E14" s="13">
        <v>375000</v>
      </c>
      <c r="F14" s="15" t="s">
        <v>31</v>
      </c>
      <c r="G14" s="2"/>
    </row>
    <row r="15" spans="1:7" x14ac:dyDescent="0.2">
      <c r="A15" s="12">
        <f t="shared" si="0"/>
        <v>10</v>
      </c>
      <c r="B15" s="15" t="s">
        <v>18</v>
      </c>
      <c r="C15" s="13">
        <v>3650000</v>
      </c>
      <c r="D15" s="14">
        <v>0.06</v>
      </c>
      <c r="E15" s="13">
        <v>219000</v>
      </c>
      <c r="F15" s="15" t="s">
        <v>26</v>
      </c>
      <c r="G15" s="2"/>
    </row>
    <row r="16" spans="1:7" x14ac:dyDescent="0.2">
      <c r="A16" s="12">
        <f t="shared" si="0"/>
        <v>11</v>
      </c>
      <c r="B16" s="15" t="s">
        <v>18</v>
      </c>
      <c r="C16" s="13">
        <v>6400000</v>
      </c>
      <c r="D16" s="14">
        <v>0.06</v>
      </c>
      <c r="E16" s="13">
        <v>384000</v>
      </c>
      <c r="F16" s="15" t="s">
        <v>33</v>
      </c>
      <c r="G16" s="2"/>
    </row>
    <row r="17" spans="1:7" x14ac:dyDescent="0.2">
      <c r="A17" s="12">
        <f t="shared" si="0"/>
        <v>12</v>
      </c>
      <c r="B17" s="15" t="s">
        <v>18</v>
      </c>
      <c r="C17" s="13">
        <v>2600000</v>
      </c>
      <c r="D17" s="14">
        <v>0.06</v>
      </c>
      <c r="E17" s="13">
        <v>156000</v>
      </c>
      <c r="F17" s="15" t="s">
        <v>27</v>
      </c>
      <c r="G17" s="2"/>
    </row>
    <row r="18" spans="1:7" x14ac:dyDescent="0.2">
      <c r="A18" s="12">
        <f t="shared" si="0"/>
        <v>13</v>
      </c>
      <c r="B18" s="15" t="s">
        <v>18</v>
      </c>
      <c r="C18" s="13">
        <v>1800000</v>
      </c>
      <c r="D18" s="14">
        <v>0.06</v>
      </c>
      <c r="E18" s="13">
        <v>108000</v>
      </c>
      <c r="F18" s="15" t="s">
        <v>28</v>
      </c>
      <c r="G18" s="2"/>
    </row>
    <row r="19" spans="1:7" x14ac:dyDescent="0.2">
      <c r="A19" s="12">
        <f t="shared" si="0"/>
        <v>14</v>
      </c>
      <c r="B19" s="15" t="s">
        <v>18</v>
      </c>
      <c r="C19" s="13">
        <v>1000000</v>
      </c>
      <c r="D19" s="14">
        <v>0.06</v>
      </c>
      <c r="E19" s="13">
        <v>60000</v>
      </c>
      <c r="F19" s="15" t="s">
        <v>29</v>
      </c>
      <c r="G19" s="2"/>
    </row>
    <row r="20" spans="1:7" ht="12" customHeight="1" x14ac:dyDescent="0.2">
      <c r="B20" s="1" t="s">
        <v>0</v>
      </c>
      <c r="C20" s="3">
        <f>SUM(C6:C9)</f>
        <v>128952000</v>
      </c>
      <c r="E20" s="3">
        <f>SUM(E6:E19)</f>
        <v>7432310</v>
      </c>
      <c r="G20" s="5"/>
    </row>
    <row r="21" spans="1:7" x14ac:dyDescent="0.2">
      <c r="E21" s="5"/>
      <c r="G21" s="5"/>
    </row>
    <row r="22" spans="1:7" x14ac:dyDescent="0.2">
      <c r="A22" s="1" t="s">
        <v>6</v>
      </c>
      <c r="B22" s="1" t="s">
        <v>40</v>
      </c>
      <c r="E22" s="17"/>
      <c r="G22" s="5"/>
    </row>
    <row r="23" spans="1:7" x14ac:dyDescent="0.2">
      <c r="A23" s="1">
        <v>1</v>
      </c>
      <c r="B23" s="1" t="s">
        <v>12</v>
      </c>
      <c r="C23" s="6">
        <v>908500</v>
      </c>
      <c r="D23" s="7">
        <v>0.02</v>
      </c>
      <c r="E23" s="11">
        <f t="shared" ref="E23" si="1">+C23*D23</f>
        <v>18170</v>
      </c>
      <c r="F23" s="1" t="s">
        <v>11</v>
      </c>
      <c r="G23" s="5"/>
    </row>
    <row r="24" spans="1:7" x14ac:dyDescent="0.2">
      <c r="A24" s="1">
        <v>2</v>
      </c>
      <c r="B24" s="1" t="s">
        <v>12</v>
      </c>
      <c r="C24" s="6">
        <v>3563750</v>
      </c>
      <c r="D24" s="7">
        <v>0.02</v>
      </c>
      <c r="E24" s="11">
        <v>71275</v>
      </c>
      <c r="F24" s="1" t="s">
        <v>11</v>
      </c>
      <c r="G24" s="5"/>
    </row>
    <row r="25" spans="1:7" x14ac:dyDescent="0.2">
      <c r="A25" s="1">
        <v>3</v>
      </c>
      <c r="B25" s="1" t="s">
        <v>12</v>
      </c>
      <c r="C25" s="6">
        <v>5058650</v>
      </c>
      <c r="D25" s="7">
        <v>0.02</v>
      </c>
      <c r="E25" s="11">
        <v>100973</v>
      </c>
      <c r="F25" s="1" t="s">
        <v>13</v>
      </c>
      <c r="G25" s="5"/>
    </row>
    <row r="26" spans="1:7" x14ac:dyDescent="0.2">
      <c r="A26" s="1">
        <v>4</v>
      </c>
      <c r="B26" s="1" t="s">
        <v>15</v>
      </c>
      <c r="C26" s="6">
        <v>1400000</v>
      </c>
      <c r="D26" s="7">
        <v>0.02</v>
      </c>
      <c r="E26" s="11">
        <f>C26*D26</f>
        <v>28000</v>
      </c>
      <c r="F26" s="1" t="s">
        <v>16</v>
      </c>
      <c r="G26" s="5"/>
    </row>
    <row r="27" spans="1:7" x14ac:dyDescent="0.2">
      <c r="C27" s="8">
        <f>+SUM(C23:C26)</f>
        <v>10930900</v>
      </c>
      <c r="D27" s="7">
        <v>0.02</v>
      </c>
      <c r="E27" s="8">
        <f>+SUM(E23:E26)</f>
        <v>218418</v>
      </c>
      <c r="F27" s="8">
        <f>+SUM(F23:F23)</f>
        <v>0</v>
      </c>
      <c r="G27" s="5"/>
    </row>
    <row r="28" spans="1:7" x14ac:dyDescent="0.2">
      <c r="C28" s="8"/>
      <c r="D28" s="7"/>
      <c r="E28" s="4"/>
      <c r="F28" s="8"/>
      <c r="G28" s="5"/>
    </row>
    <row r="29" spans="1:7" x14ac:dyDescent="0.2">
      <c r="C29" s="8"/>
      <c r="D29" s="7"/>
      <c r="E29" s="4"/>
      <c r="F29" s="8"/>
      <c r="G29" s="5"/>
    </row>
    <row r="30" spans="1:7" x14ac:dyDescent="0.2">
      <c r="C30" s="8"/>
      <c r="D30" s="7"/>
      <c r="E30" s="4"/>
      <c r="F30" s="8"/>
      <c r="G30" s="5"/>
    </row>
    <row r="31" spans="1:7" x14ac:dyDescent="0.2">
      <c r="C31" s="8"/>
      <c r="D31" s="7"/>
      <c r="E31" s="4"/>
      <c r="G31" s="5"/>
    </row>
    <row r="32" spans="1:7" x14ac:dyDescent="0.2">
      <c r="A32" s="1" t="s">
        <v>5</v>
      </c>
      <c r="B32" s="1" t="s">
        <v>9</v>
      </c>
    </row>
    <row r="33" spans="2:7" x14ac:dyDescent="0.2">
      <c r="B33" s="1" t="s">
        <v>39</v>
      </c>
    </row>
    <row r="34" spans="2:7" x14ac:dyDescent="0.2">
      <c r="B34" s="1" t="s">
        <v>2</v>
      </c>
      <c r="C34" s="21" t="s">
        <v>14</v>
      </c>
      <c r="D34" s="21"/>
      <c r="E34" s="17">
        <v>72659876</v>
      </c>
      <c r="F34" s="2"/>
    </row>
    <row r="35" spans="2:7" x14ac:dyDescent="0.2">
      <c r="C35" s="21" t="s">
        <v>19</v>
      </c>
      <c r="D35" s="21"/>
      <c r="E35" s="17">
        <v>2316135</v>
      </c>
      <c r="F35" s="2"/>
    </row>
    <row r="36" spans="2:7" x14ac:dyDescent="0.2">
      <c r="C36" s="21" t="s">
        <v>20</v>
      </c>
      <c r="D36" s="21"/>
      <c r="E36" s="17">
        <v>628254</v>
      </c>
      <c r="F36" s="2"/>
    </row>
    <row r="37" spans="2:7" x14ac:dyDescent="0.2">
      <c r="C37" s="21" t="s">
        <v>10</v>
      </c>
      <c r="D37" s="21"/>
      <c r="E37" s="20">
        <v>4814520</v>
      </c>
      <c r="G37" s="18">
        <f>SUM(G30:G34)</f>
        <v>0</v>
      </c>
    </row>
    <row r="38" spans="2:7" x14ac:dyDescent="0.2">
      <c r="C38" s="1" t="s">
        <v>4</v>
      </c>
      <c r="E38" s="9">
        <f>SUM(E34:E37)</f>
        <v>80418785</v>
      </c>
    </row>
    <row r="39" spans="2:7" x14ac:dyDescent="0.2">
      <c r="E39" s="9"/>
    </row>
    <row r="40" spans="2:7" x14ac:dyDescent="0.2">
      <c r="B40" s="1" t="s">
        <v>8</v>
      </c>
      <c r="E40" s="10">
        <f>E20+E38</f>
        <v>87851095</v>
      </c>
    </row>
    <row r="41" spans="2:7" x14ac:dyDescent="0.2">
      <c r="B41" s="1" t="s">
        <v>7</v>
      </c>
      <c r="E41" s="6">
        <f>E27</f>
        <v>218418</v>
      </c>
    </row>
    <row r="42" spans="2:7" x14ac:dyDescent="0.2">
      <c r="B42" s="1" t="s">
        <v>38</v>
      </c>
      <c r="F42" s="19">
        <f>SUM(E40:E41)</f>
        <v>88069513</v>
      </c>
    </row>
    <row r="43" spans="2:7" x14ac:dyDescent="0.2">
      <c r="F43" s="2"/>
    </row>
  </sheetData>
  <mergeCells count="2">
    <mergeCell ref="A2:G2"/>
    <mergeCell ref="A3:G3"/>
  </mergeCells>
  <printOptions horizontalCentered="1"/>
  <pageMargins left="0.31496062992125984" right="0.11811023622047245" top="0.94488188976377963" bottom="0.94488188976377963" header="0.31496062992125984" footer="0.11811023622047245"/>
  <pageSetup paperSize="9"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cp:lastPrinted>2020-03-09T07:31:30Z</cp:lastPrinted>
  <dcterms:created xsi:type="dcterms:W3CDTF">2014-01-03T04:36:17Z</dcterms:created>
  <dcterms:modified xsi:type="dcterms:W3CDTF">2021-03-29T04:44:00Z</dcterms:modified>
</cp:coreProperties>
</file>