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ak Pandapotan\AAN POE\SHL\"/>
    </mc:Choice>
  </mc:AlternateContent>
  <xr:revisionPtr revIDLastSave="0" documentId="13_ncr:1_{E67D8965-476D-48F8-B02A-E8569C2ED5F9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LK Desember 2020 (Audited)" sheetId="1" r:id="rId1"/>
    <sheet name="LK Maret 2021" sheetId="13" r:id="rId2"/>
    <sheet name="PKM Trw I 2019" sheetId="5" state="hidden" r:id="rId3"/>
    <sheet name="PKM 2017" sheetId="4" state="hidden" r:id="rId4"/>
    <sheet name="SETORAN MODAL" sheetId="10" state="hidden" r:id="rId5"/>
    <sheet name="PKM TRW IV TAHUN 2019" sheetId="8" state="hidden" r:id="rId6"/>
    <sheet name="Ratio" sheetId="3" state="hidden" r:id="rId7"/>
    <sheet name="Rinci LR per Bulan RKAP 2019" sheetId="9" state="hidden" r:id="rId8"/>
    <sheet name="Sheet1" sheetId="11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definedNames>
    <definedName name="\0" localSheetId="1">#REF!</definedName>
    <definedName name="\0" localSheetId="7">#REF!</definedName>
    <definedName name="\0">#REF!</definedName>
    <definedName name="\A" localSheetId="1">'[1]I-KAMAR'!#REF!</definedName>
    <definedName name="\A" localSheetId="7">'[1]I-KAMAR'!#REF!</definedName>
    <definedName name="\A">'[1]I-KAMAR'!#REF!</definedName>
    <definedName name="\F" localSheetId="1">#REF!</definedName>
    <definedName name="\F" localSheetId="7">#REF!</definedName>
    <definedName name="\F">#REF!</definedName>
    <definedName name="\H1" localSheetId="1">#REF!</definedName>
    <definedName name="\H1" localSheetId="7">#REF!</definedName>
    <definedName name="\H1">#REF!</definedName>
    <definedName name="\H5" localSheetId="1">'[2]L-4 Rutin'!#REF!</definedName>
    <definedName name="\H5" localSheetId="7">'[2]L-4 Rutin'!#REF!</definedName>
    <definedName name="\H5">'[2]L-4 Rutin'!#REF!</definedName>
    <definedName name="\H6" localSheetId="1">#REF!</definedName>
    <definedName name="\H6" localSheetId="7">#REF!</definedName>
    <definedName name="\H6">#REF!</definedName>
    <definedName name="\H7" localSheetId="1">#REF!</definedName>
    <definedName name="\H7" localSheetId="7">#REF!</definedName>
    <definedName name="\H7">#REF!</definedName>
    <definedName name="\M" localSheetId="1">#REF!</definedName>
    <definedName name="\M" localSheetId="7">#REF!</definedName>
    <definedName name="\M">#REF!</definedName>
    <definedName name="\Q" localSheetId="1">#REF!</definedName>
    <definedName name="\Q" localSheetId="7">#REF!</definedName>
    <definedName name="\Q">#REF!</definedName>
    <definedName name="\S" localSheetId="1">#REF!</definedName>
    <definedName name="\S" localSheetId="7">#REF!</definedName>
    <definedName name="\S">#REF!</definedName>
    <definedName name="\W" localSheetId="1">#REF!</definedName>
    <definedName name="\W" localSheetId="7">#REF!</definedName>
    <definedName name="\W">#REF!</definedName>
    <definedName name="\WQ" localSheetId="1">'[3]BAG-2'!#REF!</definedName>
    <definedName name="\WQ" localSheetId="7">'[3]BAG-2'!#REF!</definedName>
    <definedName name="\WQ">'[3]BAG-2'!#REF!</definedName>
    <definedName name="\x" localSheetId="1">[4]Cover!#REF!</definedName>
    <definedName name="\x" localSheetId="7">[4]Cover!#REF!</definedName>
    <definedName name="\x">[4]Cover!#REF!</definedName>
    <definedName name="\z" localSheetId="1">#REF!</definedName>
    <definedName name="\z" localSheetId="7">#REF!</definedName>
    <definedName name="\z">#REF!</definedName>
    <definedName name="_______1" localSheetId="1">[5]Volume!#REF!</definedName>
    <definedName name="_______1" localSheetId="7">[5]Volume!#REF!</definedName>
    <definedName name="_______1">[5]Volume!#REF!</definedName>
    <definedName name="______1" localSheetId="1">[6]Volume!#REF!</definedName>
    <definedName name="______1" localSheetId="7">[6]Volume!#REF!</definedName>
    <definedName name="______1">[6]Volume!#REF!</definedName>
    <definedName name="_____1" localSheetId="1">[5]Volume!#REF!</definedName>
    <definedName name="_____1" localSheetId="7">[5]Volume!#REF!</definedName>
    <definedName name="_____1">[5]Volume!#REF!</definedName>
    <definedName name="_____kpj403">[7]Sheet1!$I$349</definedName>
    <definedName name="_____kpj404">[7]Sheet1!$I$350</definedName>
    <definedName name="_____kpj405">[7]Sheet1!$I$351</definedName>
    <definedName name="_____kpj406">[7]Sheet1!$I$352</definedName>
    <definedName name="_____kpj407">[7]Sheet1!$I$353</definedName>
    <definedName name="_____kpj408">[7]Sheet1!$I$354</definedName>
    <definedName name="_____kpj409">[7]Sheet1!$I$355</definedName>
    <definedName name="_____kpj410">[7]Sheet1!$I$356</definedName>
    <definedName name="_____kpj411">[7]Sheet1!$I$357</definedName>
    <definedName name="_____kpj412">[7]Sheet1!$I$358</definedName>
    <definedName name="_____kpj413">[7]Sheet1!$I$359</definedName>
    <definedName name="_____kpj414">[7]Sheet1!$I$360</definedName>
    <definedName name="_____kpj415">[7]Sheet1!$I$361</definedName>
    <definedName name="_____kpj416">[7]Sheet1!$I$362</definedName>
    <definedName name="_____kpj417">[7]Sheet1!$I$363</definedName>
    <definedName name="_____kpj418">[7]Sheet1!$I$364</definedName>
    <definedName name="_____kpj419">[7]Sheet1!$I$365</definedName>
    <definedName name="_____kpj420">[7]Sheet1!$I$366</definedName>
    <definedName name="_____kpj421">[7]Sheet1!$I$367</definedName>
    <definedName name="_____kpj422">[7]Sheet1!$I$368</definedName>
    <definedName name="_____kpj423">[7]Sheet1!$I$369</definedName>
    <definedName name="_____kpj424">[7]Sheet1!$I$370</definedName>
    <definedName name="_____kpj425">[7]Sheet1!$I$371</definedName>
    <definedName name="_____kpj426">[7]Sheet1!$I$372</definedName>
    <definedName name="_____kpj501">[7]Sheet1!$I$373</definedName>
    <definedName name="_____ksa012">[7]Sheet1!$I$379</definedName>
    <definedName name="_____ksa013">[7]Sheet1!$I$380</definedName>
    <definedName name="_____ksa014">[7]Sheet1!$I$381</definedName>
    <definedName name="_____ksa015">[7]Sheet1!$I$382</definedName>
    <definedName name="_____ksa016">[7]Sheet1!$I$383</definedName>
    <definedName name="_____ksa017">[7]Sheet1!$I$384</definedName>
    <definedName name="_____ksa018">[7]Sheet1!$I$385</definedName>
    <definedName name="_____ksa019">[7]Sheet1!$I$386</definedName>
    <definedName name="_____ksa020">[7]Sheet1!$I$387</definedName>
    <definedName name="_____ksa021">[7]Sheet1!$I$388</definedName>
    <definedName name="_____ksa022">[7]Sheet1!$I$389</definedName>
    <definedName name="_____ksa023">[7]Sheet1!$I$390</definedName>
    <definedName name="_____ksa101">[7]Sheet1!$I$399</definedName>
    <definedName name="_____ksa102">[7]Sheet1!$I$400</definedName>
    <definedName name="_____ksa103">[7]Sheet1!$I$401</definedName>
    <definedName name="_____ksh010">[7]Sheet1!$I$412</definedName>
    <definedName name="_____ksh011">[7]Sheet1!$I$413</definedName>
    <definedName name="_____pa1003">[7]Sheet1!$E$7</definedName>
    <definedName name="_____pb0130">[7]Sheet1!$E$15</definedName>
    <definedName name="_____pb0131">[7]Sheet1!$E$16</definedName>
    <definedName name="_____PB0132">[7]Sheet1!$E$17</definedName>
    <definedName name="_____PB0135">[7]Sheet1!$E$18</definedName>
    <definedName name="_____PB0305">[7]Sheet1!$E$24</definedName>
    <definedName name="_____pc0022">[7]Sheet1!$E$31</definedName>
    <definedName name="_____pd0120">[7]Sheet1!$E$42</definedName>
    <definedName name="_____pd0132">[7]Sheet1!$E$45</definedName>
    <definedName name="_____pd0163">[7]Sheet1!$E$53</definedName>
    <definedName name="_____pd0164">[7]Sheet1!$E$54</definedName>
    <definedName name="_____pd0165">[7]Sheet1!$E$55</definedName>
    <definedName name="_____pd0166">[7]Sheet1!$E$56</definedName>
    <definedName name="_____pd0167">[7]Sheet1!$E$57</definedName>
    <definedName name="_____pd0200">[7]Sheet1!$E$58</definedName>
    <definedName name="_____pd0210">[7]Sheet1!$E$59</definedName>
    <definedName name="_____pd0220">[7]Sheet1!$E$60</definedName>
    <definedName name="_____pd0240">[7]Sheet1!$E$62</definedName>
    <definedName name="_____pd0242">[7]Sheet1!$E$63</definedName>
    <definedName name="_____pd0246">[7]Sheet1!$E$65</definedName>
    <definedName name="_____pd0260">[7]Sheet1!$E$69</definedName>
    <definedName name="_____pd0261">[7]Sheet1!$E$70</definedName>
    <definedName name="_____pd0262">[7]Sheet1!$E$71</definedName>
    <definedName name="_____pe0015">[7]Sheet1!$E$82</definedName>
    <definedName name="_____pe0025">[7]Sheet1!$E$86</definedName>
    <definedName name="_____pf0100">[7]Sheet1!$E$89</definedName>
    <definedName name="_____pf0280">[7]Sheet1!$E$110</definedName>
    <definedName name="_____pf0400">[7]Sheet1!$E$119</definedName>
    <definedName name="_____pf5001">[7]Sheet1!$E$137</definedName>
    <definedName name="_____pg0130">[7]Sheet1!$E$142</definedName>
    <definedName name="_____pg0140">[7]Sheet1!$E$143</definedName>
    <definedName name="_____pi0112">[7]Sheet1!$E$173</definedName>
    <definedName name="_____pi0502">[7]Sheet1!$E$187</definedName>
    <definedName name="_____pi0503">[7]Sheet1!$E$188</definedName>
    <definedName name="_____pi0600">[7]Sheet1!$E$189</definedName>
    <definedName name="_____pi0601">[7]Sheet1!$E$190</definedName>
    <definedName name="_____pi0602">[7]Sheet1!$E$191</definedName>
    <definedName name="_____pi0603">[7]Sheet1!$E$192</definedName>
    <definedName name="_____pj0103">[7]Sheet1!$E$196</definedName>
    <definedName name="_____pj1004">[7]Sheet1!$E$215</definedName>
    <definedName name="_____uro001">[7]Sheet1!$I$661</definedName>
    <definedName name="_____uro002">[7]Sheet1!$I$662</definedName>
    <definedName name="_____uro003">[7]Sheet1!$I$663</definedName>
    <definedName name="_____uro004">[7]Sheet1!$I$664</definedName>
    <definedName name="_____uro005">[7]Sheet1!$I$665</definedName>
    <definedName name="_____uro006">[7]Sheet1!$I$666</definedName>
    <definedName name="_____uro007">[7]Sheet1!$I$667</definedName>
    <definedName name="_____uro008">[7]Sheet1!$I$668</definedName>
    <definedName name="_____uro009">[7]Sheet1!$I$669</definedName>
    <definedName name="____1" localSheetId="1">[8]Volume!#REF!</definedName>
    <definedName name="____1" localSheetId="7">[8]Volume!#REF!</definedName>
    <definedName name="____1">[8]Volume!#REF!</definedName>
    <definedName name="____abs100" localSheetId="1">#REF!</definedName>
    <definedName name="____abs100" localSheetId="7">#REF!</definedName>
    <definedName name="____abs100">#REF!</definedName>
    <definedName name="____ahu100" localSheetId="1">#REF!</definedName>
    <definedName name="____ahu100" localSheetId="7">#REF!</definedName>
    <definedName name="____ahu100">#REF!</definedName>
    <definedName name="____ahu150" localSheetId="1">#REF!</definedName>
    <definedName name="____ahu150" localSheetId="7">#REF!</definedName>
    <definedName name="____ahu150">#REF!</definedName>
    <definedName name="____ako100" localSheetId="1">#REF!</definedName>
    <definedName name="____ako100" localSheetId="7">#REF!</definedName>
    <definedName name="____ako100">#REF!</definedName>
    <definedName name="____ako150" localSheetId="1">#REF!</definedName>
    <definedName name="____ako150" localSheetId="7">#REF!</definedName>
    <definedName name="____ako150">#REF!</definedName>
    <definedName name="____ako50" localSheetId="1">#REF!</definedName>
    <definedName name="____ako50" localSheetId="7">#REF!</definedName>
    <definedName name="____ako50">#REF!</definedName>
    <definedName name="____ako80" localSheetId="1">#REF!</definedName>
    <definedName name="____ako80" localSheetId="7">#REF!</definedName>
    <definedName name="____ako80">#REF!</definedName>
    <definedName name="____aku100" localSheetId="1">#REF!</definedName>
    <definedName name="____aku100" localSheetId="7">#REF!</definedName>
    <definedName name="____aku100">#REF!</definedName>
    <definedName name="____aku150" localSheetId="1">#REF!</definedName>
    <definedName name="____aku150" localSheetId="7">#REF!</definedName>
    <definedName name="____aku150">#REF!</definedName>
    <definedName name="____apa0100" localSheetId="1">#REF!</definedName>
    <definedName name="____apa0100" localSheetId="7">#REF!</definedName>
    <definedName name="____apa0100">#REF!</definedName>
    <definedName name="____apa0101" localSheetId="1">#REF!</definedName>
    <definedName name="____apa0101" localSheetId="7">#REF!</definedName>
    <definedName name="____apa0101">#REF!</definedName>
    <definedName name="____apa0102" localSheetId="1">#REF!</definedName>
    <definedName name="____apa0102" localSheetId="7">#REF!</definedName>
    <definedName name="____apa0102">#REF!</definedName>
    <definedName name="____apa0103" localSheetId="1">#REF!</definedName>
    <definedName name="____apa0103" localSheetId="7">#REF!</definedName>
    <definedName name="____apa0103">#REF!</definedName>
    <definedName name="____apa0104" localSheetId="1">#REF!</definedName>
    <definedName name="____apa0104" localSheetId="7">#REF!</definedName>
    <definedName name="____apa0104">#REF!</definedName>
    <definedName name="____apa0105" localSheetId="1">#REF!</definedName>
    <definedName name="____apa0105" localSheetId="7">#REF!</definedName>
    <definedName name="____apa0105">#REF!</definedName>
    <definedName name="____apa0106" localSheetId="1">#REF!</definedName>
    <definedName name="____apa0106" localSheetId="7">#REF!</definedName>
    <definedName name="____apa0106">#REF!</definedName>
    <definedName name="____apa0107" localSheetId="1">#REF!</definedName>
    <definedName name="____apa0107" localSheetId="7">#REF!</definedName>
    <definedName name="____apa0107">#REF!</definedName>
    <definedName name="____apa0110" localSheetId="1">#REF!</definedName>
    <definedName name="____apa0110" localSheetId="7">#REF!</definedName>
    <definedName name="____apa0110">#REF!</definedName>
    <definedName name="____apa0120" localSheetId="1">#REF!</definedName>
    <definedName name="____apa0120" localSheetId="7">#REF!</definedName>
    <definedName name="____apa0120">#REF!</definedName>
    <definedName name="____APA0201" localSheetId="1">#REF!</definedName>
    <definedName name="____APA0201" localSheetId="7">#REF!</definedName>
    <definedName name="____APA0201">#REF!</definedName>
    <definedName name="____apa0202" localSheetId="1">#REF!</definedName>
    <definedName name="____apa0202" localSheetId="7">#REF!</definedName>
    <definedName name="____apa0202">#REF!</definedName>
    <definedName name="____apa0203" localSheetId="1">#REF!</definedName>
    <definedName name="____apa0203" localSheetId="7">#REF!</definedName>
    <definedName name="____apa0203">#REF!</definedName>
    <definedName name="____apa0303" localSheetId="1">#REF!</definedName>
    <definedName name="____apa0303" localSheetId="7">#REF!</definedName>
    <definedName name="____apa0303">#REF!</definedName>
    <definedName name="____apa0304" localSheetId="1">#REF!</definedName>
    <definedName name="____apa0304" localSheetId="7">#REF!</definedName>
    <definedName name="____apa0304">#REF!</definedName>
    <definedName name="____apa0305" localSheetId="1">#REF!</definedName>
    <definedName name="____apa0305" localSheetId="7">#REF!</definedName>
    <definedName name="____apa0305">#REF!</definedName>
    <definedName name="____apa0306" localSheetId="1">#REF!</definedName>
    <definedName name="____apa0306" localSheetId="7">#REF!</definedName>
    <definedName name="____apa0306">#REF!</definedName>
    <definedName name="____apa0307" localSheetId="1">#REF!</definedName>
    <definedName name="____apa0307" localSheetId="7">#REF!</definedName>
    <definedName name="____apa0307">#REF!</definedName>
    <definedName name="____apa0308" localSheetId="1">#REF!</definedName>
    <definedName name="____apa0308" localSheetId="7">#REF!</definedName>
    <definedName name="____apa0308">#REF!</definedName>
    <definedName name="____apa0309" localSheetId="1">#REF!</definedName>
    <definedName name="____apa0309" localSheetId="7">#REF!</definedName>
    <definedName name="____apa0309">#REF!</definedName>
    <definedName name="____apa0310" localSheetId="1">#REF!</definedName>
    <definedName name="____apa0310" localSheetId="7">#REF!</definedName>
    <definedName name="____apa0310">#REF!</definedName>
    <definedName name="____apa0311" localSheetId="1">#REF!</definedName>
    <definedName name="____apa0311" localSheetId="7">#REF!</definedName>
    <definedName name="____apa0311">#REF!</definedName>
    <definedName name="____apa0312" localSheetId="1">#REF!</definedName>
    <definedName name="____apa0312" localSheetId="7">#REF!</definedName>
    <definedName name="____apa0312">#REF!</definedName>
    <definedName name="____apa0313" localSheetId="1">#REF!</definedName>
    <definedName name="____apa0313" localSheetId="7">#REF!</definedName>
    <definedName name="____apa0313">#REF!</definedName>
    <definedName name="____apa0314" localSheetId="1">#REF!</definedName>
    <definedName name="____apa0314" localSheetId="7">#REF!</definedName>
    <definedName name="____apa0314">#REF!</definedName>
    <definedName name="____apa0315" localSheetId="1">#REF!</definedName>
    <definedName name="____apa0315" localSheetId="7">#REF!</definedName>
    <definedName name="____apa0315">#REF!</definedName>
    <definedName name="____APA0316" localSheetId="1">#REF!</definedName>
    <definedName name="____APA0316" localSheetId="7">#REF!</definedName>
    <definedName name="____APA0316">#REF!</definedName>
    <definedName name="____apa0319" localSheetId="1">#REF!</definedName>
    <definedName name="____apa0319" localSheetId="7">#REF!</definedName>
    <definedName name="____apa0319">#REF!</definedName>
    <definedName name="____apa0322" localSheetId="1">#REF!</definedName>
    <definedName name="____apa0322" localSheetId="7">#REF!</definedName>
    <definedName name="____apa0322">#REF!</definedName>
    <definedName name="____APA0408" localSheetId="1">#REF!</definedName>
    <definedName name="____APA0408" localSheetId="7">#REF!</definedName>
    <definedName name="____APA0408">#REF!</definedName>
    <definedName name="____APA0505" localSheetId="1">#REF!</definedName>
    <definedName name="____APA0505" localSheetId="7">#REF!</definedName>
    <definedName name="____APA0505">#REF!</definedName>
    <definedName name="____APA0512" localSheetId="1">#REF!</definedName>
    <definedName name="____APA0512" localSheetId="7">#REF!</definedName>
    <definedName name="____APA0512">#REF!</definedName>
    <definedName name="____bbs001" localSheetId="1">#REF!</definedName>
    <definedName name="____bbs001" localSheetId="7">#REF!</definedName>
    <definedName name="____bbs001">#REF!</definedName>
    <definedName name="____bbs004" localSheetId="1">#REF!</definedName>
    <definedName name="____bbs004" localSheetId="7">#REF!</definedName>
    <definedName name="____bbs004">#REF!</definedName>
    <definedName name="____bbs005" localSheetId="1">#REF!</definedName>
    <definedName name="____bbs005" localSheetId="7">#REF!</definedName>
    <definedName name="____bbs005">#REF!</definedName>
    <definedName name="____bbs010" localSheetId="1">#REF!</definedName>
    <definedName name="____bbs010" localSheetId="7">#REF!</definedName>
    <definedName name="____bbs010">#REF!</definedName>
    <definedName name="____bbs011" localSheetId="1">#REF!</definedName>
    <definedName name="____bbs011" localSheetId="7">#REF!</definedName>
    <definedName name="____bbs011">#REF!</definedName>
    <definedName name="____bbs012" localSheetId="1">#REF!</definedName>
    <definedName name="____bbs012" localSheetId="7">#REF!</definedName>
    <definedName name="____bbs012">#REF!</definedName>
    <definedName name="____bbs013" localSheetId="1">#REF!</definedName>
    <definedName name="____bbs013" localSheetId="7">#REF!</definedName>
    <definedName name="____bbs013">#REF!</definedName>
    <definedName name="____bbs014" localSheetId="1">#REF!</definedName>
    <definedName name="____bbs014" localSheetId="7">#REF!</definedName>
    <definedName name="____bbs014">#REF!</definedName>
    <definedName name="____bbs017" localSheetId="1">#REF!</definedName>
    <definedName name="____bbs017" localSheetId="7">#REF!</definedName>
    <definedName name="____bbs017">#REF!</definedName>
    <definedName name="____bbs117" localSheetId="1">#REF!</definedName>
    <definedName name="____bbs117" localSheetId="7">#REF!</definedName>
    <definedName name="____bbs117">#REF!</definedName>
    <definedName name="____bbs201" localSheetId="1">#REF!</definedName>
    <definedName name="____bbs201" localSheetId="7">#REF!</definedName>
    <definedName name="____bbs201">#REF!</definedName>
    <definedName name="____bbs301" localSheetId="1">#REF!</definedName>
    <definedName name="____bbs301" localSheetId="7">#REF!</definedName>
    <definedName name="____bbs301">#REF!</definedName>
    <definedName name="____bbs303" localSheetId="1">#REF!</definedName>
    <definedName name="____bbs303" localSheetId="7">#REF!</definedName>
    <definedName name="____bbs303">#REF!</definedName>
    <definedName name="____bca530" localSheetId="1">#REF!</definedName>
    <definedName name="____bca530" localSheetId="7">#REF!</definedName>
    <definedName name="____bca530">#REF!</definedName>
    <definedName name="____bca600" localSheetId="1">#REF!</definedName>
    <definedName name="____bca600" localSheetId="7">#REF!</definedName>
    <definedName name="____bca600">#REF!</definedName>
    <definedName name="____bcv100" localSheetId="1">#REF!</definedName>
    <definedName name="____bcv100" localSheetId="7">#REF!</definedName>
    <definedName name="____bcv100">#REF!</definedName>
    <definedName name="____bcv125" localSheetId="1">#REF!</definedName>
    <definedName name="____bcv125" localSheetId="7">#REF!</definedName>
    <definedName name="____bcv125">#REF!</definedName>
    <definedName name="____bcv150" localSheetId="1">#REF!</definedName>
    <definedName name="____bcv150" localSheetId="7">#REF!</definedName>
    <definedName name="____bcv150">#REF!</definedName>
    <definedName name="____bky001" localSheetId="1">#REF!</definedName>
    <definedName name="____bky001" localSheetId="7">#REF!</definedName>
    <definedName name="____bky001">#REF!</definedName>
    <definedName name="____bky514" localSheetId="1">#REF!</definedName>
    <definedName name="____bky514" localSheetId="7">#REF!</definedName>
    <definedName name="____bky514">#REF!</definedName>
    <definedName name="____bpb200" localSheetId="1">#REF!</definedName>
    <definedName name="____bpb200" localSheetId="7">#REF!</definedName>
    <definedName name="____bpb200">#REF!</definedName>
    <definedName name="____bpb204" localSheetId="1">#REF!</definedName>
    <definedName name="____bpb204" localSheetId="7">#REF!</definedName>
    <definedName name="____bpb204">#REF!</definedName>
    <definedName name="____bpb302" localSheetId="1">#REF!</definedName>
    <definedName name="____bpb302" localSheetId="7">#REF!</definedName>
    <definedName name="____bpb302">#REF!</definedName>
    <definedName name="____bpc001" localSheetId="1">#REF!</definedName>
    <definedName name="____bpc001" localSheetId="7">#REF!</definedName>
    <definedName name="____bpc001">#REF!</definedName>
    <definedName name="____bul6161" localSheetId="1">#REF!</definedName>
    <definedName name="____bul6161" localSheetId="7">#REF!</definedName>
    <definedName name="____bul6161">#REF!</definedName>
    <definedName name="____bul6162" localSheetId="1">#REF!</definedName>
    <definedName name="____bul6162" localSheetId="7">#REF!</definedName>
    <definedName name="____bul6162">#REF!</definedName>
    <definedName name="____bul6166" localSheetId="1">#REF!</definedName>
    <definedName name="____bul6166" localSheetId="7">#REF!</definedName>
    <definedName name="____bul6166">#REF!</definedName>
    <definedName name="____bul6167" localSheetId="1">#REF!</definedName>
    <definedName name="____bul6167" localSheetId="7">#REF!</definedName>
    <definedName name="____bul6167">#REF!</definedName>
    <definedName name="____bul6168" localSheetId="1">#REF!</definedName>
    <definedName name="____bul6168" localSheetId="7">#REF!</definedName>
    <definedName name="____bul6168">#REF!</definedName>
    <definedName name="____bul6169" localSheetId="1">#REF!</definedName>
    <definedName name="____bul6169" localSheetId="7">#REF!</definedName>
    <definedName name="____bul6169">#REF!</definedName>
    <definedName name="____CAN15" localSheetId="1">[9]Material!#REF!</definedName>
    <definedName name="____CAN15" localSheetId="7">[9]Material!#REF!</definedName>
    <definedName name="____CAN15">[9]Material!#REF!</definedName>
    <definedName name="____cas80" localSheetId="1">#REF!</definedName>
    <definedName name="____cas80" localSheetId="7">#REF!</definedName>
    <definedName name="____cas80">#REF!</definedName>
    <definedName name="____cod50" localSheetId="1">[10]SAP!#REF!</definedName>
    <definedName name="____cod50" localSheetId="7">[10]SAP!#REF!</definedName>
    <definedName name="____cod50">[10]SAP!#REF!</definedName>
    <definedName name="____cvd100" localSheetId="1">#REF!</definedName>
    <definedName name="____cvd100" localSheetId="7">#REF!</definedName>
    <definedName name="____cvd100">#REF!</definedName>
    <definedName name="____cvd15" localSheetId="1">#REF!</definedName>
    <definedName name="____cvd15" localSheetId="7">#REF!</definedName>
    <definedName name="____cvd15">#REF!</definedName>
    <definedName name="____cvd150" localSheetId="1">#REF!</definedName>
    <definedName name="____cvd150" localSheetId="7">#REF!</definedName>
    <definedName name="____cvd150">#REF!</definedName>
    <definedName name="____cvd50" localSheetId="1">#REF!</definedName>
    <definedName name="____cvd50" localSheetId="7">#REF!</definedName>
    <definedName name="____cvd50">#REF!</definedName>
    <definedName name="____cvd65" localSheetId="1">#REF!</definedName>
    <definedName name="____cvd65" localSheetId="7">#REF!</definedName>
    <definedName name="____cvd65">#REF!</definedName>
    <definedName name="____DAF10" localSheetId="1">#REF!</definedName>
    <definedName name="____DAF10" localSheetId="7">#REF!</definedName>
    <definedName name="____DAF10">#REF!</definedName>
    <definedName name="____daf32" localSheetId="1">#REF!</definedName>
    <definedName name="____daf32" localSheetId="7">#REF!</definedName>
    <definedName name="____daf32">#REF!</definedName>
    <definedName name="____daf33" localSheetId="1">#REF!</definedName>
    <definedName name="____daf33" localSheetId="7">#REF!</definedName>
    <definedName name="____daf33">#REF!</definedName>
    <definedName name="____dia6" localSheetId="1">#REF!</definedName>
    <definedName name="____dia6" localSheetId="7">#REF!</definedName>
    <definedName name="____dia6">#REF!</definedName>
    <definedName name="____fdd100" localSheetId="1">[10]SAP!#REF!</definedName>
    <definedName name="____fdd100" localSheetId="7">[10]SAP!#REF!</definedName>
    <definedName name="____fdd100">[10]SAP!#REF!</definedName>
    <definedName name="____fjd100" localSheetId="1">#REF!</definedName>
    <definedName name="____fjd100" localSheetId="7">#REF!</definedName>
    <definedName name="____fjd100">#REF!</definedName>
    <definedName name="____fjd150" localSheetId="1">#REF!</definedName>
    <definedName name="____fjd150" localSheetId="7">#REF!</definedName>
    <definedName name="____fjd150">#REF!</definedName>
    <definedName name="____fjd50" localSheetId="1">#REF!</definedName>
    <definedName name="____fjd50" localSheetId="7">#REF!</definedName>
    <definedName name="____fjd50">#REF!</definedName>
    <definedName name="____fjd65" localSheetId="1">#REF!</definedName>
    <definedName name="____fjd65" localSheetId="7">#REF!</definedName>
    <definedName name="____fjd65">#REF!</definedName>
    <definedName name="____fmd150" localSheetId="1">#REF!</definedName>
    <definedName name="____fmd150" localSheetId="7">#REF!</definedName>
    <definedName name="____fmd150">#REF!</definedName>
    <definedName name="____fvd100" localSheetId="1">[10]SAP!#REF!</definedName>
    <definedName name="____fvd100" localSheetId="7">[10]SAP!#REF!</definedName>
    <definedName name="____fvd100">[10]SAP!#REF!</definedName>
    <definedName name="____grc1" localSheetId="1">#REF!</definedName>
    <definedName name="____grc1" localSheetId="7">#REF!</definedName>
    <definedName name="____grc1">#REF!</definedName>
    <definedName name="____gti50" localSheetId="1">#REF!</definedName>
    <definedName name="____gti50" localSheetId="7">#REF!</definedName>
    <definedName name="____gti50">#REF!</definedName>
    <definedName name="____gti60" localSheetId="1">#REF!</definedName>
    <definedName name="____gti60" localSheetId="7">#REF!</definedName>
    <definedName name="____gti60">#REF!</definedName>
    <definedName name="____gvd100" localSheetId="1">#REF!</definedName>
    <definedName name="____gvd100" localSheetId="7">#REF!</definedName>
    <definedName name="____gvd100">#REF!</definedName>
    <definedName name="____gvd15" localSheetId="1">#REF!</definedName>
    <definedName name="____gvd15" localSheetId="7">#REF!</definedName>
    <definedName name="____gvd15">#REF!</definedName>
    <definedName name="____gvd150" localSheetId="1">#REF!</definedName>
    <definedName name="____gvd150" localSheetId="7">#REF!</definedName>
    <definedName name="____gvd150">#REF!</definedName>
    <definedName name="____gvd20" localSheetId="1">[10]SAP!#REF!</definedName>
    <definedName name="____gvd20" localSheetId="7">[10]SAP!#REF!</definedName>
    <definedName name="____gvd20">[10]SAP!#REF!</definedName>
    <definedName name="____gvd25" localSheetId="1">#REF!</definedName>
    <definedName name="____gvd25" localSheetId="7">#REF!</definedName>
    <definedName name="____gvd25">#REF!</definedName>
    <definedName name="____gvd32" localSheetId="1">[10]SAP!#REF!</definedName>
    <definedName name="____gvd32" localSheetId="7">[10]SAP!#REF!</definedName>
    <definedName name="____gvd32">[10]SAP!#REF!</definedName>
    <definedName name="____gvd40" localSheetId="1">[10]SAP!#REF!</definedName>
    <definedName name="____gvd40" localSheetId="7">[10]SAP!#REF!</definedName>
    <definedName name="____gvd40">[10]SAP!#REF!</definedName>
    <definedName name="____gvd50" localSheetId="1">#REF!</definedName>
    <definedName name="____gvd50" localSheetId="7">#REF!</definedName>
    <definedName name="____gvd50">#REF!</definedName>
    <definedName name="____gvd65" localSheetId="1">#REF!</definedName>
    <definedName name="____gvd65" localSheetId="7">#REF!</definedName>
    <definedName name="____gvd65">#REF!</definedName>
    <definedName name="____gvd80" localSheetId="1">[10]SAP!#REF!</definedName>
    <definedName name="____gvd80" localSheetId="7">[10]SAP!#REF!</definedName>
    <definedName name="____gvd80">[10]SAP!#REF!</definedName>
    <definedName name="____hdw1" localSheetId="1">#REF!</definedName>
    <definedName name="____hdw1" localSheetId="7">#REF!</definedName>
    <definedName name="____hdw1">#REF!</definedName>
    <definedName name="____kme001" localSheetId="1">#REF!</definedName>
    <definedName name="____kme001" localSheetId="7">#REF!</definedName>
    <definedName name="____kme001">#REF!</definedName>
    <definedName name="____kme002" localSheetId="1">#REF!</definedName>
    <definedName name="____kme002" localSheetId="7">#REF!</definedName>
    <definedName name="____kme002">#REF!</definedName>
    <definedName name="____kme003" localSheetId="1">#REF!</definedName>
    <definedName name="____kme003" localSheetId="7">#REF!</definedName>
    <definedName name="____kme003">#REF!</definedName>
    <definedName name="____kme004" localSheetId="1">#REF!</definedName>
    <definedName name="____kme004" localSheetId="7">#REF!</definedName>
    <definedName name="____kme004">#REF!</definedName>
    <definedName name="____kme005" localSheetId="1">#REF!</definedName>
    <definedName name="____kme005" localSheetId="7">#REF!</definedName>
    <definedName name="____kme005">#REF!</definedName>
    <definedName name="____kme006" localSheetId="1">#REF!</definedName>
    <definedName name="____kme006" localSheetId="7">#REF!</definedName>
    <definedName name="____kme006">#REF!</definedName>
    <definedName name="____kme007" localSheetId="1">#REF!</definedName>
    <definedName name="____kme007" localSheetId="7">#REF!</definedName>
    <definedName name="____kme007">#REF!</definedName>
    <definedName name="____kme008" localSheetId="1">#REF!</definedName>
    <definedName name="____kme008" localSheetId="7">#REF!</definedName>
    <definedName name="____kme008">#REF!</definedName>
    <definedName name="____kme009" localSheetId="1">#REF!</definedName>
    <definedName name="____kme009" localSheetId="7">#REF!</definedName>
    <definedName name="____kme009">#REF!</definedName>
    <definedName name="____kme010" localSheetId="1">#REF!</definedName>
    <definedName name="____kme010" localSheetId="7">#REF!</definedName>
    <definedName name="____kme010">#REF!</definedName>
    <definedName name="____kme011" localSheetId="1">#REF!</definedName>
    <definedName name="____kme011" localSheetId="7">#REF!</definedName>
    <definedName name="____kme011">#REF!</definedName>
    <definedName name="____kme012" localSheetId="1">#REF!</definedName>
    <definedName name="____kme012" localSheetId="7">#REF!</definedName>
    <definedName name="____kme012">#REF!</definedName>
    <definedName name="____kme013" localSheetId="1">#REF!</definedName>
    <definedName name="____kme013" localSheetId="7">#REF!</definedName>
    <definedName name="____kme013">#REF!</definedName>
    <definedName name="____kof1">[11]Analisa!$AB$17</definedName>
    <definedName name="____kp1002" localSheetId="1">#REF!</definedName>
    <definedName name="____kp1002" localSheetId="7">#REF!</definedName>
    <definedName name="____kp1002">#REF!</definedName>
    <definedName name="____kp1003" localSheetId="1">#REF!</definedName>
    <definedName name="____kp1003" localSheetId="7">#REF!</definedName>
    <definedName name="____kp1003">#REF!</definedName>
    <definedName name="____kp1004" localSheetId="1">#REF!</definedName>
    <definedName name="____kp1004" localSheetId="7">#REF!</definedName>
    <definedName name="____kp1004">#REF!</definedName>
    <definedName name="____kp1005" localSheetId="1">#REF!</definedName>
    <definedName name="____kp1005" localSheetId="7">#REF!</definedName>
    <definedName name="____kp1005">#REF!</definedName>
    <definedName name="____kp1006" localSheetId="1">#REF!</definedName>
    <definedName name="____kp1006" localSheetId="7">#REF!</definedName>
    <definedName name="____kp1006">#REF!</definedName>
    <definedName name="____kp1007" localSheetId="1">#REF!</definedName>
    <definedName name="____kp1007" localSheetId="7">#REF!</definedName>
    <definedName name="____kp1007">#REF!</definedName>
    <definedName name="____kp1008" localSheetId="1">#REF!</definedName>
    <definedName name="____kp1008" localSheetId="7">#REF!</definedName>
    <definedName name="____kp1008">#REF!</definedName>
    <definedName name="____kp1009" localSheetId="1">#REF!</definedName>
    <definedName name="____kp1009" localSheetId="7">#REF!</definedName>
    <definedName name="____kp1009">#REF!</definedName>
    <definedName name="____kp1033" localSheetId="1">#REF!</definedName>
    <definedName name="____kp1033" localSheetId="7">#REF!</definedName>
    <definedName name="____kp1033">#REF!</definedName>
    <definedName name="____kp1040" localSheetId="1">#REF!</definedName>
    <definedName name="____kp1040" localSheetId="7">#REF!</definedName>
    <definedName name="____kp1040">#REF!</definedName>
    <definedName name="____kp1041" localSheetId="1">#REF!</definedName>
    <definedName name="____kp1041" localSheetId="7">#REF!</definedName>
    <definedName name="____kp1041">#REF!</definedName>
    <definedName name="____kp1042" localSheetId="1">#REF!</definedName>
    <definedName name="____kp1042" localSheetId="7">#REF!</definedName>
    <definedName name="____kp1042">#REF!</definedName>
    <definedName name="____kp1043" localSheetId="1">#REF!</definedName>
    <definedName name="____kp1043" localSheetId="7">#REF!</definedName>
    <definedName name="____kp1043">#REF!</definedName>
    <definedName name="____kp1044" localSheetId="1">#REF!</definedName>
    <definedName name="____kp1044" localSheetId="7">#REF!</definedName>
    <definedName name="____kp1044">#REF!</definedName>
    <definedName name="____kp1045" localSheetId="1">#REF!</definedName>
    <definedName name="____kp1045" localSheetId="7">#REF!</definedName>
    <definedName name="____kp1045">#REF!</definedName>
    <definedName name="____kp1046" localSheetId="1">#REF!</definedName>
    <definedName name="____kp1046" localSheetId="7">#REF!</definedName>
    <definedName name="____kp1046">#REF!</definedName>
    <definedName name="____kp1047" localSheetId="1">#REF!</definedName>
    <definedName name="____kp1047" localSheetId="7">#REF!</definedName>
    <definedName name="____kp1047">#REF!</definedName>
    <definedName name="____kp1048" localSheetId="1">#REF!</definedName>
    <definedName name="____kp1048" localSheetId="7">#REF!</definedName>
    <definedName name="____kp1048">#REF!</definedName>
    <definedName name="____kp1049" localSheetId="1">#REF!</definedName>
    <definedName name="____kp1049" localSheetId="7">#REF!</definedName>
    <definedName name="____kp1049">#REF!</definedName>
    <definedName name="____kp1050" localSheetId="1">#REF!</definedName>
    <definedName name="____kp1050" localSheetId="7">#REF!</definedName>
    <definedName name="____kp1050">#REF!</definedName>
    <definedName name="____kp1051" localSheetId="1">#REF!</definedName>
    <definedName name="____kp1051" localSheetId="7">#REF!</definedName>
    <definedName name="____kp1051">#REF!</definedName>
    <definedName name="____kp1052" localSheetId="1">#REF!</definedName>
    <definedName name="____kp1052" localSheetId="7">#REF!</definedName>
    <definedName name="____kp1052">#REF!</definedName>
    <definedName name="____kp1053" localSheetId="1">#REF!</definedName>
    <definedName name="____kp1053" localSheetId="7">#REF!</definedName>
    <definedName name="____kp1053">#REF!</definedName>
    <definedName name="____kp1054" localSheetId="1">#REF!</definedName>
    <definedName name="____kp1054" localSheetId="7">#REF!</definedName>
    <definedName name="____kp1054">#REF!</definedName>
    <definedName name="____kp1062" localSheetId="1">#REF!</definedName>
    <definedName name="____kp1062" localSheetId="7">#REF!</definedName>
    <definedName name="____kp1062">#REF!</definedName>
    <definedName name="____kp1699" localSheetId="1">#REF!</definedName>
    <definedName name="____kp1699" localSheetId="7">#REF!</definedName>
    <definedName name="____kp1699">#REF!</definedName>
    <definedName name="____kp1700" localSheetId="1">#REF!</definedName>
    <definedName name="____kp1700" localSheetId="7">#REF!</definedName>
    <definedName name="____kp1700">#REF!</definedName>
    <definedName name="____kp1701" localSheetId="1">#REF!</definedName>
    <definedName name="____kp1701" localSheetId="7">#REF!</definedName>
    <definedName name="____kp1701">#REF!</definedName>
    <definedName name="____kp1702" localSheetId="1">#REF!</definedName>
    <definedName name="____kp1702" localSheetId="7">#REF!</definedName>
    <definedName name="____kp1702">#REF!</definedName>
    <definedName name="____kp1703" localSheetId="1">#REF!</definedName>
    <definedName name="____kp1703" localSheetId="7">#REF!</definedName>
    <definedName name="____kp1703">#REF!</definedName>
    <definedName name="____kp1704" localSheetId="1">#REF!</definedName>
    <definedName name="____kp1704" localSheetId="7">#REF!</definedName>
    <definedName name="____kp1704">#REF!</definedName>
    <definedName name="____kp1705" localSheetId="1">#REF!</definedName>
    <definedName name="____kp1705" localSheetId="7">#REF!</definedName>
    <definedName name="____kp1705">#REF!</definedName>
    <definedName name="____kp1706" localSheetId="1">#REF!</definedName>
    <definedName name="____kp1706" localSheetId="7">#REF!</definedName>
    <definedName name="____kp1706">#REF!</definedName>
    <definedName name="____kp1707" localSheetId="1">#REF!</definedName>
    <definedName name="____kp1707" localSheetId="7">#REF!</definedName>
    <definedName name="____kp1707">#REF!</definedName>
    <definedName name="____kp1708" localSheetId="1">#REF!</definedName>
    <definedName name="____kp1708" localSheetId="7">#REF!</definedName>
    <definedName name="____kp1708">#REF!</definedName>
    <definedName name="____kp1709" localSheetId="1">#REF!</definedName>
    <definedName name="____kp1709" localSheetId="7">#REF!</definedName>
    <definedName name="____kp1709">#REF!</definedName>
    <definedName name="____kp1710" localSheetId="1">#REF!</definedName>
    <definedName name="____kp1710" localSheetId="7">#REF!</definedName>
    <definedName name="____kp1710">#REF!</definedName>
    <definedName name="____kp1711" localSheetId="1">#REF!</definedName>
    <definedName name="____kp1711" localSheetId="7">#REF!</definedName>
    <definedName name="____kp1711">#REF!</definedName>
    <definedName name="____kp1712" localSheetId="1">#REF!</definedName>
    <definedName name="____kp1712" localSheetId="7">#REF!</definedName>
    <definedName name="____kp1712">#REF!</definedName>
    <definedName name="____kp1713" localSheetId="1">#REF!</definedName>
    <definedName name="____kp1713" localSheetId="7">#REF!</definedName>
    <definedName name="____kp1713">#REF!</definedName>
    <definedName name="____kp1714" localSheetId="1">#REF!</definedName>
    <definedName name="____kp1714" localSheetId="7">#REF!</definedName>
    <definedName name="____kp1714">#REF!</definedName>
    <definedName name="____kp1715" localSheetId="1">#REF!</definedName>
    <definedName name="____kp1715" localSheetId="7">#REF!</definedName>
    <definedName name="____kp1715">#REF!</definedName>
    <definedName name="____kp1716" localSheetId="1">#REF!</definedName>
    <definedName name="____kp1716" localSheetId="7">#REF!</definedName>
    <definedName name="____kp1716">#REF!</definedName>
    <definedName name="____kp1717" localSheetId="1">#REF!</definedName>
    <definedName name="____kp1717" localSheetId="7">#REF!</definedName>
    <definedName name="____kp1717">#REF!</definedName>
    <definedName name="____kp1718" localSheetId="1">#REF!</definedName>
    <definedName name="____kp1718" localSheetId="7">#REF!</definedName>
    <definedName name="____kp1718">#REF!</definedName>
    <definedName name="____kp1719" localSheetId="1">#REF!</definedName>
    <definedName name="____kp1719" localSheetId="7">#REF!</definedName>
    <definedName name="____kp1719">#REF!</definedName>
    <definedName name="____kp1720" localSheetId="1">#REF!</definedName>
    <definedName name="____kp1720" localSheetId="7">#REF!</definedName>
    <definedName name="____kp1720">#REF!</definedName>
    <definedName name="____kp1721" localSheetId="1">#REF!</definedName>
    <definedName name="____kp1721" localSheetId="7">#REF!</definedName>
    <definedName name="____kp1721">#REF!</definedName>
    <definedName name="____kp1723" localSheetId="1">#REF!</definedName>
    <definedName name="____kp1723" localSheetId="7">#REF!</definedName>
    <definedName name="____kp1723">#REF!</definedName>
    <definedName name="____kp1724" localSheetId="1">#REF!</definedName>
    <definedName name="____kp1724" localSheetId="7">#REF!</definedName>
    <definedName name="____kp1724">#REF!</definedName>
    <definedName name="____kp1725" localSheetId="1">#REF!</definedName>
    <definedName name="____kp1725" localSheetId="7">#REF!</definedName>
    <definedName name="____kp1725">#REF!</definedName>
    <definedName name="____kp1726" localSheetId="1">#REF!</definedName>
    <definedName name="____kp1726" localSheetId="7">#REF!</definedName>
    <definedName name="____kp1726">#REF!</definedName>
    <definedName name="____kp1727" localSheetId="1">#REF!</definedName>
    <definedName name="____kp1727" localSheetId="7">#REF!</definedName>
    <definedName name="____kp1727">#REF!</definedName>
    <definedName name="____kp1728" localSheetId="1">#REF!</definedName>
    <definedName name="____kp1728" localSheetId="7">#REF!</definedName>
    <definedName name="____kp1728">#REF!</definedName>
    <definedName name="____kp1730" localSheetId="1">#REF!</definedName>
    <definedName name="____kp1730" localSheetId="7">#REF!</definedName>
    <definedName name="____kp1730">#REF!</definedName>
    <definedName name="____kp1731" localSheetId="1">#REF!</definedName>
    <definedName name="____kp1731" localSheetId="7">#REF!</definedName>
    <definedName name="____kp1731">#REF!</definedName>
    <definedName name="____kp1801" localSheetId="1">#REF!</definedName>
    <definedName name="____kp1801" localSheetId="7">#REF!</definedName>
    <definedName name="____kp1801">#REF!</definedName>
    <definedName name="____kp1802" localSheetId="1">#REF!</definedName>
    <definedName name="____kp1802" localSheetId="7">#REF!</definedName>
    <definedName name="____kp1802">#REF!</definedName>
    <definedName name="____kp1803" localSheetId="1">#REF!</definedName>
    <definedName name="____kp1803" localSheetId="7">#REF!</definedName>
    <definedName name="____kp1803">#REF!</definedName>
    <definedName name="____kp1804" localSheetId="1">#REF!</definedName>
    <definedName name="____kp1804" localSheetId="7">#REF!</definedName>
    <definedName name="____kp1804">#REF!</definedName>
    <definedName name="____kpj101">[7]Sheet1!$I$327</definedName>
    <definedName name="____kpj102">[7]Sheet1!$I$328</definedName>
    <definedName name="____kpj110">[7]Sheet1!$I$330</definedName>
    <definedName name="____kpj111">[7]Sheet1!$I$331</definedName>
    <definedName name="____kpj112">[7]Sheet1!$I$332</definedName>
    <definedName name="____kpj113">[7]Sheet1!$I$333</definedName>
    <definedName name="____kpj114">[7]Sheet1!$I$334</definedName>
    <definedName name="____kpj115">[7]Sheet1!$I$335</definedName>
    <definedName name="____kpj116">[7]Sheet1!$I$336</definedName>
    <definedName name="____kpj117">[7]Sheet1!$I$337</definedName>
    <definedName name="____kpj118">[7]Sheet1!$I$338</definedName>
    <definedName name="____kpj119">[7]Sheet1!$I$339</definedName>
    <definedName name="____kpj120">[7]Sheet1!$I$340</definedName>
    <definedName name="____kpj121">[7]Sheet1!$I$341</definedName>
    <definedName name="____kpj200">[7]Sheet1!$I$342</definedName>
    <definedName name="____kpj201">[7]Sheet1!$I$343</definedName>
    <definedName name="____kpj202">[7]Sheet1!$I$344</definedName>
    <definedName name="____kpj203">[7]Sheet1!$I$345</definedName>
    <definedName name="____kpj401">[7]Sheet1!$I$347</definedName>
    <definedName name="____kpj402">[7]Sheet1!$I$348</definedName>
    <definedName name="____kpj403">[7]Sheet1!$I$349</definedName>
    <definedName name="____kpj404">[7]Sheet1!$I$350</definedName>
    <definedName name="____kpj405">[7]Sheet1!$I$351</definedName>
    <definedName name="____kpj406">[7]Sheet1!$I$352</definedName>
    <definedName name="____kpj407">[7]Sheet1!$I$353</definedName>
    <definedName name="____kpj408">[7]Sheet1!$I$354</definedName>
    <definedName name="____kpj409">[7]Sheet1!$I$355</definedName>
    <definedName name="____kpj410">[7]Sheet1!$I$356</definedName>
    <definedName name="____kpj411">[7]Sheet1!$I$357</definedName>
    <definedName name="____kpj412">[7]Sheet1!$I$358</definedName>
    <definedName name="____kpj413">[7]Sheet1!$I$359</definedName>
    <definedName name="____kpj414">[7]Sheet1!$I$360</definedName>
    <definedName name="____kpj415">[7]Sheet1!$I$361</definedName>
    <definedName name="____kpj416">[7]Sheet1!$I$362</definedName>
    <definedName name="____kpj417">[7]Sheet1!$I$363</definedName>
    <definedName name="____kpj418">[7]Sheet1!$I$364</definedName>
    <definedName name="____kpj419">[7]Sheet1!$I$365</definedName>
    <definedName name="____kpj420">[7]Sheet1!$I$366</definedName>
    <definedName name="____kpj421">[7]Sheet1!$I$367</definedName>
    <definedName name="____kpj422">[7]Sheet1!$I$368</definedName>
    <definedName name="____kpj423">[7]Sheet1!$I$369</definedName>
    <definedName name="____kpj424">[7]Sheet1!$I$370</definedName>
    <definedName name="____kpj425">[7]Sheet1!$I$371</definedName>
    <definedName name="____kpj426">[7]Sheet1!$I$372</definedName>
    <definedName name="____kpj501">[7]Sheet1!$I$373</definedName>
    <definedName name="____kpl101" localSheetId="1">#REF!</definedName>
    <definedName name="____kpl101" localSheetId="7">#REF!</definedName>
    <definedName name="____kpl101">#REF!</definedName>
    <definedName name="____kpl102" localSheetId="1">#REF!</definedName>
    <definedName name="____kpl102" localSheetId="7">#REF!</definedName>
    <definedName name="____kpl102">#REF!</definedName>
    <definedName name="____kpl103" localSheetId="1">#REF!</definedName>
    <definedName name="____kpl103" localSheetId="7">#REF!</definedName>
    <definedName name="____kpl103">#REF!</definedName>
    <definedName name="____kpl104" localSheetId="1">#REF!</definedName>
    <definedName name="____kpl104" localSheetId="7">#REF!</definedName>
    <definedName name="____kpl104">#REF!</definedName>
    <definedName name="____kpl105" localSheetId="1">#REF!</definedName>
    <definedName name="____kpl105" localSheetId="7">#REF!</definedName>
    <definedName name="____kpl105">#REF!</definedName>
    <definedName name="____kpl106" localSheetId="1">#REF!</definedName>
    <definedName name="____kpl106" localSheetId="7">#REF!</definedName>
    <definedName name="____kpl106">#REF!</definedName>
    <definedName name="____kpl107" localSheetId="1">#REF!</definedName>
    <definedName name="____kpl107" localSheetId="7">#REF!</definedName>
    <definedName name="____kpl107">#REF!</definedName>
    <definedName name="____kpl108" localSheetId="1">#REF!</definedName>
    <definedName name="____kpl108" localSheetId="7">#REF!</definedName>
    <definedName name="____kpl108">#REF!</definedName>
    <definedName name="____kpl109" localSheetId="1">#REF!</definedName>
    <definedName name="____kpl109" localSheetId="7">#REF!</definedName>
    <definedName name="____kpl109">#REF!</definedName>
    <definedName name="____kpl110" localSheetId="1">#REF!</definedName>
    <definedName name="____kpl110" localSheetId="7">#REF!</definedName>
    <definedName name="____kpl110">#REF!</definedName>
    <definedName name="____kpl111" localSheetId="1">#REF!</definedName>
    <definedName name="____kpl111" localSheetId="7">#REF!</definedName>
    <definedName name="____kpl111">#REF!</definedName>
    <definedName name="____kpl112" localSheetId="1">#REF!</definedName>
    <definedName name="____kpl112" localSheetId="7">#REF!</definedName>
    <definedName name="____kpl112">#REF!</definedName>
    <definedName name="____kpl113" localSheetId="1">#REF!</definedName>
    <definedName name="____kpl113" localSheetId="7">#REF!</definedName>
    <definedName name="____kpl113">#REF!</definedName>
    <definedName name="____KPL114" localSheetId="1">#REF!</definedName>
    <definedName name="____KPL114" localSheetId="7">#REF!</definedName>
    <definedName name="____KPL114">#REF!</definedName>
    <definedName name="____kr15" localSheetId="1">[10]SAP!#REF!</definedName>
    <definedName name="____kr15" localSheetId="7">[10]SAP!#REF!</definedName>
    <definedName name="____kr15">[10]SAP!#REF!</definedName>
    <definedName name="____ksa010">[7]Sheet1!$I$377</definedName>
    <definedName name="____ksa012">[7]Sheet1!$I$379</definedName>
    <definedName name="____ksa013">[7]Sheet1!$I$380</definedName>
    <definedName name="____ksa014">[7]Sheet1!$I$381</definedName>
    <definedName name="____ksa015">[7]Sheet1!$I$382</definedName>
    <definedName name="____ksa016">[7]Sheet1!$I$383</definedName>
    <definedName name="____ksa017">[7]Sheet1!$I$384</definedName>
    <definedName name="____ksa018">[7]Sheet1!$I$385</definedName>
    <definedName name="____ksa019">[7]Sheet1!$I$386</definedName>
    <definedName name="____ksa020">[7]Sheet1!$I$387</definedName>
    <definedName name="____ksa021">[7]Sheet1!$I$388</definedName>
    <definedName name="____ksa022">[7]Sheet1!$I$389</definedName>
    <definedName name="____ksa023">[7]Sheet1!$I$390</definedName>
    <definedName name="____ksa101">[7]Sheet1!$I$399</definedName>
    <definedName name="____ksa102">[7]Sheet1!$I$400</definedName>
    <definedName name="____ksa103">[7]Sheet1!$I$401</definedName>
    <definedName name="____ksh010">[7]Sheet1!$I$412</definedName>
    <definedName name="____ksh011">[7]Sheet1!$I$413</definedName>
    <definedName name="____MA023" localSheetId="1">#REF!</definedName>
    <definedName name="____MA023" localSheetId="7">#REF!</definedName>
    <definedName name="____MA023">#REF!</definedName>
    <definedName name="____mbe12" localSheetId="1">[12]Material!#REF!</definedName>
    <definedName name="____mbe12" localSheetId="7">[12]Material!#REF!</definedName>
    <definedName name="____mbe12">[12]Material!#REF!</definedName>
    <definedName name="____pa0100" localSheetId="1">#REF!</definedName>
    <definedName name="____pa0100" localSheetId="7">#REF!</definedName>
    <definedName name="____pa0100">#REF!</definedName>
    <definedName name="____pa0101" localSheetId="1">#REF!</definedName>
    <definedName name="____pa0101" localSheetId="7">#REF!</definedName>
    <definedName name="____pa0101">#REF!</definedName>
    <definedName name="____pa0102" localSheetId="1">#REF!</definedName>
    <definedName name="____pa0102" localSheetId="7">#REF!</definedName>
    <definedName name="____pa0102">#REF!</definedName>
    <definedName name="____pa0103" localSheetId="1">#REF!</definedName>
    <definedName name="____pa0103" localSheetId="7">#REF!</definedName>
    <definedName name="____pa0103">#REF!</definedName>
    <definedName name="____pa0104" localSheetId="1">#REF!</definedName>
    <definedName name="____pa0104" localSheetId="7">#REF!</definedName>
    <definedName name="____pa0104">#REF!</definedName>
    <definedName name="____pa0105" localSheetId="1">#REF!</definedName>
    <definedName name="____pa0105" localSheetId="7">#REF!</definedName>
    <definedName name="____pa0105">#REF!</definedName>
    <definedName name="____pa0106" localSheetId="1">#REF!</definedName>
    <definedName name="____pa0106" localSheetId="7">#REF!</definedName>
    <definedName name="____pa0106">#REF!</definedName>
    <definedName name="____pa0107" localSheetId="1">#REF!</definedName>
    <definedName name="____pa0107" localSheetId="7">#REF!</definedName>
    <definedName name="____pa0107">#REF!</definedName>
    <definedName name="____pa0108" localSheetId="1">#REF!</definedName>
    <definedName name="____pa0108" localSheetId="7">#REF!</definedName>
    <definedName name="____pa0108">#REF!</definedName>
    <definedName name="____pa0109" localSheetId="1">#REF!</definedName>
    <definedName name="____pa0109" localSheetId="7">#REF!</definedName>
    <definedName name="____pa0109">#REF!</definedName>
    <definedName name="____pa0110" localSheetId="1">#REF!</definedName>
    <definedName name="____pa0110" localSheetId="7">#REF!</definedName>
    <definedName name="____pa0110">#REF!</definedName>
    <definedName name="____pa0111" localSheetId="1">#REF!</definedName>
    <definedName name="____pa0111" localSheetId="7">#REF!</definedName>
    <definedName name="____pa0111">#REF!</definedName>
    <definedName name="____pa0112" localSheetId="1">#REF!</definedName>
    <definedName name="____pa0112" localSheetId="7">#REF!</definedName>
    <definedName name="____pa0112">#REF!</definedName>
    <definedName name="____pa0113" localSheetId="1">#REF!</definedName>
    <definedName name="____pa0113" localSheetId="7">#REF!</definedName>
    <definedName name="____pa0113">#REF!</definedName>
    <definedName name="____pa0120" localSheetId="1">#REF!</definedName>
    <definedName name="____pa0120" localSheetId="7">#REF!</definedName>
    <definedName name="____pa0120">#REF!</definedName>
    <definedName name="____pa0130" localSheetId="1">#REF!</definedName>
    <definedName name="____pa0130" localSheetId="7">#REF!</definedName>
    <definedName name="____pa0130">#REF!</definedName>
    <definedName name="____pa0201" localSheetId="1">#REF!</definedName>
    <definedName name="____pa0201" localSheetId="7">#REF!</definedName>
    <definedName name="____pa0201">#REF!</definedName>
    <definedName name="____pa0202" localSheetId="1">#REF!</definedName>
    <definedName name="____pa0202" localSheetId="7">#REF!</definedName>
    <definedName name="____pa0202">#REF!</definedName>
    <definedName name="____pa0203" localSheetId="1">#REF!</definedName>
    <definedName name="____pa0203" localSheetId="7">#REF!</definedName>
    <definedName name="____pa0203">#REF!</definedName>
    <definedName name="____pa0301" localSheetId="1">#REF!</definedName>
    <definedName name="____pa0301" localSheetId="7">#REF!</definedName>
    <definedName name="____pa0301">#REF!</definedName>
    <definedName name="____pa0302" localSheetId="1">#REF!</definedName>
    <definedName name="____pa0302" localSheetId="7">#REF!</definedName>
    <definedName name="____pa0302">#REF!</definedName>
    <definedName name="____pa0303" localSheetId="1">#REF!</definedName>
    <definedName name="____pa0303" localSheetId="7">#REF!</definedName>
    <definedName name="____pa0303">#REF!</definedName>
    <definedName name="____pa0304" localSheetId="1">#REF!</definedName>
    <definedName name="____pa0304" localSheetId="7">#REF!</definedName>
    <definedName name="____pa0304">#REF!</definedName>
    <definedName name="____pa0305" localSheetId="1">#REF!</definedName>
    <definedName name="____pa0305" localSheetId="7">#REF!</definedName>
    <definedName name="____pa0305">#REF!</definedName>
    <definedName name="____pa0306" localSheetId="1">#REF!</definedName>
    <definedName name="____pa0306" localSheetId="7">#REF!</definedName>
    <definedName name="____pa0306">#REF!</definedName>
    <definedName name="____pa0307" localSheetId="1">#REF!</definedName>
    <definedName name="____pa0307" localSheetId="7">#REF!</definedName>
    <definedName name="____pa0307">#REF!</definedName>
    <definedName name="____pa0308" localSheetId="1">#REF!</definedName>
    <definedName name="____pa0308" localSheetId="7">#REF!</definedName>
    <definedName name="____pa0308">#REF!</definedName>
    <definedName name="____pa0309" localSheetId="1">#REF!</definedName>
    <definedName name="____pa0309" localSheetId="7">#REF!</definedName>
    <definedName name="____pa0309">#REF!</definedName>
    <definedName name="____pa0310" localSheetId="1">#REF!</definedName>
    <definedName name="____pa0310" localSheetId="7">#REF!</definedName>
    <definedName name="____pa0310">#REF!</definedName>
    <definedName name="____pa0311" localSheetId="1">#REF!</definedName>
    <definedName name="____pa0311" localSheetId="7">#REF!</definedName>
    <definedName name="____pa0311">#REF!</definedName>
    <definedName name="____pa0312" localSheetId="1">#REF!</definedName>
    <definedName name="____pa0312" localSheetId="7">#REF!</definedName>
    <definedName name="____pa0312">#REF!</definedName>
    <definedName name="____pa0313" localSheetId="1">#REF!</definedName>
    <definedName name="____pa0313" localSheetId="7">#REF!</definedName>
    <definedName name="____pa0313">#REF!</definedName>
    <definedName name="____pa0314" localSheetId="1">#REF!</definedName>
    <definedName name="____pa0314" localSheetId="7">#REF!</definedName>
    <definedName name="____pa0314">#REF!</definedName>
    <definedName name="____pa0315" localSheetId="1">#REF!</definedName>
    <definedName name="____pa0315" localSheetId="7">#REF!</definedName>
    <definedName name="____pa0315">#REF!</definedName>
    <definedName name="____pa0316" localSheetId="1">#REF!</definedName>
    <definedName name="____pa0316" localSheetId="7">#REF!</definedName>
    <definedName name="____pa0316">#REF!</definedName>
    <definedName name="____pa0317" localSheetId="1">#REF!</definedName>
    <definedName name="____pa0317" localSheetId="7">#REF!</definedName>
    <definedName name="____pa0317">#REF!</definedName>
    <definedName name="____pa0318" localSheetId="1">#REF!</definedName>
    <definedName name="____pa0318" localSheetId="7">#REF!</definedName>
    <definedName name="____pa0318">#REF!</definedName>
    <definedName name="____pa0319" localSheetId="1">#REF!</definedName>
    <definedName name="____pa0319" localSheetId="7">#REF!</definedName>
    <definedName name="____pa0319">#REF!</definedName>
    <definedName name="____pa0320" localSheetId="1">#REF!</definedName>
    <definedName name="____pa0320" localSheetId="7">#REF!</definedName>
    <definedName name="____pa0320">#REF!</definedName>
    <definedName name="____pa0321" localSheetId="1">#REF!</definedName>
    <definedName name="____pa0321" localSheetId="7">#REF!</definedName>
    <definedName name="____pa0321">#REF!</definedName>
    <definedName name="____pa0322" localSheetId="1">#REF!</definedName>
    <definedName name="____pa0322" localSheetId="7">#REF!</definedName>
    <definedName name="____pa0322">#REF!</definedName>
    <definedName name="____pa0323" localSheetId="1">#REF!</definedName>
    <definedName name="____pa0323" localSheetId="7">#REF!</definedName>
    <definedName name="____pa0323">#REF!</definedName>
    <definedName name="____pa0325" localSheetId="1">#REF!</definedName>
    <definedName name="____pa0325" localSheetId="7">#REF!</definedName>
    <definedName name="____pa0325">#REF!</definedName>
    <definedName name="____pa0326" localSheetId="1">#REF!</definedName>
    <definedName name="____pa0326" localSheetId="7">#REF!</definedName>
    <definedName name="____pa0326">#REF!</definedName>
    <definedName name="____pa0327" localSheetId="1">#REF!</definedName>
    <definedName name="____pa0327" localSheetId="7">#REF!</definedName>
    <definedName name="____pa0327">#REF!</definedName>
    <definedName name="____pa0328" localSheetId="1">#REF!</definedName>
    <definedName name="____pa0328" localSheetId="7">#REF!</definedName>
    <definedName name="____pa0328">#REF!</definedName>
    <definedName name="____pa0329" localSheetId="1">#REF!</definedName>
    <definedName name="____pa0329" localSheetId="7">#REF!</definedName>
    <definedName name="____pa0329">#REF!</definedName>
    <definedName name="____pa0406" localSheetId="1">#REF!</definedName>
    <definedName name="____pa0406" localSheetId="7">#REF!</definedName>
    <definedName name="____pa0406">#REF!</definedName>
    <definedName name="____pa0408" localSheetId="1">#REF!</definedName>
    <definedName name="____pa0408" localSheetId="7">#REF!</definedName>
    <definedName name="____pa0408">#REF!</definedName>
    <definedName name="____pa0409" localSheetId="1">#REF!</definedName>
    <definedName name="____pa0409" localSheetId="7">#REF!</definedName>
    <definedName name="____pa0409">#REF!</definedName>
    <definedName name="____pa0410" localSheetId="1">#REF!</definedName>
    <definedName name="____pa0410" localSheetId="7">#REF!</definedName>
    <definedName name="____pa0410">#REF!</definedName>
    <definedName name="____pa0411" localSheetId="1">#REF!</definedName>
    <definedName name="____pa0411" localSheetId="7">#REF!</definedName>
    <definedName name="____pa0411">#REF!</definedName>
    <definedName name="____pa0412" localSheetId="1">#REF!</definedName>
    <definedName name="____pa0412" localSheetId="7">#REF!</definedName>
    <definedName name="____pa0412">#REF!</definedName>
    <definedName name="____pa0413" localSheetId="1">#REF!</definedName>
    <definedName name="____pa0413" localSheetId="7">#REF!</definedName>
    <definedName name="____pa0413">#REF!</definedName>
    <definedName name="____pa0414" localSheetId="1">#REF!</definedName>
    <definedName name="____pa0414" localSheetId="7">#REF!</definedName>
    <definedName name="____pa0414">#REF!</definedName>
    <definedName name="____pa0415" localSheetId="1">#REF!</definedName>
    <definedName name="____pa0415" localSheetId="7">#REF!</definedName>
    <definedName name="____pa0415">#REF!</definedName>
    <definedName name="____pa0416" localSheetId="1">#REF!</definedName>
    <definedName name="____pa0416" localSheetId="7">#REF!</definedName>
    <definedName name="____pa0416">#REF!</definedName>
    <definedName name="____pa0418" localSheetId="1">#REF!</definedName>
    <definedName name="____pa0418" localSheetId="7">#REF!</definedName>
    <definedName name="____pa0418">#REF!</definedName>
    <definedName name="____pa0419" localSheetId="1">#REF!</definedName>
    <definedName name="____pa0419" localSheetId="7">#REF!</definedName>
    <definedName name="____pa0419">#REF!</definedName>
    <definedName name="____pa0420" localSheetId="1">#REF!</definedName>
    <definedName name="____pa0420" localSheetId="7">#REF!</definedName>
    <definedName name="____pa0420">#REF!</definedName>
    <definedName name="____pa0422" localSheetId="1">#REF!</definedName>
    <definedName name="____pa0422" localSheetId="7">#REF!</definedName>
    <definedName name="____pa0422">#REF!</definedName>
    <definedName name="____pa0423" localSheetId="1">#REF!</definedName>
    <definedName name="____pa0423" localSheetId="7">#REF!</definedName>
    <definedName name="____pa0423">#REF!</definedName>
    <definedName name="____pa0424" localSheetId="1">#REF!</definedName>
    <definedName name="____pa0424" localSheetId="7">#REF!</definedName>
    <definedName name="____pa0424">#REF!</definedName>
    <definedName name="____pa0425" localSheetId="1">#REF!</definedName>
    <definedName name="____pa0425" localSheetId="7">#REF!</definedName>
    <definedName name="____pa0425">#REF!</definedName>
    <definedName name="____pa0427" localSheetId="1">#REF!</definedName>
    <definedName name="____pa0427" localSheetId="7">#REF!</definedName>
    <definedName name="____pa0427">#REF!</definedName>
    <definedName name="____pa0505" localSheetId="1">#REF!</definedName>
    <definedName name="____pa0505" localSheetId="7">#REF!</definedName>
    <definedName name="____pa0505">#REF!</definedName>
    <definedName name="____pa0506" localSheetId="1">#REF!</definedName>
    <definedName name="____pa0506" localSheetId="7">#REF!</definedName>
    <definedName name="____pa0506">#REF!</definedName>
    <definedName name="____pa0510" localSheetId="1">#REF!</definedName>
    <definedName name="____pa0510" localSheetId="7">#REF!</definedName>
    <definedName name="____pa0510">#REF!</definedName>
    <definedName name="____pa0511" localSheetId="1">#REF!</definedName>
    <definedName name="____pa0511" localSheetId="7">#REF!</definedName>
    <definedName name="____pa0511">#REF!</definedName>
    <definedName name="____pa0512" localSheetId="1">#REF!</definedName>
    <definedName name="____pa0512" localSheetId="7">#REF!</definedName>
    <definedName name="____pa0512">#REF!</definedName>
    <definedName name="____pa0513" localSheetId="1">#REF!</definedName>
    <definedName name="____pa0513" localSheetId="7">#REF!</definedName>
    <definedName name="____pa0513">#REF!</definedName>
    <definedName name="____pa0517" localSheetId="1">#REF!</definedName>
    <definedName name="____pa0517" localSheetId="7">#REF!</definedName>
    <definedName name="____pa0517">#REF!</definedName>
    <definedName name="____pa0518" localSheetId="1">#REF!</definedName>
    <definedName name="____pa0518" localSheetId="7">#REF!</definedName>
    <definedName name="____pa0518">#REF!</definedName>
    <definedName name="____pa0526" localSheetId="1">#REF!</definedName>
    <definedName name="____pa0526" localSheetId="7">#REF!</definedName>
    <definedName name="____pa0526">#REF!</definedName>
    <definedName name="____pa0530" localSheetId="1">#REF!</definedName>
    <definedName name="____pa0530" localSheetId="7">#REF!</definedName>
    <definedName name="____pa0530">#REF!</definedName>
    <definedName name="____pa0535" localSheetId="1">#REF!</definedName>
    <definedName name="____pa0535" localSheetId="7">#REF!</definedName>
    <definedName name="____pa0535">#REF!</definedName>
    <definedName name="____pa0538" localSheetId="1">#REF!</definedName>
    <definedName name="____pa0538" localSheetId="7">#REF!</definedName>
    <definedName name="____pa0538">#REF!</definedName>
    <definedName name="____pa0604" localSheetId="1">#REF!</definedName>
    <definedName name="____pa0604" localSheetId="7">#REF!</definedName>
    <definedName name="____pa0604">#REF!</definedName>
    <definedName name="____pa0605" localSheetId="1">#REF!</definedName>
    <definedName name="____pa0605" localSheetId="7">#REF!</definedName>
    <definedName name="____pa0605">#REF!</definedName>
    <definedName name="____pa0606" localSheetId="1">#REF!</definedName>
    <definedName name="____pa0606" localSheetId="7">#REF!</definedName>
    <definedName name="____pa0606">#REF!</definedName>
    <definedName name="____pa0607" localSheetId="1">#REF!</definedName>
    <definedName name="____pa0607" localSheetId="7">#REF!</definedName>
    <definedName name="____pa0607">#REF!</definedName>
    <definedName name="____pa0805" localSheetId="1">#REF!</definedName>
    <definedName name="____pa0805" localSheetId="7">#REF!</definedName>
    <definedName name="____pa0805">#REF!</definedName>
    <definedName name="____pa0812" localSheetId="1">#REF!</definedName>
    <definedName name="____pa0812" localSheetId="7">#REF!</definedName>
    <definedName name="____pa0812">#REF!</definedName>
    <definedName name="____pa1003">[7]Sheet1!$E$7</definedName>
    <definedName name="____pa3040" localSheetId="1">#REF!</definedName>
    <definedName name="____pa3040" localSheetId="7">#REF!</definedName>
    <definedName name="____pa3040">#REF!</definedName>
    <definedName name="____pa3050" localSheetId="1">#REF!</definedName>
    <definedName name="____pa3050" localSheetId="7">#REF!</definedName>
    <definedName name="____pa3050">#REF!</definedName>
    <definedName name="____paa0421" localSheetId="1">#REF!</definedName>
    <definedName name="____paa0421" localSheetId="7">#REF!</definedName>
    <definedName name="____paa0421">#REF!</definedName>
    <definedName name="____paa316" localSheetId="1">#REF!</definedName>
    <definedName name="____paa316" localSheetId="7">#REF!</definedName>
    <definedName name="____paa316">#REF!</definedName>
    <definedName name="____paa324" localSheetId="1">#REF!</definedName>
    <definedName name="____paa324" localSheetId="7">#REF!</definedName>
    <definedName name="____paa324">#REF!</definedName>
    <definedName name="____paa408" localSheetId="1">#REF!</definedName>
    <definedName name="____paa408" localSheetId="7">#REF!</definedName>
    <definedName name="____paa408">#REF!</definedName>
    <definedName name="____paa409" localSheetId="1">#REF!</definedName>
    <definedName name="____paa409" localSheetId="7">#REF!</definedName>
    <definedName name="____paa409">#REF!</definedName>
    <definedName name="____paa410" localSheetId="1">#REF!</definedName>
    <definedName name="____paa410" localSheetId="7">#REF!</definedName>
    <definedName name="____paa410">#REF!</definedName>
    <definedName name="____paa412" localSheetId="1">#REF!</definedName>
    <definedName name="____paa412" localSheetId="7">#REF!</definedName>
    <definedName name="____paa412">#REF!</definedName>
    <definedName name="____paa531" localSheetId="1">#REF!</definedName>
    <definedName name="____paa531" localSheetId="7">#REF!</definedName>
    <definedName name="____paa531">#REF!</definedName>
    <definedName name="____pab100" localSheetId="1">#REF!</definedName>
    <definedName name="____pab100" localSheetId="7">#REF!</definedName>
    <definedName name="____pab100">#REF!</definedName>
    <definedName name="____pab125" localSheetId="1">#REF!</definedName>
    <definedName name="____pab125" localSheetId="7">#REF!</definedName>
    <definedName name="____pab125">#REF!</definedName>
    <definedName name="____pab15" localSheetId="1">#REF!</definedName>
    <definedName name="____pab15" localSheetId="7">#REF!</definedName>
    <definedName name="____pab15">#REF!</definedName>
    <definedName name="____pab150" localSheetId="1">#REF!</definedName>
    <definedName name="____pab150" localSheetId="7">#REF!</definedName>
    <definedName name="____pab150">#REF!</definedName>
    <definedName name="____pab2" localSheetId="1">#REF!</definedName>
    <definedName name="____pab2" localSheetId="7">#REF!</definedName>
    <definedName name="____pab2">#REF!</definedName>
    <definedName name="____pab20" localSheetId="1">#REF!</definedName>
    <definedName name="____pab20" localSheetId="7">#REF!</definedName>
    <definedName name="____pab20">#REF!</definedName>
    <definedName name="____pab25" localSheetId="1">#REF!</definedName>
    <definedName name="____pab25" localSheetId="7">#REF!</definedName>
    <definedName name="____pab25">#REF!</definedName>
    <definedName name="____pab308" localSheetId="1">#REF!</definedName>
    <definedName name="____pab308" localSheetId="7">#REF!</definedName>
    <definedName name="____pab308">#REF!</definedName>
    <definedName name="____pab309" localSheetId="1">#REF!</definedName>
    <definedName name="____pab309" localSheetId="7">#REF!</definedName>
    <definedName name="____pab309">#REF!</definedName>
    <definedName name="____pab310" localSheetId="1">#REF!</definedName>
    <definedName name="____pab310" localSheetId="7">#REF!</definedName>
    <definedName name="____pab310">#REF!</definedName>
    <definedName name="____pab316" localSheetId="1">#REF!</definedName>
    <definedName name="____pab316" localSheetId="7">#REF!</definedName>
    <definedName name="____pab316">#REF!</definedName>
    <definedName name="____pab32" localSheetId="1">#REF!</definedName>
    <definedName name="____pab32" localSheetId="7">#REF!</definedName>
    <definedName name="____pab32">#REF!</definedName>
    <definedName name="____pab324" localSheetId="1">#REF!</definedName>
    <definedName name="____pab324" localSheetId="7">#REF!</definedName>
    <definedName name="____pab324">#REF!</definedName>
    <definedName name="____pab4" localSheetId="1">#REF!</definedName>
    <definedName name="____pab4" localSheetId="7">#REF!</definedName>
    <definedName name="____pab4">#REF!</definedName>
    <definedName name="____pab40" localSheetId="1">#REF!</definedName>
    <definedName name="____pab40" localSheetId="7">#REF!</definedName>
    <definedName name="____pab40">#REF!</definedName>
    <definedName name="____pab421" localSheetId="1">#REF!</definedName>
    <definedName name="____pab421" localSheetId="7">#REF!</definedName>
    <definedName name="____pab421">#REF!</definedName>
    <definedName name="____pab50" localSheetId="1">#REF!</definedName>
    <definedName name="____pab50" localSheetId="7">#REF!</definedName>
    <definedName name="____pab50">#REF!</definedName>
    <definedName name="____pab531" localSheetId="1">#REF!</definedName>
    <definedName name="____pab531" localSheetId="7">#REF!</definedName>
    <definedName name="____pab531">#REF!</definedName>
    <definedName name="____pab6" localSheetId="1">#REF!</definedName>
    <definedName name="____pab6" localSheetId="7">#REF!</definedName>
    <definedName name="____pab6">#REF!</definedName>
    <definedName name="____pab65" localSheetId="1">#REF!</definedName>
    <definedName name="____pab65" localSheetId="7">#REF!</definedName>
    <definedName name="____pab65">#REF!</definedName>
    <definedName name="____pab80" localSheetId="1">#REF!</definedName>
    <definedName name="____pab80" localSheetId="7">#REF!</definedName>
    <definedName name="____pab80">#REF!</definedName>
    <definedName name="____pac309" localSheetId="1">#REF!</definedName>
    <definedName name="____pac309" localSheetId="7">#REF!</definedName>
    <definedName name="____pac309">#REF!</definedName>
    <definedName name="____pac310" localSheetId="1">#REF!</definedName>
    <definedName name="____pac310" localSheetId="7">#REF!</definedName>
    <definedName name="____pac310">#REF!</definedName>
    <definedName name="____pac316" localSheetId="1">#REF!</definedName>
    <definedName name="____pac316" localSheetId="7">#REF!</definedName>
    <definedName name="____pac316">#REF!</definedName>
    <definedName name="____pac324" localSheetId="1">#REF!</definedName>
    <definedName name="____pac324" localSheetId="7">#REF!</definedName>
    <definedName name="____pac324">#REF!</definedName>
    <definedName name="____pac531" localSheetId="1">#REF!</definedName>
    <definedName name="____pac531" localSheetId="7">#REF!</definedName>
    <definedName name="____pac531">#REF!</definedName>
    <definedName name="____pad324" localSheetId="1">#REF!</definedName>
    <definedName name="____pad324" localSheetId="7">#REF!</definedName>
    <definedName name="____pad324">#REF!</definedName>
    <definedName name="____pah150" localSheetId="1">#REF!</definedName>
    <definedName name="____pah150" localSheetId="7">#REF!</definedName>
    <definedName name="____pah150">#REF!</definedName>
    <definedName name="____pak100" localSheetId="1">#REF!</definedName>
    <definedName name="____pak100" localSheetId="7">#REF!</definedName>
    <definedName name="____pak100">#REF!</definedName>
    <definedName name="____pak150" localSheetId="1">#REF!</definedName>
    <definedName name="____pak150" localSheetId="7">#REF!</definedName>
    <definedName name="____pak150">#REF!</definedName>
    <definedName name="____pak50" localSheetId="1">#REF!</definedName>
    <definedName name="____pak50" localSheetId="7">#REF!</definedName>
    <definedName name="____pak50">#REF!</definedName>
    <definedName name="____pak80" localSheetId="1">#REF!</definedName>
    <definedName name="____pak80" localSheetId="7">#REF!</definedName>
    <definedName name="____pak80">#REF!</definedName>
    <definedName name="____pb0130">[7]Sheet1!$E$15</definedName>
    <definedName name="____pb0131">[7]Sheet1!$E$16</definedName>
    <definedName name="____PB0132">[7]Sheet1!$E$17</definedName>
    <definedName name="____PB0135">[7]Sheet1!$E$18</definedName>
    <definedName name="____PB0305">[7]Sheet1!$E$24</definedName>
    <definedName name="____pbs100" localSheetId="1">#REF!</definedName>
    <definedName name="____pbs100" localSheetId="7">#REF!</definedName>
    <definedName name="____pbs100">#REF!</definedName>
    <definedName name="____pbs15" localSheetId="1">#REF!</definedName>
    <definedName name="____pbs15" localSheetId="7">#REF!</definedName>
    <definedName name="____pbs15">#REF!</definedName>
    <definedName name="____pbs150" localSheetId="1">#REF!</definedName>
    <definedName name="____pbs150" localSheetId="7">#REF!</definedName>
    <definedName name="____pbs150">#REF!</definedName>
    <definedName name="____pbs40" localSheetId="1">#REF!</definedName>
    <definedName name="____pbs40" localSheetId="7">#REF!</definedName>
    <definedName name="____pbs40">#REF!</definedName>
    <definedName name="____pbs50" localSheetId="1">#REF!</definedName>
    <definedName name="____pbs50" localSheetId="7">#REF!</definedName>
    <definedName name="____pbs50">#REF!</definedName>
    <definedName name="____pbs65" localSheetId="1">#REF!</definedName>
    <definedName name="____pbs65" localSheetId="7">#REF!</definedName>
    <definedName name="____pbs65">#REF!</definedName>
    <definedName name="____pbs80" localSheetId="1">#REF!</definedName>
    <definedName name="____pbs80" localSheetId="7">#REF!</definedName>
    <definedName name="____pbs80">#REF!</definedName>
    <definedName name="____pc0022">[7]Sheet1!$E$31</definedName>
    <definedName name="____pc50" localSheetId="1">#REF!</definedName>
    <definedName name="____pc50" localSheetId="7">#REF!</definedName>
    <definedName name="____pc50">#REF!</definedName>
    <definedName name="____pc80" localSheetId="1">#REF!</definedName>
    <definedName name="____pc80" localSheetId="7">#REF!</definedName>
    <definedName name="____pc80">#REF!</definedName>
    <definedName name="____pcf80" localSheetId="1">#REF!</definedName>
    <definedName name="____pcf80" localSheetId="7">#REF!</definedName>
    <definedName name="____pcf80">#REF!</definedName>
    <definedName name="____pd0120">[7]Sheet1!$E$42</definedName>
    <definedName name="____pd0132">[7]Sheet1!$E$45</definedName>
    <definedName name="____pd0163">[7]Sheet1!$E$53</definedName>
    <definedName name="____pd0164">[7]Sheet1!$E$54</definedName>
    <definedName name="____pd0165">[7]Sheet1!$E$55</definedName>
    <definedName name="____pd0166">[7]Sheet1!$E$56</definedName>
    <definedName name="____pd0167">[7]Sheet1!$E$57</definedName>
    <definedName name="____pd0200">[7]Sheet1!$E$58</definedName>
    <definedName name="____pd0210">[7]Sheet1!$E$59</definedName>
    <definedName name="____pd0220">[7]Sheet1!$E$60</definedName>
    <definedName name="____pd0240">[7]Sheet1!$E$62</definedName>
    <definedName name="____pd0242">[7]Sheet1!$E$63</definedName>
    <definedName name="____pd0246">[7]Sheet1!$E$65</definedName>
    <definedName name="____pd0260">[7]Sheet1!$E$69</definedName>
    <definedName name="____pd0261">[7]Sheet1!$E$70</definedName>
    <definedName name="____pd0262">[7]Sheet1!$E$71</definedName>
    <definedName name="____pe0015">[7]Sheet1!$E$82</definedName>
    <definedName name="____pe0025">[7]Sheet1!$E$86</definedName>
    <definedName name="____pf0100">[7]Sheet1!$E$89</definedName>
    <definedName name="____pf0280">[7]Sheet1!$E$110</definedName>
    <definedName name="____pf0400">[7]Sheet1!$E$119</definedName>
    <definedName name="____pf5001">[7]Sheet1!$E$137</definedName>
    <definedName name="____pg0130">[7]Sheet1!$E$142</definedName>
    <definedName name="____pg0140">[7]Sheet1!$E$143</definedName>
    <definedName name="____ph100" localSheetId="1">#REF!</definedName>
    <definedName name="____ph100" localSheetId="7">#REF!</definedName>
    <definedName name="____ph100">#REF!</definedName>
    <definedName name="____ph150" localSheetId="1">#REF!</definedName>
    <definedName name="____ph150" localSheetId="7">#REF!</definedName>
    <definedName name="____ph150">#REF!</definedName>
    <definedName name="____phf100" localSheetId="1">#REF!</definedName>
    <definedName name="____phf100" localSheetId="7">#REF!</definedName>
    <definedName name="____phf100">#REF!</definedName>
    <definedName name="____phf150" localSheetId="1">#REF!</definedName>
    <definedName name="____phf150" localSheetId="7">#REF!</definedName>
    <definedName name="____phf150">#REF!</definedName>
    <definedName name="____pi0110">[7]Sheet1!$E$172</definedName>
    <definedName name="____pi0112">[7]Sheet1!$E$173</definedName>
    <definedName name="____pi0502">[7]Sheet1!$E$187</definedName>
    <definedName name="____pi0503">[7]Sheet1!$E$188</definedName>
    <definedName name="____pi0600">[7]Sheet1!$E$189</definedName>
    <definedName name="____pi0601">[7]Sheet1!$E$190</definedName>
    <definedName name="____pi0602">[7]Sheet1!$E$191</definedName>
    <definedName name="____pi0603">[7]Sheet1!$E$192</definedName>
    <definedName name="____pj0103">[7]Sheet1!$E$196</definedName>
    <definedName name="____pj1004">[7]Sheet1!$E$215</definedName>
    <definedName name="____pv100" localSheetId="1">#REF!</definedName>
    <definedName name="____pv100" localSheetId="7">#REF!</definedName>
    <definedName name="____pv100">#REF!</definedName>
    <definedName name="____pv40" localSheetId="1">#REF!</definedName>
    <definedName name="____pv40" localSheetId="7">#REF!</definedName>
    <definedName name="____pv40">#REF!</definedName>
    <definedName name="____pv50" localSheetId="1">#REF!</definedName>
    <definedName name="____pv50" localSheetId="7">#REF!</definedName>
    <definedName name="____pv50">#REF!</definedName>
    <definedName name="____pv80" localSheetId="1">#REF!</definedName>
    <definedName name="____pv80" localSheetId="7">#REF!</definedName>
    <definedName name="____pv80">#REF!</definedName>
    <definedName name="____pvc100" localSheetId="1">[10]SAP!#REF!</definedName>
    <definedName name="____pvc100" localSheetId="7">[10]SAP!#REF!</definedName>
    <definedName name="____pvc100">[10]SAP!#REF!</definedName>
    <definedName name="____pvc150" localSheetId="1">[10]SAP!#REF!</definedName>
    <definedName name="____pvc150" localSheetId="7">[10]SAP!#REF!</definedName>
    <definedName name="____pvc150">[10]SAP!#REF!</definedName>
    <definedName name="____pvc20" localSheetId="1">[10]SAP!#REF!</definedName>
    <definedName name="____pvc20" localSheetId="7">[10]SAP!#REF!</definedName>
    <definedName name="____pvc20">[10]SAP!#REF!</definedName>
    <definedName name="____pvc200" localSheetId="1">[10]SAP!#REF!</definedName>
    <definedName name="____pvc200" localSheetId="7">[10]SAP!#REF!</definedName>
    <definedName name="____pvc200">[10]SAP!#REF!</definedName>
    <definedName name="____pvc25" localSheetId="1">[10]SAP!#REF!</definedName>
    <definedName name="____pvc25" localSheetId="7">[10]SAP!#REF!</definedName>
    <definedName name="____pvc25">[10]SAP!#REF!</definedName>
    <definedName name="____pvc32" localSheetId="1">[10]SAP!#REF!</definedName>
    <definedName name="____pvc32" localSheetId="7">[10]SAP!#REF!</definedName>
    <definedName name="____pvc32">[10]SAP!#REF!</definedName>
    <definedName name="____pvc40" localSheetId="1">[10]SAP!#REF!</definedName>
    <definedName name="____pvc40" localSheetId="7">[10]SAP!#REF!</definedName>
    <definedName name="____pvc40">[10]SAP!#REF!</definedName>
    <definedName name="____pvc50" localSheetId="1">[10]SAP!#REF!</definedName>
    <definedName name="____pvc50" localSheetId="7">[10]SAP!#REF!</definedName>
    <definedName name="____pvc50">[10]SAP!#REF!</definedName>
    <definedName name="____pvc65" localSheetId="1">[10]SAP!#REF!</definedName>
    <definedName name="____pvc65" localSheetId="7">[10]SAP!#REF!</definedName>
    <definedName name="____pvc65">[10]SAP!#REF!</definedName>
    <definedName name="____pvc80" localSheetId="1">[10]SAP!#REF!</definedName>
    <definedName name="____pvc80" localSheetId="7">[10]SAP!#REF!</definedName>
    <definedName name="____pvc80">[10]SAP!#REF!</definedName>
    <definedName name="____pvf100" localSheetId="1">#REF!</definedName>
    <definedName name="____pvf100" localSheetId="7">#REF!</definedName>
    <definedName name="____pvf100">#REF!</definedName>
    <definedName name="____pvf80" localSheetId="1">#REF!</definedName>
    <definedName name="____pvf80" localSheetId="7">#REF!</definedName>
    <definedName name="____pvf80">#REF!</definedName>
    <definedName name="____qmd15" localSheetId="1">[10]SAP!#REF!</definedName>
    <definedName name="____qmd15" localSheetId="7">[10]SAP!#REF!</definedName>
    <definedName name="____qmd15">[10]SAP!#REF!</definedName>
    <definedName name="____qmd20" localSheetId="1">[10]SAP!#REF!</definedName>
    <definedName name="____qmd20" localSheetId="7">[10]SAP!#REF!</definedName>
    <definedName name="____qmd20">[10]SAP!#REF!</definedName>
    <definedName name="____rdd100" localSheetId="1">[10]SAP!#REF!</definedName>
    <definedName name="____rdd100" localSheetId="7">[10]SAP!#REF!</definedName>
    <definedName name="____rdd100">[10]SAP!#REF!</definedName>
    <definedName name="____rdd150" localSheetId="1">[10]SAP!#REF!</definedName>
    <definedName name="____rdd150" localSheetId="7">[10]SAP!#REF!</definedName>
    <definedName name="____rdd150">[10]SAP!#REF!</definedName>
    <definedName name="____rk100" localSheetId="1">#REF!</definedName>
    <definedName name="____rk100" localSheetId="7">#REF!</definedName>
    <definedName name="____rk100">#REF!</definedName>
    <definedName name="____rk200" localSheetId="1">#REF!</definedName>
    <definedName name="____rk200" localSheetId="7">#REF!</definedName>
    <definedName name="____rk200">#REF!</definedName>
    <definedName name="____rk300" localSheetId="1">#REF!</definedName>
    <definedName name="____rk300" localSheetId="7">#REF!</definedName>
    <definedName name="____rk300">#REF!</definedName>
    <definedName name="____rk600" localSheetId="1">#REF!</definedName>
    <definedName name="____rk600" localSheetId="7">#REF!</definedName>
    <definedName name="____rk600">#REF!</definedName>
    <definedName name="____rkl1000" localSheetId="1">#REF!</definedName>
    <definedName name="____rkl1000" localSheetId="7">#REF!</definedName>
    <definedName name="____rkl1000">#REF!</definedName>
    <definedName name="____rkl1200" localSheetId="1">#REF!</definedName>
    <definedName name="____rkl1200" localSheetId="7">#REF!</definedName>
    <definedName name="____rkl1200">#REF!</definedName>
    <definedName name="____rkl200" localSheetId="1">#REF!</definedName>
    <definedName name="____rkl200" localSheetId="7">#REF!</definedName>
    <definedName name="____rkl200">#REF!</definedName>
    <definedName name="____rkl300" localSheetId="1">#REF!</definedName>
    <definedName name="____rkl300" localSheetId="7">#REF!</definedName>
    <definedName name="____rkl300">#REF!</definedName>
    <definedName name="____rkl400" localSheetId="1">#REF!</definedName>
    <definedName name="____rkl400" localSheetId="7">#REF!</definedName>
    <definedName name="____rkl400">#REF!</definedName>
    <definedName name="____rkl500" localSheetId="1">#REF!</definedName>
    <definedName name="____rkl500" localSheetId="7">#REF!</definedName>
    <definedName name="____rkl500">#REF!</definedName>
    <definedName name="____rkl600" localSheetId="1">#REF!</definedName>
    <definedName name="____rkl600" localSheetId="7">#REF!</definedName>
    <definedName name="____rkl600">#REF!</definedName>
    <definedName name="____rkl700" localSheetId="1">#REF!</definedName>
    <definedName name="____rkl700" localSheetId="7">#REF!</definedName>
    <definedName name="____rkl700">#REF!</definedName>
    <definedName name="____rkl800" localSheetId="1">#REF!</definedName>
    <definedName name="____rkl800" localSheetId="7">#REF!</definedName>
    <definedName name="____rkl800">#REF!</definedName>
    <definedName name="____sfv150" localSheetId="1">#REF!</definedName>
    <definedName name="____sfv150" localSheetId="7">#REF!</definedName>
    <definedName name="____sfv150">#REF!</definedName>
    <definedName name="____std100" localSheetId="1">#REF!</definedName>
    <definedName name="____std100" localSheetId="7">#REF!</definedName>
    <definedName name="____std100">#REF!</definedName>
    <definedName name="____std150" localSheetId="1">#REF!</definedName>
    <definedName name="____std150" localSheetId="7">#REF!</definedName>
    <definedName name="____std150">#REF!</definedName>
    <definedName name="____std50" localSheetId="1">#REF!</definedName>
    <definedName name="____std50" localSheetId="7">#REF!</definedName>
    <definedName name="____std50">#REF!</definedName>
    <definedName name="____std65" localSheetId="1">#REF!</definedName>
    <definedName name="____std65" localSheetId="7">#REF!</definedName>
    <definedName name="____std65">#REF!</definedName>
    <definedName name="____SUB1" localSheetId="1">#REF!</definedName>
    <definedName name="____SUB1" localSheetId="7">#REF!</definedName>
    <definedName name="____SUB1">#REF!</definedName>
    <definedName name="____SUB2" localSheetId="1">#REF!</definedName>
    <definedName name="____SUB2" localSheetId="7">#REF!</definedName>
    <definedName name="____SUB2">#REF!</definedName>
    <definedName name="____SUB3" localSheetId="1">#REF!</definedName>
    <definedName name="____SUB3" localSheetId="7">#REF!</definedName>
    <definedName name="____SUB3">#REF!</definedName>
    <definedName name="____SUB4" localSheetId="1">#REF!</definedName>
    <definedName name="____SUB4" localSheetId="7">#REF!</definedName>
    <definedName name="____SUB4">#REF!</definedName>
    <definedName name="____SUB5" localSheetId="1">#REF!</definedName>
    <definedName name="____SUB5" localSheetId="7">#REF!</definedName>
    <definedName name="____SUB5">#REF!</definedName>
    <definedName name="____SUB6" localSheetId="1">#REF!</definedName>
    <definedName name="____SUB6" localSheetId="7">#REF!</definedName>
    <definedName name="____SUB6">#REF!</definedName>
    <definedName name="____SUB7" localSheetId="1">#REF!</definedName>
    <definedName name="____SUB7" localSheetId="7">#REF!</definedName>
    <definedName name="____SUB7">#REF!</definedName>
    <definedName name="____tlc20" localSheetId="1">#REF!</definedName>
    <definedName name="____tlc20" localSheetId="7">#REF!</definedName>
    <definedName name="____tlc20">#REF!</definedName>
    <definedName name="____tsv25" localSheetId="1">#REF!</definedName>
    <definedName name="____tsv25" localSheetId="7">#REF!</definedName>
    <definedName name="____tsv25">#REF!</definedName>
    <definedName name="____ujl001" localSheetId="1">#REF!</definedName>
    <definedName name="____ujl001" localSheetId="7">#REF!</definedName>
    <definedName name="____ujl001">#REF!</definedName>
    <definedName name="____uph010" localSheetId="1">#REF!</definedName>
    <definedName name="____uph010" localSheetId="7">#REF!</definedName>
    <definedName name="____uph010">#REF!</definedName>
    <definedName name="____uph011" localSheetId="1">#REF!</definedName>
    <definedName name="____uph011" localSheetId="7">#REF!</definedName>
    <definedName name="____uph011">#REF!</definedName>
    <definedName name="____uph012" localSheetId="1">#REF!</definedName>
    <definedName name="____uph012" localSheetId="7">#REF!</definedName>
    <definedName name="____uph012">#REF!</definedName>
    <definedName name="____uph013" localSheetId="1">#REF!</definedName>
    <definedName name="____uph013" localSheetId="7">#REF!</definedName>
    <definedName name="____uph013">#REF!</definedName>
    <definedName name="____uph014" localSheetId="1">#REF!</definedName>
    <definedName name="____uph014" localSheetId="7">#REF!</definedName>
    <definedName name="____uph014">#REF!</definedName>
    <definedName name="____uph015" localSheetId="1">#REF!</definedName>
    <definedName name="____uph015" localSheetId="7">#REF!</definedName>
    <definedName name="____uph015">#REF!</definedName>
    <definedName name="____uph016" localSheetId="1">#REF!</definedName>
    <definedName name="____uph016" localSheetId="7">#REF!</definedName>
    <definedName name="____uph016">#REF!</definedName>
    <definedName name="____UPH022" localSheetId="1">#REF!</definedName>
    <definedName name="____UPH022" localSheetId="7">#REF!</definedName>
    <definedName name="____UPH022">#REF!</definedName>
    <definedName name="____uro001">[7]Sheet1!$I$661</definedName>
    <definedName name="____uro002">[7]Sheet1!$I$662</definedName>
    <definedName name="____uro003">[7]Sheet1!$I$663</definedName>
    <definedName name="____uro004">[7]Sheet1!$I$664</definedName>
    <definedName name="____uro005">[7]Sheet1!$I$665</definedName>
    <definedName name="____uro006">[7]Sheet1!$I$666</definedName>
    <definedName name="____uro007">[7]Sheet1!$I$667</definedName>
    <definedName name="____uro008">[7]Sheet1!$I$668</definedName>
    <definedName name="____uro009">[7]Sheet1!$I$669</definedName>
    <definedName name="____usd2" localSheetId="1">#REF!</definedName>
    <definedName name="____usd2" localSheetId="7">#REF!</definedName>
    <definedName name="____usd2">#REF!</definedName>
    <definedName name="____vnt100" localSheetId="1">#REF!</definedName>
    <definedName name="____vnt100" localSheetId="7">#REF!</definedName>
    <definedName name="____vnt100">#REF!</definedName>
    <definedName name="____vnt40" localSheetId="1">#REF!</definedName>
    <definedName name="____vnt40" localSheetId="7">#REF!</definedName>
    <definedName name="____vnt40">#REF!</definedName>
    <definedName name="____vnt50" localSheetId="1">#REF!</definedName>
    <definedName name="____vnt50" localSheetId="7">#REF!</definedName>
    <definedName name="____vnt50">#REF!</definedName>
    <definedName name="____vnt80" localSheetId="1">#REF!</definedName>
    <definedName name="____vnt80" localSheetId="7">#REF!</definedName>
    <definedName name="____vnt80">#REF!</definedName>
    <definedName name="____WF32" localSheetId="1">[9]Material!#REF!</definedName>
    <definedName name="____WF32" localSheetId="7">[9]Material!#REF!</definedName>
    <definedName name="____WF32">[9]Material!#REF!</definedName>
    <definedName name="____WF42" localSheetId="1">[9]Material!#REF!</definedName>
    <definedName name="____WF42" localSheetId="7">[9]Material!#REF!</definedName>
    <definedName name="____WF42">[9]Material!#REF!</definedName>
    <definedName name="____wf43" localSheetId="1">[13]Material!#REF!</definedName>
    <definedName name="____wf43" localSheetId="7">[13]Material!#REF!</definedName>
    <definedName name="____wf43">[13]Material!#REF!</definedName>
    <definedName name="___1" localSheetId="1">[8]Volume!#REF!</definedName>
    <definedName name="___1" localSheetId="7">[8]Volume!#REF!</definedName>
    <definedName name="___1">[8]Volume!#REF!</definedName>
    <definedName name="___1__123Graph_ACHART_1" hidden="1">'[14]Statprod gab'!$D$13:$D$20</definedName>
    <definedName name="___2__123Graph_LBL_ACHART_1" hidden="1">'[14]Statprod gab'!$D$13:$D$20</definedName>
    <definedName name="___3__123Graph_XCHART_1" hidden="1">'[14]Statprod gab'!$B$13:$B$20</definedName>
    <definedName name="___abs100" localSheetId="1">#REF!</definedName>
    <definedName name="___abs100" localSheetId="7">#REF!</definedName>
    <definedName name="___abs100">#REF!</definedName>
    <definedName name="___ahu100" localSheetId="1">#REF!</definedName>
    <definedName name="___ahu100" localSheetId="7">#REF!</definedName>
    <definedName name="___ahu100">#REF!</definedName>
    <definedName name="___ahu150" localSheetId="1">#REF!</definedName>
    <definedName name="___ahu150" localSheetId="7">#REF!</definedName>
    <definedName name="___ahu150">#REF!</definedName>
    <definedName name="___ako100" localSheetId="1">#REF!</definedName>
    <definedName name="___ako100" localSheetId="7">#REF!</definedName>
    <definedName name="___ako100">#REF!</definedName>
    <definedName name="___ako150" localSheetId="1">#REF!</definedName>
    <definedName name="___ako150" localSheetId="7">#REF!</definedName>
    <definedName name="___ako150">#REF!</definedName>
    <definedName name="___ako50" localSheetId="1">#REF!</definedName>
    <definedName name="___ako50" localSheetId="7">#REF!</definedName>
    <definedName name="___ako50">#REF!</definedName>
    <definedName name="___ako80" localSheetId="1">#REF!</definedName>
    <definedName name="___ako80" localSheetId="7">#REF!</definedName>
    <definedName name="___ako80">#REF!</definedName>
    <definedName name="___aku100" localSheetId="1">#REF!</definedName>
    <definedName name="___aku100" localSheetId="7">#REF!</definedName>
    <definedName name="___aku100">#REF!</definedName>
    <definedName name="___aku150" localSheetId="1">#REF!</definedName>
    <definedName name="___aku150" localSheetId="7">#REF!</definedName>
    <definedName name="___aku150">#REF!</definedName>
    <definedName name="___apa0100" localSheetId="1">#REF!</definedName>
    <definedName name="___apa0100" localSheetId="7">#REF!</definedName>
    <definedName name="___apa0100">#REF!</definedName>
    <definedName name="___apa0101" localSheetId="1">#REF!</definedName>
    <definedName name="___apa0101" localSheetId="7">#REF!</definedName>
    <definedName name="___apa0101">#REF!</definedName>
    <definedName name="___apa0102" localSheetId="1">#REF!</definedName>
    <definedName name="___apa0102" localSheetId="7">#REF!</definedName>
    <definedName name="___apa0102">#REF!</definedName>
    <definedName name="___apa0103" localSheetId="1">#REF!</definedName>
    <definedName name="___apa0103" localSheetId="7">#REF!</definedName>
    <definedName name="___apa0103">#REF!</definedName>
    <definedName name="___apa0104" localSheetId="1">#REF!</definedName>
    <definedName name="___apa0104" localSheetId="7">#REF!</definedName>
    <definedName name="___apa0104">#REF!</definedName>
    <definedName name="___apa0105" localSheetId="1">#REF!</definedName>
    <definedName name="___apa0105" localSheetId="7">#REF!</definedName>
    <definedName name="___apa0105">#REF!</definedName>
    <definedName name="___apa0106" localSheetId="1">#REF!</definedName>
    <definedName name="___apa0106" localSheetId="7">#REF!</definedName>
    <definedName name="___apa0106">#REF!</definedName>
    <definedName name="___apa0107" localSheetId="1">#REF!</definedName>
    <definedName name="___apa0107" localSheetId="7">#REF!</definedName>
    <definedName name="___apa0107">#REF!</definedName>
    <definedName name="___apa0110" localSheetId="1">#REF!</definedName>
    <definedName name="___apa0110" localSheetId="7">#REF!</definedName>
    <definedName name="___apa0110">#REF!</definedName>
    <definedName name="___apa0120" localSheetId="1">#REF!</definedName>
    <definedName name="___apa0120" localSheetId="7">#REF!</definedName>
    <definedName name="___apa0120">#REF!</definedName>
    <definedName name="___APA0201" localSheetId="1">#REF!</definedName>
    <definedName name="___APA0201" localSheetId="7">#REF!</definedName>
    <definedName name="___APA0201">#REF!</definedName>
    <definedName name="___apa0202" localSheetId="1">#REF!</definedName>
    <definedName name="___apa0202" localSheetId="7">#REF!</definedName>
    <definedName name="___apa0202">#REF!</definedName>
    <definedName name="___apa0203" localSheetId="1">#REF!</definedName>
    <definedName name="___apa0203" localSheetId="7">#REF!</definedName>
    <definedName name="___apa0203">#REF!</definedName>
    <definedName name="___apa0303" localSheetId="1">#REF!</definedName>
    <definedName name="___apa0303" localSheetId="7">#REF!</definedName>
    <definedName name="___apa0303">#REF!</definedName>
    <definedName name="___apa0304" localSheetId="1">#REF!</definedName>
    <definedName name="___apa0304" localSheetId="7">#REF!</definedName>
    <definedName name="___apa0304">#REF!</definedName>
    <definedName name="___apa0305" localSheetId="1">#REF!</definedName>
    <definedName name="___apa0305" localSheetId="7">#REF!</definedName>
    <definedName name="___apa0305">#REF!</definedName>
    <definedName name="___apa0306" localSheetId="1">#REF!</definedName>
    <definedName name="___apa0306" localSheetId="7">#REF!</definedName>
    <definedName name="___apa0306">#REF!</definedName>
    <definedName name="___apa0307" localSheetId="1">#REF!</definedName>
    <definedName name="___apa0307" localSheetId="7">#REF!</definedName>
    <definedName name="___apa0307">#REF!</definedName>
    <definedName name="___apa0308" localSheetId="1">#REF!</definedName>
    <definedName name="___apa0308" localSheetId="7">#REF!</definedName>
    <definedName name="___apa0308">#REF!</definedName>
    <definedName name="___apa0309" localSheetId="1">#REF!</definedName>
    <definedName name="___apa0309" localSheetId="7">#REF!</definedName>
    <definedName name="___apa0309">#REF!</definedName>
    <definedName name="___apa0310" localSheetId="1">#REF!</definedName>
    <definedName name="___apa0310" localSheetId="7">#REF!</definedName>
    <definedName name="___apa0310">#REF!</definedName>
    <definedName name="___apa0311" localSheetId="1">#REF!</definedName>
    <definedName name="___apa0311" localSheetId="7">#REF!</definedName>
    <definedName name="___apa0311">#REF!</definedName>
    <definedName name="___apa0312" localSheetId="1">#REF!</definedName>
    <definedName name="___apa0312" localSheetId="7">#REF!</definedName>
    <definedName name="___apa0312">#REF!</definedName>
    <definedName name="___apa0313" localSheetId="1">#REF!</definedName>
    <definedName name="___apa0313" localSheetId="7">#REF!</definedName>
    <definedName name="___apa0313">#REF!</definedName>
    <definedName name="___apa0314" localSheetId="1">#REF!</definedName>
    <definedName name="___apa0314" localSheetId="7">#REF!</definedName>
    <definedName name="___apa0314">#REF!</definedName>
    <definedName name="___apa0315" localSheetId="1">#REF!</definedName>
    <definedName name="___apa0315" localSheetId="7">#REF!</definedName>
    <definedName name="___apa0315">#REF!</definedName>
    <definedName name="___APA0316" localSheetId="1">#REF!</definedName>
    <definedName name="___APA0316" localSheetId="7">#REF!</definedName>
    <definedName name="___APA0316">#REF!</definedName>
    <definedName name="___apa0319" localSheetId="1">#REF!</definedName>
    <definedName name="___apa0319" localSheetId="7">#REF!</definedName>
    <definedName name="___apa0319">#REF!</definedName>
    <definedName name="___apa0322" localSheetId="1">#REF!</definedName>
    <definedName name="___apa0322" localSheetId="7">#REF!</definedName>
    <definedName name="___apa0322">#REF!</definedName>
    <definedName name="___APA0408" localSheetId="1">#REF!</definedName>
    <definedName name="___APA0408" localSheetId="7">#REF!</definedName>
    <definedName name="___APA0408">#REF!</definedName>
    <definedName name="___APA0505" localSheetId="1">#REF!</definedName>
    <definedName name="___APA0505" localSheetId="7">#REF!</definedName>
    <definedName name="___APA0505">#REF!</definedName>
    <definedName name="___APA0512" localSheetId="1">#REF!</definedName>
    <definedName name="___APA0512" localSheetId="7">#REF!</definedName>
    <definedName name="___APA0512">#REF!</definedName>
    <definedName name="___bbs001" localSheetId="1">#REF!</definedName>
    <definedName name="___bbs001" localSheetId="7">#REF!</definedName>
    <definedName name="___bbs001">#REF!</definedName>
    <definedName name="___bbs004" localSheetId="1">#REF!</definedName>
    <definedName name="___bbs004" localSheetId="7">#REF!</definedName>
    <definedName name="___bbs004">#REF!</definedName>
    <definedName name="___bbs005" localSheetId="1">#REF!</definedName>
    <definedName name="___bbs005" localSheetId="7">#REF!</definedName>
    <definedName name="___bbs005">#REF!</definedName>
    <definedName name="___bbs010" localSheetId="1">#REF!</definedName>
    <definedName name="___bbs010" localSheetId="7">#REF!</definedName>
    <definedName name="___bbs010">#REF!</definedName>
    <definedName name="___bbs011" localSheetId="1">#REF!</definedName>
    <definedName name="___bbs011" localSheetId="7">#REF!</definedName>
    <definedName name="___bbs011">#REF!</definedName>
    <definedName name="___bbs012" localSheetId="1">#REF!</definedName>
    <definedName name="___bbs012" localSheetId="7">#REF!</definedName>
    <definedName name="___bbs012">#REF!</definedName>
    <definedName name="___bbs013" localSheetId="1">#REF!</definedName>
    <definedName name="___bbs013" localSheetId="7">#REF!</definedName>
    <definedName name="___bbs013">#REF!</definedName>
    <definedName name="___bbs014" localSheetId="1">#REF!</definedName>
    <definedName name="___bbs014" localSheetId="7">#REF!</definedName>
    <definedName name="___bbs014">#REF!</definedName>
    <definedName name="___bbs017" localSheetId="1">#REF!</definedName>
    <definedName name="___bbs017" localSheetId="7">#REF!</definedName>
    <definedName name="___bbs017">#REF!</definedName>
    <definedName name="___bbs117" localSheetId="1">#REF!</definedName>
    <definedName name="___bbs117" localSheetId="7">#REF!</definedName>
    <definedName name="___bbs117">#REF!</definedName>
    <definedName name="___bbs201" localSheetId="1">#REF!</definedName>
    <definedName name="___bbs201" localSheetId="7">#REF!</definedName>
    <definedName name="___bbs201">#REF!</definedName>
    <definedName name="___bbs301" localSheetId="1">#REF!</definedName>
    <definedName name="___bbs301" localSheetId="7">#REF!</definedName>
    <definedName name="___bbs301">#REF!</definedName>
    <definedName name="___bbs303" localSheetId="1">#REF!</definedName>
    <definedName name="___bbs303" localSheetId="7">#REF!</definedName>
    <definedName name="___bbs303">#REF!</definedName>
    <definedName name="___bca530" localSheetId="1">#REF!</definedName>
    <definedName name="___bca530" localSheetId="7">#REF!</definedName>
    <definedName name="___bca530">#REF!</definedName>
    <definedName name="___bca600" localSheetId="1">#REF!</definedName>
    <definedName name="___bca600" localSheetId="7">#REF!</definedName>
    <definedName name="___bca600">#REF!</definedName>
    <definedName name="___bcv100" localSheetId="1">#REF!</definedName>
    <definedName name="___bcv100" localSheetId="7">#REF!</definedName>
    <definedName name="___bcv100">#REF!</definedName>
    <definedName name="___bcv125" localSheetId="1">#REF!</definedName>
    <definedName name="___bcv125" localSheetId="7">#REF!</definedName>
    <definedName name="___bcv125">#REF!</definedName>
    <definedName name="___bcv150" localSheetId="1">#REF!</definedName>
    <definedName name="___bcv150" localSheetId="7">#REF!</definedName>
    <definedName name="___bcv150">#REF!</definedName>
    <definedName name="___bky001" localSheetId="1">#REF!</definedName>
    <definedName name="___bky001" localSheetId="7">#REF!</definedName>
    <definedName name="___bky001">#REF!</definedName>
    <definedName name="___bky514" localSheetId="1">#REF!</definedName>
    <definedName name="___bky514" localSheetId="7">#REF!</definedName>
    <definedName name="___bky514">#REF!</definedName>
    <definedName name="___bpb200" localSheetId="1">#REF!</definedName>
    <definedName name="___bpb200" localSheetId="7">#REF!</definedName>
    <definedName name="___bpb200">#REF!</definedName>
    <definedName name="___bpb204" localSheetId="1">#REF!</definedName>
    <definedName name="___bpb204" localSheetId="7">#REF!</definedName>
    <definedName name="___bpb204">#REF!</definedName>
    <definedName name="___bpb302" localSheetId="1">#REF!</definedName>
    <definedName name="___bpb302" localSheetId="7">#REF!</definedName>
    <definedName name="___bpb302">#REF!</definedName>
    <definedName name="___bpc001" localSheetId="1">#REF!</definedName>
    <definedName name="___bpc001" localSheetId="7">#REF!</definedName>
    <definedName name="___bpc001">#REF!</definedName>
    <definedName name="___bul6161" localSheetId="1">#REF!</definedName>
    <definedName name="___bul6161" localSheetId="7">#REF!</definedName>
    <definedName name="___bul6161">#REF!</definedName>
    <definedName name="___bul6162" localSheetId="1">#REF!</definedName>
    <definedName name="___bul6162" localSheetId="7">#REF!</definedName>
    <definedName name="___bul6162">#REF!</definedName>
    <definedName name="___bul6166" localSheetId="1">#REF!</definedName>
    <definedName name="___bul6166" localSheetId="7">#REF!</definedName>
    <definedName name="___bul6166">#REF!</definedName>
    <definedName name="___bul6167" localSheetId="1">#REF!</definedName>
    <definedName name="___bul6167" localSheetId="7">#REF!</definedName>
    <definedName name="___bul6167">#REF!</definedName>
    <definedName name="___bul6168" localSheetId="1">#REF!</definedName>
    <definedName name="___bul6168" localSheetId="7">#REF!</definedName>
    <definedName name="___bul6168">#REF!</definedName>
    <definedName name="___bul6169" localSheetId="1">#REF!</definedName>
    <definedName name="___bul6169" localSheetId="7">#REF!</definedName>
    <definedName name="___bul6169">#REF!</definedName>
    <definedName name="___CAN15" localSheetId="1">[9]Material!#REF!</definedName>
    <definedName name="___CAN15" localSheetId="7">[9]Material!#REF!</definedName>
    <definedName name="___CAN15">[9]Material!#REF!</definedName>
    <definedName name="___cas80" localSheetId="1">#REF!</definedName>
    <definedName name="___cas80" localSheetId="7">#REF!</definedName>
    <definedName name="___cas80">#REF!</definedName>
    <definedName name="___cod50" localSheetId="1">[10]SAP!#REF!</definedName>
    <definedName name="___cod50" localSheetId="7">[10]SAP!#REF!</definedName>
    <definedName name="___cod50">[10]SAP!#REF!</definedName>
    <definedName name="___cvd100" localSheetId="1">#REF!</definedName>
    <definedName name="___cvd100" localSheetId="7">#REF!</definedName>
    <definedName name="___cvd100">#REF!</definedName>
    <definedName name="___cvd15" localSheetId="1">#REF!</definedName>
    <definedName name="___cvd15" localSheetId="7">#REF!</definedName>
    <definedName name="___cvd15">#REF!</definedName>
    <definedName name="___cvd150" localSheetId="1">#REF!</definedName>
    <definedName name="___cvd150" localSheetId="7">#REF!</definedName>
    <definedName name="___cvd150">#REF!</definedName>
    <definedName name="___cvd50" localSheetId="1">#REF!</definedName>
    <definedName name="___cvd50" localSheetId="7">#REF!</definedName>
    <definedName name="___cvd50">#REF!</definedName>
    <definedName name="___cvd65" localSheetId="1">#REF!</definedName>
    <definedName name="___cvd65" localSheetId="7">#REF!</definedName>
    <definedName name="___cvd65">#REF!</definedName>
    <definedName name="___DAF10" localSheetId="1">#REF!</definedName>
    <definedName name="___DAF10" localSheetId="7">#REF!</definedName>
    <definedName name="___DAF10">#REF!</definedName>
    <definedName name="___daf32" localSheetId="1">#REF!</definedName>
    <definedName name="___daf32" localSheetId="7">#REF!</definedName>
    <definedName name="___daf32">#REF!</definedName>
    <definedName name="___daf33" localSheetId="1">#REF!</definedName>
    <definedName name="___daf33" localSheetId="7">#REF!</definedName>
    <definedName name="___daf33">#REF!</definedName>
    <definedName name="___dia6" localSheetId="1">#REF!</definedName>
    <definedName name="___dia6" localSheetId="7">#REF!</definedName>
    <definedName name="___dia6">#REF!</definedName>
    <definedName name="___fdd100" localSheetId="1">[10]SAP!#REF!</definedName>
    <definedName name="___fdd100" localSheetId="7">[10]SAP!#REF!</definedName>
    <definedName name="___fdd100">[10]SAP!#REF!</definedName>
    <definedName name="___fjd100" localSheetId="1">#REF!</definedName>
    <definedName name="___fjd100" localSheetId="7">#REF!</definedName>
    <definedName name="___fjd100">#REF!</definedName>
    <definedName name="___fjd150" localSheetId="1">#REF!</definedName>
    <definedName name="___fjd150" localSheetId="7">#REF!</definedName>
    <definedName name="___fjd150">#REF!</definedName>
    <definedName name="___fjd50" localSheetId="1">#REF!</definedName>
    <definedName name="___fjd50" localSheetId="7">#REF!</definedName>
    <definedName name="___fjd50">#REF!</definedName>
    <definedName name="___fjd65" localSheetId="1">#REF!</definedName>
    <definedName name="___fjd65" localSheetId="7">#REF!</definedName>
    <definedName name="___fjd65">#REF!</definedName>
    <definedName name="___fmd150" localSheetId="1">#REF!</definedName>
    <definedName name="___fmd150" localSheetId="7">#REF!</definedName>
    <definedName name="___fmd150">#REF!</definedName>
    <definedName name="___fvd100" localSheetId="1">[10]SAP!#REF!</definedName>
    <definedName name="___fvd100" localSheetId="7">[10]SAP!#REF!</definedName>
    <definedName name="___fvd100">[10]SAP!#REF!</definedName>
    <definedName name="___grc1" localSheetId="1">#REF!</definedName>
    <definedName name="___grc1" localSheetId="7">#REF!</definedName>
    <definedName name="___grc1">#REF!</definedName>
    <definedName name="___gti50" localSheetId="1">#REF!</definedName>
    <definedName name="___gti50" localSheetId="7">#REF!</definedName>
    <definedName name="___gti50">#REF!</definedName>
    <definedName name="___gti60" localSheetId="1">#REF!</definedName>
    <definedName name="___gti60" localSheetId="7">#REF!</definedName>
    <definedName name="___gti60">#REF!</definedName>
    <definedName name="___gvd100" localSheetId="1">#REF!</definedName>
    <definedName name="___gvd100" localSheetId="7">#REF!</definedName>
    <definedName name="___gvd100">#REF!</definedName>
    <definedName name="___gvd15" localSheetId="1">#REF!</definedName>
    <definedName name="___gvd15" localSheetId="7">#REF!</definedName>
    <definedName name="___gvd15">#REF!</definedName>
    <definedName name="___gvd150" localSheetId="1">#REF!</definedName>
    <definedName name="___gvd150" localSheetId="7">#REF!</definedName>
    <definedName name="___gvd150">#REF!</definedName>
    <definedName name="___gvd20" localSheetId="1">[10]SAP!#REF!</definedName>
    <definedName name="___gvd20" localSheetId="7">[10]SAP!#REF!</definedName>
    <definedName name="___gvd20">[10]SAP!#REF!</definedName>
    <definedName name="___gvd25" localSheetId="1">#REF!</definedName>
    <definedName name="___gvd25" localSheetId="7">#REF!</definedName>
    <definedName name="___gvd25">#REF!</definedName>
    <definedName name="___gvd32" localSheetId="1">[10]SAP!#REF!</definedName>
    <definedName name="___gvd32" localSheetId="7">[10]SAP!#REF!</definedName>
    <definedName name="___gvd32">[10]SAP!#REF!</definedName>
    <definedName name="___gvd40" localSheetId="1">[10]SAP!#REF!</definedName>
    <definedName name="___gvd40" localSheetId="7">[10]SAP!#REF!</definedName>
    <definedName name="___gvd40">[10]SAP!#REF!</definedName>
    <definedName name="___gvd50" localSheetId="1">#REF!</definedName>
    <definedName name="___gvd50" localSheetId="7">#REF!</definedName>
    <definedName name="___gvd50">#REF!</definedName>
    <definedName name="___gvd65" localSheetId="1">#REF!</definedName>
    <definedName name="___gvd65" localSheetId="7">#REF!</definedName>
    <definedName name="___gvd65">#REF!</definedName>
    <definedName name="___gvd80" localSheetId="1">[10]SAP!#REF!</definedName>
    <definedName name="___gvd80" localSheetId="7">[10]SAP!#REF!</definedName>
    <definedName name="___gvd80">[10]SAP!#REF!</definedName>
    <definedName name="___hdw1" localSheetId="1">#REF!</definedName>
    <definedName name="___hdw1" localSheetId="7">#REF!</definedName>
    <definedName name="___hdw1">#REF!</definedName>
    <definedName name="___kme001" localSheetId="1">#REF!</definedName>
    <definedName name="___kme001" localSheetId="7">#REF!</definedName>
    <definedName name="___kme001">#REF!</definedName>
    <definedName name="___kme002" localSheetId="1">#REF!</definedName>
    <definedName name="___kme002" localSheetId="7">#REF!</definedName>
    <definedName name="___kme002">#REF!</definedName>
    <definedName name="___kme003" localSheetId="1">#REF!</definedName>
    <definedName name="___kme003" localSheetId="7">#REF!</definedName>
    <definedName name="___kme003">#REF!</definedName>
    <definedName name="___kme004" localSheetId="1">#REF!</definedName>
    <definedName name="___kme004" localSheetId="7">#REF!</definedName>
    <definedName name="___kme004">#REF!</definedName>
    <definedName name="___kme005" localSheetId="1">#REF!</definedName>
    <definedName name="___kme005" localSheetId="7">#REF!</definedName>
    <definedName name="___kme005">#REF!</definedName>
    <definedName name="___kme006" localSheetId="1">#REF!</definedName>
    <definedName name="___kme006" localSheetId="7">#REF!</definedName>
    <definedName name="___kme006">#REF!</definedName>
    <definedName name="___kme007" localSheetId="1">#REF!</definedName>
    <definedName name="___kme007" localSheetId="7">#REF!</definedName>
    <definedName name="___kme007">#REF!</definedName>
    <definedName name="___kme008" localSheetId="1">#REF!</definedName>
    <definedName name="___kme008" localSheetId="7">#REF!</definedName>
    <definedName name="___kme008">#REF!</definedName>
    <definedName name="___kme009" localSheetId="1">#REF!</definedName>
    <definedName name="___kme009" localSheetId="7">#REF!</definedName>
    <definedName name="___kme009">#REF!</definedName>
    <definedName name="___kme010" localSheetId="1">#REF!</definedName>
    <definedName name="___kme010" localSheetId="7">#REF!</definedName>
    <definedName name="___kme010">#REF!</definedName>
    <definedName name="___kme011" localSheetId="1">#REF!</definedName>
    <definedName name="___kme011" localSheetId="7">#REF!</definedName>
    <definedName name="___kme011">#REF!</definedName>
    <definedName name="___kme012" localSheetId="1">#REF!</definedName>
    <definedName name="___kme012" localSheetId="7">#REF!</definedName>
    <definedName name="___kme012">#REF!</definedName>
    <definedName name="___kme013" localSheetId="1">#REF!</definedName>
    <definedName name="___kme013" localSheetId="7">#REF!</definedName>
    <definedName name="___kme013">#REF!</definedName>
    <definedName name="___kof1">[11]Analisa!$AB$17</definedName>
    <definedName name="___kp1002" localSheetId="1">#REF!</definedName>
    <definedName name="___kp1002" localSheetId="7">#REF!</definedName>
    <definedName name="___kp1002">#REF!</definedName>
    <definedName name="___kp1003" localSheetId="1">#REF!</definedName>
    <definedName name="___kp1003" localSheetId="7">#REF!</definedName>
    <definedName name="___kp1003">#REF!</definedName>
    <definedName name="___kp1004" localSheetId="1">#REF!</definedName>
    <definedName name="___kp1004" localSheetId="7">#REF!</definedName>
    <definedName name="___kp1004">#REF!</definedName>
    <definedName name="___kp1005" localSheetId="1">#REF!</definedName>
    <definedName name="___kp1005" localSheetId="7">#REF!</definedName>
    <definedName name="___kp1005">#REF!</definedName>
    <definedName name="___kp1006" localSheetId="1">#REF!</definedName>
    <definedName name="___kp1006" localSheetId="7">#REF!</definedName>
    <definedName name="___kp1006">#REF!</definedName>
    <definedName name="___kp1007" localSheetId="1">#REF!</definedName>
    <definedName name="___kp1007" localSheetId="7">#REF!</definedName>
    <definedName name="___kp1007">#REF!</definedName>
    <definedName name="___kp1008" localSheetId="1">#REF!</definedName>
    <definedName name="___kp1008" localSheetId="7">#REF!</definedName>
    <definedName name="___kp1008">#REF!</definedName>
    <definedName name="___kp1009" localSheetId="1">#REF!</definedName>
    <definedName name="___kp1009" localSheetId="7">#REF!</definedName>
    <definedName name="___kp1009">#REF!</definedName>
    <definedName name="___kp1033" localSheetId="1">#REF!</definedName>
    <definedName name="___kp1033" localSheetId="7">#REF!</definedName>
    <definedName name="___kp1033">#REF!</definedName>
    <definedName name="___kp1040" localSheetId="1">#REF!</definedName>
    <definedName name="___kp1040" localSheetId="7">#REF!</definedName>
    <definedName name="___kp1040">#REF!</definedName>
    <definedName name="___kp1041" localSheetId="1">#REF!</definedName>
    <definedName name="___kp1041" localSheetId="7">#REF!</definedName>
    <definedName name="___kp1041">#REF!</definedName>
    <definedName name="___kp1042" localSheetId="1">#REF!</definedName>
    <definedName name="___kp1042" localSheetId="7">#REF!</definedName>
    <definedName name="___kp1042">#REF!</definedName>
    <definedName name="___kp1043" localSheetId="1">#REF!</definedName>
    <definedName name="___kp1043" localSheetId="7">#REF!</definedName>
    <definedName name="___kp1043">#REF!</definedName>
    <definedName name="___kp1044" localSheetId="1">#REF!</definedName>
    <definedName name="___kp1044" localSheetId="7">#REF!</definedName>
    <definedName name="___kp1044">#REF!</definedName>
    <definedName name="___kp1045" localSheetId="1">#REF!</definedName>
    <definedName name="___kp1045" localSheetId="7">#REF!</definedName>
    <definedName name="___kp1045">#REF!</definedName>
    <definedName name="___kp1046" localSheetId="1">#REF!</definedName>
    <definedName name="___kp1046" localSheetId="7">#REF!</definedName>
    <definedName name="___kp1046">#REF!</definedName>
    <definedName name="___kp1047" localSheetId="1">#REF!</definedName>
    <definedName name="___kp1047" localSheetId="7">#REF!</definedName>
    <definedName name="___kp1047">#REF!</definedName>
    <definedName name="___kp1048" localSheetId="1">#REF!</definedName>
    <definedName name="___kp1048" localSheetId="7">#REF!</definedName>
    <definedName name="___kp1048">#REF!</definedName>
    <definedName name="___kp1049" localSheetId="1">#REF!</definedName>
    <definedName name="___kp1049" localSheetId="7">#REF!</definedName>
    <definedName name="___kp1049">#REF!</definedName>
    <definedName name="___kp1050" localSheetId="1">#REF!</definedName>
    <definedName name="___kp1050" localSheetId="7">#REF!</definedName>
    <definedName name="___kp1050">#REF!</definedName>
    <definedName name="___kp1051" localSheetId="1">#REF!</definedName>
    <definedName name="___kp1051" localSheetId="7">#REF!</definedName>
    <definedName name="___kp1051">#REF!</definedName>
    <definedName name="___kp1052" localSheetId="1">#REF!</definedName>
    <definedName name="___kp1052" localSheetId="7">#REF!</definedName>
    <definedName name="___kp1052">#REF!</definedName>
    <definedName name="___kp1053" localSheetId="1">#REF!</definedName>
    <definedName name="___kp1053" localSheetId="7">#REF!</definedName>
    <definedName name="___kp1053">#REF!</definedName>
    <definedName name="___kp1054" localSheetId="1">#REF!</definedName>
    <definedName name="___kp1054" localSheetId="7">#REF!</definedName>
    <definedName name="___kp1054">#REF!</definedName>
    <definedName name="___kp1062" localSheetId="1">#REF!</definedName>
    <definedName name="___kp1062" localSheetId="7">#REF!</definedName>
    <definedName name="___kp1062">#REF!</definedName>
    <definedName name="___kp1699" localSheetId="1">#REF!</definedName>
    <definedName name="___kp1699" localSheetId="7">#REF!</definedName>
    <definedName name="___kp1699">#REF!</definedName>
    <definedName name="___kp1700" localSheetId="1">#REF!</definedName>
    <definedName name="___kp1700" localSheetId="7">#REF!</definedName>
    <definedName name="___kp1700">#REF!</definedName>
    <definedName name="___kp1701" localSheetId="1">#REF!</definedName>
    <definedName name="___kp1701" localSheetId="7">#REF!</definedName>
    <definedName name="___kp1701">#REF!</definedName>
    <definedName name="___kp1702" localSheetId="1">#REF!</definedName>
    <definedName name="___kp1702" localSheetId="7">#REF!</definedName>
    <definedName name="___kp1702">#REF!</definedName>
    <definedName name="___kp1703" localSheetId="1">#REF!</definedName>
    <definedName name="___kp1703" localSheetId="7">#REF!</definedName>
    <definedName name="___kp1703">#REF!</definedName>
    <definedName name="___kp1704" localSheetId="1">#REF!</definedName>
    <definedName name="___kp1704" localSheetId="7">#REF!</definedName>
    <definedName name="___kp1704">#REF!</definedName>
    <definedName name="___kp1705" localSheetId="1">#REF!</definedName>
    <definedName name="___kp1705" localSheetId="7">#REF!</definedName>
    <definedName name="___kp1705">#REF!</definedName>
    <definedName name="___kp1706" localSheetId="1">#REF!</definedName>
    <definedName name="___kp1706" localSheetId="7">#REF!</definedName>
    <definedName name="___kp1706">#REF!</definedName>
    <definedName name="___kp1707" localSheetId="1">#REF!</definedName>
    <definedName name="___kp1707" localSheetId="7">#REF!</definedName>
    <definedName name="___kp1707">#REF!</definedName>
    <definedName name="___kp1708" localSheetId="1">#REF!</definedName>
    <definedName name="___kp1708" localSheetId="7">#REF!</definedName>
    <definedName name="___kp1708">#REF!</definedName>
    <definedName name="___kp1709" localSheetId="1">#REF!</definedName>
    <definedName name="___kp1709" localSheetId="7">#REF!</definedName>
    <definedName name="___kp1709">#REF!</definedName>
    <definedName name="___kp1710" localSheetId="1">#REF!</definedName>
    <definedName name="___kp1710" localSheetId="7">#REF!</definedName>
    <definedName name="___kp1710">#REF!</definedName>
    <definedName name="___kp1711" localSheetId="1">#REF!</definedName>
    <definedName name="___kp1711" localSheetId="7">#REF!</definedName>
    <definedName name="___kp1711">#REF!</definedName>
    <definedName name="___kp1712" localSheetId="1">#REF!</definedName>
    <definedName name="___kp1712" localSheetId="7">#REF!</definedName>
    <definedName name="___kp1712">#REF!</definedName>
    <definedName name="___kp1713" localSheetId="1">#REF!</definedName>
    <definedName name="___kp1713" localSheetId="7">#REF!</definedName>
    <definedName name="___kp1713">#REF!</definedName>
    <definedName name="___kp1714" localSheetId="1">#REF!</definedName>
    <definedName name="___kp1714" localSheetId="7">#REF!</definedName>
    <definedName name="___kp1714">#REF!</definedName>
    <definedName name="___kp1715" localSheetId="1">#REF!</definedName>
    <definedName name="___kp1715" localSheetId="7">#REF!</definedName>
    <definedName name="___kp1715">#REF!</definedName>
    <definedName name="___kp1716" localSheetId="1">#REF!</definedName>
    <definedName name="___kp1716" localSheetId="7">#REF!</definedName>
    <definedName name="___kp1716">#REF!</definedName>
    <definedName name="___kp1717" localSheetId="1">#REF!</definedName>
    <definedName name="___kp1717" localSheetId="7">#REF!</definedName>
    <definedName name="___kp1717">#REF!</definedName>
    <definedName name="___kp1718" localSheetId="1">#REF!</definedName>
    <definedName name="___kp1718" localSheetId="7">#REF!</definedName>
    <definedName name="___kp1718">#REF!</definedName>
    <definedName name="___kp1719" localSheetId="1">#REF!</definedName>
    <definedName name="___kp1719" localSheetId="7">#REF!</definedName>
    <definedName name="___kp1719">#REF!</definedName>
    <definedName name="___kp1720" localSheetId="1">#REF!</definedName>
    <definedName name="___kp1720" localSheetId="7">#REF!</definedName>
    <definedName name="___kp1720">#REF!</definedName>
    <definedName name="___kp1721" localSheetId="1">#REF!</definedName>
    <definedName name="___kp1721" localSheetId="7">#REF!</definedName>
    <definedName name="___kp1721">#REF!</definedName>
    <definedName name="___kp1723" localSheetId="1">#REF!</definedName>
    <definedName name="___kp1723" localSheetId="7">#REF!</definedName>
    <definedName name="___kp1723">#REF!</definedName>
    <definedName name="___kp1724" localSheetId="1">#REF!</definedName>
    <definedName name="___kp1724" localSheetId="7">#REF!</definedName>
    <definedName name="___kp1724">#REF!</definedName>
    <definedName name="___kp1725" localSheetId="1">#REF!</definedName>
    <definedName name="___kp1725" localSheetId="7">#REF!</definedName>
    <definedName name="___kp1725">#REF!</definedName>
    <definedName name="___kp1726" localSheetId="1">#REF!</definedName>
    <definedName name="___kp1726" localSheetId="7">#REF!</definedName>
    <definedName name="___kp1726">#REF!</definedName>
    <definedName name="___kp1727" localSheetId="1">#REF!</definedName>
    <definedName name="___kp1727" localSheetId="7">#REF!</definedName>
    <definedName name="___kp1727">#REF!</definedName>
    <definedName name="___kp1728" localSheetId="1">#REF!</definedName>
    <definedName name="___kp1728" localSheetId="7">#REF!</definedName>
    <definedName name="___kp1728">#REF!</definedName>
    <definedName name="___kp1730" localSheetId="1">#REF!</definedName>
    <definedName name="___kp1730" localSheetId="7">#REF!</definedName>
    <definedName name="___kp1730">#REF!</definedName>
    <definedName name="___kp1731" localSheetId="1">#REF!</definedName>
    <definedName name="___kp1731" localSheetId="7">#REF!</definedName>
    <definedName name="___kp1731">#REF!</definedName>
    <definedName name="___kp1801" localSheetId="1">#REF!</definedName>
    <definedName name="___kp1801" localSheetId="7">#REF!</definedName>
    <definedName name="___kp1801">#REF!</definedName>
    <definedName name="___kp1802" localSheetId="1">#REF!</definedName>
    <definedName name="___kp1802" localSheetId="7">#REF!</definedName>
    <definedName name="___kp1802">#REF!</definedName>
    <definedName name="___kp1803" localSheetId="1">#REF!</definedName>
    <definedName name="___kp1803" localSheetId="7">#REF!</definedName>
    <definedName name="___kp1803">#REF!</definedName>
    <definedName name="___kp1804" localSheetId="1">#REF!</definedName>
    <definedName name="___kp1804" localSheetId="7">#REF!</definedName>
    <definedName name="___kp1804">#REF!</definedName>
    <definedName name="___kpj101">[7]Sheet1!$I$327</definedName>
    <definedName name="___kpj102">[7]Sheet1!$I$328</definedName>
    <definedName name="___kpj110">[7]Sheet1!$I$330</definedName>
    <definedName name="___kpj111">[7]Sheet1!$I$331</definedName>
    <definedName name="___kpj112">[7]Sheet1!$I$332</definedName>
    <definedName name="___kpj113">[7]Sheet1!$I$333</definedName>
    <definedName name="___kpj114">[7]Sheet1!$I$334</definedName>
    <definedName name="___kpj115">[7]Sheet1!$I$335</definedName>
    <definedName name="___kpj116">[7]Sheet1!$I$336</definedName>
    <definedName name="___kpj117">[7]Sheet1!$I$337</definedName>
    <definedName name="___kpj118">[7]Sheet1!$I$338</definedName>
    <definedName name="___kpj119">[7]Sheet1!$I$339</definedName>
    <definedName name="___kpj120">[7]Sheet1!$I$340</definedName>
    <definedName name="___kpj121">[7]Sheet1!$I$341</definedName>
    <definedName name="___kpj200">[7]Sheet1!$I$342</definedName>
    <definedName name="___kpj201">[7]Sheet1!$I$343</definedName>
    <definedName name="___kpj202">[7]Sheet1!$I$344</definedName>
    <definedName name="___kpj203">[7]Sheet1!$I$345</definedName>
    <definedName name="___kpj401">[7]Sheet1!$I$347</definedName>
    <definedName name="___kpj402">[7]Sheet1!$I$348</definedName>
    <definedName name="___kpj403">[7]Sheet1!$I$349</definedName>
    <definedName name="___kpj404">[7]Sheet1!$I$350</definedName>
    <definedName name="___kpj405">[7]Sheet1!$I$351</definedName>
    <definedName name="___kpj406">[7]Sheet1!$I$352</definedName>
    <definedName name="___kpj407">[7]Sheet1!$I$353</definedName>
    <definedName name="___kpj408">[7]Sheet1!$I$354</definedName>
    <definedName name="___kpj409">[7]Sheet1!$I$355</definedName>
    <definedName name="___kpj410">[7]Sheet1!$I$356</definedName>
    <definedName name="___kpj411">[7]Sheet1!$I$357</definedName>
    <definedName name="___kpj412">[7]Sheet1!$I$358</definedName>
    <definedName name="___kpj413">[7]Sheet1!$I$359</definedName>
    <definedName name="___kpj414">[7]Sheet1!$I$360</definedName>
    <definedName name="___kpj415">[7]Sheet1!$I$361</definedName>
    <definedName name="___kpj416">[7]Sheet1!$I$362</definedName>
    <definedName name="___kpj417">[7]Sheet1!$I$363</definedName>
    <definedName name="___kpj418">[7]Sheet1!$I$364</definedName>
    <definedName name="___kpj419">[7]Sheet1!$I$365</definedName>
    <definedName name="___kpj420">[7]Sheet1!$I$366</definedName>
    <definedName name="___kpj421">[7]Sheet1!$I$367</definedName>
    <definedName name="___kpj422">[7]Sheet1!$I$368</definedName>
    <definedName name="___kpj423">[7]Sheet1!$I$369</definedName>
    <definedName name="___kpj424">[7]Sheet1!$I$370</definedName>
    <definedName name="___kpj425">[7]Sheet1!$I$371</definedName>
    <definedName name="___kpj426">[7]Sheet1!$I$372</definedName>
    <definedName name="___kpj501">[7]Sheet1!$I$373</definedName>
    <definedName name="___kpl101" localSheetId="1">#REF!</definedName>
    <definedName name="___kpl101" localSheetId="7">#REF!</definedName>
    <definedName name="___kpl101">#REF!</definedName>
    <definedName name="___kpl102" localSheetId="1">#REF!</definedName>
    <definedName name="___kpl102" localSheetId="7">#REF!</definedName>
    <definedName name="___kpl102">#REF!</definedName>
    <definedName name="___kpl103" localSheetId="1">#REF!</definedName>
    <definedName name="___kpl103" localSheetId="7">#REF!</definedName>
    <definedName name="___kpl103">#REF!</definedName>
    <definedName name="___kpl104" localSheetId="1">#REF!</definedName>
    <definedName name="___kpl104" localSheetId="7">#REF!</definedName>
    <definedName name="___kpl104">#REF!</definedName>
    <definedName name="___kpl105" localSheetId="1">#REF!</definedName>
    <definedName name="___kpl105" localSheetId="7">#REF!</definedName>
    <definedName name="___kpl105">#REF!</definedName>
    <definedName name="___kpl106" localSheetId="1">#REF!</definedName>
    <definedName name="___kpl106" localSheetId="7">#REF!</definedName>
    <definedName name="___kpl106">#REF!</definedName>
    <definedName name="___kpl107" localSheetId="1">#REF!</definedName>
    <definedName name="___kpl107" localSheetId="7">#REF!</definedName>
    <definedName name="___kpl107">#REF!</definedName>
    <definedName name="___kpl108" localSheetId="1">#REF!</definedName>
    <definedName name="___kpl108" localSheetId="7">#REF!</definedName>
    <definedName name="___kpl108">#REF!</definedName>
    <definedName name="___kpl109" localSheetId="1">#REF!</definedName>
    <definedName name="___kpl109" localSheetId="7">#REF!</definedName>
    <definedName name="___kpl109">#REF!</definedName>
    <definedName name="___kpl110" localSheetId="1">#REF!</definedName>
    <definedName name="___kpl110" localSheetId="7">#REF!</definedName>
    <definedName name="___kpl110">#REF!</definedName>
    <definedName name="___kpl111" localSheetId="1">#REF!</definedName>
    <definedName name="___kpl111" localSheetId="7">#REF!</definedName>
    <definedName name="___kpl111">#REF!</definedName>
    <definedName name="___kpl112" localSheetId="1">#REF!</definedName>
    <definedName name="___kpl112" localSheetId="7">#REF!</definedName>
    <definedName name="___kpl112">#REF!</definedName>
    <definedName name="___kpl113" localSheetId="1">#REF!</definedName>
    <definedName name="___kpl113" localSheetId="7">#REF!</definedName>
    <definedName name="___kpl113">#REF!</definedName>
    <definedName name="___KPL114" localSheetId="1">#REF!</definedName>
    <definedName name="___KPL114" localSheetId="7">#REF!</definedName>
    <definedName name="___KPL114">#REF!</definedName>
    <definedName name="___kr15" localSheetId="1">[10]SAP!#REF!</definedName>
    <definedName name="___kr15" localSheetId="7">[10]SAP!#REF!</definedName>
    <definedName name="___kr15">[10]SAP!#REF!</definedName>
    <definedName name="___ksa010">[7]Sheet1!$I$377</definedName>
    <definedName name="___ksa012">[7]Sheet1!$I$379</definedName>
    <definedName name="___ksa013">[7]Sheet1!$I$380</definedName>
    <definedName name="___ksa014">[7]Sheet1!$I$381</definedName>
    <definedName name="___ksa015">[7]Sheet1!$I$382</definedName>
    <definedName name="___ksa016">[7]Sheet1!$I$383</definedName>
    <definedName name="___ksa017">[7]Sheet1!$I$384</definedName>
    <definedName name="___ksa018">[7]Sheet1!$I$385</definedName>
    <definedName name="___ksa019">[7]Sheet1!$I$386</definedName>
    <definedName name="___ksa020">[7]Sheet1!$I$387</definedName>
    <definedName name="___ksa021">[7]Sheet1!$I$388</definedName>
    <definedName name="___ksa022">[7]Sheet1!$I$389</definedName>
    <definedName name="___ksa023">[7]Sheet1!$I$390</definedName>
    <definedName name="___ksa101">[7]Sheet1!$I$399</definedName>
    <definedName name="___ksa102">[7]Sheet1!$I$400</definedName>
    <definedName name="___ksa103">[7]Sheet1!$I$401</definedName>
    <definedName name="___ksh010">[7]Sheet1!$I$412</definedName>
    <definedName name="___ksh011">[7]Sheet1!$I$413</definedName>
    <definedName name="___MA023" localSheetId="1">#REF!</definedName>
    <definedName name="___MA023" localSheetId="7">#REF!</definedName>
    <definedName name="___MA023">#REF!</definedName>
    <definedName name="___mbe12" localSheetId="1">[12]Material!#REF!</definedName>
    <definedName name="___mbe12" localSheetId="7">[12]Material!#REF!</definedName>
    <definedName name="___mbe12">[12]Material!#REF!</definedName>
    <definedName name="___pa0100" localSheetId="1">#REF!</definedName>
    <definedName name="___pa0100" localSheetId="7">#REF!</definedName>
    <definedName name="___pa0100">#REF!</definedName>
    <definedName name="___pa0101" localSheetId="1">#REF!</definedName>
    <definedName name="___pa0101" localSheetId="7">#REF!</definedName>
    <definedName name="___pa0101">#REF!</definedName>
    <definedName name="___pa0102" localSheetId="1">#REF!</definedName>
    <definedName name="___pa0102" localSheetId="7">#REF!</definedName>
    <definedName name="___pa0102">#REF!</definedName>
    <definedName name="___pa0103" localSheetId="1">#REF!</definedName>
    <definedName name="___pa0103" localSheetId="7">#REF!</definedName>
    <definedName name="___pa0103">#REF!</definedName>
    <definedName name="___pa0104" localSheetId="1">#REF!</definedName>
    <definedName name="___pa0104" localSheetId="7">#REF!</definedName>
    <definedName name="___pa0104">#REF!</definedName>
    <definedName name="___pa0105" localSheetId="1">#REF!</definedName>
    <definedName name="___pa0105" localSheetId="7">#REF!</definedName>
    <definedName name="___pa0105">#REF!</definedName>
    <definedName name="___pa0106" localSheetId="1">#REF!</definedName>
    <definedName name="___pa0106" localSheetId="7">#REF!</definedName>
    <definedName name="___pa0106">#REF!</definedName>
    <definedName name="___pa0107" localSheetId="1">#REF!</definedName>
    <definedName name="___pa0107" localSheetId="7">#REF!</definedName>
    <definedName name="___pa0107">#REF!</definedName>
    <definedName name="___pa0108" localSheetId="1">#REF!</definedName>
    <definedName name="___pa0108" localSheetId="7">#REF!</definedName>
    <definedName name="___pa0108">#REF!</definedName>
    <definedName name="___pa0109" localSheetId="1">#REF!</definedName>
    <definedName name="___pa0109" localSheetId="7">#REF!</definedName>
    <definedName name="___pa0109">#REF!</definedName>
    <definedName name="___pa0110" localSheetId="1">#REF!</definedName>
    <definedName name="___pa0110" localSheetId="7">#REF!</definedName>
    <definedName name="___pa0110">#REF!</definedName>
    <definedName name="___pa0111" localSheetId="1">#REF!</definedName>
    <definedName name="___pa0111" localSheetId="7">#REF!</definedName>
    <definedName name="___pa0111">#REF!</definedName>
    <definedName name="___pa0112" localSheetId="1">#REF!</definedName>
    <definedName name="___pa0112" localSheetId="7">#REF!</definedName>
    <definedName name="___pa0112">#REF!</definedName>
    <definedName name="___pa0113" localSheetId="1">#REF!</definedName>
    <definedName name="___pa0113" localSheetId="7">#REF!</definedName>
    <definedName name="___pa0113">#REF!</definedName>
    <definedName name="___pa0120" localSheetId="1">#REF!</definedName>
    <definedName name="___pa0120" localSheetId="7">#REF!</definedName>
    <definedName name="___pa0120">#REF!</definedName>
    <definedName name="___pa0130" localSheetId="1">#REF!</definedName>
    <definedName name="___pa0130" localSheetId="7">#REF!</definedName>
    <definedName name="___pa0130">#REF!</definedName>
    <definedName name="___pa0201" localSheetId="1">#REF!</definedName>
    <definedName name="___pa0201" localSheetId="7">#REF!</definedName>
    <definedName name="___pa0201">#REF!</definedName>
    <definedName name="___pa0202" localSheetId="1">#REF!</definedName>
    <definedName name="___pa0202" localSheetId="7">#REF!</definedName>
    <definedName name="___pa0202">#REF!</definedName>
    <definedName name="___pa0203" localSheetId="1">#REF!</definedName>
    <definedName name="___pa0203" localSheetId="7">#REF!</definedName>
    <definedName name="___pa0203">#REF!</definedName>
    <definedName name="___pa0301" localSheetId="1">#REF!</definedName>
    <definedName name="___pa0301" localSheetId="7">#REF!</definedName>
    <definedName name="___pa0301">#REF!</definedName>
    <definedName name="___pa0302" localSheetId="1">#REF!</definedName>
    <definedName name="___pa0302" localSheetId="7">#REF!</definedName>
    <definedName name="___pa0302">#REF!</definedName>
    <definedName name="___pa0303" localSheetId="1">#REF!</definedName>
    <definedName name="___pa0303" localSheetId="7">#REF!</definedName>
    <definedName name="___pa0303">#REF!</definedName>
    <definedName name="___pa0304" localSheetId="1">#REF!</definedName>
    <definedName name="___pa0304" localSheetId="7">#REF!</definedName>
    <definedName name="___pa0304">#REF!</definedName>
    <definedName name="___pa0305" localSheetId="1">#REF!</definedName>
    <definedName name="___pa0305" localSheetId="7">#REF!</definedName>
    <definedName name="___pa0305">#REF!</definedName>
    <definedName name="___pa0306" localSheetId="1">#REF!</definedName>
    <definedName name="___pa0306" localSheetId="7">#REF!</definedName>
    <definedName name="___pa0306">#REF!</definedName>
    <definedName name="___pa0307" localSheetId="1">#REF!</definedName>
    <definedName name="___pa0307" localSheetId="7">#REF!</definedName>
    <definedName name="___pa0307">#REF!</definedName>
    <definedName name="___pa0308" localSheetId="1">#REF!</definedName>
    <definedName name="___pa0308" localSheetId="7">#REF!</definedName>
    <definedName name="___pa0308">#REF!</definedName>
    <definedName name="___pa0309" localSheetId="1">#REF!</definedName>
    <definedName name="___pa0309" localSheetId="7">#REF!</definedName>
    <definedName name="___pa0309">#REF!</definedName>
    <definedName name="___pa0310" localSheetId="1">#REF!</definedName>
    <definedName name="___pa0310" localSheetId="7">#REF!</definedName>
    <definedName name="___pa0310">#REF!</definedName>
    <definedName name="___pa0311" localSheetId="1">#REF!</definedName>
    <definedName name="___pa0311" localSheetId="7">#REF!</definedName>
    <definedName name="___pa0311">#REF!</definedName>
    <definedName name="___pa0312" localSheetId="1">#REF!</definedName>
    <definedName name="___pa0312" localSheetId="7">#REF!</definedName>
    <definedName name="___pa0312">#REF!</definedName>
    <definedName name="___pa0313" localSheetId="1">#REF!</definedName>
    <definedName name="___pa0313" localSheetId="7">#REF!</definedName>
    <definedName name="___pa0313">#REF!</definedName>
    <definedName name="___pa0314" localSheetId="1">#REF!</definedName>
    <definedName name="___pa0314" localSheetId="7">#REF!</definedName>
    <definedName name="___pa0314">#REF!</definedName>
    <definedName name="___pa0315" localSheetId="1">#REF!</definedName>
    <definedName name="___pa0315" localSheetId="7">#REF!</definedName>
    <definedName name="___pa0315">#REF!</definedName>
    <definedName name="___pa0316" localSheetId="1">#REF!</definedName>
    <definedName name="___pa0316" localSheetId="7">#REF!</definedName>
    <definedName name="___pa0316">#REF!</definedName>
    <definedName name="___pa0317" localSheetId="1">#REF!</definedName>
    <definedName name="___pa0317" localSheetId="7">#REF!</definedName>
    <definedName name="___pa0317">#REF!</definedName>
    <definedName name="___pa0318" localSheetId="1">#REF!</definedName>
    <definedName name="___pa0318" localSheetId="7">#REF!</definedName>
    <definedName name="___pa0318">#REF!</definedName>
    <definedName name="___pa0319" localSheetId="1">#REF!</definedName>
    <definedName name="___pa0319" localSheetId="7">#REF!</definedName>
    <definedName name="___pa0319">#REF!</definedName>
    <definedName name="___pa0320" localSheetId="1">#REF!</definedName>
    <definedName name="___pa0320" localSheetId="7">#REF!</definedName>
    <definedName name="___pa0320">#REF!</definedName>
    <definedName name="___pa0321" localSheetId="1">#REF!</definedName>
    <definedName name="___pa0321" localSheetId="7">#REF!</definedName>
    <definedName name="___pa0321">#REF!</definedName>
    <definedName name="___pa0322" localSheetId="1">#REF!</definedName>
    <definedName name="___pa0322" localSheetId="7">#REF!</definedName>
    <definedName name="___pa0322">#REF!</definedName>
    <definedName name="___pa0323" localSheetId="1">#REF!</definedName>
    <definedName name="___pa0323" localSheetId="7">#REF!</definedName>
    <definedName name="___pa0323">#REF!</definedName>
    <definedName name="___pa0325" localSheetId="1">#REF!</definedName>
    <definedName name="___pa0325" localSheetId="7">#REF!</definedName>
    <definedName name="___pa0325">#REF!</definedName>
    <definedName name="___pa0326" localSheetId="1">#REF!</definedName>
    <definedName name="___pa0326" localSheetId="7">#REF!</definedName>
    <definedName name="___pa0326">#REF!</definedName>
    <definedName name="___pa0327" localSheetId="1">#REF!</definedName>
    <definedName name="___pa0327" localSheetId="7">#REF!</definedName>
    <definedName name="___pa0327">#REF!</definedName>
    <definedName name="___pa0328" localSheetId="1">#REF!</definedName>
    <definedName name="___pa0328" localSheetId="7">#REF!</definedName>
    <definedName name="___pa0328">#REF!</definedName>
    <definedName name="___pa0329" localSheetId="1">#REF!</definedName>
    <definedName name="___pa0329" localSheetId="7">#REF!</definedName>
    <definedName name="___pa0329">#REF!</definedName>
    <definedName name="___pa0406" localSheetId="1">#REF!</definedName>
    <definedName name="___pa0406" localSheetId="7">#REF!</definedName>
    <definedName name="___pa0406">#REF!</definedName>
    <definedName name="___pa0408" localSheetId="1">#REF!</definedName>
    <definedName name="___pa0408" localSheetId="7">#REF!</definedName>
    <definedName name="___pa0408">#REF!</definedName>
    <definedName name="___pa0409" localSheetId="1">#REF!</definedName>
    <definedName name="___pa0409" localSheetId="7">#REF!</definedName>
    <definedName name="___pa0409">#REF!</definedName>
    <definedName name="___pa0410" localSheetId="1">#REF!</definedName>
    <definedName name="___pa0410" localSheetId="7">#REF!</definedName>
    <definedName name="___pa0410">#REF!</definedName>
    <definedName name="___pa0411" localSheetId="1">#REF!</definedName>
    <definedName name="___pa0411" localSheetId="7">#REF!</definedName>
    <definedName name="___pa0411">#REF!</definedName>
    <definedName name="___pa0412" localSheetId="1">#REF!</definedName>
    <definedName name="___pa0412" localSheetId="7">#REF!</definedName>
    <definedName name="___pa0412">#REF!</definedName>
    <definedName name="___pa0413" localSheetId="1">#REF!</definedName>
    <definedName name="___pa0413" localSheetId="7">#REF!</definedName>
    <definedName name="___pa0413">#REF!</definedName>
    <definedName name="___pa0414" localSheetId="1">#REF!</definedName>
    <definedName name="___pa0414" localSheetId="7">#REF!</definedName>
    <definedName name="___pa0414">#REF!</definedName>
    <definedName name="___pa0415" localSheetId="1">#REF!</definedName>
    <definedName name="___pa0415" localSheetId="7">#REF!</definedName>
    <definedName name="___pa0415">#REF!</definedName>
    <definedName name="___pa0416" localSheetId="1">#REF!</definedName>
    <definedName name="___pa0416" localSheetId="7">#REF!</definedName>
    <definedName name="___pa0416">#REF!</definedName>
    <definedName name="___pa0418" localSheetId="1">#REF!</definedName>
    <definedName name="___pa0418" localSheetId="7">#REF!</definedName>
    <definedName name="___pa0418">#REF!</definedName>
    <definedName name="___pa0419" localSheetId="1">#REF!</definedName>
    <definedName name="___pa0419" localSheetId="7">#REF!</definedName>
    <definedName name="___pa0419">#REF!</definedName>
    <definedName name="___pa0420" localSheetId="1">#REF!</definedName>
    <definedName name="___pa0420" localSheetId="7">#REF!</definedName>
    <definedName name="___pa0420">#REF!</definedName>
    <definedName name="___pa0422" localSheetId="1">#REF!</definedName>
    <definedName name="___pa0422" localSheetId="7">#REF!</definedName>
    <definedName name="___pa0422">#REF!</definedName>
    <definedName name="___pa0423" localSheetId="1">#REF!</definedName>
    <definedName name="___pa0423" localSheetId="7">#REF!</definedName>
    <definedName name="___pa0423">#REF!</definedName>
    <definedName name="___pa0424" localSheetId="1">#REF!</definedName>
    <definedName name="___pa0424" localSheetId="7">#REF!</definedName>
    <definedName name="___pa0424">#REF!</definedName>
    <definedName name="___pa0425" localSheetId="1">#REF!</definedName>
    <definedName name="___pa0425" localSheetId="7">#REF!</definedName>
    <definedName name="___pa0425">#REF!</definedName>
    <definedName name="___pa0427" localSheetId="1">#REF!</definedName>
    <definedName name="___pa0427" localSheetId="7">#REF!</definedName>
    <definedName name="___pa0427">#REF!</definedName>
    <definedName name="___pa0505" localSheetId="1">#REF!</definedName>
    <definedName name="___pa0505" localSheetId="7">#REF!</definedName>
    <definedName name="___pa0505">#REF!</definedName>
    <definedName name="___pa0506" localSheetId="1">#REF!</definedName>
    <definedName name="___pa0506" localSheetId="7">#REF!</definedName>
    <definedName name="___pa0506">#REF!</definedName>
    <definedName name="___pa0510" localSheetId="1">#REF!</definedName>
    <definedName name="___pa0510" localSheetId="7">#REF!</definedName>
    <definedName name="___pa0510">#REF!</definedName>
    <definedName name="___pa0511" localSheetId="1">#REF!</definedName>
    <definedName name="___pa0511" localSheetId="7">#REF!</definedName>
    <definedName name="___pa0511">#REF!</definedName>
    <definedName name="___pa0512" localSheetId="1">#REF!</definedName>
    <definedName name="___pa0512" localSheetId="7">#REF!</definedName>
    <definedName name="___pa0512">#REF!</definedName>
    <definedName name="___pa0513" localSheetId="1">#REF!</definedName>
    <definedName name="___pa0513" localSheetId="7">#REF!</definedName>
    <definedName name="___pa0513">#REF!</definedName>
    <definedName name="___pa0517" localSheetId="1">#REF!</definedName>
    <definedName name="___pa0517" localSheetId="7">#REF!</definedName>
    <definedName name="___pa0517">#REF!</definedName>
    <definedName name="___pa0518" localSheetId="1">#REF!</definedName>
    <definedName name="___pa0518" localSheetId="7">#REF!</definedName>
    <definedName name="___pa0518">#REF!</definedName>
    <definedName name="___pa0526" localSheetId="1">#REF!</definedName>
    <definedName name="___pa0526" localSheetId="7">#REF!</definedName>
    <definedName name="___pa0526">#REF!</definedName>
    <definedName name="___pa0530" localSheetId="1">#REF!</definedName>
    <definedName name="___pa0530" localSheetId="7">#REF!</definedName>
    <definedName name="___pa0530">#REF!</definedName>
    <definedName name="___pa0535" localSheetId="1">#REF!</definedName>
    <definedName name="___pa0535" localSheetId="7">#REF!</definedName>
    <definedName name="___pa0535">#REF!</definedName>
    <definedName name="___pa0538" localSheetId="1">#REF!</definedName>
    <definedName name="___pa0538" localSheetId="7">#REF!</definedName>
    <definedName name="___pa0538">#REF!</definedName>
    <definedName name="___pa0604" localSheetId="1">#REF!</definedName>
    <definedName name="___pa0604" localSheetId="7">#REF!</definedName>
    <definedName name="___pa0604">#REF!</definedName>
    <definedName name="___pa0605" localSheetId="1">#REF!</definedName>
    <definedName name="___pa0605" localSheetId="7">#REF!</definedName>
    <definedName name="___pa0605">#REF!</definedName>
    <definedName name="___pa0606" localSheetId="1">#REF!</definedName>
    <definedName name="___pa0606" localSheetId="7">#REF!</definedName>
    <definedName name="___pa0606">#REF!</definedName>
    <definedName name="___pa0607" localSheetId="1">#REF!</definedName>
    <definedName name="___pa0607" localSheetId="7">#REF!</definedName>
    <definedName name="___pa0607">#REF!</definedName>
    <definedName name="___pa0805" localSheetId="1">#REF!</definedName>
    <definedName name="___pa0805" localSheetId="7">#REF!</definedName>
    <definedName name="___pa0805">#REF!</definedName>
    <definedName name="___pa0812" localSheetId="1">#REF!</definedName>
    <definedName name="___pa0812" localSheetId="7">#REF!</definedName>
    <definedName name="___pa0812">#REF!</definedName>
    <definedName name="___pa1003">[7]Sheet1!$E$7</definedName>
    <definedName name="___pa3040" localSheetId="1">#REF!</definedName>
    <definedName name="___pa3040" localSheetId="7">#REF!</definedName>
    <definedName name="___pa3040">#REF!</definedName>
    <definedName name="___pa3050" localSheetId="1">#REF!</definedName>
    <definedName name="___pa3050" localSheetId="7">#REF!</definedName>
    <definedName name="___pa3050">#REF!</definedName>
    <definedName name="___paa0421" localSheetId="1">#REF!</definedName>
    <definedName name="___paa0421" localSheetId="7">#REF!</definedName>
    <definedName name="___paa0421">#REF!</definedName>
    <definedName name="___paa316" localSheetId="1">#REF!</definedName>
    <definedName name="___paa316" localSheetId="7">#REF!</definedName>
    <definedName name="___paa316">#REF!</definedName>
    <definedName name="___paa324" localSheetId="1">#REF!</definedName>
    <definedName name="___paa324" localSheetId="7">#REF!</definedName>
    <definedName name="___paa324">#REF!</definedName>
    <definedName name="___paa408" localSheetId="1">#REF!</definedName>
    <definedName name="___paa408" localSheetId="7">#REF!</definedName>
    <definedName name="___paa408">#REF!</definedName>
    <definedName name="___paa409" localSheetId="1">#REF!</definedName>
    <definedName name="___paa409" localSheetId="7">#REF!</definedName>
    <definedName name="___paa409">#REF!</definedName>
    <definedName name="___paa410" localSheetId="1">#REF!</definedName>
    <definedName name="___paa410" localSheetId="7">#REF!</definedName>
    <definedName name="___paa410">#REF!</definedName>
    <definedName name="___paa412" localSheetId="1">#REF!</definedName>
    <definedName name="___paa412" localSheetId="7">#REF!</definedName>
    <definedName name="___paa412">#REF!</definedName>
    <definedName name="___paa531" localSheetId="1">#REF!</definedName>
    <definedName name="___paa531" localSheetId="7">#REF!</definedName>
    <definedName name="___paa531">#REF!</definedName>
    <definedName name="___pab100" localSheetId="1">#REF!</definedName>
    <definedName name="___pab100" localSheetId="7">#REF!</definedName>
    <definedName name="___pab100">#REF!</definedName>
    <definedName name="___pab125" localSheetId="1">#REF!</definedName>
    <definedName name="___pab125" localSheetId="7">#REF!</definedName>
    <definedName name="___pab125">#REF!</definedName>
    <definedName name="___pab15" localSheetId="1">#REF!</definedName>
    <definedName name="___pab15" localSheetId="7">#REF!</definedName>
    <definedName name="___pab15">#REF!</definedName>
    <definedName name="___pab150" localSheetId="1">#REF!</definedName>
    <definedName name="___pab150" localSheetId="7">#REF!</definedName>
    <definedName name="___pab150">#REF!</definedName>
    <definedName name="___pab2" localSheetId="1">#REF!</definedName>
    <definedName name="___pab2" localSheetId="7">#REF!</definedName>
    <definedName name="___pab2">#REF!</definedName>
    <definedName name="___pab20" localSheetId="1">#REF!</definedName>
    <definedName name="___pab20" localSheetId="7">#REF!</definedName>
    <definedName name="___pab20">#REF!</definedName>
    <definedName name="___pab25" localSheetId="1">#REF!</definedName>
    <definedName name="___pab25" localSheetId="7">#REF!</definedName>
    <definedName name="___pab25">#REF!</definedName>
    <definedName name="___pab308" localSheetId="1">#REF!</definedName>
    <definedName name="___pab308" localSheetId="7">#REF!</definedName>
    <definedName name="___pab308">#REF!</definedName>
    <definedName name="___pab309" localSheetId="1">#REF!</definedName>
    <definedName name="___pab309" localSheetId="7">#REF!</definedName>
    <definedName name="___pab309">#REF!</definedName>
    <definedName name="___pab310" localSheetId="1">#REF!</definedName>
    <definedName name="___pab310" localSheetId="7">#REF!</definedName>
    <definedName name="___pab310">#REF!</definedName>
    <definedName name="___pab316" localSheetId="1">#REF!</definedName>
    <definedName name="___pab316" localSheetId="7">#REF!</definedName>
    <definedName name="___pab316">#REF!</definedName>
    <definedName name="___pab32" localSheetId="1">#REF!</definedName>
    <definedName name="___pab32" localSheetId="7">#REF!</definedName>
    <definedName name="___pab32">#REF!</definedName>
    <definedName name="___pab324" localSheetId="1">#REF!</definedName>
    <definedName name="___pab324" localSheetId="7">#REF!</definedName>
    <definedName name="___pab324">#REF!</definedName>
    <definedName name="___pab4" localSheetId="1">#REF!</definedName>
    <definedName name="___pab4" localSheetId="7">#REF!</definedName>
    <definedName name="___pab4">#REF!</definedName>
    <definedName name="___pab40" localSheetId="1">#REF!</definedName>
    <definedName name="___pab40" localSheetId="7">#REF!</definedName>
    <definedName name="___pab40">#REF!</definedName>
    <definedName name="___pab421" localSheetId="1">#REF!</definedName>
    <definedName name="___pab421" localSheetId="7">#REF!</definedName>
    <definedName name="___pab421">#REF!</definedName>
    <definedName name="___pab50" localSheetId="1">#REF!</definedName>
    <definedName name="___pab50" localSheetId="7">#REF!</definedName>
    <definedName name="___pab50">#REF!</definedName>
    <definedName name="___pab531" localSheetId="1">#REF!</definedName>
    <definedName name="___pab531" localSheetId="7">#REF!</definedName>
    <definedName name="___pab531">#REF!</definedName>
    <definedName name="___pab6" localSheetId="1">#REF!</definedName>
    <definedName name="___pab6" localSheetId="7">#REF!</definedName>
    <definedName name="___pab6">#REF!</definedName>
    <definedName name="___pab65" localSheetId="1">#REF!</definedName>
    <definedName name="___pab65" localSheetId="7">#REF!</definedName>
    <definedName name="___pab65">#REF!</definedName>
    <definedName name="___pab80" localSheetId="1">#REF!</definedName>
    <definedName name="___pab80" localSheetId="7">#REF!</definedName>
    <definedName name="___pab80">#REF!</definedName>
    <definedName name="___pac309" localSheetId="1">#REF!</definedName>
    <definedName name="___pac309" localSheetId="7">#REF!</definedName>
    <definedName name="___pac309">#REF!</definedName>
    <definedName name="___pac310" localSheetId="1">#REF!</definedName>
    <definedName name="___pac310" localSheetId="7">#REF!</definedName>
    <definedName name="___pac310">#REF!</definedName>
    <definedName name="___pac316" localSheetId="1">#REF!</definedName>
    <definedName name="___pac316" localSheetId="7">#REF!</definedName>
    <definedName name="___pac316">#REF!</definedName>
    <definedName name="___pac324" localSheetId="1">#REF!</definedName>
    <definedName name="___pac324" localSheetId="7">#REF!</definedName>
    <definedName name="___pac324">#REF!</definedName>
    <definedName name="___pac531" localSheetId="1">#REF!</definedName>
    <definedName name="___pac531" localSheetId="7">#REF!</definedName>
    <definedName name="___pac531">#REF!</definedName>
    <definedName name="___pad324" localSheetId="1">#REF!</definedName>
    <definedName name="___pad324" localSheetId="7">#REF!</definedName>
    <definedName name="___pad324">#REF!</definedName>
    <definedName name="___pah150" localSheetId="1">#REF!</definedName>
    <definedName name="___pah150" localSheetId="7">#REF!</definedName>
    <definedName name="___pah150">#REF!</definedName>
    <definedName name="___pak100" localSheetId="1">#REF!</definedName>
    <definedName name="___pak100" localSheetId="7">#REF!</definedName>
    <definedName name="___pak100">#REF!</definedName>
    <definedName name="___pak150" localSheetId="1">#REF!</definedName>
    <definedName name="___pak150" localSheetId="7">#REF!</definedName>
    <definedName name="___pak150">#REF!</definedName>
    <definedName name="___pak50" localSheetId="1">#REF!</definedName>
    <definedName name="___pak50" localSheetId="7">#REF!</definedName>
    <definedName name="___pak50">#REF!</definedName>
    <definedName name="___pak80" localSheetId="1">#REF!</definedName>
    <definedName name="___pak80" localSheetId="7">#REF!</definedName>
    <definedName name="___pak80">#REF!</definedName>
    <definedName name="___pb0130">[7]Sheet1!$E$15</definedName>
    <definedName name="___pb0131">[7]Sheet1!$E$16</definedName>
    <definedName name="___PB0132">[7]Sheet1!$E$17</definedName>
    <definedName name="___PB0135">[7]Sheet1!$E$18</definedName>
    <definedName name="___PB0305">[7]Sheet1!$E$24</definedName>
    <definedName name="___pbs100" localSheetId="1">#REF!</definedName>
    <definedName name="___pbs100" localSheetId="7">#REF!</definedName>
    <definedName name="___pbs100">#REF!</definedName>
    <definedName name="___pbs15" localSheetId="1">#REF!</definedName>
    <definedName name="___pbs15" localSheetId="7">#REF!</definedName>
    <definedName name="___pbs15">#REF!</definedName>
    <definedName name="___pbs150" localSheetId="1">#REF!</definedName>
    <definedName name="___pbs150" localSheetId="7">#REF!</definedName>
    <definedName name="___pbs150">#REF!</definedName>
    <definedName name="___pbs40" localSheetId="1">#REF!</definedName>
    <definedName name="___pbs40" localSheetId="7">#REF!</definedName>
    <definedName name="___pbs40">#REF!</definedName>
    <definedName name="___pbs50" localSheetId="1">#REF!</definedName>
    <definedName name="___pbs50" localSheetId="7">#REF!</definedName>
    <definedName name="___pbs50">#REF!</definedName>
    <definedName name="___pbs65" localSheetId="1">#REF!</definedName>
    <definedName name="___pbs65" localSheetId="7">#REF!</definedName>
    <definedName name="___pbs65">#REF!</definedName>
    <definedName name="___pbs80" localSheetId="1">#REF!</definedName>
    <definedName name="___pbs80" localSheetId="7">#REF!</definedName>
    <definedName name="___pbs80">#REF!</definedName>
    <definedName name="___pc0022">[7]Sheet1!$E$31</definedName>
    <definedName name="___pc50" localSheetId="1">#REF!</definedName>
    <definedName name="___pc50" localSheetId="7">#REF!</definedName>
    <definedName name="___pc50">#REF!</definedName>
    <definedName name="___pc80" localSheetId="1">#REF!</definedName>
    <definedName name="___pc80" localSheetId="7">#REF!</definedName>
    <definedName name="___pc80">#REF!</definedName>
    <definedName name="___pcf80" localSheetId="1">#REF!</definedName>
    <definedName name="___pcf80" localSheetId="7">#REF!</definedName>
    <definedName name="___pcf80">#REF!</definedName>
    <definedName name="___pd0120">[7]Sheet1!$E$42</definedName>
    <definedName name="___pd0132">[7]Sheet1!$E$45</definedName>
    <definedName name="___pd0163">[7]Sheet1!$E$53</definedName>
    <definedName name="___pd0164">[7]Sheet1!$E$54</definedName>
    <definedName name="___pd0165">[7]Sheet1!$E$55</definedName>
    <definedName name="___pd0166">[7]Sheet1!$E$56</definedName>
    <definedName name="___pd0167">[7]Sheet1!$E$57</definedName>
    <definedName name="___pd0200">[7]Sheet1!$E$58</definedName>
    <definedName name="___pd0210">[7]Sheet1!$E$59</definedName>
    <definedName name="___pd0220">[7]Sheet1!$E$60</definedName>
    <definedName name="___pd0240">[7]Sheet1!$E$62</definedName>
    <definedName name="___pd0242">[7]Sheet1!$E$63</definedName>
    <definedName name="___pd0246">[7]Sheet1!$E$65</definedName>
    <definedName name="___pd0260">[7]Sheet1!$E$69</definedName>
    <definedName name="___pd0261">[7]Sheet1!$E$70</definedName>
    <definedName name="___pd0262">[7]Sheet1!$E$71</definedName>
    <definedName name="___pe0015">[7]Sheet1!$E$82</definedName>
    <definedName name="___pe0025">[7]Sheet1!$E$86</definedName>
    <definedName name="___pf0100">[7]Sheet1!$E$89</definedName>
    <definedName name="___pf0280">[7]Sheet1!$E$110</definedName>
    <definedName name="___pf0400">[7]Sheet1!$E$119</definedName>
    <definedName name="___pf5001">[7]Sheet1!$E$137</definedName>
    <definedName name="___pg0130">[7]Sheet1!$E$142</definedName>
    <definedName name="___pg0140">[7]Sheet1!$E$143</definedName>
    <definedName name="___ph100" localSheetId="1">#REF!</definedName>
    <definedName name="___ph100" localSheetId="7">#REF!</definedName>
    <definedName name="___ph100">#REF!</definedName>
    <definedName name="___ph150" localSheetId="1">#REF!</definedName>
    <definedName name="___ph150" localSheetId="7">#REF!</definedName>
    <definedName name="___ph150">#REF!</definedName>
    <definedName name="___phf100" localSheetId="1">#REF!</definedName>
    <definedName name="___phf100" localSheetId="7">#REF!</definedName>
    <definedName name="___phf100">#REF!</definedName>
    <definedName name="___phf150" localSheetId="1">#REF!</definedName>
    <definedName name="___phf150" localSheetId="7">#REF!</definedName>
    <definedName name="___phf150">#REF!</definedName>
    <definedName name="___pi0110">[7]Sheet1!$E$172</definedName>
    <definedName name="___pi0112">[7]Sheet1!$E$173</definedName>
    <definedName name="___pi0502">[7]Sheet1!$E$187</definedName>
    <definedName name="___pi0503">[7]Sheet1!$E$188</definedName>
    <definedName name="___pi0600">[7]Sheet1!$E$189</definedName>
    <definedName name="___pi0601">[7]Sheet1!$E$190</definedName>
    <definedName name="___pi0602">[7]Sheet1!$E$191</definedName>
    <definedName name="___pi0603">[7]Sheet1!$E$192</definedName>
    <definedName name="___pj0103">[7]Sheet1!$E$196</definedName>
    <definedName name="___pj1004">[7]Sheet1!$E$215</definedName>
    <definedName name="___pv100" localSheetId="1">#REF!</definedName>
    <definedName name="___pv100" localSheetId="7">#REF!</definedName>
    <definedName name="___pv100">#REF!</definedName>
    <definedName name="___pv40" localSheetId="1">#REF!</definedName>
    <definedName name="___pv40" localSheetId="7">#REF!</definedName>
    <definedName name="___pv40">#REF!</definedName>
    <definedName name="___pv50" localSheetId="1">#REF!</definedName>
    <definedName name="___pv50" localSheetId="7">#REF!</definedName>
    <definedName name="___pv50">#REF!</definedName>
    <definedName name="___pv80" localSheetId="1">#REF!</definedName>
    <definedName name="___pv80" localSheetId="7">#REF!</definedName>
    <definedName name="___pv80">#REF!</definedName>
    <definedName name="___pvc100" localSheetId="1">[10]SAP!#REF!</definedName>
    <definedName name="___pvc100" localSheetId="7">[10]SAP!#REF!</definedName>
    <definedName name="___pvc100">[10]SAP!#REF!</definedName>
    <definedName name="___pvc150" localSheetId="1">[10]SAP!#REF!</definedName>
    <definedName name="___pvc150" localSheetId="7">[10]SAP!#REF!</definedName>
    <definedName name="___pvc150">[10]SAP!#REF!</definedName>
    <definedName name="___pvc20" localSheetId="1">[10]SAP!#REF!</definedName>
    <definedName name="___pvc20" localSheetId="7">[10]SAP!#REF!</definedName>
    <definedName name="___pvc20">[10]SAP!#REF!</definedName>
    <definedName name="___pvc200" localSheetId="1">[10]SAP!#REF!</definedName>
    <definedName name="___pvc200" localSheetId="7">[10]SAP!#REF!</definedName>
    <definedName name="___pvc200">[10]SAP!#REF!</definedName>
    <definedName name="___pvc25" localSheetId="1">[10]SAP!#REF!</definedName>
    <definedName name="___pvc25" localSheetId="7">[10]SAP!#REF!</definedName>
    <definedName name="___pvc25">[10]SAP!#REF!</definedName>
    <definedName name="___pvc32" localSheetId="1">[10]SAP!#REF!</definedName>
    <definedName name="___pvc32" localSheetId="7">[10]SAP!#REF!</definedName>
    <definedName name="___pvc32">[10]SAP!#REF!</definedName>
    <definedName name="___pvc40" localSheetId="1">[10]SAP!#REF!</definedName>
    <definedName name="___pvc40" localSheetId="7">[10]SAP!#REF!</definedName>
    <definedName name="___pvc40">[10]SAP!#REF!</definedName>
    <definedName name="___pvc50" localSheetId="1">[10]SAP!#REF!</definedName>
    <definedName name="___pvc50" localSheetId="7">[10]SAP!#REF!</definedName>
    <definedName name="___pvc50">[10]SAP!#REF!</definedName>
    <definedName name="___pvc65" localSheetId="1">[10]SAP!#REF!</definedName>
    <definedName name="___pvc65" localSheetId="7">[10]SAP!#REF!</definedName>
    <definedName name="___pvc65">[10]SAP!#REF!</definedName>
    <definedName name="___pvc80" localSheetId="1">[10]SAP!#REF!</definedName>
    <definedName name="___pvc80" localSheetId="7">[10]SAP!#REF!</definedName>
    <definedName name="___pvc80">[10]SAP!#REF!</definedName>
    <definedName name="___pvf100" localSheetId="1">#REF!</definedName>
    <definedName name="___pvf100" localSheetId="7">#REF!</definedName>
    <definedName name="___pvf100">#REF!</definedName>
    <definedName name="___pvf80" localSheetId="1">#REF!</definedName>
    <definedName name="___pvf80" localSheetId="7">#REF!</definedName>
    <definedName name="___pvf80">#REF!</definedName>
    <definedName name="___qmd15" localSheetId="1">[10]SAP!#REF!</definedName>
    <definedName name="___qmd15" localSheetId="7">[10]SAP!#REF!</definedName>
    <definedName name="___qmd15">[10]SAP!#REF!</definedName>
    <definedName name="___qmd20" localSheetId="1">[10]SAP!#REF!</definedName>
    <definedName name="___qmd20" localSheetId="7">[10]SAP!#REF!</definedName>
    <definedName name="___qmd20">[10]SAP!#REF!</definedName>
    <definedName name="___rdd100" localSheetId="1">[10]SAP!#REF!</definedName>
    <definedName name="___rdd100" localSheetId="7">[10]SAP!#REF!</definedName>
    <definedName name="___rdd100">[10]SAP!#REF!</definedName>
    <definedName name="___rdd150" localSheetId="1">[10]SAP!#REF!</definedName>
    <definedName name="___rdd150" localSheetId="7">[10]SAP!#REF!</definedName>
    <definedName name="___rdd150">[10]SAP!#REF!</definedName>
    <definedName name="___rk100" localSheetId="1">#REF!</definedName>
    <definedName name="___rk100" localSheetId="7">#REF!</definedName>
    <definedName name="___rk100">#REF!</definedName>
    <definedName name="___rk200" localSheetId="1">#REF!</definedName>
    <definedName name="___rk200" localSheetId="7">#REF!</definedName>
    <definedName name="___rk200">#REF!</definedName>
    <definedName name="___rk300" localSheetId="1">#REF!</definedName>
    <definedName name="___rk300" localSheetId="7">#REF!</definedName>
    <definedName name="___rk300">#REF!</definedName>
    <definedName name="___rk600" localSheetId="1">#REF!</definedName>
    <definedName name="___rk600" localSheetId="7">#REF!</definedName>
    <definedName name="___rk600">#REF!</definedName>
    <definedName name="___rkl1000" localSheetId="1">#REF!</definedName>
    <definedName name="___rkl1000" localSheetId="7">#REF!</definedName>
    <definedName name="___rkl1000">#REF!</definedName>
    <definedName name="___rkl1200" localSheetId="1">#REF!</definedName>
    <definedName name="___rkl1200" localSheetId="7">#REF!</definedName>
    <definedName name="___rkl1200">#REF!</definedName>
    <definedName name="___rkl200" localSheetId="1">#REF!</definedName>
    <definedName name="___rkl200" localSheetId="7">#REF!</definedName>
    <definedName name="___rkl200">#REF!</definedName>
    <definedName name="___rkl300" localSheetId="1">#REF!</definedName>
    <definedName name="___rkl300" localSheetId="7">#REF!</definedName>
    <definedName name="___rkl300">#REF!</definedName>
    <definedName name="___rkl400" localSheetId="1">#REF!</definedName>
    <definedName name="___rkl400" localSheetId="7">#REF!</definedName>
    <definedName name="___rkl400">#REF!</definedName>
    <definedName name="___rkl500" localSheetId="1">#REF!</definedName>
    <definedName name="___rkl500" localSheetId="7">#REF!</definedName>
    <definedName name="___rkl500">#REF!</definedName>
    <definedName name="___rkl600" localSheetId="1">#REF!</definedName>
    <definedName name="___rkl600" localSheetId="7">#REF!</definedName>
    <definedName name="___rkl600">#REF!</definedName>
    <definedName name="___rkl700" localSheetId="1">#REF!</definedName>
    <definedName name="___rkl700" localSheetId="7">#REF!</definedName>
    <definedName name="___rkl700">#REF!</definedName>
    <definedName name="___rkl800" localSheetId="1">#REF!</definedName>
    <definedName name="___rkl800" localSheetId="7">#REF!</definedName>
    <definedName name="___rkl800">#REF!</definedName>
    <definedName name="___sfv150" localSheetId="1">#REF!</definedName>
    <definedName name="___sfv150" localSheetId="7">#REF!</definedName>
    <definedName name="___sfv150">#REF!</definedName>
    <definedName name="___std100" localSheetId="1">#REF!</definedName>
    <definedName name="___std100" localSheetId="7">#REF!</definedName>
    <definedName name="___std100">#REF!</definedName>
    <definedName name="___std150" localSheetId="1">#REF!</definedName>
    <definedName name="___std150" localSheetId="7">#REF!</definedName>
    <definedName name="___std150">#REF!</definedName>
    <definedName name="___std50" localSheetId="1">#REF!</definedName>
    <definedName name="___std50" localSheetId="7">#REF!</definedName>
    <definedName name="___std50">#REF!</definedName>
    <definedName name="___std65" localSheetId="1">#REF!</definedName>
    <definedName name="___std65" localSheetId="7">#REF!</definedName>
    <definedName name="___std65">#REF!</definedName>
    <definedName name="___SUB1" localSheetId="1">#REF!</definedName>
    <definedName name="___SUB1" localSheetId="7">#REF!</definedName>
    <definedName name="___SUB1">#REF!</definedName>
    <definedName name="___SUB2" localSheetId="1">#REF!</definedName>
    <definedName name="___SUB2" localSheetId="7">#REF!</definedName>
    <definedName name="___SUB2">#REF!</definedName>
    <definedName name="___SUB3" localSheetId="1">#REF!</definedName>
    <definedName name="___SUB3" localSheetId="7">#REF!</definedName>
    <definedName name="___SUB3">#REF!</definedName>
    <definedName name="___SUB4" localSheetId="1">#REF!</definedName>
    <definedName name="___SUB4" localSheetId="7">#REF!</definedName>
    <definedName name="___SUB4">#REF!</definedName>
    <definedName name="___SUB5" localSheetId="1">#REF!</definedName>
    <definedName name="___SUB5" localSheetId="7">#REF!</definedName>
    <definedName name="___SUB5">#REF!</definedName>
    <definedName name="___SUB6" localSheetId="1">#REF!</definedName>
    <definedName name="___SUB6" localSheetId="7">#REF!</definedName>
    <definedName name="___SUB6">#REF!</definedName>
    <definedName name="___SUB7" localSheetId="1">#REF!</definedName>
    <definedName name="___SUB7" localSheetId="7">#REF!</definedName>
    <definedName name="___SUB7">#REF!</definedName>
    <definedName name="___tlc20" localSheetId="1">#REF!</definedName>
    <definedName name="___tlc20" localSheetId="7">#REF!</definedName>
    <definedName name="___tlc20">#REF!</definedName>
    <definedName name="___tsv25" localSheetId="1">#REF!</definedName>
    <definedName name="___tsv25" localSheetId="7">#REF!</definedName>
    <definedName name="___tsv25">#REF!</definedName>
    <definedName name="___ujl001" localSheetId="1">#REF!</definedName>
    <definedName name="___ujl001" localSheetId="7">#REF!</definedName>
    <definedName name="___ujl001">#REF!</definedName>
    <definedName name="___uph010" localSheetId="1">#REF!</definedName>
    <definedName name="___uph010" localSheetId="7">#REF!</definedName>
    <definedName name="___uph010">#REF!</definedName>
    <definedName name="___uph011" localSheetId="1">#REF!</definedName>
    <definedName name="___uph011" localSheetId="7">#REF!</definedName>
    <definedName name="___uph011">#REF!</definedName>
    <definedName name="___uph012" localSheetId="1">#REF!</definedName>
    <definedName name="___uph012" localSheetId="7">#REF!</definedName>
    <definedName name="___uph012">#REF!</definedName>
    <definedName name="___uph013" localSheetId="1">#REF!</definedName>
    <definedName name="___uph013" localSheetId="7">#REF!</definedName>
    <definedName name="___uph013">#REF!</definedName>
    <definedName name="___uph014" localSheetId="1">#REF!</definedName>
    <definedName name="___uph014" localSheetId="7">#REF!</definedName>
    <definedName name="___uph014">#REF!</definedName>
    <definedName name="___uph015" localSheetId="1">#REF!</definedName>
    <definedName name="___uph015" localSheetId="7">#REF!</definedName>
    <definedName name="___uph015">#REF!</definedName>
    <definedName name="___uph016" localSheetId="1">#REF!</definedName>
    <definedName name="___uph016" localSheetId="7">#REF!</definedName>
    <definedName name="___uph016">#REF!</definedName>
    <definedName name="___UPH022" localSheetId="1">#REF!</definedName>
    <definedName name="___UPH022" localSheetId="7">#REF!</definedName>
    <definedName name="___UPH022">#REF!</definedName>
    <definedName name="___uro001">[7]Sheet1!$I$661</definedName>
    <definedName name="___uro002">[7]Sheet1!$I$662</definedName>
    <definedName name="___uro003">[7]Sheet1!$I$663</definedName>
    <definedName name="___uro004">[7]Sheet1!$I$664</definedName>
    <definedName name="___uro005">[7]Sheet1!$I$665</definedName>
    <definedName name="___uro006">[7]Sheet1!$I$666</definedName>
    <definedName name="___uro007">[7]Sheet1!$I$667</definedName>
    <definedName name="___uro008">[7]Sheet1!$I$668</definedName>
    <definedName name="___uro009">[7]Sheet1!$I$669</definedName>
    <definedName name="___usd2" localSheetId="1">#REF!</definedName>
    <definedName name="___usd2" localSheetId="7">#REF!</definedName>
    <definedName name="___usd2">#REF!</definedName>
    <definedName name="___vnt100" localSheetId="1">#REF!</definedName>
    <definedName name="___vnt100" localSheetId="7">#REF!</definedName>
    <definedName name="___vnt100">#REF!</definedName>
    <definedName name="___vnt40" localSheetId="1">#REF!</definedName>
    <definedName name="___vnt40" localSheetId="7">#REF!</definedName>
    <definedName name="___vnt40">#REF!</definedName>
    <definedName name="___vnt50" localSheetId="1">#REF!</definedName>
    <definedName name="___vnt50" localSheetId="7">#REF!</definedName>
    <definedName name="___vnt50">#REF!</definedName>
    <definedName name="___vnt80" localSheetId="1">#REF!</definedName>
    <definedName name="___vnt80" localSheetId="7">#REF!</definedName>
    <definedName name="___vnt80">#REF!</definedName>
    <definedName name="___WF32" localSheetId="1">[9]Material!#REF!</definedName>
    <definedName name="___WF32" localSheetId="7">[9]Material!#REF!</definedName>
    <definedName name="___WF32">[9]Material!#REF!</definedName>
    <definedName name="___WF42" localSheetId="1">[9]Material!#REF!</definedName>
    <definedName name="___WF42" localSheetId="7">[9]Material!#REF!</definedName>
    <definedName name="___WF42">[9]Material!#REF!</definedName>
    <definedName name="___wf43" localSheetId="1">[13]Material!#REF!</definedName>
    <definedName name="___wf43" localSheetId="7">[13]Material!#REF!</definedName>
    <definedName name="___wf43">[13]Material!#REF!</definedName>
    <definedName name="__1" localSheetId="1">[5]Volume!#REF!</definedName>
    <definedName name="__1" localSheetId="7">[5]Volume!#REF!</definedName>
    <definedName name="__1">[5]Volume!#REF!</definedName>
    <definedName name="__1__123Graph_ACHART_1" hidden="1">'[14]Statprod gab'!$D$13:$D$20</definedName>
    <definedName name="__123Graph_A" hidden="1">'[15]L-2a'!$G$29:$G$36</definedName>
    <definedName name="__123Graph_B" hidden="1">'[15]L-2a'!$H$29:$H$36</definedName>
    <definedName name="__123Graph_X" hidden="1">'[15]L-2a'!$F$29:$F$34</definedName>
    <definedName name="__2__123Graph_LBL_ACHART_1" hidden="1">'[14]Statprod gab'!$D$13:$D$20</definedName>
    <definedName name="__3__123Graph_XCHART_1" hidden="1">'[14]Statprod gab'!$B$13:$B$20</definedName>
    <definedName name="__abs100" localSheetId="1">#REF!</definedName>
    <definedName name="__abs100" localSheetId="7">#REF!</definedName>
    <definedName name="__abs100">#REF!</definedName>
    <definedName name="__ahu100" localSheetId="1">#REF!</definedName>
    <definedName name="__ahu100" localSheetId="7">#REF!</definedName>
    <definedName name="__ahu100">#REF!</definedName>
    <definedName name="__ahu150" localSheetId="1">#REF!</definedName>
    <definedName name="__ahu150" localSheetId="7">#REF!</definedName>
    <definedName name="__ahu150">#REF!</definedName>
    <definedName name="__ako100" localSheetId="1">#REF!</definedName>
    <definedName name="__ako100" localSheetId="7">#REF!</definedName>
    <definedName name="__ako100">#REF!</definedName>
    <definedName name="__ako150" localSheetId="1">#REF!</definedName>
    <definedName name="__ako150" localSheetId="7">#REF!</definedName>
    <definedName name="__ako150">#REF!</definedName>
    <definedName name="__ako50" localSheetId="1">#REF!</definedName>
    <definedName name="__ako50" localSheetId="7">#REF!</definedName>
    <definedName name="__ako50">#REF!</definedName>
    <definedName name="__ako80" localSheetId="1">#REF!</definedName>
    <definedName name="__ako80" localSheetId="7">#REF!</definedName>
    <definedName name="__ako80">#REF!</definedName>
    <definedName name="__aku100" localSheetId="1">#REF!</definedName>
    <definedName name="__aku100" localSheetId="7">#REF!</definedName>
    <definedName name="__aku100">#REF!</definedName>
    <definedName name="__aku150" localSheetId="1">#REF!</definedName>
    <definedName name="__aku150" localSheetId="7">#REF!</definedName>
    <definedName name="__aku150">#REF!</definedName>
    <definedName name="__apa0100" localSheetId="1">#REF!</definedName>
    <definedName name="__apa0100" localSheetId="7">#REF!</definedName>
    <definedName name="__apa0100">#REF!</definedName>
    <definedName name="__apa0101" localSheetId="1">#REF!</definedName>
    <definedName name="__apa0101" localSheetId="7">#REF!</definedName>
    <definedName name="__apa0101">#REF!</definedName>
    <definedName name="__apa0102" localSheetId="1">#REF!</definedName>
    <definedName name="__apa0102" localSheetId="7">#REF!</definedName>
    <definedName name="__apa0102">#REF!</definedName>
    <definedName name="__apa0103" localSheetId="1">#REF!</definedName>
    <definedName name="__apa0103" localSheetId="7">#REF!</definedName>
    <definedName name="__apa0103">#REF!</definedName>
    <definedName name="__apa0104" localSheetId="1">#REF!</definedName>
    <definedName name="__apa0104" localSheetId="7">#REF!</definedName>
    <definedName name="__apa0104">#REF!</definedName>
    <definedName name="__apa0105" localSheetId="1">#REF!</definedName>
    <definedName name="__apa0105" localSheetId="7">#REF!</definedName>
    <definedName name="__apa0105">#REF!</definedName>
    <definedName name="__apa0106" localSheetId="1">#REF!</definedName>
    <definedName name="__apa0106" localSheetId="7">#REF!</definedName>
    <definedName name="__apa0106">#REF!</definedName>
    <definedName name="__apa0107" localSheetId="1">#REF!</definedName>
    <definedName name="__apa0107" localSheetId="7">#REF!</definedName>
    <definedName name="__apa0107">#REF!</definedName>
    <definedName name="__apa0110" localSheetId="1">#REF!</definedName>
    <definedName name="__apa0110" localSheetId="7">#REF!</definedName>
    <definedName name="__apa0110">#REF!</definedName>
    <definedName name="__apa0120" localSheetId="1">#REF!</definedName>
    <definedName name="__apa0120" localSheetId="7">#REF!</definedName>
    <definedName name="__apa0120">#REF!</definedName>
    <definedName name="__APA0201" localSheetId="1">#REF!</definedName>
    <definedName name="__APA0201" localSheetId="7">#REF!</definedName>
    <definedName name="__APA0201">#REF!</definedName>
    <definedName name="__apa0202" localSheetId="1">#REF!</definedName>
    <definedName name="__apa0202" localSheetId="7">#REF!</definedName>
    <definedName name="__apa0202">#REF!</definedName>
    <definedName name="__apa0203" localSheetId="1">#REF!</definedName>
    <definedName name="__apa0203" localSheetId="7">#REF!</definedName>
    <definedName name="__apa0203">#REF!</definedName>
    <definedName name="__apa0303" localSheetId="1">#REF!</definedName>
    <definedName name="__apa0303" localSheetId="7">#REF!</definedName>
    <definedName name="__apa0303">#REF!</definedName>
    <definedName name="__apa0304" localSheetId="1">#REF!</definedName>
    <definedName name="__apa0304" localSheetId="7">#REF!</definedName>
    <definedName name="__apa0304">#REF!</definedName>
    <definedName name="__apa0305" localSheetId="1">#REF!</definedName>
    <definedName name="__apa0305" localSheetId="7">#REF!</definedName>
    <definedName name="__apa0305">#REF!</definedName>
    <definedName name="__apa0306" localSheetId="1">#REF!</definedName>
    <definedName name="__apa0306" localSheetId="7">#REF!</definedName>
    <definedName name="__apa0306">#REF!</definedName>
    <definedName name="__apa0307" localSheetId="1">#REF!</definedName>
    <definedName name="__apa0307" localSheetId="7">#REF!</definedName>
    <definedName name="__apa0307">#REF!</definedName>
    <definedName name="__apa0308" localSheetId="1">#REF!</definedName>
    <definedName name="__apa0308" localSheetId="7">#REF!</definedName>
    <definedName name="__apa0308">#REF!</definedName>
    <definedName name="__apa0309" localSheetId="1">#REF!</definedName>
    <definedName name="__apa0309" localSheetId="7">#REF!</definedName>
    <definedName name="__apa0309">#REF!</definedName>
    <definedName name="__apa0310" localSheetId="1">#REF!</definedName>
    <definedName name="__apa0310" localSheetId="7">#REF!</definedName>
    <definedName name="__apa0310">#REF!</definedName>
    <definedName name="__apa0311" localSheetId="1">#REF!</definedName>
    <definedName name="__apa0311" localSheetId="7">#REF!</definedName>
    <definedName name="__apa0311">#REF!</definedName>
    <definedName name="__apa0312" localSheetId="1">#REF!</definedName>
    <definedName name="__apa0312" localSheetId="7">#REF!</definedName>
    <definedName name="__apa0312">#REF!</definedName>
    <definedName name="__apa0313" localSheetId="1">#REF!</definedName>
    <definedName name="__apa0313" localSheetId="7">#REF!</definedName>
    <definedName name="__apa0313">#REF!</definedName>
    <definedName name="__apa0314" localSheetId="1">#REF!</definedName>
    <definedName name="__apa0314" localSheetId="7">#REF!</definedName>
    <definedName name="__apa0314">#REF!</definedName>
    <definedName name="__apa0315" localSheetId="1">#REF!</definedName>
    <definedName name="__apa0315" localSheetId="7">#REF!</definedName>
    <definedName name="__apa0315">#REF!</definedName>
    <definedName name="__APA0316" localSheetId="1">#REF!</definedName>
    <definedName name="__APA0316" localSheetId="7">#REF!</definedName>
    <definedName name="__APA0316">#REF!</definedName>
    <definedName name="__apa0319" localSheetId="1">#REF!</definedName>
    <definedName name="__apa0319" localSheetId="7">#REF!</definedName>
    <definedName name="__apa0319">#REF!</definedName>
    <definedName name="__apa0322" localSheetId="1">#REF!</definedName>
    <definedName name="__apa0322" localSheetId="7">#REF!</definedName>
    <definedName name="__apa0322">#REF!</definedName>
    <definedName name="__APA0408" localSheetId="1">#REF!</definedName>
    <definedName name="__APA0408" localSheetId="7">#REF!</definedName>
    <definedName name="__APA0408">#REF!</definedName>
    <definedName name="__APA0505" localSheetId="1">#REF!</definedName>
    <definedName name="__APA0505" localSheetId="7">#REF!</definedName>
    <definedName name="__APA0505">#REF!</definedName>
    <definedName name="__APA0512" localSheetId="1">#REF!</definedName>
    <definedName name="__APA0512" localSheetId="7">#REF!</definedName>
    <definedName name="__APA0512">#REF!</definedName>
    <definedName name="__bbs001" localSheetId="1">#REF!</definedName>
    <definedName name="__bbs001" localSheetId="7">#REF!</definedName>
    <definedName name="__bbs001">#REF!</definedName>
    <definedName name="__bbs004" localSheetId="1">#REF!</definedName>
    <definedName name="__bbs004" localSheetId="7">#REF!</definedName>
    <definedName name="__bbs004">#REF!</definedName>
    <definedName name="__bbs005" localSheetId="1">#REF!</definedName>
    <definedName name="__bbs005" localSheetId="7">#REF!</definedName>
    <definedName name="__bbs005">#REF!</definedName>
    <definedName name="__bbs010" localSheetId="1">#REF!</definedName>
    <definedName name="__bbs010" localSheetId="7">#REF!</definedName>
    <definedName name="__bbs010">#REF!</definedName>
    <definedName name="__bbs011" localSheetId="1">#REF!</definedName>
    <definedName name="__bbs011" localSheetId="7">#REF!</definedName>
    <definedName name="__bbs011">#REF!</definedName>
    <definedName name="__bbs012" localSheetId="1">#REF!</definedName>
    <definedName name="__bbs012" localSheetId="7">#REF!</definedName>
    <definedName name="__bbs012">#REF!</definedName>
    <definedName name="__bbs013" localSheetId="1">#REF!</definedName>
    <definedName name="__bbs013" localSheetId="7">#REF!</definedName>
    <definedName name="__bbs013">#REF!</definedName>
    <definedName name="__bbs014" localSheetId="1">#REF!</definedName>
    <definedName name="__bbs014" localSheetId="7">#REF!</definedName>
    <definedName name="__bbs014">#REF!</definedName>
    <definedName name="__bbs017" localSheetId="1">#REF!</definedName>
    <definedName name="__bbs017" localSheetId="7">#REF!</definedName>
    <definedName name="__bbs017">#REF!</definedName>
    <definedName name="__bbs117" localSheetId="1">#REF!</definedName>
    <definedName name="__bbs117" localSheetId="7">#REF!</definedName>
    <definedName name="__bbs117">#REF!</definedName>
    <definedName name="__bbs201" localSheetId="1">#REF!</definedName>
    <definedName name="__bbs201" localSheetId="7">#REF!</definedName>
    <definedName name="__bbs201">#REF!</definedName>
    <definedName name="__bbs301" localSheetId="1">#REF!</definedName>
    <definedName name="__bbs301" localSheetId="7">#REF!</definedName>
    <definedName name="__bbs301">#REF!</definedName>
    <definedName name="__bbs303" localSheetId="1">#REF!</definedName>
    <definedName name="__bbs303" localSheetId="7">#REF!</definedName>
    <definedName name="__bbs303">#REF!</definedName>
    <definedName name="__bca530" localSheetId="1">#REF!</definedName>
    <definedName name="__bca530" localSheetId="7">#REF!</definedName>
    <definedName name="__bca530">#REF!</definedName>
    <definedName name="__bca600" localSheetId="1">#REF!</definedName>
    <definedName name="__bca600" localSheetId="7">#REF!</definedName>
    <definedName name="__bca600">#REF!</definedName>
    <definedName name="__bcv100" localSheetId="1">#REF!</definedName>
    <definedName name="__bcv100" localSheetId="7">#REF!</definedName>
    <definedName name="__bcv100">#REF!</definedName>
    <definedName name="__bcv125" localSheetId="1">#REF!</definedName>
    <definedName name="__bcv125" localSheetId="7">#REF!</definedName>
    <definedName name="__bcv125">#REF!</definedName>
    <definedName name="__bcv150" localSheetId="1">#REF!</definedName>
    <definedName name="__bcv150" localSheetId="7">#REF!</definedName>
    <definedName name="__bcv150">#REF!</definedName>
    <definedName name="__bky001" localSheetId="1">#REF!</definedName>
    <definedName name="__bky001" localSheetId="7">#REF!</definedName>
    <definedName name="__bky001">#REF!</definedName>
    <definedName name="__bky514" localSheetId="1">#REF!</definedName>
    <definedName name="__bky514" localSheetId="7">#REF!</definedName>
    <definedName name="__bky514">#REF!</definedName>
    <definedName name="__boq1">[16]BOQ!$C$14:$J$456</definedName>
    <definedName name="__bpb200" localSheetId="1">#REF!</definedName>
    <definedName name="__bpb200" localSheetId="7">#REF!</definedName>
    <definedName name="__bpb200">#REF!</definedName>
    <definedName name="__bpb204" localSheetId="1">#REF!</definedName>
    <definedName name="__bpb204" localSheetId="7">#REF!</definedName>
    <definedName name="__bpb204">#REF!</definedName>
    <definedName name="__bpb302" localSheetId="1">#REF!</definedName>
    <definedName name="__bpb302" localSheetId="7">#REF!</definedName>
    <definedName name="__bpb302">#REF!</definedName>
    <definedName name="__bpc001" localSheetId="1">#REF!</definedName>
    <definedName name="__bpc001" localSheetId="7">#REF!</definedName>
    <definedName name="__bpc001">#REF!</definedName>
    <definedName name="__bul6161" localSheetId="1">#REF!</definedName>
    <definedName name="__bul6161" localSheetId="7">#REF!</definedName>
    <definedName name="__bul6161">#REF!</definedName>
    <definedName name="__bul6162" localSheetId="1">#REF!</definedName>
    <definedName name="__bul6162" localSheetId="7">#REF!</definedName>
    <definedName name="__bul6162">#REF!</definedName>
    <definedName name="__bul6166" localSheetId="1">#REF!</definedName>
    <definedName name="__bul6166" localSheetId="7">#REF!</definedName>
    <definedName name="__bul6166">#REF!</definedName>
    <definedName name="__bul6167" localSheetId="1">#REF!</definedName>
    <definedName name="__bul6167" localSheetId="7">#REF!</definedName>
    <definedName name="__bul6167">#REF!</definedName>
    <definedName name="__bul6168" localSheetId="1">#REF!</definedName>
    <definedName name="__bul6168" localSheetId="7">#REF!</definedName>
    <definedName name="__bul6168">#REF!</definedName>
    <definedName name="__bul6169" localSheetId="1">#REF!</definedName>
    <definedName name="__bul6169" localSheetId="7">#REF!</definedName>
    <definedName name="__bul6169">#REF!</definedName>
    <definedName name="__CAN15" localSheetId="1">[9]Material!#REF!</definedName>
    <definedName name="__CAN15" localSheetId="7">[9]Material!#REF!</definedName>
    <definedName name="__CAN15">[9]Material!#REF!</definedName>
    <definedName name="__cas80" localSheetId="1">#REF!</definedName>
    <definedName name="__cas80" localSheetId="7">#REF!</definedName>
    <definedName name="__cas80">#REF!</definedName>
    <definedName name="__cod50" localSheetId="1">[10]SAP!#REF!</definedName>
    <definedName name="__cod50" localSheetId="7">[10]SAP!#REF!</definedName>
    <definedName name="__cod50">[10]SAP!#REF!</definedName>
    <definedName name="__cvd100" localSheetId="1">#REF!</definedName>
    <definedName name="__cvd100" localSheetId="7">#REF!</definedName>
    <definedName name="__cvd100">#REF!</definedName>
    <definedName name="__cvd15" localSheetId="1">#REF!</definedName>
    <definedName name="__cvd15" localSheetId="7">#REF!</definedName>
    <definedName name="__cvd15">#REF!</definedName>
    <definedName name="__cvd150" localSheetId="1">#REF!</definedName>
    <definedName name="__cvd150" localSheetId="7">#REF!</definedName>
    <definedName name="__cvd150">#REF!</definedName>
    <definedName name="__cvd50" localSheetId="1">#REF!</definedName>
    <definedName name="__cvd50" localSheetId="7">#REF!</definedName>
    <definedName name="__cvd50">#REF!</definedName>
    <definedName name="__cvd65" localSheetId="1">#REF!</definedName>
    <definedName name="__cvd65" localSheetId="7">#REF!</definedName>
    <definedName name="__cvd65">#REF!</definedName>
    <definedName name="__DAF10" localSheetId="1">#REF!</definedName>
    <definedName name="__DAF10" localSheetId="7">#REF!</definedName>
    <definedName name="__DAF10">#REF!</definedName>
    <definedName name="__daf32" localSheetId="1">#REF!</definedName>
    <definedName name="__daf32" localSheetId="7">#REF!</definedName>
    <definedName name="__daf32">#REF!</definedName>
    <definedName name="__daf33" localSheetId="1">#REF!</definedName>
    <definedName name="__daf33" localSheetId="7">#REF!</definedName>
    <definedName name="__daf33">#REF!</definedName>
    <definedName name="__dia6" localSheetId="1">#REF!</definedName>
    <definedName name="__dia6" localSheetId="7">#REF!</definedName>
    <definedName name="__dia6">#REF!</definedName>
    <definedName name="__DIV1">'[17]Kuantitas &amp; Harga'!$G$24</definedName>
    <definedName name="__DIV10">'[17]Kuantitas &amp; Harga'!$G$393</definedName>
    <definedName name="__DIV11" localSheetId="1">'[17]Kuantitas &amp; Harga'!#REF!</definedName>
    <definedName name="__DIV11" localSheetId="7">'[17]Kuantitas &amp; Harga'!#REF!</definedName>
    <definedName name="__DIV11">'[17]Kuantitas &amp; Harga'!#REF!</definedName>
    <definedName name="__DIV2">'[17]Kuantitas &amp; Harga'!$G$46</definedName>
    <definedName name="__DIV3">'[17]Kuantitas &amp; Harga'!$G$80</definedName>
    <definedName name="__DIV4">'[17]Kuantitas &amp; Harga'!$G$95</definedName>
    <definedName name="__DIV5">'[17]Kuantitas &amp; Harga'!$G$115</definedName>
    <definedName name="__DIV6">'[17]Kuantitas &amp; Harga'!$G$150</definedName>
    <definedName name="__DIV7">'[17]Kuantitas &amp; Harga'!$G$298</definedName>
    <definedName name="__DIV8">'[17]Kuantitas &amp; Harga'!$G$350</definedName>
    <definedName name="__DIV9">'[17]Kuantitas &amp; Harga'!$G$380</definedName>
    <definedName name="__fdd100" localSheetId="1">[10]SAP!#REF!</definedName>
    <definedName name="__fdd100" localSheetId="7">[10]SAP!#REF!</definedName>
    <definedName name="__fdd100">[10]SAP!#REF!</definedName>
    <definedName name="__fjd100" localSheetId="1">#REF!</definedName>
    <definedName name="__fjd100" localSheetId="7">#REF!</definedName>
    <definedName name="__fjd100">#REF!</definedName>
    <definedName name="__fjd150" localSheetId="1">#REF!</definedName>
    <definedName name="__fjd150" localSheetId="7">#REF!</definedName>
    <definedName name="__fjd150">#REF!</definedName>
    <definedName name="__fjd50" localSheetId="1">#REF!</definedName>
    <definedName name="__fjd50" localSheetId="7">#REF!</definedName>
    <definedName name="__fjd50">#REF!</definedName>
    <definedName name="__fjd65" localSheetId="1">#REF!</definedName>
    <definedName name="__fjd65" localSheetId="7">#REF!</definedName>
    <definedName name="__fjd65">#REF!</definedName>
    <definedName name="__fmd150" localSheetId="1">#REF!</definedName>
    <definedName name="__fmd150" localSheetId="7">#REF!</definedName>
    <definedName name="__fmd150">#REF!</definedName>
    <definedName name="__fvd100" localSheetId="1">[10]SAP!#REF!</definedName>
    <definedName name="__fvd100" localSheetId="7">[10]SAP!#REF!</definedName>
    <definedName name="__fvd100">[10]SAP!#REF!</definedName>
    <definedName name="__grc1" localSheetId="1">#REF!</definedName>
    <definedName name="__grc1" localSheetId="7">#REF!</definedName>
    <definedName name="__grc1">#REF!</definedName>
    <definedName name="__gti50" localSheetId="1">#REF!</definedName>
    <definedName name="__gti50" localSheetId="7">#REF!</definedName>
    <definedName name="__gti50">#REF!</definedName>
    <definedName name="__gti60" localSheetId="1">#REF!</definedName>
    <definedName name="__gti60" localSheetId="7">#REF!</definedName>
    <definedName name="__gti60">#REF!</definedName>
    <definedName name="__gvd100" localSheetId="1">#REF!</definedName>
    <definedName name="__gvd100" localSheetId="7">#REF!</definedName>
    <definedName name="__gvd100">#REF!</definedName>
    <definedName name="__gvd15" localSheetId="1">#REF!</definedName>
    <definedName name="__gvd15" localSheetId="7">#REF!</definedName>
    <definedName name="__gvd15">#REF!</definedName>
    <definedName name="__gvd150" localSheetId="1">#REF!</definedName>
    <definedName name="__gvd150" localSheetId="7">#REF!</definedName>
    <definedName name="__gvd150">#REF!</definedName>
    <definedName name="__gvd20" localSheetId="1">[10]SAP!#REF!</definedName>
    <definedName name="__gvd20" localSheetId="7">[10]SAP!#REF!</definedName>
    <definedName name="__gvd20">[10]SAP!#REF!</definedName>
    <definedName name="__gvd25" localSheetId="1">#REF!</definedName>
    <definedName name="__gvd25" localSheetId="7">#REF!</definedName>
    <definedName name="__gvd25">#REF!</definedName>
    <definedName name="__gvd32" localSheetId="1">[10]SAP!#REF!</definedName>
    <definedName name="__gvd32" localSheetId="7">[10]SAP!#REF!</definedName>
    <definedName name="__gvd32">[10]SAP!#REF!</definedName>
    <definedName name="__gvd40" localSheetId="1">[10]SAP!#REF!</definedName>
    <definedName name="__gvd40" localSheetId="7">[10]SAP!#REF!</definedName>
    <definedName name="__gvd40">[10]SAP!#REF!</definedName>
    <definedName name="__gvd50" localSheetId="1">#REF!</definedName>
    <definedName name="__gvd50" localSheetId="7">#REF!</definedName>
    <definedName name="__gvd50">#REF!</definedName>
    <definedName name="__gvd65" localSheetId="1">#REF!</definedName>
    <definedName name="__gvd65" localSheetId="7">#REF!</definedName>
    <definedName name="__gvd65">#REF!</definedName>
    <definedName name="__gvd80" localSheetId="1">[10]SAP!#REF!</definedName>
    <definedName name="__gvd80" localSheetId="7">[10]SAP!#REF!</definedName>
    <definedName name="__gvd80">[10]SAP!#REF!</definedName>
    <definedName name="__HAL1">'[18]KUANT &amp; HRG'!$A$1:$H$73</definedName>
    <definedName name="__HAL2">'[18]KUANT &amp; HRG'!$A$74:$H$106</definedName>
    <definedName name="__HAL3">'[18]KUANT &amp; HRG'!$A$107:$H$141</definedName>
    <definedName name="__HAL4">'[18]KUANT &amp; HRG'!$A$142:$H$196</definedName>
    <definedName name="__HAL5">'[18]KUANT &amp; HRG'!$A$197:$H$251</definedName>
    <definedName name="__HAL6">'[18]KUANT &amp; HRG'!$A$237:$H$273</definedName>
    <definedName name="__HAL7">'[18]KUANT &amp; HRG'!$A$274:$H$331</definedName>
    <definedName name="__HAL8">'[18]KUANT &amp; HRG'!$A$332:$H$373</definedName>
    <definedName name="__hdw1" localSheetId="1">#REF!</definedName>
    <definedName name="__hdw1" localSheetId="7">#REF!</definedName>
    <definedName name="__hdw1">#REF!</definedName>
    <definedName name="__jbt2" localSheetId="1">#REF!</definedName>
    <definedName name="__jbt2" localSheetId="7">#REF!</definedName>
    <definedName name="__jbt2">#REF!</definedName>
    <definedName name="__kme001" localSheetId="1">#REF!</definedName>
    <definedName name="__kme001" localSheetId="7">#REF!</definedName>
    <definedName name="__kme001">#REF!</definedName>
    <definedName name="__kme002" localSheetId="1">#REF!</definedName>
    <definedName name="__kme002" localSheetId="7">#REF!</definedName>
    <definedName name="__kme002">#REF!</definedName>
    <definedName name="__kme003" localSheetId="1">#REF!</definedName>
    <definedName name="__kme003" localSheetId="7">#REF!</definedName>
    <definedName name="__kme003">#REF!</definedName>
    <definedName name="__kme004" localSheetId="1">#REF!</definedName>
    <definedName name="__kme004" localSheetId="7">#REF!</definedName>
    <definedName name="__kme004">#REF!</definedName>
    <definedName name="__kme005" localSheetId="1">#REF!</definedName>
    <definedName name="__kme005" localSheetId="7">#REF!</definedName>
    <definedName name="__kme005">#REF!</definedName>
    <definedName name="__kme006" localSheetId="1">#REF!</definedName>
    <definedName name="__kme006" localSheetId="7">#REF!</definedName>
    <definedName name="__kme006">#REF!</definedName>
    <definedName name="__kme007" localSheetId="1">#REF!</definedName>
    <definedName name="__kme007" localSheetId="7">#REF!</definedName>
    <definedName name="__kme007">#REF!</definedName>
    <definedName name="__kme008" localSheetId="1">#REF!</definedName>
    <definedName name="__kme008" localSheetId="7">#REF!</definedName>
    <definedName name="__kme008">#REF!</definedName>
    <definedName name="__kme009" localSheetId="1">#REF!</definedName>
    <definedName name="__kme009" localSheetId="7">#REF!</definedName>
    <definedName name="__kme009">#REF!</definedName>
    <definedName name="__kme010" localSheetId="1">#REF!</definedName>
    <definedName name="__kme010" localSheetId="7">#REF!</definedName>
    <definedName name="__kme010">#REF!</definedName>
    <definedName name="__kme011" localSheetId="1">#REF!</definedName>
    <definedName name="__kme011" localSheetId="7">#REF!</definedName>
    <definedName name="__kme011">#REF!</definedName>
    <definedName name="__kme012" localSheetId="1">#REF!</definedName>
    <definedName name="__kme012" localSheetId="7">#REF!</definedName>
    <definedName name="__kme012">#REF!</definedName>
    <definedName name="__kme013" localSheetId="1">#REF!</definedName>
    <definedName name="__kme013" localSheetId="7">#REF!</definedName>
    <definedName name="__kme013">#REF!</definedName>
    <definedName name="__kof1">[11]Analisa!$AB$17</definedName>
    <definedName name="__kp1002" localSheetId="1">#REF!</definedName>
    <definedName name="__kp1002" localSheetId="7">#REF!</definedName>
    <definedName name="__kp1002">#REF!</definedName>
    <definedName name="__kp1003" localSheetId="1">#REF!</definedName>
    <definedName name="__kp1003" localSheetId="7">#REF!</definedName>
    <definedName name="__kp1003">#REF!</definedName>
    <definedName name="__kp1004" localSheetId="1">#REF!</definedName>
    <definedName name="__kp1004" localSheetId="7">#REF!</definedName>
    <definedName name="__kp1004">#REF!</definedName>
    <definedName name="__kp1005" localSheetId="1">#REF!</definedName>
    <definedName name="__kp1005" localSheetId="7">#REF!</definedName>
    <definedName name="__kp1005">#REF!</definedName>
    <definedName name="__kp1006" localSheetId="1">#REF!</definedName>
    <definedName name="__kp1006" localSheetId="7">#REF!</definedName>
    <definedName name="__kp1006">#REF!</definedName>
    <definedName name="__kp1007" localSheetId="1">#REF!</definedName>
    <definedName name="__kp1007" localSheetId="7">#REF!</definedName>
    <definedName name="__kp1007">#REF!</definedName>
    <definedName name="__kp1008" localSheetId="1">#REF!</definedName>
    <definedName name="__kp1008" localSheetId="7">#REF!</definedName>
    <definedName name="__kp1008">#REF!</definedName>
    <definedName name="__kp1009" localSheetId="1">#REF!</definedName>
    <definedName name="__kp1009" localSheetId="7">#REF!</definedName>
    <definedName name="__kp1009">#REF!</definedName>
    <definedName name="__kp1033" localSheetId="1">#REF!</definedName>
    <definedName name="__kp1033" localSheetId="7">#REF!</definedName>
    <definedName name="__kp1033">#REF!</definedName>
    <definedName name="__kp1040" localSheetId="1">#REF!</definedName>
    <definedName name="__kp1040" localSheetId="7">#REF!</definedName>
    <definedName name="__kp1040">#REF!</definedName>
    <definedName name="__kp1041" localSheetId="1">#REF!</definedName>
    <definedName name="__kp1041" localSheetId="7">#REF!</definedName>
    <definedName name="__kp1041">#REF!</definedName>
    <definedName name="__kp1042" localSheetId="1">#REF!</definedName>
    <definedName name="__kp1042" localSheetId="7">#REF!</definedName>
    <definedName name="__kp1042">#REF!</definedName>
    <definedName name="__kp1043" localSheetId="1">#REF!</definedName>
    <definedName name="__kp1043" localSheetId="7">#REF!</definedName>
    <definedName name="__kp1043">#REF!</definedName>
    <definedName name="__kp1044" localSheetId="1">#REF!</definedName>
    <definedName name="__kp1044" localSheetId="7">#REF!</definedName>
    <definedName name="__kp1044">#REF!</definedName>
    <definedName name="__kp1045" localSheetId="1">#REF!</definedName>
    <definedName name="__kp1045" localSheetId="7">#REF!</definedName>
    <definedName name="__kp1045">#REF!</definedName>
    <definedName name="__kp1046" localSheetId="1">#REF!</definedName>
    <definedName name="__kp1046" localSheetId="7">#REF!</definedName>
    <definedName name="__kp1046">#REF!</definedName>
    <definedName name="__kp1047" localSheetId="1">#REF!</definedName>
    <definedName name="__kp1047" localSheetId="7">#REF!</definedName>
    <definedName name="__kp1047">#REF!</definedName>
    <definedName name="__kp1048" localSheetId="1">#REF!</definedName>
    <definedName name="__kp1048" localSheetId="7">#REF!</definedName>
    <definedName name="__kp1048">#REF!</definedName>
    <definedName name="__kp1049" localSheetId="1">#REF!</definedName>
    <definedName name="__kp1049" localSheetId="7">#REF!</definedName>
    <definedName name="__kp1049">#REF!</definedName>
    <definedName name="__kp1050" localSheetId="1">#REF!</definedName>
    <definedName name="__kp1050" localSheetId="7">#REF!</definedName>
    <definedName name="__kp1050">#REF!</definedName>
    <definedName name="__kp1051" localSheetId="1">#REF!</definedName>
    <definedName name="__kp1051" localSheetId="7">#REF!</definedName>
    <definedName name="__kp1051">#REF!</definedName>
    <definedName name="__kp1052" localSheetId="1">#REF!</definedName>
    <definedName name="__kp1052" localSheetId="7">#REF!</definedName>
    <definedName name="__kp1052">#REF!</definedName>
    <definedName name="__kp1053" localSheetId="1">#REF!</definedName>
    <definedName name="__kp1053" localSheetId="7">#REF!</definedName>
    <definedName name="__kp1053">#REF!</definedName>
    <definedName name="__kp1054" localSheetId="1">#REF!</definedName>
    <definedName name="__kp1054" localSheetId="7">#REF!</definedName>
    <definedName name="__kp1054">#REF!</definedName>
    <definedName name="__kp1062" localSheetId="1">#REF!</definedName>
    <definedName name="__kp1062" localSheetId="7">#REF!</definedName>
    <definedName name="__kp1062">#REF!</definedName>
    <definedName name="__kp1699" localSheetId="1">#REF!</definedName>
    <definedName name="__kp1699" localSheetId="7">#REF!</definedName>
    <definedName name="__kp1699">#REF!</definedName>
    <definedName name="__kp1700" localSheetId="1">#REF!</definedName>
    <definedName name="__kp1700" localSheetId="7">#REF!</definedName>
    <definedName name="__kp1700">#REF!</definedName>
    <definedName name="__kp1701" localSheetId="1">#REF!</definedName>
    <definedName name="__kp1701" localSheetId="7">#REF!</definedName>
    <definedName name="__kp1701">#REF!</definedName>
    <definedName name="__kp1702" localSheetId="1">#REF!</definedName>
    <definedName name="__kp1702" localSheetId="7">#REF!</definedName>
    <definedName name="__kp1702">#REF!</definedName>
    <definedName name="__kp1703" localSheetId="1">#REF!</definedName>
    <definedName name="__kp1703" localSheetId="7">#REF!</definedName>
    <definedName name="__kp1703">#REF!</definedName>
    <definedName name="__kp1704" localSheetId="1">#REF!</definedName>
    <definedName name="__kp1704" localSheetId="7">#REF!</definedName>
    <definedName name="__kp1704">#REF!</definedName>
    <definedName name="__kp1705" localSheetId="1">#REF!</definedName>
    <definedName name="__kp1705" localSheetId="7">#REF!</definedName>
    <definedName name="__kp1705">#REF!</definedName>
    <definedName name="__kp1706" localSheetId="1">#REF!</definedName>
    <definedName name="__kp1706" localSheetId="7">#REF!</definedName>
    <definedName name="__kp1706">#REF!</definedName>
    <definedName name="__kp1707" localSheetId="1">#REF!</definedName>
    <definedName name="__kp1707" localSheetId="7">#REF!</definedName>
    <definedName name="__kp1707">#REF!</definedName>
    <definedName name="__kp1708" localSheetId="1">#REF!</definedName>
    <definedName name="__kp1708" localSheetId="7">#REF!</definedName>
    <definedName name="__kp1708">#REF!</definedName>
    <definedName name="__kp1709" localSheetId="1">#REF!</definedName>
    <definedName name="__kp1709" localSheetId="7">#REF!</definedName>
    <definedName name="__kp1709">#REF!</definedName>
    <definedName name="__kp1710" localSheetId="1">#REF!</definedName>
    <definedName name="__kp1710" localSheetId="7">#REF!</definedName>
    <definedName name="__kp1710">#REF!</definedName>
    <definedName name="__kp1711" localSheetId="1">#REF!</definedName>
    <definedName name="__kp1711" localSheetId="7">#REF!</definedName>
    <definedName name="__kp1711">#REF!</definedName>
    <definedName name="__kp1712" localSheetId="1">#REF!</definedName>
    <definedName name="__kp1712" localSheetId="7">#REF!</definedName>
    <definedName name="__kp1712">#REF!</definedName>
    <definedName name="__kp1713" localSheetId="1">#REF!</definedName>
    <definedName name="__kp1713" localSheetId="7">#REF!</definedName>
    <definedName name="__kp1713">#REF!</definedName>
    <definedName name="__kp1714" localSheetId="1">#REF!</definedName>
    <definedName name="__kp1714" localSheetId="7">#REF!</definedName>
    <definedName name="__kp1714">#REF!</definedName>
    <definedName name="__kp1715" localSheetId="1">#REF!</definedName>
    <definedName name="__kp1715" localSheetId="7">#REF!</definedName>
    <definedName name="__kp1715">#REF!</definedName>
    <definedName name="__kp1716" localSheetId="1">#REF!</definedName>
    <definedName name="__kp1716" localSheetId="7">#REF!</definedName>
    <definedName name="__kp1716">#REF!</definedName>
    <definedName name="__kp1717" localSheetId="1">#REF!</definedName>
    <definedName name="__kp1717" localSheetId="7">#REF!</definedName>
    <definedName name="__kp1717">#REF!</definedName>
    <definedName name="__kp1718" localSheetId="1">#REF!</definedName>
    <definedName name="__kp1718" localSheetId="7">#REF!</definedName>
    <definedName name="__kp1718">#REF!</definedName>
    <definedName name="__kp1719" localSheetId="1">#REF!</definedName>
    <definedName name="__kp1719" localSheetId="7">#REF!</definedName>
    <definedName name="__kp1719">#REF!</definedName>
    <definedName name="__kp1720" localSheetId="1">#REF!</definedName>
    <definedName name="__kp1720" localSheetId="7">#REF!</definedName>
    <definedName name="__kp1720">#REF!</definedName>
    <definedName name="__kp1721" localSheetId="1">#REF!</definedName>
    <definedName name="__kp1721" localSheetId="7">#REF!</definedName>
    <definedName name="__kp1721">#REF!</definedName>
    <definedName name="__kp1723" localSheetId="1">#REF!</definedName>
    <definedName name="__kp1723" localSheetId="7">#REF!</definedName>
    <definedName name="__kp1723">#REF!</definedName>
    <definedName name="__kp1724" localSheetId="1">#REF!</definedName>
    <definedName name="__kp1724" localSheetId="7">#REF!</definedName>
    <definedName name="__kp1724">#REF!</definedName>
    <definedName name="__kp1725" localSheetId="1">#REF!</definedName>
    <definedName name="__kp1725" localSheetId="7">#REF!</definedName>
    <definedName name="__kp1725">#REF!</definedName>
    <definedName name="__kp1726" localSheetId="1">#REF!</definedName>
    <definedName name="__kp1726" localSheetId="7">#REF!</definedName>
    <definedName name="__kp1726">#REF!</definedName>
    <definedName name="__kp1727" localSheetId="1">#REF!</definedName>
    <definedName name="__kp1727" localSheetId="7">#REF!</definedName>
    <definedName name="__kp1727">#REF!</definedName>
    <definedName name="__kp1728" localSheetId="1">#REF!</definedName>
    <definedName name="__kp1728" localSheetId="7">#REF!</definedName>
    <definedName name="__kp1728">#REF!</definedName>
    <definedName name="__kp1730" localSheetId="1">#REF!</definedName>
    <definedName name="__kp1730" localSheetId="7">#REF!</definedName>
    <definedName name="__kp1730">#REF!</definedName>
    <definedName name="__kp1731" localSheetId="1">#REF!</definedName>
    <definedName name="__kp1731" localSheetId="7">#REF!</definedName>
    <definedName name="__kp1731">#REF!</definedName>
    <definedName name="__kp1801" localSheetId="1">#REF!</definedName>
    <definedName name="__kp1801" localSheetId="7">#REF!</definedName>
    <definedName name="__kp1801">#REF!</definedName>
    <definedName name="__kp1802" localSheetId="1">#REF!</definedName>
    <definedName name="__kp1802" localSheetId="7">#REF!</definedName>
    <definedName name="__kp1802">#REF!</definedName>
    <definedName name="__kp1803" localSheetId="1">#REF!</definedName>
    <definedName name="__kp1803" localSheetId="7">#REF!</definedName>
    <definedName name="__kp1803">#REF!</definedName>
    <definedName name="__kp1804" localSheetId="1">#REF!</definedName>
    <definedName name="__kp1804" localSheetId="7">#REF!</definedName>
    <definedName name="__kp1804">#REF!</definedName>
    <definedName name="__kpj101">[7]Sheet1!$I$327</definedName>
    <definedName name="__kpj102">[7]Sheet1!$I$328</definedName>
    <definedName name="__kpj110">[7]Sheet1!$I$330</definedName>
    <definedName name="__kpj111">[7]Sheet1!$I$331</definedName>
    <definedName name="__kpj112">[7]Sheet1!$I$332</definedName>
    <definedName name="__kpj113">[7]Sheet1!$I$333</definedName>
    <definedName name="__kpj114">[7]Sheet1!$I$334</definedName>
    <definedName name="__kpj115">[7]Sheet1!$I$335</definedName>
    <definedName name="__kpj116">[7]Sheet1!$I$336</definedName>
    <definedName name="__kpj117">[7]Sheet1!$I$337</definedName>
    <definedName name="__kpj118">[7]Sheet1!$I$338</definedName>
    <definedName name="__kpj119">[7]Sheet1!$I$339</definedName>
    <definedName name="__kpj120">[7]Sheet1!$I$340</definedName>
    <definedName name="__kpj121">[7]Sheet1!$I$341</definedName>
    <definedName name="__kpj200">[7]Sheet1!$I$342</definedName>
    <definedName name="__kpj201">[7]Sheet1!$I$343</definedName>
    <definedName name="__kpj202">[7]Sheet1!$I$344</definedName>
    <definedName name="__kpj203">[7]Sheet1!$I$345</definedName>
    <definedName name="__kpj401">[7]Sheet1!$I$347</definedName>
    <definedName name="__kpj402">[7]Sheet1!$I$348</definedName>
    <definedName name="__kpj403">[7]Sheet1!$I$349</definedName>
    <definedName name="__kpj404">[7]Sheet1!$I$350</definedName>
    <definedName name="__kpj405">[7]Sheet1!$I$351</definedName>
    <definedName name="__kpj406">[7]Sheet1!$I$352</definedName>
    <definedName name="__kpj407">[7]Sheet1!$I$353</definedName>
    <definedName name="__kpj408">[7]Sheet1!$I$354</definedName>
    <definedName name="__kpj409">[7]Sheet1!$I$355</definedName>
    <definedName name="__kpj410">[7]Sheet1!$I$356</definedName>
    <definedName name="__kpj411">[7]Sheet1!$I$357</definedName>
    <definedName name="__kpj412">[7]Sheet1!$I$358</definedName>
    <definedName name="__kpj413">[7]Sheet1!$I$359</definedName>
    <definedName name="__kpj414">[7]Sheet1!$I$360</definedName>
    <definedName name="__kpj415">[7]Sheet1!$I$361</definedName>
    <definedName name="__kpj416">[7]Sheet1!$I$362</definedName>
    <definedName name="__kpj417">[7]Sheet1!$I$363</definedName>
    <definedName name="__kpj418">[7]Sheet1!$I$364</definedName>
    <definedName name="__kpj419">[7]Sheet1!$I$365</definedName>
    <definedName name="__kpj420">[7]Sheet1!$I$366</definedName>
    <definedName name="__kpj421">[7]Sheet1!$I$367</definedName>
    <definedName name="__kpj422">[7]Sheet1!$I$368</definedName>
    <definedName name="__kpj423">[7]Sheet1!$I$369</definedName>
    <definedName name="__kpj424">[7]Sheet1!$I$370</definedName>
    <definedName name="__kpj425">[7]Sheet1!$I$371</definedName>
    <definedName name="__kpj426">[7]Sheet1!$I$372</definedName>
    <definedName name="__kpj501">[7]Sheet1!$I$373</definedName>
    <definedName name="__kpl101" localSheetId="1">#REF!</definedName>
    <definedName name="__kpl101" localSheetId="7">#REF!</definedName>
    <definedName name="__kpl101">#REF!</definedName>
    <definedName name="__kpl102" localSheetId="1">#REF!</definedName>
    <definedName name="__kpl102" localSheetId="7">#REF!</definedName>
    <definedName name="__kpl102">#REF!</definedName>
    <definedName name="__kpl103" localSheetId="1">#REF!</definedName>
    <definedName name="__kpl103" localSheetId="7">#REF!</definedName>
    <definedName name="__kpl103">#REF!</definedName>
    <definedName name="__kpl104" localSheetId="1">#REF!</definedName>
    <definedName name="__kpl104" localSheetId="7">#REF!</definedName>
    <definedName name="__kpl104">#REF!</definedName>
    <definedName name="__kpl105" localSheetId="1">#REF!</definedName>
    <definedName name="__kpl105" localSheetId="7">#REF!</definedName>
    <definedName name="__kpl105">#REF!</definedName>
    <definedName name="__kpl106" localSheetId="1">#REF!</definedName>
    <definedName name="__kpl106" localSheetId="7">#REF!</definedName>
    <definedName name="__kpl106">#REF!</definedName>
    <definedName name="__kpl107" localSheetId="1">#REF!</definedName>
    <definedName name="__kpl107" localSheetId="7">#REF!</definedName>
    <definedName name="__kpl107">#REF!</definedName>
    <definedName name="__kpl108" localSheetId="1">#REF!</definedName>
    <definedName name="__kpl108" localSheetId="7">#REF!</definedName>
    <definedName name="__kpl108">#REF!</definedName>
    <definedName name="__kpl109" localSheetId="1">#REF!</definedName>
    <definedName name="__kpl109" localSheetId="7">#REF!</definedName>
    <definedName name="__kpl109">#REF!</definedName>
    <definedName name="__kpl110" localSheetId="1">#REF!</definedName>
    <definedName name="__kpl110" localSheetId="7">#REF!</definedName>
    <definedName name="__kpl110">#REF!</definedName>
    <definedName name="__kpl111" localSheetId="1">#REF!</definedName>
    <definedName name="__kpl111" localSheetId="7">#REF!</definedName>
    <definedName name="__kpl111">#REF!</definedName>
    <definedName name="__kpl112" localSheetId="1">#REF!</definedName>
    <definedName name="__kpl112" localSheetId="7">#REF!</definedName>
    <definedName name="__kpl112">#REF!</definedName>
    <definedName name="__kpl113" localSheetId="1">#REF!</definedName>
    <definedName name="__kpl113" localSheetId="7">#REF!</definedName>
    <definedName name="__kpl113">#REF!</definedName>
    <definedName name="__KPL114" localSheetId="1">#REF!</definedName>
    <definedName name="__KPL114" localSheetId="7">#REF!</definedName>
    <definedName name="__KPL114">#REF!</definedName>
    <definedName name="__kr15" localSheetId="1">[10]SAP!#REF!</definedName>
    <definedName name="__kr15" localSheetId="7">[10]SAP!#REF!</definedName>
    <definedName name="__kr15">[10]SAP!#REF!</definedName>
    <definedName name="__ksa010">[7]Sheet1!$I$377</definedName>
    <definedName name="__ksa012">[7]Sheet1!$I$379</definedName>
    <definedName name="__ksa013">[7]Sheet1!$I$380</definedName>
    <definedName name="__ksa014">[7]Sheet1!$I$381</definedName>
    <definedName name="__ksa015">[7]Sheet1!$I$382</definedName>
    <definedName name="__ksa016">[7]Sheet1!$I$383</definedName>
    <definedName name="__ksa017">[7]Sheet1!$I$384</definedName>
    <definedName name="__ksa018">[7]Sheet1!$I$385</definedName>
    <definedName name="__ksa019">[7]Sheet1!$I$386</definedName>
    <definedName name="__ksa020">[7]Sheet1!$I$387</definedName>
    <definedName name="__ksa021">[7]Sheet1!$I$388</definedName>
    <definedName name="__ksa022">[7]Sheet1!$I$389</definedName>
    <definedName name="__ksa023">[7]Sheet1!$I$390</definedName>
    <definedName name="__ksa101">[7]Sheet1!$I$399</definedName>
    <definedName name="__ksa102">[7]Sheet1!$I$400</definedName>
    <definedName name="__ksa103">[7]Sheet1!$I$401</definedName>
    <definedName name="__ksh010">[7]Sheet1!$I$412</definedName>
    <definedName name="__ksh011">[7]Sheet1!$I$413</definedName>
    <definedName name="__MA023" localSheetId="1">#REF!</definedName>
    <definedName name="__MA023" localSheetId="7">#REF!</definedName>
    <definedName name="__MA023">#REF!</definedName>
    <definedName name="__mbe12" localSheetId="1">[12]Material!#REF!</definedName>
    <definedName name="__mbe12" localSheetId="7">[12]Material!#REF!</definedName>
    <definedName name="__mbe12">[12]Material!#REF!</definedName>
    <definedName name="__pa0100" localSheetId="1">#REF!</definedName>
    <definedName name="__pa0100" localSheetId="7">#REF!</definedName>
    <definedName name="__pa0100">#REF!</definedName>
    <definedName name="__pa0101" localSheetId="1">#REF!</definedName>
    <definedName name="__pa0101" localSheetId="7">#REF!</definedName>
    <definedName name="__pa0101">#REF!</definedName>
    <definedName name="__pa0102" localSheetId="1">#REF!</definedName>
    <definedName name="__pa0102" localSheetId="7">#REF!</definedName>
    <definedName name="__pa0102">#REF!</definedName>
    <definedName name="__pa0103" localSheetId="1">#REF!</definedName>
    <definedName name="__pa0103" localSheetId="7">#REF!</definedName>
    <definedName name="__pa0103">#REF!</definedName>
    <definedName name="__pa0104" localSheetId="1">#REF!</definedName>
    <definedName name="__pa0104" localSheetId="7">#REF!</definedName>
    <definedName name="__pa0104">#REF!</definedName>
    <definedName name="__pa0105" localSheetId="1">#REF!</definedName>
    <definedName name="__pa0105" localSheetId="7">#REF!</definedName>
    <definedName name="__pa0105">#REF!</definedName>
    <definedName name="__pa0106" localSheetId="1">#REF!</definedName>
    <definedName name="__pa0106" localSheetId="7">#REF!</definedName>
    <definedName name="__pa0106">#REF!</definedName>
    <definedName name="__pa0107" localSheetId="1">#REF!</definedName>
    <definedName name="__pa0107" localSheetId="7">#REF!</definedName>
    <definedName name="__pa0107">#REF!</definedName>
    <definedName name="__pa0108" localSheetId="1">#REF!</definedName>
    <definedName name="__pa0108" localSheetId="7">#REF!</definedName>
    <definedName name="__pa0108">#REF!</definedName>
    <definedName name="__pa0109" localSheetId="1">#REF!</definedName>
    <definedName name="__pa0109" localSheetId="7">#REF!</definedName>
    <definedName name="__pa0109">#REF!</definedName>
    <definedName name="__pa0110" localSheetId="1">#REF!</definedName>
    <definedName name="__pa0110" localSheetId="7">#REF!</definedName>
    <definedName name="__pa0110">#REF!</definedName>
    <definedName name="__pa0111" localSheetId="1">#REF!</definedName>
    <definedName name="__pa0111" localSheetId="7">#REF!</definedName>
    <definedName name="__pa0111">#REF!</definedName>
    <definedName name="__pa0112" localSheetId="1">#REF!</definedName>
    <definedName name="__pa0112" localSheetId="7">#REF!</definedName>
    <definedName name="__pa0112">#REF!</definedName>
    <definedName name="__pa0113" localSheetId="1">#REF!</definedName>
    <definedName name="__pa0113" localSheetId="7">#REF!</definedName>
    <definedName name="__pa0113">#REF!</definedName>
    <definedName name="__pa0120" localSheetId="1">#REF!</definedName>
    <definedName name="__pa0120" localSheetId="7">#REF!</definedName>
    <definedName name="__pa0120">#REF!</definedName>
    <definedName name="__pa0130" localSheetId="1">#REF!</definedName>
    <definedName name="__pa0130" localSheetId="7">#REF!</definedName>
    <definedName name="__pa0130">#REF!</definedName>
    <definedName name="__pa0201" localSheetId="1">#REF!</definedName>
    <definedName name="__pa0201" localSheetId="7">#REF!</definedName>
    <definedName name="__pa0201">#REF!</definedName>
    <definedName name="__pa0202" localSheetId="1">#REF!</definedName>
    <definedName name="__pa0202" localSheetId="7">#REF!</definedName>
    <definedName name="__pa0202">#REF!</definedName>
    <definedName name="__pa0203" localSheetId="1">#REF!</definedName>
    <definedName name="__pa0203" localSheetId="7">#REF!</definedName>
    <definedName name="__pa0203">#REF!</definedName>
    <definedName name="__pa0301" localSheetId="1">#REF!</definedName>
    <definedName name="__pa0301" localSheetId="7">#REF!</definedName>
    <definedName name="__pa0301">#REF!</definedName>
    <definedName name="__pa0302" localSheetId="1">#REF!</definedName>
    <definedName name="__pa0302" localSheetId="7">#REF!</definedName>
    <definedName name="__pa0302">#REF!</definedName>
    <definedName name="__pa0303" localSheetId="1">#REF!</definedName>
    <definedName name="__pa0303" localSheetId="7">#REF!</definedName>
    <definedName name="__pa0303">#REF!</definedName>
    <definedName name="__pa0304" localSheetId="1">#REF!</definedName>
    <definedName name="__pa0304" localSheetId="7">#REF!</definedName>
    <definedName name="__pa0304">#REF!</definedName>
    <definedName name="__pa0305" localSheetId="1">#REF!</definedName>
    <definedName name="__pa0305" localSheetId="7">#REF!</definedName>
    <definedName name="__pa0305">#REF!</definedName>
    <definedName name="__pa0306" localSheetId="1">#REF!</definedName>
    <definedName name="__pa0306" localSheetId="7">#REF!</definedName>
    <definedName name="__pa0306">#REF!</definedName>
    <definedName name="__pa0307" localSheetId="1">#REF!</definedName>
    <definedName name="__pa0307" localSheetId="7">#REF!</definedName>
    <definedName name="__pa0307">#REF!</definedName>
    <definedName name="__pa0308" localSheetId="1">#REF!</definedName>
    <definedName name="__pa0308" localSheetId="7">#REF!</definedName>
    <definedName name="__pa0308">#REF!</definedName>
    <definedName name="__pa0309" localSheetId="1">#REF!</definedName>
    <definedName name="__pa0309" localSheetId="7">#REF!</definedName>
    <definedName name="__pa0309">#REF!</definedName>
    <definedName name="__pa0310" localSheetId="1">#REF!</definedName>
    <definedName name="__pa0310" localSheetId="7">#REF!</definedName>
    <definedName name="__pa0310">#REF!</definedName>
    <definedName name="__pa0311" localSheetId="1">#REF!</definedName>
    <definedName name="__pa0311" localSheetId="7">#REF!</definedName>
    <definedName name="__pa0311">#REF!</definedName>
    <definedName name="__pa0312" localSheetId="1">#REF!</definedName>
    <definedName name="__pa0312" localSheetId="7">#REF!</definedName>
    <definedName name="__pa0312">#REF!</definedName>
    <definedName name="__pa0313" localSheetId="1">#REF!</definedName>
    <definedName name="__pa0313" localSheetId="7">#REF!</definedName>
    <definedName name="__pa0313">#REF!</definedName>
    <definedName name="__pa0314" localSheetId="1">#REF!</definedName>
    <definedName name="__pa0314" localSheetId="7">#REF!</definedName>
    <definedName name="__pa0314">#REF!</definedName>
    <definedName name="__pa0315" localSheetId="1">#REF!</definedName>
    <definedName name="__pa0315" localSheetId="7">#REF!</definedName>
    <definedName name="__pa0315">#REF!</definedName>
    <definedName name="__pa0316" localSheetId="1">#REF!</definedName>
    <definedName name="__pa0316" localSheetId="7">#REF!</definedName>
    <definedName name="__pa0316">#REF!</definedName>
    <definedName name="__pa0317" localSheetId="1">#REF!</definedName>
    <definedName name="__pa0317" localSheetId="7">#REF!</definedName>
    <definedName name="__pa0317">#REF!</definedName>
    <definedName name="__pa0318" localSheetId="1">#REF!</definedName>
    <definedName name="__pa0318" localSheetId="7">#REF!</definedName>
    <definedName name="__pa0318">#REF!</definedName>
    <definedName name="__pa0319" localSheetId="1">#REF!</definedName>
    <definedName name="__pa0319" localSheetId="7">#REF!</definedName>
    <definedName name="__pa0319">#REF!</definedName>
    <definedName name="__pa0320" localSheetId="1">#REF!</definedName>
    <definedName name="__pa0320" localSheetId="7">#REF!</definedName>
    <definedName name="__pa0320">#REF!</definedName>
    <definedName name="__pa0321" localSheetId="1">#REF!</definedName>
    <definedName name="__pa0321" localSheetId="7">#REF!</definedName>
    <definedName name="__pa0321">#REF!</definedName>
    <definedName name="__pa0322" localSheetId="1">#REF!</definedName>
    <definedName name="__pa0322" localSheetId="7">#REF!</definedName>
    <definedName name="__pa0322">#REF!</definedName>
    <definedName name="__pa0323" localSheetId="1">#REF!</definedName>
    <definedName name="__pa0323" localSheetId="7">#REF!</definedName>
    <definedName name="__pa0323">#REF!</definedName>
    <definedName name="__pa0325" localSheetId="1">#REF!</definedName>
    <definedName name="__pa0325" localSheetId="7">#REF!</definedName>
    <definedName name="__pa0325">#REF!</definedName>
    <definedName name="__pa0326" localSheetId="1">#REF!</definedName>
    <definedName name="__pa0326" localSheetId="7">#REF!</definedName>
    <definedName name="__pa0326">#REF!</definedName>
    <definedName name="__pa0327" localSheetId="1">#REF!</definedName>
    <definedName name="__pa0327" localSheetId="7">#REF!</definedName>
    <definedName name="__pa0327">#REF!</definedName>
    <definedName name="__pa0328" localSheetId="1">#REF!</definedName>
    <definedName name="__pa0328" localSheetId="7">#REF!</definedName>
    <definedName name="__pa0328">#REF!</definedName>
    <definedName name="__pa0329" localSheetId="1">#REF!</definedName>
    <definedName name="__pa0329" localSheetId="7">#REF!</definedName>
    <definedName name="__pa0329">#REF!</definedName>
    <definedName name="__pa0406" localSheetId="1">#REF!</definedName>
    <definedName name="__pa0406" localSheetId="7">#REF!</definedName>
    <definedName name="__pa0406">#REF!</definedName>
    <definedName name="__pa0408" localSheetId="1">#REF!</definedName>
    <definedName name="__pa0408" localSheetId="7">#REF!</definedName>
    <definedName name="__pa0408">#REF!</definedName>
    <definedName name="__pa0409" localSheetId="1">#REF!</definedName>
    <definedName name="__pa0409" localSheetId="7">#REF!</definedName>
    <definedName name="__pa0409">#REF!</definedName>
    <definedName name="__pa0410" localSheetId="1">#REF!</definedName>
    <definedName name="__pa0410" localSheetId="7">#REF!</definedName>
    <definedName name="__pa0410">#REF!</definedName>
    <definedName name="__pa0411" localSheetId="1">#REF!</definedName>
    <definedName name="__pa0411" localSheetId="7">#REF!</definedName>
    <definedName name="__pa0411">#REF!</definedName>
    <definedName name="__pa0412" localSheetId="1">#REF!</definedName>
    <definedName name="__pa0412" localSheetId="7">#REF!</definedName>
    <definedName name="__pa0412">#REF!</definedName>
    <definedName name="__pa0413" localSheetId="1">#REF!</definedName>
    <definedName name="__pa0413" localSheetId="7">#REF!</definedName>
    <definedName name="__pa0413">#REF!</definedName>
    <definedName name="__pa0414" localSheetId="1">#REF!</definedName>
    <definedName name="__pa0414" localSheetId="7">#REF!</definedName>
    <definedName name="__pa0414">#REF!</definedName>
    <definedName name="__pa0415" localSheetId="1">#REF!</definedName>
    <definedName name="__pa0415" localSheetId="7">#REF!</definedName>
    <definedName name="__pa0415">#REF!</definedName>
    <definedName name="__pa0416" localSheetId="1">#REF!</definedName>
    <definedName name="__pa0416" localSheetId="7">#REF!</definedName>
    <definedName name="__pa0416">#REF!</definedName>
    <definedName name="__pa0418" localSheetId="1">#REF!</definedName>
    <definedName name="__pa0418" localSheetId="7">#REF!</definedName>
    <definedName name="__pa0418">#REF!</definedName>
    <definedName name="__pa0419" localSheetId="1">#REF!</definedName>
    <definedName name="__pa0419" localSheetId="7">#REF!</definedName>
    <definedName name="__pa0419">#REF!</definedName>
    <definedName name="__pa0420" localSheetId="1">#REF!</definedName>
    <definedName name="__pa0420" localSheetId="7">#REF!</definedName>
    <definedName name="__pa0420">#REF!</definedName>
    <definedName name="__pa0422" localSheetId="1">#REF!</definedName>
    <definedName name="__pa0422" localSheetId="7">#REF!</definedName>
    <definedName name="__pa0422">#REF!</definedName>
    <definedName name="__pa0423" localSheetId="1">#REF!</definedName>
    <definedName name="__pa0423" localSheetId="7">#REF!</definedName>
    <definedName name="__pa0423">#REF!</definedName>
    <definedName name="__pa0424" localSheetId="1">#REF!</definedName>
    <definedName name="__pa0424" localSheetId="7">#REF!</definedName>
    <definedName name="__pa0424">#REF!</definedName>
    <definedName name="__pa0425" localSheetId="1">#REF!</definedName>
    <definedName name="__pa0425" localSheetId="7">#REF!</definedName>
    <definedName name="__pa0425">#REF!</definedName>
    <definedName name="__pa0427" localSheetId="1">#REF!</definedName>
    <definedName name="__pa0427" localSheetId="7">#REF!</definedName>
    <definedName name="__pa0427">#REF!</definedName>
    <definedName name="__pa0505" localSheetId="1">#REF!</definedName>
    <definedName name="__pa0505" localSheetId="7">#REF!</definedName>
    <definedName name="__pa0505">#REF!</definedName>
    <definedName name="__pa0506" localSheetId="1">#REF!</definedName>
    <definedName name="__pa0506" localSheetId="7">#REF!</definedName>
    <definedName name="__pa0506">#REF!</definedName>
    <definedName name="__pa0510" localSheetId="1">#REF!</definedName>
    <definedName name="__pa0510" localSheetId="7">#REF!</definedName>
    <definedName name="__pa0510">#REF!</definedName>
    <definedName name="__pa0511" localSheetId="1">#REF!</definedName>
    <definedName name="__pa0511" localSheetId="7">#REF!</definedName>
    <definedName name="__pa0511">#REF!</definedName>
    <definedName name="__pa0512" localSheetId="1">#REF!</definedName>
    <definedName name="__pa0512" localSheetId="7">#REF!</definedName>
    <definedName name="__pa0512">#REF!</definedName>
    <definedName name="__pa0513" localSheetId="1">#REF!</definedName>
    <definedName name="__pa0513" localSheetId="7">#REF!</definedName>
    <definedName name="__pa0513">#REF!</definedName>
    <definedName name="__pa0517" localSheetId="1">#REF!</definedName>
    <definedName name="__pa0517" localSheetId="7">#REF!</definedName>
    <definedName name="__pa0517">#REF!</definedName>
    <definedName name="__pa0518" localSheetId="1">#REF!</definedName>
    <definedName name="__pa0518" localSheetId="7">#REF!</definedName>
    <definedName name="__pa0518">#REF!</definedName>
    <definedName name="__pa0526" localSheetId="1">#REF!</definedName>
    <definedName name="__pa0526" localSheetId="7">#REF!</definedName>
    <definedName name="__pa0526">#REF!</definedName>
    <definedName name="__pa0530" localSheetId="1">#REF!</definedName>
    <definedName name="__pa0530" localSheetId="7">#REF!</definedName>
    <definedName name="__pa0530">#REF!</definedName>
    <definedName name="__pa0535" localSheetId="1">#REF!</definedName>
    <definedName name="__pa0535" localSheetId="7">#REF!</definedName>
    <definedName name="__pa0535">#REF!</definedName>
    <definedName name="__pa0538" localSheetId="1">#REF!</definedName>
    <definedName name="__pa0538" localSheetId="7">#REF!</definedName>
    <definedName name="__pa0538">#REF!</definedName>
    <definedName name="__pa0604" localSheetId="1">#REF!</definedName>
    <definedName name="__pa0604" localSheetId="7">#REF!</definedName>
    <definedName name="__pa0604">#REF!</definedName>
    <definedName name="__pa0605" localSheetId="1">#REF!</definedName>
    <definedName name="__pa0605" localSheetId="7">#REF!</definedName>
    <definedName name="__pa0605">#REF!</definedName>
    <definedName name="__pa0606" localSheetId="1">#REF!</definedName>
    <definedName name="__pa0606" localSheetId="7">#REF!</definedName>
    <definedName name="__pa0606">#REF!</definedName>
    <definedName name="__pa0607" localSheetId="1">#REF!</definedName>
    <definedName name="__pa0607" localSheetId="7">#REF!</definedName>
    <definedName name="__pa0607">#REF!</definedName>
    <definedName name="__pa0805" localSheetId="1">#REF!</definedName>
    <definedName name="__pa0805" localSheetId="7">#REF!</definedName>
    <definedName name="__pa0805">#REF!</definedName>
    <definedName name="__pa0812" localSheetId="1">#REF!</definedName>
    <definedName name="__pa0812" localSheetId="7">#REF!</definedName>
    <definedName name="__pa0812">#REF!</definedName>
    <definedName name="__pa1003">[7]Sheet1!$E$7</definedName>
    <definedName name="__pa3040" localSheetId="1">#REF!</definedName>
    <definedName name="__pa3040" localSheetId="7">#REF!</definedName>
    <definedName name="__pa3040">#REF!</definedName>
    <definedName name="__pa3050" localSheetId="1">#REF!</definedName>
    <definedName name="__pa3050" localSheetId="7">#REF!</definedName>
    <definedName name="__pa3050">#REF!</definedName>
    <definedName name="__paa0421" localSheetId="1">#REF!</definedName>
    <definedName name="__paa0421" localSheetId="7">#REF!</definedName>
    <definedName name="__paa0421">#REF!</definedName>
    <definedName name="__paa316" localSheetId="1">#REF!</definedName>
    <definedName name="__paa316" localSheetId="7">#REF!</definedName>
    <definedName name="__paa316">#REF!</definedName>
    <definedName name="__paa324" localSheetId="1">#REF!</definedName>
    <definedName name="__paa324" localSheetId="7">#REF!</definedName>
    <definedName name="__paa324">#REF!</definedName>
    <definedName name="__paa408" localSheetId="1">#REF!</definedName>
    <definedName name="__paa408" localSheetId="7">#REF!</definedName>
    <definedName name="__paa408">#REF!</definedName>
    <definedName name="__paa409" localSheetId="1">#REF!</definedName>
    <definedName name="__paa409" localSheetId="7">#REF!</definedName>
    <definedName name="__paa409">#REF!</definedName>
    <definedName name="__paa410" localSheetId="1">#REF!</definedName>
    <definedName name="__paa410" localSheetId="7">#REF!</definedName>
    <definedName name="__paa410">#REF!</definedName>
    <definedName name="__paa412" localSheetId="1">#REF!</definedName>
    <definedName name="__paa412" localSheetId="7">#REF!</definedName>
    <definedName name="__paa412">#REF!</definedName>
    <definedName name="__paa531" localSheetId="1">#REF!</definedName>
    <definedName name="__paa531" localSheetId="7">#REF!</definedName>
    <definedName name="__paa531">#REF!</definedName>
    <definedName name="__pab100" localSheetId="1">#REF!</definedName>
    <definedName name="__pab100" localSheetId="7">#REF!</definedName>
    <definedName name="__pab100">#REF!</definedName>
    <definedName name="__pab125" localSheetId="1">#REF!</definedName>
    <definedName name="__pab125" localSheetId="7">#REF!</definedName>
    <definedName name="__pab125">#REF!</definedName>
    <definedName name="__pab15" localSheetId="1">#REF!</definedName>
    <definedName name="__pab15" localSheetId="7">#REF!</definedName>
    <definedName name="__pab15">#REF!</definedName>
    <definedName name="__pab150" localSheetId="1">#REF!</definedName>
    <definedName name="__pab150" localSheetId="7">#REF!</definedName>
    <definedName name="__pab150">#REF!</definedName>
    <definedName name="__pab2" localSheetId="1">#REF!</definedName>
    <definedName name="__pab2" localSheetId="7">#REF!</definedName>
    <definedName name="__pab2">#REF!</definedName>
    <definedName name="__pab20" localSheetId="1">#REF!</definedName>
    <definedName name="__pab20" localSheetId="7">#REF!</definedName>
    <definedName name="__pab20">#REF!</definedName>
    <definedName name="__pab25" localSheetId="1">#REF!</definedName>
    <definedName name="__pab25" localSheetId="7">#REF!</definedName>
    <definedName name="__pab25">#REF!</definedName>
    <definedName name="__pab308" localSheetId="1">#REF!</definedName>
    <definedName name="__pab308" localSheetId="7">#REF!</definedName>
    <definedName name="__pab308">#REF!</definedName>
    <definedName name="__pab309" localSheetId="1">#REF!</definedName>
    <definedName name="__pab309" localSheetId="7">#REF!</definedName>
    <definedName name="__pab309">#REF!</definedName>
    <definedName name="__pab310" localSheetId="1">#REF!</definedName>
    <definedName name="__pab310" localSheetId="7">#REF!</definedName>
    <definedName name="__pab310">#REF!</definedName>
    <definedName name="__pab316" localSheetId="1">#REF!</definedName>
    <definedName name="__pab316" localSheetId="7">#REF!</definedName>
    <definedName name="__pab316">#REF!</definedName>
    <definedName name="__pab32" localSheetId="1">#REF!</definedName>
    <definedName name="__pab32" localSheetId="7">#REF!</definedName>
    <definedName name="__pab32">#REF!</definedName>
    <definedName name="__pab324" localSheetId="1">#REF!</definedName>
    <definedName name="__pab324" localSheetId="7">#REF!</definedName>
    <definedName name="__pab324">#REF!</definedName>
    <definedName name="__pab4" localSheetId="1">#REF!</definedName>
    <definedName name="__pab4" localSheetId="7">#REF!</definedName>
    <definedName name="__pab4">#REF!</definedName>
    <definedName name="__pab40" localSheetId="1">#REF!</definedName>
    <definedName name="__pab40" localSheetId="7">#REF!</definedName>
    <definedName name="__pab40">#REF!</definedName>
    <definedName name="__pab421" localSheetId="1">#REF!</definedName>
    <definedName name="__pab421" localSheetId="7">#REF!</definedName>
    <definedName name="__pab421">#REF!</definedName>
    <definedName name="__pab50" localSheetId="1">#REF!</definedName>
    <definedName name="__pab50" localSheetId="7">#REF!</definedName>
    <definedName name="__pab50">#REF!</definedName>
    <definedName name="__pab531" localSheetId="1">#REF!</definedName>
    <definedName name="__pab531" localSheetId="7">#REF!</definedName>
    <definedName name="__pab531">#REF!</definedName>
    <definedName name="__pab6" localSheetId="1">#REF!</definedName>
    <definedName name="__pab6" localSheetId="7">#REF!</definedName>
    <definedName name="__pab6">#REF!</definedName>
    <definedName name="__pab65" localSheetId="1">#REF!</definedName>
    <definedName name="__pab65" localSheetId="7">#REF!</definedName>
    <definedName name="__pab65">#REF!</definedName>
    <definedName name="__pab80" localSheetId="1">#REF!</definedName>
    <definedName name="__pab80" localSheetId="7">#REF!</definedName>
    <definedName name="__pab80">#REF!</definedName>
    <definedName name="__pac309" localSheetId="1">#REF!</definedName>
    <definedName name="__pac309" localSheetId="7">#REF!</definedName>
    <definedName name="__pac309">#REF!</definedName>
    <definedName name="__pac310" localSheetId="1">#REF!</definedName>
    <definedName name="__pac310" localSheetId="7">#REF!</definedName>
    <definedName name="__pac310">#REF!</definedName>
    <definedName name="__pac316" localSheetId="1">#REF!</definedName>
    <definedName name="__pac316" localSheetId="7">#REF!</definedName>
    <definedName name="__pac316">#REF!</definedName>
    <definedName name="__pac324" localSheetId="1">#REF!</definedName>
    <definedName name="__pac324" localSheetId="7">#REF!</definedName>
    <definedName name="__pac324">#REF!</definedName>
    <definedName name="__pac531" localSheetId="1">#REF!</definedName>
    <definedName name="__pac531" localSheetId="7">#REF!</definedName>
    <definedName name="__pac531">#REF!</definedName>
    <definedName name="__pad324" localSheetId="1">#REF!</definedName>
    <definedName name="__pad324" localSheetId="7">#REF!</definedName>
    <definedName name="__pad324">#REF!</definedName>
    <definedName name="__pah150" localSheetId="1">#REF!</definedName>
    <definedName name="__pah150" localSheetId="7">#REF!</definedName>
    <definedName name="__pah150">#REF!</definedName>
    <definedName name="__pak100" localSheetId="1">#REF!</definedName>
    <definedName name="__pak100" localSheetId="7">#REF!</definedName>
    <definedName name="__pak100">#REF!</definedName>
    <definedName name="__pak150" localSheetId="1">#REF!</definedName>
    <definedName name="__pak150" localSheetId="7">#REF!</definedName>
    <definedName name="__pak150">#REF!</definedName>
    <definedName name="__pak50" localSheetId="1">#REF!</definedName>
    <definedName name="__pak50" localSheetId="7">#REF!</definedName>
    <definedName name="__pak50">#REF!</definedName>
    <definedName name="__pak80" localSheetId="1">#REF!</definedName>
    <definedName name="__pak80" localSheetId="7">#REF!</definedName>
    <definedName name="__pak80">#REF!</definedName>
    <definedName name="__pb0130">[7]Sheet1!$E$15</definedName>
    <definedName name="__pb0131">[7]Sheet1!$E$16</definedName>
    <definedName name="__PB0132">[7]Sheet1!$E$17</definedName>
    <definedName name="__PB0135">[7]Sheet1!$E$18</definedName>
    <definedName name="__PB0305">[7]Sheet1!$E$24</definedName>
    <definedName name="__pbs100" localSheetId="1">#REF!</definedName>
    <definedName name="__pbs100" localSheetId="7">#REF!</definedName>
    <definedName name="__pbs100">#REF!</definedName>
    <definedName name="__pbs15" localSheetId="1">#REF!</definedName>
    <definedName name="__pbs15" localSheetId="7">#REF!</definedName>
    <definedName name="__pbs15">#REF!</definedName>
    <definedName name="__pbs150" localSheetId="1">#REF!</definedName>
    <definedName name="__pbs150" localSheetId="7">#REF!</definedName>
    <definedName name="__pbs150">#REF!</definedName>
    <definedName name="__pbs40" localSheetId="1">#REF!</definedName>
    <definedName name="__pbs40" localSheetId="7">#REF!</definedName>
    <definedName name="__pbs40">#REF!</definedName>
    <definedName name="__pbs50" localSheetId="1">#REF!</definedName>
    <definedName name="__pbs50" localSheetId="7">#REF!</definedName>
    <definedName name="__pbs50">#REF!</definedName>
    <definedName name="__pbs65" localSheetId="1">#REF!</definedName>
    <definedName name="__pbs65" localSheetId="7">#REF!</definedName>
    <definedName name="__pbs65">#REF!</definedName>
    <definedName name="__pbs80" localSheetId="1">#REF!</definedName>
    <definedName name="__pbs80" localSheetId="7">#REF!</definedName>
    <definedName name="__pbs80">#REF!</definedName>
    <definedName name="__pc0022">[7]Sheet1!$E$31</definedName>
    <definedName name="__pc50" localSheetId="1">#REF!</definedName>
    <definedName name="__pc50" localSheetId="7">#REF!</definedName>
    <definedName name="__pc50">#REF!</definedName>
    <definedName name="__pc80" localSheetId="1">#REF!</definedName>
    <definedName name="__pc80" localSheetId="7">#REF!</definedName>
    <definedName name="__pc80">#REF!</definedName>
    <definedName name="__pcf80" localSheetId="1">#REF!</definedName>
    <definedName name="__pcf80" localSheetId="7">#REF!</definedName>
    <definedName name="__pcf80">#REF!</definedName>
    <definedName name="__pd0120">[7]Sheet1!$E$42</definedName>
    <definedName name="__pd0132">[7]Sheet1!$E$45</definedName>
    <definedName name="__pd0163">[7]Sheet1!$E$53</definedName>
    <definedName name="__pd0164">[7]Sheet1!$E$54</definedName>
    <definedName name="__pd0165">[7]Sheet1!$E$55</definedName>
    <definedName name="__pd0166">[7]Sheet1!$E$56</definedName>
    <definedName name="__pd0167">[7]Sheet1!$E$57</definedName>
    <definedName name="__pd0200">[7]Sheet1!$E$58</definedName>
    <definedName name="__pd0210">[7]Sheet1!$E$59</definedName>
    <definedName name="__pd0220">[7]Sheet1!$E$60</definedName>
    <definedName name="__pd0240">[7]Sheet1!$E$62</definedName>
    <definedName name="__pd0242">[7]Sheet1!$E$63</definedName>
    <definedName name="__pd0246">[7]Sheet1!$E$65</definedName>
    <definedName name="__pd0260">[7]Sheet1!$E$69</definedName>
    <definedName name="__pd0261">[7]Sheet1!$E$70</definedName>
    <definedName name="__pd0262">[7]Sheet1!$E$71</definedName>
    <definedName name="__pe0015">[7]Sheet1!$E$82</definedName>
    <definedName name="__pe0025">[7]Sheet1!$E$86</definedName>
    <definedName name="__pf0100">[7]Sheet1!$E$89</definedName>
    <definedName name="__pf0280">[7]Sheet1!$E$110</definedName>
    <definedName name="__pf0400">[7]Sheet1!$E$119</definedName>
    <definedName name="__pf5001">[7]Sheet1!$E$137</definedName>
    <definedName name="__pg0130">[7]Sheet1!$E$142</definedName>
    <definedName name="__pg0140">[7]Sheet1!$E$143</definedName>
    <definedName name="__ph100" localSheetId="1">#REF!</definedName>
    <definedName name="__ph100" localSheetId="7">#REF!</definedName>
    <definedName name="__ph100">#REF!</definedName>
    <definedName name="__ph150" localSheetId="1">#REF!</definedName>
    <definedName name="__ph150" localSheetId="7">#REF!</definedName>
    <definedName name="__ph150">#REF!</definedName>
    <definedName name="__phf100" localSheetId="1">#REF!</definedName>
    <definedName name="__phf100" localSheetId="7">#REF!</definedName>
    <definedName name="__phf100">#REF!</definedName>
    <definedName name="__phf150" localSheetId="1">#REF!</definedName>
    <definedName name="__phf150" localSheetId="7">#REF!</definedName>
    <definedName name="__phf150">#REF!</definedName>
    <definedName name="__pi0110">[7]Sheet1!$E$172</definedName>
    <definedName name="__pi0112">[7]Sheet1!$E$173</definedName>
    <definedName name="__pi0502">[7]Sheet1!$E$187</definedName>
    <definedName name="__pi0503">[7]Sheet1!$E$188</definedName>
    <definedName name="__pi0600">[7]Sheet1!$E$189</definedName>
    <definedName name="__pi0601">[7]Sheet1!$E$190</definedName>
    <definedName name="__pi0602">[7]Sheet1!$E$191</definedName>
    <definedName name="__pi0603">[7]Sheet1!$E$192</definedName>
    <definedName name="__pj0103">[7]Sheet1!$E$196</definedName>
    <definedName name="__pj1004">[7]Sheet1!$E$215</definedName>
    <definedName name="__pl1" localSheetId="1">#REF!</definedName>
    <definedName name="__pl1" localSheetId="7">#REF!</definedName>
    <definedName name="__pl1">#REF!</definedName>
    <definedName name="__pl2" localSheetId="1">#REF!</definedName>
    <definedName name="__pl2" localSheetId="7">#REF!</definedName>
    <definedName name="__pl2">#REF!</definedName>
    <definedName name="__pv100" localSheetId="1">#REF!</definedName>
    <definedName name="__pv100" localSheetId="7">#REF!</definedName>
    <definedName name="__pv100">#REF!</definedName>
    <definedName name="__pv40" localSheetId="1">#REF!</definedName>
    <definedName name="__pv40" localSheetId="7">#REF!</definedName>
    <definedName name="__pv40">#REF!</definedName>
    <definedName name="__pv50" localSheetId="1">#REF!</definedName>
    <definedName name="__pv50" localSheetId="7">#REF!</definedName>
    <definedName name="__pv50">#REF!</definedName>
    <definedName name="__pv80" localSheetId="1">#REF!</definedName>
    <definedName name="__pv80" localSheetId="7">#REF!</definedName>
    <definedName name="__pv80">#REF!</definedName>
    <definedName name="__pvc100" localSheetId="1">[10]SAP!#REF!</definedName>
    <definedName name="__pvc100" localSheetId="7">[10]SAP!#REF!</definedName>
    <definedName name="__pvc100">[10]SAP!#REF!</definedName>
    <definedName name="__pvc150" localSheetId="1">[10]SAP!#REF!</definedName>
    <definedName name="__pvc150" localSheetId="7">[10]SAP!#REF!</definedName>
    <definedName name="__pvc150">[10]SAP!#REF!</definedName>
    <definedName name="__pvc20" localSheetId="1">[10]SAP!#REF!</definedName>
    <definedName name="__pvc20" localSheetId="7">[10]SAP!#REF!</definedName>
    <definedName name="__pvc20">[10]SAP!#REF!</definedName>
    <definedName name="__pvc200" localSheetId="1">[10]SAP!#REF!</definedName>
    <definedName name="__pvc200" localSheetId="7">[10]SAP!#REF!</definedName>
    <definedName name="__pvc200">[10]SAP!#REF!</definedName>
    <definedName name="__pvc25" localSheetId="1">[10]SAP!#REF!</definedName>
    <definedName name="__pvc25" localSheetId="7">[10]SAP!#REF!</definedName>
    <definedName name="__pvc25">[10]SAP!#REF!</definedName>
    <definedName name="__pvc32" localSheetId="1">[10]SAP!#REF!</definedName>
    <definedName name="__pvc32" localSheetId="7">[10]SAP!#REF!</definedName>
    <definedName name="__pvc32">[10]SAP!#REF!</definedName>
    <definedName name="__pvc40" localSheetId="1">[10]SAP!#REF!</definedName>
    <definedName name="__pvc40" localSheetId="7">[10]SAP!#REF!</definedName>
    <definedName name="__pvc40">[10]SAP!#REF!</definedName>
    <definedName name="__pvc50" localSheetId="1">[10]SAP!#REF!</definedName>
    <definedName name="__pvc50" localSheetId="7">[10]SAP!#REF!</definedName>
    <definedName name="__pvc50">[10]SAP!#REF!</definedName>
    <definedName name="__pvc65" localSheetId="1">[10]SAP!#REF!</definedName>
    <definedName name="__pvc65" localSheetId="7">[10]SAP!#REF!</definedName>
    <definedName name="__pvc65">[10]SAP!#REF!</definedName>
    <definedName name="__pvc80" localSheetId="1">[10]SAP!#REF!</definedName>
    <definedName name="__pvc80" localSheetId="7">[10]SAP!#REF!</definedName>
    <definedName name="__pvc80">[10]SAP!#REF!</definedName>
    <definedName name="__pvf100" localSheetId="1">#REF!</definedName>
    <definedName name="__pvf100" localSheetId="7">#REF!</definedName>
    <definedName name="__pvf100">#REF!</definedName>
    <definedName name="__pvf80" localSheetId="1">#REF!</definedName>
    <definedName name="__pvf80" localSheetId="7">#REF!</definedName>
    <definedName name="__pvf80">#REF!</definedName>
    <definedName name="__qmd15" localSheetId="1">[10]SAP!#REF!</definedName>
    <definedName name="__qmd15" localSheetId="7">[10]SAP!#REF!</definedName>
    <definedName name="__qmd15">[10]SAP!#REF!</definedName>
    <definedName name="__qmd20" localSheetId="1">[10]SAP!#REF!</definedName>
    <definedName name="__qmd20" localSheetId="7">[10]SAP!#REF!</definedName>
    <definedName name="__qmd20">[10]SAP!#REF!</definedName>
    <definedName name="__rdd100" localSheetId="1">[10]SAP!#REF!</definedName>
    <definedName name="__rdd100" localSheetId="7">[10]SAP!#REF!</definedName>
    <definedName name="__rdd100">[10]SAP!#REF!</definedName>
    <definedName name="__rdd150" localSheetId="1">[10]SAP!#REF!</definedName>
    <definedName name="__rdd150" localSheetId="7">[10]SAP!#REF!</definedName>
    <definedName name="__rdd150">[10]SAP!#REF!</definedName>
    <definedName name="__rk100" localSheetId="1">#REF!</definedName>
    <definedName name="__rk100" localSheetId="7">#REF!</definedName>
    <definedName name="__rk100">#REF!</definedName>
    <definedName name="__rk200" localSheetId="1">#REF!</definedName>
    <definedName name="__rk200" localSheetId="7">#REF!</definedName>
    <definedName name="__rk200">#REF!</definedName>
    <definedName name="__rk300" localSheetId="1">#REF!</definedName>
    <definedName name="__rk300" localSheetId="7">#REF!</definedName>
    <definedName name="__rk300">#REF!</definedName>
    <definedName name="__rk600" localSheetId="1">#REF!</definedName>
    <definedName name="__rk600" localSheetId="7">#REF!</definedName>
    <definedName name="__rk600">#REF!</definedName>
    <definedName name="__rkl1000" localSheetId="1">#REF!</definedName>
    <definedName name="__rkl1000" localSheetId="7">#REF!</definedName>
    <definedName name="__rkl1000">#REF!</definedName>
    <definedName name="__rkl1200" localSheetId="1">#REF!</definedName>
    <definedName name="__rkl1200" localSheetId="7">#REF!</definedName>
    <definedName name="__rkl1200">#REF!</definedName>
    <definedName name="__rkl200" localSheetId="1">#REF!</definedName>
    <definedName name="__rkl200" localSheetId="7">#REF!</definedName>
    <definedName name="__rkl200">#REF!</definedName>
    <definedName name="__rkl300" localSheetId="1">#REF!</definedName>
    <definedName name="__rkl300" localSheetId="7">#REF!</definedName>
    <definedName name="__rkl300">#REF!</definedName>
    <definedName name="__rkl400" localSheetId="1">#REF!</definedName>
    <definedName name="__rkl400" localSheetId="7">#REF!</definedName>
    <definedName name="__rkl400">#REF!</definedName>
    <definedName name="__rkl500" localSheetId="1">#REF!</definedName>
    <definedName name="__rkl500" localSheetId="7">#REF!</definedName>
    <definedName name="__rkl500">#REF!</definedName>
    <definedName name="__rkl600" localSheetId="1">#REF!</definedName>
    <definedName name="__rkl600" localSheetId="7">#REF!</definedName>
    <definedName name="__rkl600">#REF!</definedName>
    <definedName name="__rkl700" localSheetId="1">#REF!</definedName>
    <definedName name="__rkl700" localSheetId="7">#REF!</definedName>
    <definedName name="__rkl700">#REF!</definedName>
    <definedName name="__rkl800" localSheetId="1">#REF!</definedName>
    <definedName name="__rkl800" localSheetId="7">#REF!</definedName>
    <definedName name="__rkl800">#REF!</definedName>
    <definedName name="__sfv150" localSheetId="1">#REF!</definedName>
    <definedName name="__sfv150" localSheetId="7">#REF!</definedName>
    <definedName name="__sfv150">#REF!</definedName>
    <definedName name="__sks1" localSheetId="1">#REF!</definedName>
    <definedName name="__sks1" localSheetId="7">#REF!</definedName>
    <definedName name="__sks1">#REF!</definedName>
    <definedName name="__sks2" localSheetId="1">#REF!</definedName>
    <definedName name="__sks2" localSheetId="7">#REF!</definedName>
    <definedName name="__sks2">#REF!</definedName>
    <definedName name="__std100" localSheetId="1">#REF!</definedName>
    <definedName name="__std100" localSheetId="7">#REF!</definedName>
    <definedName name="__std100">#REF!</definedName>
    <definedName name="__std150" localSheetId="1">#REF!</definedName>
    <definedName name="__std150" localSheetId="7">#REF!</definedName>
    <definedName name="__std150">#REF!</definedName>
    <definedName name="__std50" localSheetId="1">#REF!</definedName>
    <definedName name="__std50" localSheetId="7">#REF!</definedName>
    <definedName name="__std50">#REF!</definedName>
    <definedName name="__std65" localSheetId="1">#REF!</definedName>
    <definedName name="__std65" localSheetId="7">#REF!</definedName>
    <definedName name="__std65">#REF!</definedName>
    <definedName name="__SUB1" localSheetId="1">#REF!</definedName>
    <definedName name="__SUB1" localSheetId="7">#REF!</definedName>
    <definedName name="__SUB1">#REF!</definedName>
    <definedName name="__SUB2" localSheetId="1">#REF!</definedName>
    <definedName name="__SUB2" localSheetId="7">#REF!</definedName>
    <definedName name="__SUB2">#REF!</definedName>
    <definedName name="__SUB3" localSheetId="1">#REF!</definedName>
    <definedName name="__SUB3" localSheetId="7">#REF!</definedName>
    <definedName name="__SUB3">#REF!</definedName>
    <definedName name="__SUB4" localSheetId="1">#REF!</definedName>
    <definedName name="__SUB4" localSheetId="7">#REF!</definedName>
    <definedName name="__SUB4">#REF!</definedName>
    <definedName name="__SUB5" localSheetId="1">#REF!</definedName>
    <definedName name="__SUB5" localSheetId="7">#REF!</definedName>
    <definedName name="__SUB5">#REF!</definedName>
    <definedName name="__SUB6" localSheetId="1">#REF!</definedName>
    <definedName name="__SUB6" localSheetId="7">#REF!</definedName>
    <definedName name="__SUB6">#REF!</definedName>
    <definedName name="__SUB7" localSheetId="1">#REF!</definedName>
    <definedName name="__SUB7" localSheetId="7">#REF!</definedName>
    <definedName name="__SUB7">#REF!</definedName>
    <definedName name="__tab2" localSheetId="1">'[19]Modal Kerja'!#REF!</definedName>
    <definedName name="__tab2" localSheetId="7">'[19]Modal Kerja'!#REF!</definedName>
    <definedName name="__tab2">'[19]Modal Kerja'!#REF!</definedName>
    <definedName name="__tlc20" localSheetId="1">#REF!</definedName>
    <definedName name="__tlc20" localSheetId="7">#REF!</definedName>
    <definedName name="__tlc20">#REF!</definedName>
    <definedName name="__TR1">[20]Vibro_Roller!$E$2:$K$43</definedName>
    <definedName name="__tsv25" localSheetId="1">#REF!</definedName>
    <definedName name="__tsv25" localSheetId="7">#REF!</definedName>
    <definedName name="__tsv25">#REF!</definedName>
    <definedName name="__ujl001" localSheetId="1">#REF!</definedName>
    <definedName name="__ujl001" localSheetId="7">#REF!</definedName>
    <definedName name="__ujl001">#REF!</definedName>
    <definedName name="__uph010" localSheetId="1">#REF!</definedName>
    <definedName name="__uph010" localSheetId="7">#REF!</definedName>
    <definedName name="__uph010">#REF!</definedName>
    <definedName name="__uph011" localSheetId="1">#REF!</definedName>
    <definedName name="__uph011" localSheetId="7">#REF!</definedName>
    <definedName name="__uph011">#REF!</definedName>
    <definedName name="__uph012" localSheetId="1">#REF!</definedName>
    <definedName name="__uph012" localSheetId="7">#REF!</definedName>
    <definedName name="__uph012">#REF!</definedName>
    <definedName name="__uph013" localSheetId="1">#REF!</definedName>
    <definedName name="__uph013" localSheetId="7">#REF!</definedName>
    <definedName name="__uph013">#REF!</definedName>
    <definedName name="__uph014" localSheetId="1">#REF!</definedName>
    <definedName name="__uph014" localSheetId="7">#REF!</definedName>
    <definedName name="__uph014">#REF!</definedName>
    <definedName name="__uph015" localSheetId="1">#REF!</definedName>
    <definedName name="__uph015" localSheetId="7">#REF!</definedName>
    <definedName name="__uph015">#REF!</definedName>
    <definedName name="__uph016" localSheetId="1">#REF!</definedName>
    <definedName name="__uph016" localSheetId="7">#REF!</definedName>
    <definedName name="__uph016">#REF!</definedName>
    <definedName name="__UPH022" localSheetId="1">#REF!</definedName>
    <definedName name="__UPH022" localSheetId="7">#REF!</definedName>
    <definedName name="__UPH022">#REF!</definedName>
    <definedName name="__uro001">[7]Sheet1!$I$661</definedName>
    <definedName name="__uro002">[7]Sheet1!$I$662</definedName>
    <definedName name="__uro003">[7]Sheet1!$I$663</definedName>
    <definedName name="__uro004">[7]Sheet1!$I$664</definedName>
    <definedName name="__uro005">[7]Sheet1!$I$665</definedName>
    <definedName name="__uro006">[7]Sheet1!$I$666</definedName>
    <definedName name="__uro007">[7]Sheet1!$I$667</definedName>
    <definedName name="__uro008">[7]Sheet1!$I$668</definedName>
    <definedName name="__uro009">[7]Sheet1!$I$669</definedName>
    <definedName name="__usd2" localSheetId="1">#REF!</definedName>
    <definedName name="__usd2" localSheetId="7">#REF!</definedName>
    <definedName name="__usd2">#REF!</definedName>
    <definedName name="__vnt100" localSheetId="1">#REF!</definedName>
    <definedName name="__vnt100" localSheetId="7">#REF!</definedName>
    <definedName name="__vnt100">#REF!</definedName>
    <definedName name="__vnt40" localSheetId="1">#REF!</definedName>
    <definedName name="__vnt40" localSheetId="7">#REF!</definedName>
    <definedName name="__vnt40">#REF!</definedName>
    <definedName name="__vnt50" localSheetId="1">#REF!</definedName>
    <definedName name="__vnt50" localSheetId="7">#REF!</definedName>
    <definedName name="__vnt50">#REF!</definedName>
    <definedName name="__vnt80" localSheetId="1">#REF!</definedName>
    <definedName name="__vnt80" localSheetId="7">#REF!</definedName>
    <definedName name="__vnt80">#REF!</definedName>
    <definedName name="__WF32" localSheetId="1">[9]Material!#REF!</definedName>
    <definedName name="__WF32" localSheetId="7">[9]Material!#REF!</definedName>
    <definedName name="__WF32">[9]Material!#REF!</definedName>
    <definedName name="__WF42" localSheetId="1">[9]Material!#REF!</definedName>
    <definedName name="__WF42" localSheetId="7">[9]Material!#REF!</definedName>
    <definedName name="__WF42">[9]Material!#REF!</definedName>
    <definedName name="__wf43" localSheetId="1">[13]Material!#REF!</definedName>
    <definedName name="__wf43" localSheetId="7">[13]Material!#REF!</definedName>
    <definedName name="__wf43">[13]Material!#REF!</definedName>
    <definedName name="_1" localSheetId="1">#REF!</definedName>
    <definedName name="_1" localSheetId="7">#REF!</definedName>
    <definedName name="_1">#REF!</definedName>
    <definedName name="_1___123Graph_ACHART_1" hidden="1">'[14]Statprod gab'!$D$13:$D$20</definedName>
    <definedName name="_1__123Graph_ACHART_1" hidden="1">'[21]Statprod gab'!$D$13:$D$20</definedName>
    <definedName name="_1_1" localSheetId="1">[6]Volume!#REF!</definedName>
    <definedName name="_1_1" localSheetId="7">[6]Volume!#REF!</definedName>
    <definedName name="_1_1">[6]Volume!#REF!</definedName>
    <definedName name="_10" localSheetId="1">#REF!</definedName>
    <definedName name="_10" localSheetId="7">#REF!</definedName>
    <definedName name="_10">#REF!</definedName>
    <definedName name="_10__123Graph_ACHART_3" localSheetId="1" hidden="1">'[22]bahan-mos'!#REF!</definedName>
    <definedName name="_10__123Graph_ACHART_3" localSheetId="7" hidden="1">'[22]bahan-mos'!#REF!</definedName>
    <definedName name="_10__123Graph_ACHART_3" hidden="1">'[22]bahan-mos'!#REF!</definedName>
    <definedName name="_12" localSheetId="1">#REF!</definedName>
    <definedName name="_12" localSheetId="7">#REF!</definedName>
    <definedName name="_12">#REF!</definedName>
    <definedName name="_14__123Graph_ACHART_4" localSheetId="1" hidden="1">'[22]bahan-mos'!#REF!</definedName>
    <definedName name="_14__123Graph_ACHART_4" localSheetId="7" hidden="1">'[22]bahan-mos'!#REF!</definedName>
    <definedName name="_14__123Graph_ACHART_4" hidden="1">'[22]bahan-mos'!#REF!</definedName>
    <definedName name="_15__123Graph_ACHART_4" localSheetId="1" hidden="1">'[22]bahan-mos'!#REF!</definedName>
    <definedName name="_15__123Graph_ACHART_4" localSheetId="7" hidden="1">'[22]bahan-mos'!#REF!</definedName>
    <definedName name="_15__123Graph_ACHART_4" hidden="1">'[22]bahan-mos'!#REF!</definedName>
    <definedName name="_15__123Graph_LBL_ACHART_1" hidden="1">'[14]Statprod gab'!$D$13:$D$20</definedName>
    <definedName name="_16__123Graph_XCHART_1" hidden="1">'[14]Statprod gab'!$B$13:$B$20</definedName>
    <definedName name="_17__123Graph_LBL_ACHART_1" hidden="1">'[14]Statprod gab'!$D$13:$D$20</definedName>
    <definedName name="_19__123Graph_XCHART_1" hidden="1">'[14]Statprod gab'!$B$13:$B$20</definedName>
    <definedName name="_1A" localSheetId="1">'[1]I-KAMAR'!#REF!</definedName>
    <definedName name="_1A" localSheetId="7">'[1]I-KAMAR'!#REF!</definedName>
    <definedName name="_1A">'[1]I-KAMAR'!#REF!</definedName>
    <definedName name="_2" localSheetId="1">#REF!</definedName>
    <definedName name="_2" localSheetId="7">#REF!</definedName>
    <definedName name="_2">#REF!</definedName>
    <definedName name="_2___123Graph_LBL_ACHART_1" hidden="1">'[14]Statprod gab'!$D$13:$D$20</definedName>
    <definedName name="_2__123Graph_LBL_ACHART_1" hidden="1">'[21]Statprod gab'!$D$13:$D$20</definedName>
    <definedName name="_21_1" localSheetId="1">[6]Volume!#REF!</definedName>
    <definedName name="_21_1" localSheetId="7">[6]Volume!#REF!</definedName>
    <definedName name="_21_1">[6]Volume!#REF!</definedName>
    <definedName name="_24_1" localSheetId="1">[6]Volume!#REF!</definedName>
    <definedName name="_24_1" localSheetId="7">[6]Volume!#REF!</definedName>
    <definedName name="_24_1">[6]Volume!#REF!</definedName>
    <definedName name="_2A" localSheetId="1">'[1]I-KAMAR'!#REF!</definedName>
    <definedName name="_2A" localSheetId="7">'[1]I-KAMAR'!#REF!</definedName>
    <definedName name="_2A">'[1]I-KAMAR'!#REF!</definedName>
    <definedName name="_2PRINT_ALIGN" localSheetId="1">#REF!</definedName>
    <definedName name="_2PRINT_ALIGN" localSheetId="7">#REF!</definedName>
    <definedName name="_2PRINT_ALIGN">#REF!</definedName>
    <definedName name="_3">#N/A</definedName>
    <definedName name="_3___123Graph_XCHART_1" hidden="1">'[14]Statprod gab'!$B$13:$B$20</definedName>
    <definedName name="_3__123Graph_XCHART_1" hidden="1">'[21]Statprod gab'!$B$13:$B$20</definedName>
    <definedName name="_345" localSheetId="1">#REF!</definedName>
    <definedName name="_345" localSheetId="7">#REF!</definedName>
    <definedName name="_345">#REF!</definedName>
    <definedName name="_3PRINT_OUTPUT" localSheetId="1">#REF!</definedName>
    <definedName name="_3PRINT_OUTPUT" localSheetId="7">#REF!</definedName>
    <definedName name="_3PRINT_OUTPUT">#REF!</definedName>
    <definedName name="_4" localSheetId="1">#REF!</definedName>
    <definedName name="_4" localSheetId="7">#REF!</definedName>
    <definedName name="_4">#REF!</definedName>
    <definedName name="_4__123Graph_ACHART_1" hidden="1">'[14]Statprod gab'!$D$13:$D$20</definedName>
    <definedName name="_4DOWN_3" localSheetId="1">#REF!</definedName>
    <definedName name="_4DOWN_3" localSheetId="7">#REF!</definedName>
    <definedName name="_4DOWN_3">#REF!</definedName>
    <definedName name="_5__123Graph_ACHART_1" hidden="1">'[14]Statprod gab'!$D$13:$D$20</definedName>
    <definedName name="_5__123Graph_ACHART_3" localSheetId="1" hidden="1">'[22]bahan-mos'!#REF!</definedName>
    <definedName name="_5__123Graph_ACHART_3" localSheetId="7" hidden="1">'[22]bahan-mos'!#REF!</definedName>
    <definedName name="_5__123Graph_ACHART_3" hidden="1">'[22]bahan-mos'!#REF!</definedName>
    <definedName name="_5HOME" localSheetId="1">#REF!</definedName>
    <definedName name="_5HOME" localSheetId="7">#REF!</definedName>
    <definedName name="_5HOME">#REF!</definedName>
    <definedName name="_6__123Graph_ACHART_4" localSheetId="1" hidden="1">'[22]bahan-mos'!#REF!</definedName>
    <definedName name="_6__123Graph_ACHART_4" localSheetId="7" hidden="1">'[22]bahan-mos'!#REF!</definedName>
    <definedName name="_6__123Graph_ACHART_4" hidden="1">'[22]bahan-mos'!#REF!</definedName>
    <definedName name="_67" localSheetId="1">#REF!</definedName>
    <definedName name="_67" localSheetId="7">#REF!</definedName>
    <definedName name="_67">#REF!</definedName>
    <definedName name="_6PGDN_2" localSheetId="1">#REF!</definedName>
    <definedName name="_6PGDN_2" localSheetId="7">#REF!</definedName>
    <definedName name="_6PGDN_2">#REF!</definedName>
    <definedName name="_7.1__2" localSheetId="1">'[23]D7(1)'!#REF!</definedName>
    <definedName name="_7.1__2" localSheetId="7">'[23]D7(1)'!#REF!</definedName>
    <definedName name="_7.1__2">'[23]D7(1)'!#REF!</definedName>
    <definedName name="_7__123Graph_LBL_ACHART_1" hidden="1">'[14]Statprod gab'!$D$13:$D$20</definedName>
    <definedName name="_7RIGHT_18" localSheetId="1">#REF!</definedName>
    <definedName name="_7RIGHT_18" localSheetId="7">#REF!</definedName>
    <definedName name="_7RIGHT_18">#REF!</definedName>
    <definedName name="_8" localSheetId="1">#REF!</definedName>
    <definedName name="_8" localSheetId="7">#REF!</definedName>
    <definedName name="_8">#REF!</definedName>
    <definedName name="_8__123Graph_XCHART_1" hidden="1">'[14]Statprod gab'!$B$13:$B$20</definedName>
    <definedName name="_8_1" localSheetId="1">[6]Volume!#REF!</definedName>
    <definedName name="_8_1" localSheetId="7">[6]Volume!#REF!</definedName>
    <definedName name="_8_1">[6]Volume!#REF!</definedName>
    <definedName name="_8RIGHT_6" localSheetId="1">#REF!</definedName>
    <definedName name="_8RIGHT_6" localSheetId="7">#REF!</definedName>
    <definedName name="_8RIGHT_6">#REF!</definedName>
    <definedName name="_9" localSheetId="1">#REF!</definedName>
    <definedName name="_9" localSheetId="7">#REF!</definedName>
    <definedName name="_9">#REF!</definedName>
    <definedName name="_9__123Graph_ACHART_3" localSheetId="1" hidden="1">'[22]bahan-mos'!#REF!</definedName>
    <definedName name="_9__123Graph_ACHART_3" localSheetId="7" hidden="1">'[22]bahan-mos'!#REF!</definedName>
    <definedName name="_9__123Graph_ACHART_3" hidden="1">'[22]bahan-mos'!#REF!</definedName>
    <definedName name="_9_1" localSheetId="1">[6]Volume!#REF!</definedName>
    <definedName name="_9_1" localSheetId="7">[6]Volume!#REF!</definedName>
    <definedName name="_9_1">[6]Volume!#REF!</definedName>
    <definedName name="_abb91" localSheetId="1">[24]chitimc!#REF!</definedName>
    <definedName name="_abb91" localSheetId="7">[24]chitimc!#REF!</definedName>
    <definedName name="_abb91">[24]chitimc!#REF!</definedName>
    <definedName name="_abs100" localSheetId="1">#REF!</definedName>
    <definedName name="_abs100" localSheetId="7">#REF!</definedName>
    <definedName name="_abs100">#REF!</definedName>
    <definedName name="_ahu100" localSheetId="1">#REF!</definedName>
    <definedName name="_ahu100" localSheetId="7">#REF!</definedName>
    <definedName name="_ahu100">#REF!</definedName>
    <definedName name="_ahu150" localSheetId="1">#REF!</definedName>
    <definedName name="_ahu150" localSheetId="7">#REF!</definedName>
    <definedName name="_ahu150">#REF!</definedName>
    <definedName name="_ako100" localSheetId="1">#REF!</definedName>
    <definedName name="_ako100" localSheetId="7">#REF!</definedName>
    <definedName name="_ako100">#REF!</definedName>
    <definedName name="_ako150" localSheetId="1">#REF!</definedName>
    <definedName name="_ako150" localSheetId="7">#REF!</definedName>
    <definedName name="_ako150">#REF!</definedName>
    <definedName name="_ako50" localSheetId="1">#REF!</definedName>
    <definedName name="_ako50" localSheetId="7">#REF!</definedName>
    <definedName name="_ako50">#REF!</definedName>
    <definedName name="_ako80" localSheetId="1">#REF!</definedName>
    <definedName name="_ako80" localSheetId="7">#REF!</definedName>
    <definedName name="_ako80">#REF!</definedName>
    <definedName name="_aku100" localSheetId="1">#REF!</definedName>
    <definedName name="_aku100" localSheetId="7">#REF!</definedName>
    <definedName name="_aku100">#REF!</definedName>
    <definedName name="_aku150" localSheetId="1">#REF!</definedName>
    <definedName name="_aku150" localSheetId="7">#REF!</definedName>
    <definedName name="_aku150">#REF!</definedName>
    <definedName name="_apa0100" localSheetId="1">#REF!</definedName>
    <definedName name="_apa0100" localSheetId="7">#REF!</definedName>
    <definedName name="_apa0100">#REF!</definedName>
    <definedName name="_apa0101" localSheetId="1">#REF!</definedName>
    <definedName name="_apa0101" localSheetId="7">#REF!</definedName>
    <definedName name="_apa0101">#REF!</definedName>
    <definedName name="_apa0102" localSheetId="1">#REF!</definedName>
    <definedName name="_apa0102" localSheetId="7">#REF!</definedName>
    <definedName name="_apa0102">#REF!</definedName>
    <definedName name="_apa0103" localSheetId="1">#REF!</definedName>
    <definedName name="_apa0103" localSheetId="7">#REF!</definedName>
    <definedName name="_apa0103">#REF!</definedName>
    <definedName name="_apa0104" localSheetId="1">#REF!</definedName>
    <definedName name="_apa0104" localSheetId="7">#REF!</definedName>
    <definedName name="_apa0104">#REF!</definedName>
    <definedName name="_apa0105" localSheetId="1">#REF!</definedName>
    <definedName name="_apa0105" localSheetId="7">#REF!</definedName>
    <definedName name="_apa0105">#REF!</definedName>
    <definedName name="_apa0106" localSheetId="1">#REF!</definedName>
    <definedName name="_apa0106" localSheetId="7">#REF!</definedName>
    <definedName name="_apa0106">#REF!</definedName>
    <definedName name="_apa0107" localSheetId="1">#REF!</definedName>
    <definedName name="_apa0107" localSheetId="7">#REF!</definedName>
    <definedName name="_apa0107">#REF!</definedName>
    <definedName name="_apa0110" localSheetId="1">#REF!</definedName>
    <definedName name="_apa0110" localSheetId="7">#REF!</definedName>
    <definedName name="_apa0110">#REF!</definedName>
    <definedName name="_apa0120" localSheetId="1">#REF!</definedName>
    <definedName name="_apa0120" localSheetId="7">#REF!</definedName>
    <definedName name="_apa0120">#REF!</definedName>
    <definedName name="_APA0201" localSheetId="1">#REF!</definedName>
    <definedName name="_APA0201" localSheetId="7">#REF!</definedName>
    <definedName name="_APA0201">#REF!</definedName>
    <definedName name="_apa0202" localSheetId="1">#REF!</definedName>
    <definedName name="_apa0202" localSheetId="7">#REF!</definedName>
    <definedName name="_apa0202">#REF!</definedName>
    <definedName name="_apa0203" localSheetId="1">#REF!</definedName>
    <definedName name="_apa0203" localSheetId="7">#REF!</definedName>
    <definedName name="_apa0203">#REF!</definedName>
    <definedName name="_apa0303" localSheetId="1">#REF!</definedName>
    <definedName name="_apa0303" localSheetId="7">#REF!</definedName>
    <definedName name="_apa0303">#REF!</definedName>
    <definedName name="_apa0304" localSheetId="1">#REF!</definedName>
    <definedName name="_apa0304" localSheetId="7">#REF!</definedName>
    <definedName name="_apa0304">#REF!</definedName>
    <definedName name="_apa0305" localSheetId="1">#REF!</definedName>
    <definedName name="_apa0305" localSheetId="7">#REF!</definedName>
    <definedName name="_apa0305">#REF!</definedName>
    <definedName name="_apa0306" localSheetId="1">#REF!</definedName>
    <definedName name="_apa0306" localSheetId="7">#REF!</definedName>
    <definedName name="_apa0306">#REF!</definedName>
    <definedName name="_apa0307" localSheetId="1">#REF!</definedName>
    <definedName name="_apa0307" localSheetId="7">#REF!</definedName>
    <definedName name="_apa0307">#REF!</definedName>
    <definedName name="_apa0308" localSheetId="1">#REF!</definedName>
    <definedName name="_apa0308" localSheetId="7">#REF!</definedName>
    <definedName name="_apa0308">#REF!</definedName>
    <definedName name="_apa0309" localSheetId="1">#REF!</definedName>
    <definedName name="_apa0309" localSheetId="7">#REF!</definedName>
    <definedName name="_apa0309">#REF!</definedName>
    <definedName name="_apa0310" localSheetId="1">#REF!</definedName>
    <definedName name="_apa0310" localSheetId="7">#REF!</definedName>
    <definedName name="_apa0310">#REF!</definedName>
    <definedName name="_apa0311" localSheetId="1">#REF!</definedName>
    <definedName name="_apa0311" localSheetId="7">#REF!</definedName>
    <definedName name="_apa0311">#REF!</definedName>
    <definedName name="_apa0312" localSheetId="1">#REF!</definedName>
    <definedName name="_apa0312" localSheetId="7">#REF!</definedName>
    <definedName name="_apa0312">#REF!</definedName>
    <definedName name="_apa0313" localSheetId="1">#REF!</definedName>
    <definedName name="_apa0313" localSheetId="7">#REF!</definedName>
    <definedName name="_apa0313">#REF!</definedName>
    <definedName name="_apa0314" localSheetId="1">#REF!</definedName>
    <definedName name="_apa0314" localSheetId="7">#REF!</definedName>
    <definedName name="_apa0314">#REF!</definedName>
    <definedName name="_apa0315" localSheetId="1">#REF!</definedName>
    <definedName name="_apa0315" localSheetId="7">#REF!</definedName>
    <definedName name="_apa0315">#REF!</definedName>
    <definedName name="_APA0316" localSheetId="1">#REF!</definedName>
    <definedName name="_APA0316" localSheetId="7">#REF!</definedName>
    <definedName name="_APA0316">#REF!</definedName>
    <definedName name="_apa0319" localSheetId="1">#REF!</definedName>
    <definedName name="_apa0319" localSheetId="7">#REF!</definedName>
    <definedName name="_apa0319">#REF!</definedName>
    <definedName name="_apa0322" localSheetId="1">#REF!</definedName>
    <definedName name="_apa0322" localSheetId="7">#REF!</definedName>
    <definedName name="_apa0322">#REF!</definedName>
    <definedName name="_APA0408" localSheetId="1">#REF!</definedName>
    <definedName name="_APA0408" localSheetId="7">#REF!</definedName>
    <definedName name="_APA0408">#REF!</definedName>
    <definedName name="_APA0505" localSheetId="1">#REF!</definedName>
    <definedName name="_APA0505" localSheetId="7">#REF!</definedName>
    <definedName name="_APA0505">#REF!</definedName>
    <definedName name="_APA0512" localSheetId="1">#REF!</definedName>
    <definedName name="_APA0512" localSheetId="7">#REF!</definedName>
    <definedName name="_APA0512">#REF!</definedName>
    <definedName name="_bbs001" localSheetId="1">#REF!</definedName>
    <definedName name="_bbs001" localSheetId="7">#REF!</definedName>
    <definedName name="_bbs001">#REF!</definedName>
    <definedName name="_bbs004" localSheetId="1">#REF!</definedName>
    <definedName name="_bbs004" localSheetId="7">#REF!</definedName>
    <definedName name="_bbs004">#REF!</definedName>
    <definedName name="_bbs005" localSheetId="1">#REF!</definedName>
    <definedName name="_bbs005" localSheetId="7">#REF!</definedName>
    <definedName name="_bbs005">#REF!</definedName>
    <definedName name="_bbs010" localSheetId="1">#REF!</definedName>
    <definedName name="_bbs010" localSheetId="7">#REF!</definedName>
    <definedName name="_bbs010">#REF!</definedName>
    <definedName name="_bbs011" localSheetId="1">#REF!</definedName>
    <definedName name="_bbs011" localSheetId="7">#REF!</definedName>
    <definedName name="_bbs011">#REF!</definedName>
    <definedName name="_bbs012" localSheetId="1">#REF!</definedName>
    <definedName name="_bbs012" localSheetId="7">#REF!</definedName>
    <definedName name="_bbs012">#REF!</definedName>
    <definedName name="_bbs013" localSheetId="1">#REF!</definedName>
    <definedName name="_bbs013" localSheetId="7">#REF!</definedName>
    <definedName name="_bbs013">#REF!</definedName>
    <definedName name="_bbs014" localSheetId="1">#REF!</definedName>
    <definedName name="_bbs014" localSheetId="7">#REF!</definedName>
    <definedName name="_bbs014">#REF!</definedName>
    <definedName name="_bbs017" localSheetId="1">#REF!</definedName>
    <definedName name="_bbs017" localSheetId="7">#REF!</definedName>
    <definedName name="_bbs017">#REF!</definedName>
    <definedName name="_bbs117" localSheetId="1">#REF!</definedName>
    <definedName name="_bbs117" localSheetId="7">#REF!</definedName>
    <definedName name="_bbs117">#REF!</definedName>
    <definedName name="_bbs201" localSheetId="1">#REF!</definedName>
    <definedName name="_bbs201" localSheetId="7">#REF!</definedName>
    <definedName name="_bbs201">#REF!</definedName>
    <definedName name="_bbs301" localSheetId="1">#REF!</definedName>
    <definedName name="_bbs301" localSheetId="7">#REF!</definedName>
    <definedName name="_bbs301">#REF!</definedName>
    <definedName name="_bbs303" localSheetId="1">#REF!</definedName>
    <definedName name="_bbs303" localSheetId="7">#REF!</definedName>
    <definedName name="_bbs303">#REF!</definedName>
    <definedName name="_bca530" localSheetId="1">#REF!</definedName>
    <definedName name="_bca530" localSheetId="7">#REF!</definedName>
    <definedName name="_bca530">#REF!</definedName>
    <definedName name="_bca600" localSheetId="1">#REF!</definedName>
    <definedName name="_bca600" localSheetId="7">#REF!</definedName>
    <definedName name="_bca600">#REF!</definedName>
    <definedName name="_bcv100" localSheetId="1">#REF!</definedName>
    <definedName name="_bcv100" localSheetId="7">#REF!</definedName>
    <definedName name="_bcv100">#REF!</definedName>
    <definedName name="_bcv125" localSheetId="1">#REF!</definedName>
    <definedName name="_bcv125" localSheetId="7">#REF!</definedName>
    <definedName name="_bcv125">#REF!</definedName>
    <definedName name="_bcv150" localSheetId="1">#REF!</definedName>
    <definedName name="_bcv150" localSheetId="7">#REF!</definedName>
    <definedName name="_bcv150">#REF!</definedName>
    <definedName name="_bky001" localSheetId="1">#REF!</definedName>
    <definedName name="_bky001" localSheetId="7">#REF!</definedName>
    <definedName name="_bky001">#REF!</definedName>
    <definedName name="_bky514" localSheetId="1">#REF!</definedName>
    <definedName name="_bky514" localSheetId="7">#REF!</definedName>
    <definedName name="_bky514">#REF!</definedName>
    <definedName name="_boq1">[16]BOQ!$C$14:$J$456</definedName>
    <definedName name="_bpb200" localSheetId="1">#REF!</definedName>
    <definedName name="_bpb200" localSheetId="7">#REF!</definedName>
    <definedName name="_bpb200">#REF!</definedName>
    <definedName name="_bpb204" localSheetId="1">#REF!</definedName>
    <definedName name="_bpb204" localSheetId="7">#REF!</definedName>
    <definedName name="_bpb204">#REF!</definedName>
    <definedName name="_bpb302" localSheetId="1">#REF!</definedName>
    <definedName name="_bpb302" localSheetId="7">#REF!</definedName>
    <definedName name="_bpb302">#REF!</definedName>
    <definedName name="_bpc001" localSheetId="1">#REF!</definedName>
    <definedName name="_bpc001" localSheetId="7">#REF!</definedName>
    <definedName name="_bpc001">#REF!</definedName>
    <definedName name="_bul6161" localSheetId="1">#REF!</definedName>
    <definedName name="_bul6161" localSheetId="7">#REF!</definedName>
    <definedName name="_bul6161">#REF!</definedName>
    <definedName name="_bul6162" localSheetId="1">#REF!</definedName>
    <definedName name="_bul6162" localSheetId="7">#REF!</definedName>
    <definedName name="_bul6162">#REF!</definedName>
    <definedName name="_bul6166" localSheetId="1">#REF!</definedName>
    <definedName name="_bul6166" localSheetId="7">#REF!</definedName>
    <definedName name="_bul6166">#REF!</definedName>
    <definedName name="_bul6167" localSheetId="1">#REF!</definedName>
    <definedName name="_bul6167" localSheetId="7">#REF!</definedName>
    <definedName name="_bul6167">#REF!</definedName>
    <definedName name="_bul6168" localSheetId="1">#REF!</definedName>
    <definedName name="_bul6168" localSheetId="7">#REF!</definedName>
    <definedName name="_bul6168">#REF!</definedName>
    <definedName name="_bul6169" localSheetId="1">#REF!</definedName>
    <definedName name="_bul6169" localSheetId="7">#REF!</definedName>
    <definedName name="_bul6169">#REF!</definedName>
    <definedName name="_CAN15" localSheetId="1">[13]Material!#REF!</definedName>
    <definedName name="_CAN15" localSheetId="7">[13]Material!#REF!</definedName>
    <definedName name="_CAN15">[13]Material!#REF!</definedName>
    <definedName name="_cas80" localSheetId="1">#REF!</definedName>
    <definedName name="_cas80" localSheetId="7">#REF!</definedName>
    <definedName name="_cas80">#REF!</definedName>
    <definedName name="_CCF2" localSheetId="1">#REF!</definedName>
    <definedName name="_CCF2" localSheetId="7">#REF!</definedName>
    <definedName name="_CCF2">#REF!</definedName>
    <definedName name="_CFP2">'[25]Currency Rate'!$B$16</definedName>
    <definedName name="_CLP2" localSheetId="1">#REF!</definedName>
    <definedName name="_CLP2" localSheetId="7">#REF!</definedName>
    <definedName name="_CLP2">#REF!</definedName>
    <definedName name="_cod50" localSheetId="1">[10]SAP!#REF!</definedName>
    <definedName name="_cod50" localSheetId="7">[10]SAP!#REF!</definedName>
    <definedName name="_cod50">[10]SAP!#REF!</definedName>
    <definedName name="_CT250" localSheetId="1">'[24]dongia (2)'!#REF!</definedName>
    <definedName name="_CT250" localSheetId="7">'[24]dongia (2)'!#REF!</definedName>
    <definedName name="_CT250">'[24]dongia (2)'!#REF!</definedName>
    <definedName name="_cvd100" localSheetId="1">#REF!</definedName>
    <definedName name="_cvd100" localSheetId="7">#REF!</definedName>
    <definedName name="_cvd100">#REF!</definedName>
    <definedName name="_cvd15" localSheetId="1">#REF!</definedName>
    <definedName name="_cvd15" localSheetId="7">#REF!</definedName>
    <definedName name="_cvd15">#REF!</definedName>
    <definedName name="_cvd150" localSheetId="1">#REF!</definedName>
    <definedName name="_cvd150" localSheetId="7">#REF!</definedName>
    <definedName name="_cvd150">#REF!</definedName>
    <definedName name="_cvd50" localSheetId="1">#REF!</definedName>
    <definedName name="_cvd50" localSheetId="7">#REF!</definedName>
    <definedName name="_cvd50">#REF!</definedName>
    <definedName name="_cvd65" localSheetId="1">#REF!</definedName>
    <definedName name="_cvd65" localSheetId="7">#REF!</definedName>
    <definedName name="_cvd65">#REF!</definedName>
    <definedName name="_daf1" localSheetId="1">#REF!</definedName>
    <definedName name="_daf1" localSheetId="7">#REF!</definedName>
    <definedName name="_daf1">#REF!</definedName>
    <definedName name="_DAF10" localSheetId="1">#REF!</definedName>
    <definedName name="_DAF10" localSheetId="7">#REF!</definedName>
    <definedName name="_DAF10">#REF!</definedName>
    <definedName name="_daf2" localSheetId="1">#REF!</definedName>
    <definedName name="_daf2" localSheetId="7">#REF!</definedName>
    <definedName name="_daf2">#REF!</definedName>
    <definedName name="_daf31" localSheetId="1">#REF!</definedName>
    <definedName name="_daf31" localSheetId="7">#REF!</definedName>
    <definedName name="_daf31">#REF!</definedName>
    <definedName name="_daf32" localSheetId="1">#REF!</definedName>
    <definedName name="_daf32" localSheetId="7">#REF!</definedName>
    <definedName name="_daf32">#REF!</definedName>
    <definedName name="_daf33" localSheetId="1">#REF!</definedName>
    <definedName name="_daf33" localSheetId="7">#REF!</definedName>
    <definedName name="_daf33">#REF!</definedName>
    <definedName name="_ddn400" localSheetId="1">#REF!</definedName>
    <definedName name="_ddn400" localSheetId="7">#REF!</definedName>
    <definedName name="_ddn400">#REF!</definedName>
    <definedName name="_ddn600" localSheetId="1">#REF!</definedName>
    <definedName name="_ddn600" localSheetId="7">#REF!</definedName>
    <definedName name="_ddn600">#REF!</definedName>
    <definedName name="_dgt100" localSheetId="1">'[24]dongia (2)'!#REF!</definedName>
    <definedName name="_dgt100" localSheetId="7">'[24]dongia (2)'!#REF!</definedName>
    <definedName name="_dgt100">'[24]dongia (2)'!#REF!</definedName>
    <definedName name="_dia6" localSheetId="1">#REF!</definedName>
    <definedName name="_dia6" localSheetId="7">#REF!</definedName>
    <definedName name="_dia6">#REF!</definedName>
    <definedName name="_DIV1">[15]Sheet1!$G$19</definedName>
    <definedName name="_DIV10">[15]Sheet1!$G$352</definedName>
    <definedName name="_DIV11" localSheetId="1">[15]Sheet1!#REF!</definedName>
    <definedName name="_DIV11" localSheetId="7">[15]Sheet1!#REF!</definedName>
    <definedName name="_DIV11">[15]Sheet1!#REF!</definedName>
    <definedName name="_DIV2">[15]Sheet1!$G$39</definedName>
    <definedName name="_DIV3">[15]Sheet1!$G$58</definedName>
    <definedName name="_DIV4">[15]Sheet1!$G$73</definedName>
    <definedName name="_DIV5">[15]Sheet1!$G$88</definedName>
    <definedName name="_DIV6">[15]Sheet1!$G$128</definedName>
    <definedName name="_DIV7">[15]Sheet1!$G$233</definedName>
    <definedName name="_DIV8">[15]Sheet1!$G$259</definedName>
    <definedName name="_DIV9">[15]Sheet1!$G$309</definedName>
    <definedName name="_EEE01" localSheetId="1">#REF!</definedName>
    <definedName name="_EEE01" localSheetId="7">#REF!</definedName>
    <definedName name="_EEE01">#REF!</definedName>
    <definedName name="_EEE02" localSheetId="1">#REF!</definedName>
    <definedName name="_EEE02" localSheetId="7">#REF!</definedName>
    <definedName name="_EEE02">#REF!</definedName>
    <definedName name="_EEE03" localSheetId="1">#REF!</definedName>
    <definedName name="_EEE03" localSheetId="7">#REF!</definedName>
    <definedName name="_EEE03">#REF!</definedName>
    <definedName name="_EEE04" localSheetId="1">#REF!</definedName>
    <definedName name="_EEE04" localSheetId="7">#REF!</definedName>
    <definedName name="_EEE04">#REF!</definedName>
    <definedName name="_EEE05" localSheetId="1">#REF!</definedName>
    <definedName name="_EEE05" localSheetId="7">#REF!</definedName>
    <definedName name="_EEE05">#REF!</definedName>
    <definedName name="_EEE06" localSheetId="1">#REF!</definedName>
    <definedName name="_EEE06" localSheetId="7">#REF!</definedName>
    <definedName name="_EEE06">#REF!</definedName>
    <definedName name="_EEE07" localSheetId="1">#REF!</definedName>
    <definedName name="_EEE07" localSheetId="7">#REF!</definedName>
    <definedName name="_EEE07">#REF!</definedName>
    <definedName name="_EEE08" localSheetId="1">#REF!</definedName>
    <definedName name="_EEE08" localSheetId="7">#REF!</definedName>
    <definedName name="_EEE08">#REF!</definedName>
    <definedName name="_EEE09" localSheetId="1">#REF!</definedName>
    <definedName name="_EEE09" localSheetId="7">#REF!</definedName>
    <definedName name="_EEE09">#REF!</definedName>
    <definedName name="_EEE10" localSheetId="1">#REF!</definedName>
    <definedName name="_EEE10" localSheetId="7">#REF!</definedName>
    <definedName name="_EEE10">#REF!</definedName>
    <definedName name="_EEE11" localSheetId="1">#REF!</definedName>
    <definedName name="_EEE11" localSheetId="7">#REF!</definedName>
    <definedName name="_EEE11">#REF!</definedName>
    <definedName name="_EEE12" localSheetId="1">#REF!</definedName>
    <definedName name="_EEE12" localSheetId="7">#REF!</definedName>
    <definedName name="_EEE12">#REF!</definedName>
    <definedName name="_EEE13" localSheetId="1">#REF!</definedName>
    <definedName name="_EEE13" localSheetId="7">#REF!</definedName>
    <definedName name="_EEE13">#REF!</definedName>
    <definedName name="_EEE14" localSheetId="1">#REF!</definedName>
    <definedName name="_EEE14" localSheetId="7">#REF!</definedName>
    <definedName name="_EEE14">#REF!</definedName>
    <definedName name="_EEE15" localSheetId="1">#REF!</definedName>
    <definedName name="_EEE15" localSheetId="7">#REF!</definedName>
    <definedName name="_EEE15">#REF!</definedName>
    <definedName name="_EEE16" localSheetId="1">#REF!</definedName>
    <definedName name="_EEE16" localSheetId="7">#REF!</definedName>
    <definedName name="_EEE16">#REF!</definedName>
    <definedName name="_EEE17" localSheetId="1">#REF!</definedName>
    <definedName name="_EEE17" localSheetId="7">#REF!</definedName>
    <definedName name="_EEE17">#REF!</definedName>
    <definedName name="_EEE18" localSheetId="1">#REF!</definedName>
    <definedName name="_EEE18" localSheetId="7">#REF!</definedName>
    <definedName name="_EEE18">#REF!</definedName>
    <definedName name="_EEE19" localSheetId="1">#REF!</definedName>
    <definedName name="_EEE19" localSheetId="7">#REF!</definedName>
    <definedName name="_EEE19">#REF!</definedName>
    <definedName name="_EEE20" localSheetId="1">#REF!</definedName>
    <definedName name="_EEE20" localSheetId="7">#REF!</definedName>
    <definedName name="_EEE20">#REF!</definedName>
    <definedName name="_EEE21" localSheetId="1">#REF!</definedName>
    <definedName name="_EEE21" localSheetId="7">#REF!</definedName>
    <definedName name="_EEE21">#REF!</definedName>
    <definedName name="_EEE22" localSheetId="1">#REF!</definedName>
    <definedName name="_EEE22" localSheetId="7">#REF!</definedName>
    <definedName name="_EEE22">#REF!</definedName>
    <definedName name="_EEE23" localSheetId="1">#REF!</definedName>
    <definedName name="_EEE23" localSheetId="7">#REF!</definedName>
    <definedName name="_EEE23">#REF!</definedName>
    <definedName name="_EEE24" localSheetId="1">#REF!</definedName>
    <definedName name="_EEE24" localSheetId="7">#REF!</definedName>
    <definedName name="_EEE24">#REF!</definedName>
    <definedName name="_EEE25" localSheetId="1">#REF!</definedName>
    <definedName name="_EEE25" localSheetId="7">#REF!</definedName>
    <definedName name="_EEE25">#REF!</definedName>
    <definedName name="_EEE26" localSheetId="1">#REF!</definedName>
    <definedName name="_EEE26" localSheetId="7">#REF!</definedName>
    <definedName name="_EEE26">#REF!</definedName>
    <definedName name="_EEE27" localSheetId="1">#REF!</definedName>
    <definedName name="_EEE27" localSheetId="7">#REF!</definedName>
    <definedName name="_EEE27">#REF!</definedName>
    <definedName name="_EEE28" localSheetId="1">#REF!</definedName>
    <definedName name="_EEE28" localSheetId="7">#REF!</definedName>
    <definedName name="_EEE28">#REF!</definedName>
    <definedName name="_EEE29" localSheetId="1">#REF!</definedName>
    <definedName name="_EEE29" localSheetId="7">#REF!</definedName>
    <definedName name="_EEE29">#REF!</definedName>
    <definedName name="_EEE30" localSheetId="1">#REF!</definedName>
    <definedName name="_EEE30" localSheetId="7">#REF!</definedName>
    <definedName name="_EEE30">#REF!</definedName>
    <definedName name="_EEE31" localSheetId="1">#REF!</definedName>
    <definedName name="_EEE31" localSheetId="7">#REF!</definedName>
    <definedName name="_EEE31">#REF!</definedName>
    <definedName name="_EEE32" localSheetId="1">#REF!</definedName>
    <definedName name="_EEE32" localSheetId="7">#REF!</definedName>
    <definedName name="_EEE32">#REF!</definedName>
    <definedName name="_EEE33" localSheetId="1">#REF!</definedName>
    <definedName name="_EEE33" localSheetId="7">#REF!</definedName>
    <definedName name="_EEE33">#REF!</definedName>
    <definedName name="_fdd100" localSheetId="1">[10]SAP!#REF!</definedName>
    <definedName name="_fdd100" localSheetId="7">[10]SAP!#REF!</definedName>
    <definedName name="_fdd100">[10]SAP!#REF!</definedName>
    <definedName name="_Fill" localSheetId="1" hidden="1">#REF!</definedName>
    <definedName name="_Fill" localSheetId="7" hidden="1">#REF!</definedName>
    <definedName name="_Fill" hidden="1">#REF!</definedName>
    <definedName name="_fjd100" localSheetId="1">#REF!</definedName>
    <definedName name="_fjd100" localSheetId="7">#REF!</definedName>
    <definedName name="_fjd100">#REF!</definedName>
    <definedName name="_fjd150" localSheetId="1">#REF!</definedName>
    <definedName name="_fjd150" localSheetId="7">#REF!</definedName>
    <definedName name="_fjd150">#REF!</definedName>
    <definedName name="_fjd50" localSheetId="1">#REF!</definedName>
    <definedName name="_fjd50" localSheetId="7">#REF!</definedName>
    <definedName name="_fjd50">#REF!</definedName>
    <definedName name="_fjd65" localSheetId="1">#REF!</definedName>
    <definedName name="_fjd65" localSheetId="7">#REF!</definedName>
    <definedName name="_fjd65">#REF!</definedName>
    <definedName name="_fmd150" localSheetId="1">#REF!</definedName>
    <definedName name="_fmd150" localSheetId="7">#REF!</definedName>
    <definedName name="_fmd150">#REF!</definedName>
    <definedName name="_fvd100" localSheetId="1">[10]SAP!#REF!</definedName>
    <definedName name="_fvd100" localSheetId="7">[10]SAP!#REF!</definedName>
    <definedName name="_fvd100">[10]SAP!#REF!</definedName>
    <definedName name="_GID1">'[24]LKVL-CK-HT-GD1'!$A$4</definedName>
    <definedName name="_grc1" localSheetId="1">#REF!</definedName>
    <definedName name="_grc1" localSheetId="7">#REF!</definedName>
    <definedName name="_grc1">#REF!</definedName>
    <definedName name="_gti50" localSheetId="1">#REF!</definedName>
    <definedName name="_gti50" localSheetId="7">#REF!</definedName>
    <definedName name="_gti50">#REF!</definedName>
    <definedName name="_gti60" localSheetId="1">#REF!</definedName>
    <definedName name="_gti60" localSheetId="7">#REF!</definedName>
    <definedName name="_gti60">#REF!</definedName>
    <definedName name="_gvd100" localSheetId="1">#REF!</definedName>
    <definedName name="_gvd100" localSheetId="7">#REF!</definedName>
    <definedName name="_gvd100">#REF!</definedName>
    <definedName name="_gvd15" localSheetId="1">#REF!</definedName>
    <definedName name="_gvd15" localSheetId="7">#REF!</definedName>
    <definedName name="_gvd15">#REF!</definedName>
    <definedName name="_gvd150" localSheetId="1">#REF!</definedName>
    <definedName name="_gvd150" localSheetId="7">#REF!</definedName>
    <definedName name="_gvd150">#REF!</definedName>
    <definedName name="_gvd20" localSheetId="1">[10]SAP!#REF!</definedName>
    <definedName name="_gvd20" localSheetId="7">[10]SAP!#REF!</definedName>
    <definedName name="_gvd20">[10]SAP!#REF!</definedName>
    <definedName name="_gvd25" localSheetId="1">#REF!</definedName>
    <definedName name="_gvd25" localSheetId="7">#REF!</definedName>
    <definedName name="_gvd25">#REF!</definedName>
    <definedName name="_gvd32" localSheetId="1">[10]SAP!#REF!</definedName>
    <definedName name="_gvd32" localSheetId="7">[10]SAP!#REF!</definedName>
    <definedName name="_gvd32">[10]SAP!#REF!</definedName>
    <definedName name="_gvd40" localSheetId="1">[10]SAP!#REF!</definedName>
    <definedName name="_gvd40" localSheetId="7">[10]SAP!#REF!</definedName>
    <definedName name="_gvd40">[10]SAP!#REF!</definedName>
    <definedName name="_gvd50" localSheetId="1">#REF!</definedName>
    <definedName name="_gvd50" localSheetId="7">#REF!</definedName>
    <definedName name="_gvd50">#REF!</definedName>
    <definedName name="_gvd65" localSheetId="1">#REF!</definedName>
    <definedName name="_gvd65" localSheetId="7">#REF!</definedName>
    <definedName name="_gvd65">#REF!</definedName>
    <definedName name="_gvd80" localSheetId="1">[10]SAP!#REF!</definedName>
    <definedName name="_gvd80" localSheetId="7">[10]SAP!#REF!</definedName>
    <definedName name="_gvd80">[10]SAP!#REF!</definedName>
    <definedName name="_HAL1">[15]Sheet1!$A$1:$H$59</definedName>
    <definedName name="_HAL2">[15]Sheet1!$A$60:$H$89</definedName>
    <definedName name="_HAL3">[15]Sheet1!$A$90:$H$129</definedName>
    <definedName name="_HAL4">[15]Sheet1!$A$130:$H$151</definedName>
    <definedName name="_HAL5">[15]Sheet1!$A$152:$H$210</definedName>
    <definedName name="_HAL6">[15]Sheet1!$A$199:$H$234</definedName>
    <definedName name="_HAL7">[15]Sheet1!$A$235:$H$260</definedName>
    <definedName name="_HAL8">[15]Sheet1!$A$261:$H$354</definedName>
    <definedName name="_hdw1" localSheetId="1">#REF!</definedName>
    <definedName name="_hdw1" localSheetId="7">#REF!</definedName>
    <definedName name="_hdw1">#REF!</definedName>
    <definedName name="_jbt2" localSheetId="1">#REF!</definedName>
    <definedName name="_jbt2" localSheetId="7">#REF!</definedName>
    <definedName name="_jbt2">#REF!</definedName>
    <definedName name="_kme001" localSheetId="1">#REF!</definedName>
    <definedName name="_kme001" localSheetId="7">#REF!</definedName>
    <definedName name="_kme001">#REF!</definedName>
    <definedName name="_kme002" localSheetId="1">#REF!</definedName>
    <definedName name="_kme002" localSheetId="7">#REF!</definedName>
    <definedName name="_kme002">#REF!</definedName>
    <definedName name="_kme003" localSheetId="1">#REF!</definedName>
    <definedName name="_kme003" localSheetId="7">#REF!</definedName>
    <definedName name="_kme003">#REF!</definedName>
    <definedName name="_kme004" localSheetId="1">#REF!</definedName>
    <definedName name="_kme004" localSheetId="7">#REF!</definedName>
    <definedName name="_kme004">#REF!</definedName>
    <definedName name="_kme005" localSheetId="1">#REF!</definedName>
    <definedName name="_kme005" localSheetId="7">#REF!</definedName>
    <definedName name="_kme005">#REF!</definedName>
    <definedName name="_kme006" localSheetId="1">#REF!</definedName>
    <definedName name="_kme006" localSheetId="7">#REF!</definedName>
    <definedName name="_kme006">#REF!</definedName>
    <definedName name="_kme007" localSheetId="1">#REF!</definedName>
    <definedName name="_kme007" localSheetId="7">#REF!</definedName>
    <definedName name="_kme007">#REF!</definedName>
    <definedName name="_kme008" localSheetId="1">#REF!</definedName>
    <definedName name="_kme008" localSheetId="7">#REF!</definedName>
    <definedName name="_kme008">#REF!</definedName>
    <definedName name="_kme009" localSheetId="1">#REF!</definedName>
    <definedName name="_kme009" localSheetId="7">#REF!</definedName>
    <definedName name="_kme009">#REF!</definedName>
    <definedName name="_kme010" localSheetId="1">#REF!</definedName>
    <definedName name="_kme010" localSheetId="7">#REF!</definedName>
    <definedName name="_kme010">#REF!</definedName>
    <definedName name="_kme011" localSheetId="1">#REF!</definedName>
    <definedName name="_kme011" localSheetId="7">#REF!</definedName>
    <definedName name="_kme011">#REF!</definedName>
    <definedName name="_kme012" localSheetId="1">#REF!</definedName>
    <definedName name="_kme012" localSheetId="7">#REF!</definedName>
    <definedName name="_kme012">#REF!</definedName>
    <definedName name="_kme013" localSheetId="1">#REF!</definedName>
    <definedName name="_kme013" localSheetId="7">#REF!</definedName>
    <definedName name="_kme013">#REF!</definedName>
    <definedName name="_kof1">[26]Analisa!$AB$17</definedName>
    <definedName name="_kp1002" localSheetId="1">#REF!</definedName>
    <definedName name="_kp1002" localSheetId="7">#REF!</definedName>
    <definedName name="_kp1002">#REF!</definedName>
    <definedName name="_kp1003" localSheetId="1">#REF!</definedName>
    <definedName name="_kp1003" localSheetId="7">#REF!</definedName>
    <definedName name="_kp1003">#REF!</definedName>
    <definedName name="_kp1004" localSheetId="1">#REF!</definedName>
    <definedName name="_kp1004" localSheetId="7">#REF!</definedName>
    <definedName name="_kp1004">#REF!</definedName>
    <definedName name="_kp1005" localSheetId="1">#REF!</definedName>
    <definedName name="_kp1005" localSheetId="7">#REF!</definedName>
    <definedName name="_kp1005">#REF!</definedName>
    <definedName name="_kp1006" localSheetId="1">#REF!</definedName>
    <definedName name="_kp1006" localSheetId="7">#REF!</definedName>
    <definedName name="_kp1006">#REF!</definedName>
    <definedName name="_kp1007" localSheetId="1">#REF!</definedName>
    <definedName name="_kp1007" localSheetId="7">#REF!</definedName>
    <definedName name="_kp1007">#REF!</definedName>
    <definedName name="_kp1008" localSheetId="1">#REF!</definedName>
    <definedName name="_kp1008" localSheetId="7">#REF!</definedName>
    <definedName name="_kp1008">#REF!</definedName>
    <definedName name="_kp1009" localSheetId="1">#REF!</definedName>
    <definedName name="_kp1009" localSheetId="7">#REF!</definedName>
    <definedName name="_kp1009">#REF!</definedName>
    <definedName name="_kp1033" localSheetId="1">#REF!</definedName>
    <definedName name="_kp1033" localSheetId="7">#REF!</definedName>
    <definedName name="_kp1033">#REF!</definedName>
    <definedName name="_kp1040" localSheetId="1">#REF!</definedName>
    <definedName name="_kp1040" localSheetId="7">#REF!</definedName>
    <definedName name="_kp1040">#REF!</definedName>
    <definedName name="_kp1041" localSheetId="1">#REF!</definedName>
    <definedName name="_kp1041" localSheetId="7">#REF!</definedName>
    <definedName name="_kp1041">#REF!</definedName>
    <definedName name="_kp1042" localSheetId="1">#REF!</definedName>
    <definedName name="_kp1042" localSheetId="7">#REF!</definedName>
    <definedName name="_kp1042">#REF!</definedName>
    <definedName name="_kp1043" localSheetId="1">#REF!</definedName>
    <definedName name="_kp1043" localSheetId="7">#REF!</definedName>
    <definedName name="_kp1043">#REF!</definedName>
    <definedName name="_kp1044" localSheetId="1">#REF!</definedName>
    <definedName name="_kp1044" localSheetId="7">#REF!</definedName>
    <definedName name="_kp1044">#REF!</definedName>
    <definedName name="_kp1045" localSheetId="1">#REF!</definedName>
    <definedName name="_kp1045" localSheetId="7">#REF!</definedName>
    <definedName name="_kp1045">#REF!</definedName>
    <definedName name="_kp1046" localSheetId="1">#REF!</definedName>
    <definedName name="_kp1046" localSheetId="7">#REF!</definedName>
    <definedName name="_kp1046">#REF!</definedName>
    <definedName name="_kp1047" localSheetId="1">#REF!</definedName>
    <definedName name="_kp1047" localSheetId="7">#REF!</definedName>
    <definedName name="_kp1047">#REF!</definedName>
    <definedName name="_kp1048" localSheetId="1">#REF!</definedName>
    <definedName name="_kp1048" localSheetId="7">#REF!</definedName>
    <definedName name="_kp1048">#REF!</definedName>
    <definedName name="_kp1049" localSheetId="1">#REF!</definedName>
    <definedName name="_kp1049" localSheetId="7">#REF!</definedName>
    <definedName name="_kp1049">#REF!</definedName>
    <definedName name="_kp1050" localSheetId="1">#REF!</definedName>
    <definedName name="_kp1050" localSheetId="7">#REF!</definedName>
    <definedName name="_kp1050">#REF!</definedName>
    <definedName name="_kp1051" localSheetId="1">#REF!</definedName>
    <definedName name="_kp1051" localSheetId="7">#REF!</definedName>
    <definedName name="_kp1051">#REF!</definedName>
    <definedName name="_kp1052" localSheetId="1">#REF!</definedName>
    <definedName name="_kp1052" localSheetId="7">#REF!</definedName>
    <definedName name="_kp1052">#REF!</definedName>
    <definedName name="_kp1053" localSheetId="1">#REF!</definedName>
    <definedName name="_kp1053" localSheetId="7">#REF!</definedName>
    <definedName name="_kp1053">#REF!</definedName>
    <definedName name="_kp1054" localSheetId="1">#REF!</definedName>
    <definedName name="_kp1054" localSheetId="7">#REF!</definedName>
    <definedName name="_kp1054">#REF!</definedName>
    <definedName name="_kp1062" localSheetId="1">#REF!</definedName>
    <definedName name="_kp1062" localSheetId="7">#REF!</definedName>
    <definedName name="_kp1062">#REF!</definedName>
    <definedName name="_kp1699" localSheetId="1">#REF!</definedName>
    <definedName name="_kp1699" localSheetId="7">#REF!</definedName>
    <definedName name="_kp1699">#REF!</definedName>
    <definedName name="_kp1700" localSheetId="1">#REF!</definedName>
    <definedName name="_kp1700" localSheetId="7">#REF!</definedName>
    <definedName name="_kp1700">#REF!</definedName>
    <definedName name="_kp1701" localSheetId="1">#REF!</definedName>
    <definedName name="_kp1701" localSheetId="7">#REF!</definedName>
    <definedName name="_kp1701">#REF!</definedName>
    <definedName name="_kp1702" localSheetId="1">#REF!</definedName>
    <definedName name="_kp1702" localSheetId="7">#REF!</definedName>
    <definedName name="_kp1702">#REF!</definedName>
    <definedName name="_kp1703" localSheetId="1">#REF!</definedName>
    <definedName name="_kp1703" localSheetId="7">#REF!</definedName>
    <definedName name="_kp1703">#REF!</definedName>
    <definedName name="_kp1704" localSheetId="1">#REF!</definedName>
    <definedName name="_kp1704" localSheetId="7">#REF!</definedName>
    <definedName name="_kp1704">#REF!</definedName>
    <definedName name="_kp1705" localSheetId="1">#REF!</definedName>
    <definedName name="_kp1705" localSheetId="7">#REF!</definedName>
    <definedName name="_kp1705">#REF!</definedName>
    <definedName name="_kp1706" localSheetId="1">#REF!</definedName>
    <definedName name="_kp1706" localSheetId="7">#REF!</definedName>
    <definedName name="_kp1706">#REF!</definedName>
    <definedName name="_kp1707" localSheetId="1">#REF!</definedName>
    <definedName name="_kp1707" localSheetId="7">#REF!</definedName>
    <definedName name="_kp1707">#REF!</definedName>
    <definedName name="_kp1708" localSheetId="1">#REF!</definedName>
    <definedName name="_kp1708" localSheetId="7">#REF!</definedName>
    <definedName name="_kp1708">#REF!</definedName>
    <definedName name="_kp1709" localSheetId="1">#REF!</definedName>
    <definedName name="_kp1709" localSheetId="7">#REF!</definedName>
    <definedName name="_kp1709">#REF!</definedName>
    <definedName name="_kp1710" localSheetId="1">#REF!</definedName>
    <definedName name="_kp1710" localSheetId="7">#REF!</definedName>
    <definedName name="_kp1710">#REF!</definedName>
    <definedName name="_kp1711" localSheetId="1">#REF!</definedName>
    <definedName name="_kp1711" localSheetId="7">#REF!</definedName>
    <definedName name="_kp1711">#REF!</definedName>
    <definedName name="_kp1712" localSheetId="1">#REF!</definedName>
    <definedName name="_kp1712" localSheetId="7">#REF!</definedName>
    <definedName name="_kp1712">#REF!</definedName>
    <definedName name="_kp1713" localSheetId="1">#REF!</definedName>
    <definedName name="_kp1713" localSheetId="7">#REF!</definedName>
    <definedName name="_kp1713">#REF!</definedName>
    <definedName name="_kp1714" localSheetId="1">#REF!</definedName>
    <definedName name="_kp1714" localSheetId="7">#REF!</definedName>
    <definedName name="_kp1714">#REF!</definedName>
    <definedName name="_kp1715" localSheetId="1">#REF!</definedName>
    <definedName name="_kp1715" localSheetId="7">#REF!</definedName>
    <definedName name="_kp1715">#REF!</definedName>
    <definedName name="_kp1716" localSheetId="1">#REF!</definedName>
    <definedName name="_kp1716" localSheetId="7">#REF!</definedName>
    <definedName name="_kp1716">#REF!</definedName>
    <definedName name="_kp1717" localSheetId="1">#REF!</definedName>
    <definedName name="_kp1717" localSheetId="7">#REF!</definedName>
    <definedName name="_kp1717">#REF!</definedName>
    <definedName name="_kp1718" localSheetId="1">#REF!</definedName>
    <definedName name="_kp1718" localSheetId="7">#REF!</definedName>
    <definedName name="_kp1718">#REF!</definedName>
    <definedName name="_kp1719" localSheetId="1">#REF!</definedName>
    <definedName name="_kp1719" localSheetId="7">#REF!</definedName>
    <definedName name="_kp1719">#REF!</definedName>
    <definedName name="_kp1720" localSheetId="1">#REF!</definedName>
    <definedName name="_kp1720" localSheetId="7">#REF!</definedName>
    <definedName name="_kp1720">#REF!</definedName>
    <definedName name="_kp1721" localSheetId="1">#REF!</definedName>
    <definedName name="_kp1721" localSheetId="7">#REF!</definedName>
    <definedName name="_kp1721">#REF!</definedName>
    <definedName name="_kp1723" localSheetId="1">#REF!</definedName>
    <definedName name="_kp1723" localSheetId="7">#REF!</definedName>
    <definedName name="_kp1723">#REF!</definedName>
    <definedName name="_kp1724" localSheetId="1">#REF!</definedName>
    <definedName name="_kp1724" localSheetId="7">#REF!</definedName>
    <definedName name="_kp1724">#REF!</definedName>
    <definedName name="_kp1725" localSheetId="1">#REF!</definedName>
    <definedName name="_kp1725" localSheetId="7">#REF!</definedName>
    <definedName name="_kp1725">#REF!</definedName>
    <definedName name="_kp1726" localSheetId="1">#REF!</definedName>
    <definedName name="_kp1726" localSheetId="7">#REF!</definedName>
    <definedName name="_kp1726">#REF!</definedName>
    <definedName name="_kp1727" localSheetId="1">#REF!</definedName>
    <definedName name="_kp1727" localSheetId="7">#REF!</definedName>
    <definedName name="_kp1727">#REF!</definedName>
    <definedName name="_kp1728" localSheetId="1">#REF!</definedName>
    <definedName name="_kp1728" localSheetId="7">#REF!</definedName>
    <definedName name="_kp1728">#REF!</definedName>
    <definedName name="_kp1730" localSheetId="1">#REF!</definedName>
    <definedName name="_kp1730" localSheetId="7">#REF!</definedName>
    <definedName name="_kp1730">#REF!</definedName>
    <definedName name="_kp1731" localSheetId="1">#REF!</definedName>
    <definedName name="_kp1731" localSheetId="7">#REF!</definedName>
    <definedName name="_kp1731">#REF!</definedName>
    <definedName name="_kp1801" localSheetId="1">#REF!</definedName>
    <definedName name="_kp1801" localSheetId="7">#REF!</definedName>
    <definedName name="_kp1801">#REF!</definedName>
    <definedName name="_kp1802" localSheetId="1">#REF!</definedName>
    <definedName name="_kp1802" localSheetId="7">#REF!</definedName>
    <definedName name="_kp1802">#REF!</definedName>
    <definedName name="_kp1803" localSheetId="1">#REF!</definedName>
    <definedName name="_kp1803" localSheetId="7">#REF!</definedName>
    <definedName name="_kp1803">#REF!</definedName>
    <definedName name="_kp1804" localSheetId="1">#REF!</definedName>
    <definedName name="_kp1804" localSheetId="7">#REF!</definedName>
    <definedName name="_kp1804">#REF!</definedName>
    <definedName name="_kpj101">[7]Sheet1!$I$327</definedName>
    <definedName name="_kpj102">[7]Sheet1!$I$328</definedName>
    <definedName name="_kpj110">[7]Sheet1!$I$330</definedName>
    <definedName name="_kpj111">[7]Sheet1!$I$331</definedName>
    <definedName name="_kpj112">[7]Sheet1!$I$332</definedName>
    <definedName name="_kpj113">[7]Sheet1!$I$333</definedName>
    <definedName name="_kpj114">[7]Sheet1!$I$334</definedName>
    <definedName name="_kpj115">[7]Sheet1!$I$335</definedName>
    <definedName name="_kpj116">[7]Sheet1!$I$336</definedName>
    <definedName name="_kpj117">[7]Sheet1!$I$337</definedName>
    <definedName name="_kpj118">[7]Sheet1!$I$338</definedName>
    <definedName name="_kpj119">[7]Sheet1!$I$339</definedName>
    <definedName name="_kpj120">[7]Sheet1!$I$340</definedName>
    <definedName name="_kpj121">[7]Sheet1!$I$341</definedName>
    <definedName name="_kpj200">[7]Sheet1!$I$342</definedName>
    <definedName name="_kpj201">[7]Sheet1!$I$343</definedName>
    <definedName name="_kpj202">[7]Sheet1!$I$344</definedName>
    <definedName name="_kpj203">[7]Sheet1!$I$345</definedName>
    <definedName name="_kpj401">[7]Sheet1!$I$347</definedName>
    <definedName name="_kpj402">[7]Sheet1!$I$348</definedName>
    <definedName name="_kpj403">[7]Sheet1!$I$349</definedName>
    <definedName name="_kpj404">[7]Sheet1!$I$350</definedName>
    <definedName name="_kpj405">[7]Sheet1!$I$351</definedName>
    <definedName name="_kpj406">[7]Sheet1!$I$352</definedName>
    <definedName name="_kpj407">[7]Sheet1!$I$353</definedName>
    <definedName name="_kpj408">[7]Sheet1!$I$354</definedName>
    <definedName name="_kpj409">[7]Sheet1!$I$355</definedName>
    <definedName name="_kpj410">[7]Sheet1!$I$356</definedName>
    <definedName name="_kpj411">[7]Sheet1!$I$357</definedName>
    <definedName name="_kpj412">[7]Sheet1!$I$358</definedName>
    <definedName name="_kpj413">[7]Sheet1!$I$359</definedName>
    <definedName name="_kpj414">[7]Sheet1!$I$360</definedName>
    <definedName name="_kpj415">[7]Sheet1!$I$361</definedName>
    <definedName name="_kpj416">[7]Sheet1!$I$362</definedName>
    <definedName name="_kpj417">[7]Sheet1!$I$363</definedName>
    <definedName name="_kpj418">[7]Sheet1!$I$364</definedName>
    <definedName name="_kpj419">[7]Sheet1!$I$365</definedName>
    <definedName name="_kpj420">[7]Sheet1!$I$366</definedName>
    <definedName name="_kpj421">[7]Sheet1!$I$367</definedName>
    <definedName name="_kpj422">[7]Sheet1!$I$368</definedName>
    <definedName name="_kpj423">[7]Sheet1!$I$369</definedName>
    <definedName name="_kpj424">[7]Sheet1!$I$370</definedName>
    <definedName name="_kpj425">[7]Sheet1!$I$371</definedName>
    <definedName name="_kpj426">[7]Sheet1!$I$372</definedName>
    <definedName name="_kpj501">[7]Sheet1!$I$373</definedName>
    <definedName name="_kpl101" localSheetId="1">#REF!</definedName>
    <definedName name="_kpl101" localSheetId="7">#REF!</definedName>
    <definedName name="_kpl101">#REF!</definedName>
    <definedName name="_kpl102" localSheetId="1">#REF!</definedName>
    <definedName name="_kpl102" localSheetId="7">#REF!</definedName>
    <definedName name="_kpl102">#REF!</definedName>
    <definedName name="_kpl103" localSheetId="1">#REF!</definedName>
    <definedName name="_kpl103" localSheetId="7">#REF!</definedName>
    <definedName name="_kpl103">#REF!</definedName>
    <definedName name="_kpl104" localSheetId="1">#REF!</definedName>
    <definedName name="_kpl104" localSheetId="7">#REF!</definedName>
    <definedName name="_kpl104">#REF!</definedName>
    <definedName name="_kpl105" localSheetId="1">#REF!</definedName>
    <definedName name="_kpl105" localSheetId="7">#REF!</definedName>
    <definedName name="_kpl105">#REF!</definedName>
    <definedName name="_kpl106" localSheetId="1">#REF!</definedName>
    <definedName name="_kpl106" localSheetId="7">#REF!</definedName>
    <definedName name="_kpl106">#REF!</definedName>
    <definedName name="_kpl107" localSheetId="1">#REF!</definedName>
    <definedName name="_kpl107" localSheetId="7">#REF!</definedName>
    <definedName name="_kpl107">#REF!</definedName>
    <definedName name="_kpl108" localSheetId="1">#REF!</definedName>
    <definedName name="_kpl108" localSheetId="7">#REF!</definedName>
    <definedName name="_kpl108">#REF!</definedName>
    <definedName name="_kpl109" localSheetId="1">#REF!</definedName>
    <definedName name="_kpl109" localSheetId="7">#REF!</definedName>
    <definedName name="_kpl109">#REF!</definedName>
    <definedName name="_kpl110" localSheetId="1">#REF!</definedName>
    <definedName name="_kpl110" localSheetId="7">#REF!</definedName>
    <definedName name="_kpl110">#REF!</definedName>
    <definedName name="_kpl111" localSheetId="1">#REF!</definedName>
    <definedName name="_kpl111" localSheetId="7">#REF!</definedName>
    <definedName name="_kpl111">#REF!</definedName>
    <definedName name="_kpl112" localSheetId="1">#REF!</definedName>
    <definedName name="_kpl112" localSheetId="7">#REF!</definedName>
    <definedName name="_kpl112">#REF!</definedName>
    <definedName name="_kpl113" localSheetId="1">#REF!</definedName>
    <definedName name="_kpl113" localSheetId="7">#REF!</definedName>
    <definedName name="_kpl113">#REF!</definedName>
    <definedName name="_KPL114" localSheetId="1">#REF!</definedName>
    <definedName name="_KPL114" localSheetId="7">#REF!</definedName>
    <definedName name="_KPL114">#REF!</definedName>
    <definedName name="_kr15" localSheetId="1">[10]SAP!#REF!</definedName>
    <definedName name="_kr15" localSheetId="7">[10]SAP!#REF!</definedName>
    <definedName name="_kr15">[10]SAP!#REF!</definedName>
    <definedName name="_ksa010">[7]Sheet1!$I$377</definedName>
    <definedName name="_ksa012">[7]Sheet1!$I$379</definedName>
    <definedName name="_ksa013">[7]Sheet1!$I$380</definedName>
    <definedName name="_ksa014">[7]Sheet1!$I$381</definedName>
    <definedName name="_ksa015">[7]Sheet1!$I$382</definedName>
    <definedName name="_ksa016">[7]Sheet1!$I$383</definedName>
    <definedName name="_ksa017">[7]Sheet1!$I$384</definedName>
    <definedName name="_ksa018">[7]Sheet1!$I$385</definedName>
    <definedName name="_ksa019">[7]Sheet1!$I$386</definedName>
    <definedName name="_ksa020">[7]Sheet1!$I$387</definedName>
    <definedName name="_ksa021">[7]Sheet1!$I$388</definedName>
    <definedName name="_ksa022">[7]Sheet1!$I$389</definedName>
    <definedName name="_ksa023">[7]Sheet1!$I$390</definedName>
    <definedName name="_ksa101">[7]Sheet1!$I$399</definedName>
    <definedName name="_ksa102">[7]Sheet1!$I$400</definedName>
    <definedName name="_ksa103">[7]Sheet1!$I$401</definedName>
    <definedName name="_ksh010">[7]Sheet1!$I$412</definedName>
    <definedName name="_ksh011">[7]Sheet1!$I$413</definedName>
    <definedName name="_LLL01" localSheetId="1">[27]Bahan!#REF!</definedName>
    <definedName name="_LLL01" localSheetId="7">[27]Bahan!#REF!</definedName>
    <definedName name="_LLL01">[27]Bahan!#REF!</definedName>
    <definedName name="_LLL02" localSheetId="1">[27]Bahan!#REF!</definedName>
    <definedName name="_LLL02" localSheetId="7">[27]Bahan!#REF!</definedName>
    <definedName name="_LLL02">[27]Bahan!#REF!</definedName>
    <definedName name="_LLL03" localSheetId="1">[27]Bahan!#REF!</definedName>
    <definedName name="_LLL03" localSheetId="7">[27]Bahan!#REF!</definedName>
    <definedName name="_LLL03">[27]Bahan!#REF!</definedName>
    <definedName name="_LLL04" localSheetId="1">[27]Bahan!#REF!</definedName>
    <definedName name="_LLL04" localSheetId="7">[27]Bahan!#REF!</definedName>
    <definedName name="_LLL04">[27]Bahan!#REF!</definedName>
    <definedName name="_LLL05" localSheetId="1">[27]Bahan!#REF!</definedName>
    <definedName name="_LLL05" localSheetId="7">[27]Bahan!#REF!</definedName>
    <definedName name="_LLL05">[27]Bahan!#REF!</definedName>
    <definedName name="_LLL06" localSheetId="1">[27]Bahan!#REF!</definedName>
    <definedName name="_LLL06" localSheetId="7">[27]Bahan!#REF!</definedName>
    <definedName name="_LLL06">[27]Bahan!#REF!</definedName>
    <definedName name="_LLL07" localSheetId="1">[27]Bahan!#REF!</definedName>
    <definedName name="_LLL07" localSheetId="7">[27]Bahan!#REF!</definedName>
    <definedName name="_LLL07">[27]Bahan!#REF!</definedName>
    <definedName name="_LLL08" localSheetId="1">[27]Bahan!#REF!</definedName>
    <definedName name="_LLL08" localSheetId="7">[27]Bahan!#REF!</definedName>
    <definedName name="_LLL08">[27]Bahan!#REF!</definedName>
    <definedName name="_LLL09" localSheetId="1">[27]Bahan!#REF!</definedName>
    <definedName name="_LLL09" localSheetId="7">[27]Bahan!#REF!</definedName>
    <definedName name="_LLL09">[27]Bahan!#REF!</definedName>
    <definedName name="_LLL10" localSheetId="1">[27]Bahan!#REF!</definedName>
    <definedName name="_LLL10" localSheetId="7">[27]Bahan!#REF!</definedName>
    <definedName name="_LLL10">[27]Bahan!#REF!</definedName>
    <definedName name="_LLL11" localSheetId="1">[28]HSD!#REF!</definedName>
    <definedName name="_LLL11" localSheetId="7">[28]HSD!#REF!</definedName>
    <definedName name="_LLL11">[28]HSD!#REF!</definedName>
    <definedName name="_MA023" localSheetId="1">#REF!</definedName>
    <definedName name="_MA023" localSheetId="7">#REF!</definedName>
    <definedName name="_MA023">#REF!</definedName>
    <definedName name="_MAC12" localSheetId="1">#REF!</definedName>
    <definedName name="_MAC12" localSheetId="7">#REF!</definedName>
    <definedName name="_MAC12">#REF!</definedName>
    <definedName name="_MAC46" localSheetId="1">#REF!</definedName>
    <definedName name="_MAC46" localSheetId="7">#REF!</definedName>
    <definedName name="_MAC46">#REF!</definedName>
    <definedName name="_mbe12" localSheetId="1">[29]Material!#REF!</definedName>
    <definedName name="_mbe12" localSheetId="7">[29]Material!#REF!</definedName>
    <definedName name="_mbe12">[29]Material!#REF!</definedName>
    <definedName name="_MDE01" localSheetId="1">#REF!</definedName>
    <definedName name="_MDE01" localSheetId="7">#REF!</definedName>
    <definedName name="_MDE01">#REF!</definedName>
    <definedName name="_MDE02" localSheetId="1">#REF!</definedName>
    <definedName name="_MDE02" localSheetId="7">#REF!</definedName>
    <definedName name="_MDE02">#REF!</definedName>
    <definedName name="_MDE03" localSheetId="1">#REF!</definedName>
    <definedName name="_MDE03" localSheetId="7">#REF!</definedName>
    <definedName name="_MDE03">#REF!</definedName>
    <definedName name="_MDE04" localSheetId="1">#REF!</definedName>
    <definedName name="_MDE04" localSheetId="7">#REF!</definedName>
    <definedName name="_MDE04">#REF!</definedName>
    <definedName name="_MDE05" localSheetId="1">#REF!</definedName>
    <definedName name="_MDE05" localSheetId="7">#REF!</definedName>
    <definedName name="_MDE05">#REF!</definedName>
    <definedName name="_MDE06" localSheetId="1">#REF!</definedName>
    <definedName name="_MDE06" localSheetId="7">#REF!</definedName>
    <definedName name="_MDE06">#REF!</definedName>
    <definedName name="_MDE07" localSheetId="1">#REF!</definedName>
    <definedName name="_MDE07" localSheetId="7">#REF!</definedName>
    <definedName name="_MDE07">#REF!</definedName>
    <definedName name="_MDE08" localSheetId="1">#REF!</definedName>
    <definedName name="_MDE08" localSheetId="7">#REF!</definedName>
    <definedName name="_MDE08">#REF!</definedName>
    <definedName name="_MDE09" localSheetId="1">#REF!</definedName>
    <definedName name="_MDE09" localSheetId="7">#REF!</definedName>
    <definedName name="_MDE09">#REF!</definedName>
    <definedName name="_MDE10" localSheetId="1">#REF!</definedName>
    <definedName name="_MDE10" localSheetId="7">#REF!</definedName>
    <definedName name="_MDE10">#REF!</definedName>
    <definedName name="_MDE11" localSheetId="1">#REF!</definedName>
    <definedName name="_MDE11" localSheetId="7">#REF!</definedName>
    <definedName name="_MDE11">#REF!</definedName>
    <definedName name="_MDE12" localSheetId="1">#REF!</definedName>
    <definedName name="_MDE12" localSheetId="7">#REF!</definedName>
    <definedName name="_MDE12">#REF!</definedName>
    <definedName name="_MDE13" localSheetId="1">#REF!</definedName>
    <definedName name="_MDE13" localSheetId="7">#REF!</definedName>
    <definedName name="_MDE13">#REF!</definedName>
    <definedName name="_MDE14" localSheetId="1">#REF!</definedName>
    <definedName name="_MDE14" localSheetId="7">#REF!</definedName>
    <definedName name="_MDE14">#REF!</definedName>
    <definedName name="_MDE15" localSheetId="1">#REF!</definedName>
    <definedName name="_MDE15" localSheetId="7">#REF!</definedName>
    <definedName name="_MDE15">#REF!</definedName>
    <definedName name="_MDE16" localSheetId="1">#REF!</definedName>
    <definedName name="_MDE16" localSheetId="7">#REF!</definedName>
    <definedName name="_MDE16">#REF!</definedName>
    <definedName name="_MDE17" localSheetId="1">#REF!</definedName>
    <definedName name="_MDE17" localSheetId="7">#REF!</definedName>
    <definedName name="_MDE17">#REF!</definedName>
    <definedName name="_MDE18" localSheetId="1">#REF!</definedName>
    <definedName name="_MDE18" localSheetId="7">#REF!</definedName>
    <definedName name="_MDE18">#REF!</definedName>
    <definedName name="_MDE19" localSheetId="1">#REF!</definedName>
    <definedName name="_MDE19" localSheetId="7">#REF!</definedName>
    <definedName name="_MDE19">#REF!</definedName>
    <definedName name="_MDE20" localSheetId="1">#REF!</definedName>
    <definedName name="_MDE20" localSheetId="7">#REF!</definedName>
    <definedName name="_MDE20">#REF!</definedName>
    <definedName name="_MDE21" localSheetId="1">#REF!</definedName>
    <definedName name="_MDE21" localSheetId="7">#REF!</definedName>
    <definedName name="_MDE21">#REF!</definedName>
    <definedName name="_MDE22" localSheetId="1">#REF!</definedName>
    <definedName name="_MDE22" localSheetId="7">#REF!</definedName>
    <definedName name="_MDE22">#REF!</definedName>
    <definedName name="_MDE23" localSheetId="1">#REF!</definedName>
    <definedName name="_MDE23" localSheetId="7">#REF!</definedName>
    <definedName name="_MDE23">#REF!</definedName>
    <definedName name="_MDE24" localSheetId="1">#REF!</definedName>
    <definedName name="_MDE24" localSheetId="7">#REF!</definedName>
    <definedName name="_MDE24">#REF!</definedName>
    <definedName name="_MDE25" localSheetId="1">#REF!</definedName>
    <definedName name="_MDE25" localSheetId="7">#REF!</definedName>
    <definedName name="_MDE25">#REF!</definedName>
    <definedName name="_MDE26" localSheetId="1">#REF!</definedName>
    <definedName name="_MDE26" localSheetId="7">#REF!</definedName>
    <definedName name="_MDE26">#REF!</definedName>
    <definedName name="_MDE27" localSheetId="1">#REF!</definedName>
    <definedName name="_MDE27" localSheetId="7">#REF!</definedName>
    <definedName name="_MDE27">#REF!</definedName>
    <definedName name="_MDE28" localSheetId="1">#REF!</definedName>
    <definedName name="_MDE28" localSheetId="7">#REF!</definedName>
    <definedName name="_MDE28">#REF!</definedName>
    <definedName name="_MDE29" localSheetId="1">#REF!</definedName>
    <definedName name="_MDE29" localSheetId="7">#REF!</definedName>
    <definedName name="_MDE29">#REF!</definedName>
    <definedName name="_MDE30" localSheetId="1">#REF!</definedName>
    <definedName name="_MDE30" localSheetId="7">#REF!</definedName>
    <definedName name="_MDE30">#REF!</definedName>
    <definedName name="_MDE31" localSheetId="1">#REF!</definedName>
    <definedName name="_MDE31" localSheetId="7">#REF!</definedName>
    <definedName name="_MDE31">#REF!</definedName>
    <definedName name="_MDE32" localSheetId="1">#REF!</definedName>
    <definedName name="_MDE32" localSheetId="7">#REF!</definedName>
    <definedName name="_MDE32">#REF!</definedName>
    <definedName name="_MDE33" localSheetId="1">#REF!</definedName>
    <definedName name="_MDE33" localSheetId="7">#REF!</definedName>
    <definedName name="_MDE33">#REF!</definedName>
    <definedName name="_MDE34" localSheetId="1">#REF!</definedName>
    <definedName name="_MDE34" localSheetId="7">#REF!</definedName>
    <definedName name="_MDE34">#REF!</definedName>
    <definedName name="_MDE35" localSheetId="1">#REF!</definedName>
    <definedName name="_MDE35" localSheetId="7">#REF!</definedName>
    <definedName name="_MDE35">#REF!</definedName>
    <definedName name="_MDE36" localSheetId="1">#REF!</definedName>
    <definedName name="_MDE36" localSheetId="7">#REF!</definedName>
    <definedName name="_MDE36">#REF!</definedName>
    <definedName name="_MDE37" localSheetId="1">#REF!</definedName>
    <definedName name="_MDE37" localSheetId="7">#REF!</definedName>
    <definedName name="_MDE37">#REF!</definedName>
    <definedName name="_MDE38" localSheetId="1">#REF!</definedName>
    <definedName name="_MDE38" localSheetId="7">#REF!</definedName>
    <definedName name="_MDE38">#REF!</definedName>
    <definedName name="_MDE39" localSheetId="1">#REF!</definedName>
    <definedName name="_MDE39" localSheetId="7">#REF!</definedName>
    <definedName name="_MDE39">#REF!</definedName>
    <definedName name="_MDE40" localSheetId="1">#REF!</definedName>
    <definedName name="_MDE40" localSheetId="7">#REF!</definedName>
    <definedName name="_MDE40">#REF!</definedName>
    <definedName name="_MDE41" localSheetId="1">#REF!</definedName>
    <definedName name="_MDE41" localSheetId="7">#REF!</definedName>
    <definedName name="_MDE41">#REF!</definedName>
    <definedName name="_MDE42" localSheetId="1">#REF!</definedName>
    <definedName name="_MDE42" localSheetId="7">#REF!</definedName>
    <definedName name="_MDE42">#REF!</definedName>
    <definedName name="_MDE43" localSheetId="1">#REF!</definedName>
    <definedName name="_MDE43" localSheetId="7">#REF!</definedName>
    <definedName name="_MDE43">#REF!</definedName>
    <definedName name="_MDE44" localSheetId="1">#REF!</definedName>
    <definedName name="_MDE44" localSheetId="7">#REF!</definedName>
    <definedName name="_MDE44">#REF!</definedName>
    <definedName name="_MDE45" localSheetId="1">#REF!</definedName>
    <definedName name="_MDE45" localSheetId="7">#REF!</definedName>
    <definedName name="_MDE45">#REF!</definedName>
    <definedName name="_MDE46" localSheetId="1">#REF!</definedName>
    <definedName name="_MDE46" localSheetId="7">#REF!</definedName>
    <definedName name="_MDE46">#REF!</definedName>
    <definedName name="_MDE47" localSheetId="1">#REF!</definedName>
    <definedName name="_MDE47" localSheetId="7">#REF!</definedName>
    <definedName name="_MDE47">#REF!</definedName>
    <definedName name="_MDE48" localSheetId="1">#REF!</definedName>
    <definedName name="_MDE48" localSheetId="7">#REF!</definedName>
    <definedName name="_MDE48">#REF!</definedName>
    <definedName name="_MDE49" localSheetId="1">#REF!</definedName>
    <definedName name="_MDE49" localSheetId="7">#REF!</definedName>
    <definedName name="_MDE49">#REF!</definedName>
    <definedName name="_MDE50" localSheetId="1">#REF!</definedName>
    <definedName name="_MDE50" localSheetId="7">#REF!</definedName>
    <definedName name="_MDE50">#REF!</definedName>
    <definedName name="_MDE51" localSheetId="1">#REF!</definedName>
    <definedName name="_MDE51" localSheetId="7">#REF!</definedName>
    <definedName name="_MDE51">#REF!</definedName>
    <definedName name="_MDE52" localSheetId="1">#REF!</definedName>
    <definedName name="_MDE52" localSheetId="7">#REF!</definedName>
    <definedName name="_MDE52">#REF!</definedName>
    <definedName name="_MDE53" localSheetId="1">#REF!</definedName>
    <definedName name="_MDE53" localSheetId="7">#REF!</definedName>
    <definedName name="_MDE53">#REF!</definedName>
    <definedName name="_MDE54" localSheetId="1">#REF!</definedName>
    <definedName name="_MDE54" localSheetId="7">#REF!</definedName>
    <definedName name="_MDE54">#REF!</definedName>
    <definedName name="_MDE55" localSheetId="1">#REF!</definedName>
    <definedName name="_MDE55" localSheetId="7">#REF!</definedName>
    <definedName name="_MDE55">#REF!</definedName>
    <definedName name="_MDE56" localSheetId="1">#REF!</definedName>
    <definedName name="_MDE56" localSheetId="7">#REF!</definedName>
    <definedName name="_MDE56">#REF!</definedName>
    <definedName name="_MDE57" localSheetId="1">#REF!</definedName>
    <definedName name="_MDE57" localSheetId="7">#REF!</definedName>
    <definedName name="_MDE57">#REF!</definedName>
    <definedName name="_MDE58" localSheetId="1">#REF!</definedName>
    <definedName name="_MDE58" localSheetId="7">#REF!</definedName>
    <definedName name="_MDE58">#REF!</definedName>
    <definedName name="_MDE59" localSheetId="1">#REF!</definedName>
    <definedName name="_MDE59" localSheetId="7">#REF!</definedName>
    <definedName name="_MDE59">#REF!</definedName>
    <definedName name="_MDE60" localSheetId="1">#REF!</definedName>
    <definedName name="_MDE60" localSheetId="7">#REF!</definedName>
    <definedName name="_MDE60">#REF!</definedName>
    <definedName name="_MDE61" localSheetId="1">#REF!</definedName>
    <definedName name="_MDE61" localSheetId="7">#REF!</definedName>
    <definedName name="_MDE61">#REF!</definedName>
    <definedName name="_MDE62" localSheetId="1">#REF!</definedName>
    <definedName name="_MDE62" localSheetId="7">#REF!</definedName>
    <definedName name="_MDE62">#REF!</definedName>
    <definedName name="_MDE63" localSheetId="1">#REF!</definedName>
    <definedName name="_MDE63" localSheetId="7">#REF!</definedName>
    <definedName name="_MDE63">#REF!</definedName>
    <definedName name="_MDE64" localSheetId="1">#REF!</definedName>
    <definedName name="_MDE64" localSheetId="7">#REF!</definedName>
    <definedName name="_MDE64">#REF!</definedName>
    <definedName name="_MDE65" localSheetId="1">#REF!</definedName>
    <definedName name="_MDE65" localSheetId="7">#REF!</definedName>
    <definedName name="_MDE65">#REF!</definedName>
    <definedName name="_MDE66" localSheetId="1">#REF!</definedName>
    <definedName name="_MDE66" localSheetId="7">#REF!</definedName>
    <definedName name="_MDE66">#REF!</definedName>
    <definedName name="_MDE67" localSheetId="1">#REF!</definedName>
    <definedName name="_MDE67" localSheetId="7">#REF!</definedName>
    <definedName name="_MDE67">#REF!</definedName>
    <definedName name="_MDE68" localSheetId="1">#REF!</definedName>
    <definedName name="_MDE68" localSheetId="7">#REF!</definedName>
    <definedName name="_MDE68">#REF!</definedName>
    <definedName name="_ME01" localSheetId="1">#REF!</definedName>
    <definedName name="_ME01" localSheetId="7">#REF!</definedName>
    <definedName name="_ME01">#REF!</definedName>
    <definedName name="_ME02" localSheetId="1">#REF!</definedName>
    <definedName name="_ME02" localSheetId="7">#REF!</definedName>
    <definedName name="_ME02">#REF!</definedName>
    <definedName name="_ME03" localSheetId="1">#REF!</definedName>
    <definedName name="_ME03" localSheetId="7">#REF!</definedName>
    <definedName name="_ME03">#REF!</definedName>
    <definedName name="_ME04" localSheetId="1">#REF!</definedName>
    <definedName name="_ME04" localSheetId="7">#REF!</definedName>
    <definedName name="_ME04">#REF!</definedName>
    <definedName name="_ME05" localSheetId="1">#REF!</definedName>
    <definedName name="_ME05" localSheetId="7">#REF!</definedName>
    <definedName name="_ME05">#REF!</definedName>
    <definedName name="_ME06" localSheetId="1">#REF!</definedName>
    <definedName name="_ME06" localSheetId="7">#REF!</definedName>
    <definedName name="_ME06">#REF!</definedName>
    <definedName name="_ME07" localSheetId="1">#REF!</definedName>
    <definedName name="_ME07" localSheetId="7">#REF!</definedName>
    <definedName name="_ME07">#REF!</definedName>
    <definedName name="_ME08" localSheetId="1">#REF!</definedName>
    <definedName name="_ME08" localSheetId="7">#REF!</definedName>
    <definedName name="_ME08">#REF!</definedName>
    <definedName name="_ME09" localSheetId="1">#REF!</definedName>
    <definedName name="_ME09" localSheetId="7">#REF!</definedName>
    <definedName name="_ME09">#REF!</definedName>
    <definedName name="_ME10" localSheetId="1">#REF!</definedName>
    <definedName name="_ME10" localSheetId="7">#REF!</definedName>
    <definedName name="_ME10">#REF!</definedName>
    <definedName name="_ME11" localSheetId="1">#REF!</definedName>
    <definedName name="_ME11" localSheetId="7">#REF!</definedName>
    <definedName name="_ME11">#REF!</definedName>
    <definedName name="_ME12" localSheetId="1">#REF!</definedName>
    <definedName name="_ME12" localSheetId="7">#REF!</definedName>
    <definedName name="_ME12">#REF!</definedName>
    <definedName name="_ME13" localSheetId="1">#REF!</definedName>
    <definedName name="_ME13" localSheetId="7">#REF!</definedName>
    <definedName name="_ME13">#REF!</definedName>
    <definedName name="_ME14" localSheetId="1">#REF!</definedName>
    <definedName name="_ME14" localSheetId="7">#REF!</definedName>
    <definedName name="_ME14">#REF!</definedName>
    <definedName name="_ME15" localSheetId="1">#REF!</definedName>
    <definedName name="_ME15" localSheetId="7">#REF!</definedName>
    <definedName name="_ME15">#REF!</definedName>
    <definedName name="_ME16" localSheetId="1">#REF!</definedName>
    <definedName name="_ME16" localSheetId="7">#REF!</definedName>
    <definedName name="_ME16">#REF!</definedName>
    <definedName name="_ME17" localSheetId="1">#REF!</definedName>
    <definedName name="_ME17" localSheetId="7">#REF!</definedName>
    <definedName name="_ME17">#REF!</definedName>
    <definedName name="_ME18" localSheetId="1">#REF!</definedName>
    <definedName name="_ME18" localSheetId="7">#REF!</definedName>
    <definedName name="_ME18">#REF!</definedName>
    <definedName name="_ME19" localSheetId="1">#REF!</definedName>
    <definedName name="_ME19" localSheetId="7">#REF!</definedName>
    <definedName name="_ME19">#REF!</definedName>
    <definedName name="_ME20" localSheetId="1">#REF!</definedName>
    <definedName name="_ME20" localSheetId="7">#REF!</definedName>
    <definedName name="_ME20">#REF!</definedName>
    <definedName name="_ME21" localSheetId="1">#REF!</definedName>
    <definedName name="_ME21" localSheetId="7">#REF!</definedName>
    <definedName name="_ME21">#REF!</definedName>
    <definedName name="_ME22" localSheetId="1">#REF!</definedName>
    <definedName name="_ME22" localSheetId="7">#REF!</definedName>
    <definedName name="_ME22">#REF!</definedName>
    <definedName name="_ME23" localSheetId="1">#REF!</definedName>
    <definedName name="_ME23" localSheetId="7">#REF!</definedName>
    <definedName name="_ME23">#REF!</definedName>
    <definedName name="_ME24" localSheetId="1">#REF!</definedName>
    <definedName name="_ME24" localSheetId="7">#REF!</definedName>
    <definedName name="_ME24">#REF!</definedName>
    <definedName name="_ME25" localSheetId="1">#REF!</definedName>
    <definedName name="_ME25" localSheetId="7">#REF!</definedName>
    <definedName name="_ME25">#REF!</definedName>
    <definedName name="_ME26" localSheetId="1">#REF!</definedName>
    <definedName name="_ME26" localSheetId="7">#REF!</definedName>
    <definedName name="_ME26">#REF!</definedName>
    <definedName name="_ME27" localSheetId="1">#REF!</definedName>
    <definedName name="_ME27" localSheetId="7">#REF!</definedName>
    <definedName name="_ME27">#REF!</definedName>
    <definedName name="_ME28" localSheetId="1">#REF!</definedName>
    <definedName name="_ME28" localSheetId="7">#REF!</definedName>
    <definedName name="_ME28">#REF!</definedName>
    <definedName name="_ME29" localSheetId="1">#REF!</definedName>
    <definedName name="_ME29" localSheetId="7">#REF!</definedName>
    <definedName name="_ME29">#REF!</definedName>
    <definedName name="_ME30" localSheetId="1">#REF!</definedName>
    <definedName name="_ME30" localSheetId="7">#REF!</definedName>
    <definedName name="_ME30">#REF!</definedName>
    <definedName name="_ME31" localSheetId="1">#REF!</definedName>
    <definedName name="_ME31" localSheetId="7">#REF!</definedName>
    <definedName name="_ME31">#REF!</definedName>
    <definedName name="_ME32" localSheetId="1">#REF!</definedName>
    <definedName name="_ME32" localSheetId="7">#REF!</definedName>
    <definedName name="_ME32">#REF!</definedName>
    <definedName name="_ME33" localSheetId="1">#REF!</definedName>
    <definedName name="_ME33" localSheetId="7">#REF!</definedName>
    <definedName name="_ME33">#REF!</definedName>
    <definedName name="_ME34" localSheetId="1">#REF!</definedName>
    <definedName name="_ME34" localSheetId="7">#REF!</definedName>
    <definedName name="_ME34">#REF!</definedName>
    <definedName name="_ME35" localSheetId="1">#REF!</definedName>
    <definedName name="_ME35" localSheetId="7">#REF!</definedName>
    <definedName name="_ME35">#REF!</definedName>
    <definedName name="_ME36" localSheetId="1">#REF!</definedName>
    <definedName name="_ME36" localSheetId="7">#REF!</definedName>
    <definedName name="_ME36">#REF!</definedName>
    <definedName name="_ME37" localSheetId="1">#REF!</definedName>
    <definedName name="_ME37" localSheetId="7">#REF!</definedName>
    <definedName name="_ME37">#REF!</definedName>
    <definedName name="_ME38" localSheetId="1">#REF!</definedName>
    <definedName name="_ME38" localSheetId="7">#REF!</definedName>
    <definedName name="_ME38">#REF!</definedName>
    <definedName name="_ME39" localSheetId="1">#REF!</definedName>
    <definedName name="_ME39" localSheetId="7">#REF!</definedName>
    <definedName name="_ME39">#REF!</definedName>
    <definedName name="_ME40" localSheetId="1">#REF!</definedName>
    <definedName name="_ME40" localSheetId="7">#REF!</definedName>
    <definedName name="_ME40">#REF!</definedName>
    <definedName name="_ME41" localSheetId="1">#REF!</definedName>
    <definedName name="_ME41" localSheetId="7">#REF!</definedName>
    <definedName name="_ME41">#REF!</definedName>
    <definedName name="_ME42" localSheetId="1">#REF!</definedName>
    <definedName name="_ME42" localSheetId="7">#REF!</definedName>
    <definedName name="_ME42">#REF!</definedName>
    <definedName name="_ME43" localSheetId="1">#REF!</definedName>
    <definedName name="_ME43" localSheetId="7">#REF!</definedName>
    <definedName name="_ME43">#REF!</definedName>
    <definedName name="_ME44" localSheetId="1">#REF!</definedName>
    <definedName name="_ME44" localSheetId="7">#REF!</definedName>
    <definedName name="_ME44">#REF!</definedName>
    <definedName name="_ME45" localSheetId="1">#REF!</definedName>
    <definedName name="_ME45" localSheetId="7">#REF!</definedName>
    <definedName name="_ME45">#REF!</definedName>
    <definedName name="_ME46" localSheetId="1">#REF!</definedName>
    <definedName name="_ME46" localSheetId="7">#REF!</definedName>
    <definedName name="_ME46">#REF!</definedName>
    <definedName name="_ME47" localSheetId="1">#REF!</definedName>
    <definedName name="_ME47" localSheetId="7">#REF!</definedName>
    <definedName name="_ME47">#REF!</definedName>
    <definedName name="_ME48" localSheetId="1">#REF!</definedName>
    <definedName name="_ME48" localSheetId="7">#REF!</definedName>
    <definedName name="_ME48">#REF!</definedName>
    <definedName name="_ME49" localSheetId="1">#REF!</definedName>
    <definedName name="_ME49" localSheetId="7">#REF!</definedName>
    <definedName name="_ME49">#REF!</definedName>
    <definedName name="_ME50" localSheetId="1">#REF!</definedName>
    <definedName name="_ME50" localSheetId="7">#REF!</definedName>
    <definedName name="_ME50">#REF!</definedName>
    <definedName name="_ME51" localSheetId="1">#REF!</definedName>
    <definedName name="_ME51" localSheetId="7">#REF!</definedName>
    <definedName name="_ME51">#REF!</definedName>
    <definedName name="_ME52" localSheetId="1">#REF!</definedName>
    <definedName name="_ME52" localSheetId="7">#REF!</definedName>
    <definedName name="_ME52">#REF!</definedName>
    <definedName name="_ME53" localSheetId="1">#REF!</definedName>
    <definedName name="_ME53" localSheetId="7">#REF!</definedName>
    <definedName name="_ME53">#REF!</definedName>
    <definedName name="_ME54" localSheetId="1">#REF!</definedName>
    <definedName name="_ME54" localSheetId="7">#REF!</definedName>
    <definedName name="_ME54">#REF!</definedName>
    <definedName name="_ME55" localSheetId="1">#REF!</definedName>
    <definedName name="_ME55" localSheetId="7">#REF!</definedName>
    <definedName name="_ME55">#REF!</definedName>
    <definedName name="_ME56" localSheetId="1">#REF!</definedName>
    <definedName name="_ME56" localSheetId="7">#REF!</definedName>
    <definedName name="_ME56">#REF!</definedName>
    <definedName name="_ME57" localSheetId="1">#REF!</definedName>
    <definedName name="_ME57" localSheetId="7">#REF!</definedName>
    <definedName name="_ME57">#REF!</definedName>
    <definedName name="_ME58" localSheetId="1">#REF!</definedName>
    <definedName name="_ME58" localSheetId="7">#REF!</definedName>
    <definedName name="_ME58">#REF!</definedName>
    <definedName name="_ME59" localSheetId="1">#REF!</definedName>
    <definedName name="_ME59" localSheetId="7">#REF!</definedName>
    <definedName name="_ME59">#REF!</definedName>
    <definedName name="_ME60" localSheetId="1">#REF!</definedName>
    <definedName name="_ME60" localSheetId="7">#REF!</definedName>
    <definedName name="_ME60">#REF!</definedName>
    <definedName name="_ME61" localSheetId="1">#REF!</definedName>
    <definedName name="_ME61" localSheetId="7">#REF!</definedName>
    <definedName name="_ME61">#REF!</definedName>
    <definedName name="_ME62" localSheetId="1">#REF!</definedName>
    <definedName name="_ME62" localSheetId="7">#REF!</definedName>
    <definedName name="_ME62">#REF!</definedName>
    <definedName name="_ME63" localSheetId="1">#REF!</definedName>
    <definedName name="_ME63" localSheetId="7">#REF!</definedName>
    <definedName name="_ME63">#REF!</definedName>
    <definedName name="_ME64" localSheetId="1">#REF!</definedName>
    <definedName name="_ME64" localSheetId="7">#REF!</definedName>
    <definedName name="_ME64">#REF!</definedName>
    <definedName name="_ME65" localSheetId="1">#REF!</definedName>
    <definedName name="_ME65" localSheetId="7">#REF!</definedName>
    <definedName name="_ME65">#REF!</definedName>
    <definedName name="_ME66" localSheetId="1">#REF!</definedName>
    <definedName name="_ME66" localSheetId="7">#REF!</definedName>
    <definedName name="_ME66">#REF!</definedName>
    <definedName name="_ME67" localSheetId="1">#REF!</definedName>
    <definedName name="_ME67" localSheetId="7">#REF!</definedName>
    <definedName name="_ME67">#REF!</definedName>
    <definedName name="_ME68" localSheetId="1">#REF!</definedName>
    <definedName name="_ME68" localSheetId="7">#REF!</definedName>
    <definedName name="_ME68">#REF!</definedName>
    <definedName name="_MMM01">'[23]4-Basic Price'!$F$52</definedName>
    <definedName name="_MMM02">'[23]4-Basic Price'!$F$59</definedName>
    <definedName name="_MMM03">'[23]4-Basic Price'!$F$61</definedName>
    <definedName name="_MMM04">'[23]4-Basic Price'!$F$64</definedName>
    <definedName name="_MMM10">'[23]4-Basic Price'!$F$72</definedName>
    <definedName name="_MMM11">'[23]4-Basic Price'!$F$73</definedName>
    <definedName name="_MMM12">'[23]4-Basic Price'!$F$74</definedName>
    <definedName name="_MMM15" localSheetId="1">[27]Bahan!#REF!</definedName>
    <definedName name="_MMM15" localSheetId="7">[27]Bahan!#REF!</definedName>
    <definedName name="_MMM15">[27]Bahan!#REF!</definedName>
    <definedName name="_MMM16">'[23]4-Basic Price'!$F$80</definedName>
    <definedName name="_MMM17" localSheetId="1">[28]HSD!#REF!</definedName>
    <definedName name="_MMM17" localSheetId="7">[28]HSD!#REF!</definedName>
    <definedName name="_MMM17">[28]HSD!#REF!</definedName>
    <definedName name="_MMM18">'[23]4-Basic Price'!$F$84</definedName>
    <definedName name="_MMM19">'[23]4-Basic Price'!$F$85</definedName>
    <definedName name="_MMM23" localSheetId="1">[28]HSD!#REF!</definedName>
    <definedName name="_MMM23" localSheetId="7">[28]HSD!#REF!</definedName>
    <definedName name="_MMM23">[28]HSD!#REF!</definedName>
    <definedName name="_MMM24" localSheetId="1">[28]HSD!#REF!</definedName>
    <definedName name="_MMM24" localSheetId="7">[28]HSD!#REF!</definedName>
    <definedName name="_MMM24">[28]HSD!#REF!</definedName>
    <definedName name="_MMM25" localSheetId="1">[28]HSD!#REF!</definedName>
    <definedName name="_MMM25" localSheetId="7">[28]HSD!#REF!</definedName>
    <definedName name="_MMM25">[28]HSD!#REF!</definedName>
    <definedName name="_MMM26" localSheetId="1">'[30]HS Bhn&amp;Upah'!#REF!</definedName>
    <definedName name="_MMM26" localSheetId="7">'[30]HS Bhn&amp;Upah'!#REF!</definedName>
    <definedName name="_MMM26">'[30]HS Bhn&amp;Upah'!#REF!</definedName>
    <definedName name="_MMM27" localSheetId="1">'[30]HS Bhn&amp;Upah'!#REF!</definedName>
    <definedName name="_MMM27" localSheetId="7">'[30]HS Bhn&amp;Upah'!#REF!</definedName>
    <definedName name="_MMM27">'[30]HS Bhn&amp;Upah'!#REF!</definedName>
    <definedName name="_MMM28" localSheetId="1">'[30]HS Bhn&amp;Upah'!#REF!</definedName>
    <definedName name="_MMM28" localSheetId="7">'[30]HS Bhn&amp;Upah'!#REF!</definedName>
    <definedName name="_MMM28">'[30]HS Bhn&amp;Upah'!#REF!</definedName>
    <definedName name="_MMM29" localSheetId="1">'[30]HS Bhn&amp;Upah'!#REF!</definedName>
    <definedName name="_MMM29" localSheetId="7">'[30]HS Bhn&amp;Upah'!#REF!</definedName>
    <definedName name="_MMM29">'[30]HS Bhn&amp;Upah'!#REF!</definedName>
    <definedName name="_MMM30" localSheetId="1">[28]HSD!#REF!</definedName>
    <definedName name="_MMM30" localSheetId="7">[28]HSD!#REF!</definedName>
    <definedName name="_MMM30">[28]HSD!#REF!</definedName>
    <definedName name="_MMM31" localSheetId="1">'[30]HS Bhn&amp;Upah'!#REF!</definedName>
    <definedName name="_MMM31" localSheetId="7">'[30]HS Bhn&amp;Upah'!#REF!</definedName>
    <definedName name="_MMM31">'[30]HS Bhn&amp;Upah'!#REF!</definedName>
    <definedName name="_MMM32" localSheetId="1">[28]HSD!#REF!</definedName>
    <definedName name="_MMM32" localSheetId="7">[28]HSD!#REF!</definedName>
    <definedName name="_MMM32">[28]HSD!#REF!</definedName>
    <definedName name="_MMM33" localSheetId="1">[28]HSD!#REF!</definedName>
    <definedName name="_MMM33" localSheetId="7">[28]HSD!#REF!</definedName>
    <definedName name="_MMM33">[28]HSD!#REF!</definedName>
    <definedName name="_MMM34" localSheetId="1">[28]HSD!#REF!</definedName>
    <definedName name="_MMM34" localSheetId="7">[28]HSD!#REF!</definedName>
    <definedName name="_MMM34">[28]HSD!#REF!</definedName>
    <definedName name="_MMM35" localSheetId="1">[28]HSD!#REF!</definedName>
    <definedName name="_MMM35" localSheetId="7">[28]HSD!#REF!</definedName>
    <definedName name="_MMM35">[28]HSD!#REF!</definedName>
    <definedName name="_MMM36" localSheetId="1">[27]Bahan!#REF!</definedName>
    <definedName name="_MMM36" localSheetId="7">[27]Bahan!#REF!</definedName>
    <definedName name="_MMM36">[27]Bahan!#REF!</definedName>
    <definedName name="_MMM37" localSheetId="1">'[30]HS Bhn&amp;Upah'!#REF!</definedName>
    <definedName name="_MMM37" localSheetId="7">'[30]HS Bhn&amp;Upah'!#REF!</definedName>
    <definedName name="_MMM37">'[30]HS Bhn&amp;Upah'!#REF!</definedName>
    <definedName name="_MMM38" localSheetId="1">'[30]HS Bhn&amp;Upah'!#REF!</definedName>
    <definedName name="_MMM38" localSheetId="7">'[30]HS Bhn&amp;Upah'!#REF!</definedName>
    <definedName name="_MMM38">'[30]HS Bhn&amp;Upah'!#REF!</definedName>
    <definedName name="_MMM39">'[23]4-Basic Price'!$F$105</definedName>
    <definedName name="_MMM40" localSheetId="1">[28]HSD!#REF!</definedName>
    <definedName name="_MMM40" localSheetId="7">[28]HSD!#REF!</definedName>
    <definedName name="_MMM40">[28]HSD!#REF!</definedName>
    <definedName name="_MMM41" localSheetId="1">[28]HSD!#REF!</definedName>
    <definedName name="_MMM41" localSheetId="7">[28]HSD!#REF!</definedName>
    <definedName name="_MMM41">[28]HSD!#REF!</definedName>
    <definedName name="_MMM411" localSheetId="1">[28]HSD!#REF!</definedName>
    <definedName name="_MMM411" localSheetId="7">[28]HSD!#REF!</definedName>
    <definedName name="_MMM411">[28]HSD!#REF!</definedName>
    <definedName name="_MMM42" localSheetId="1">[28]HSD!#REF!</definedName>
    <definedName name="_MMM42" localSheetId="7">[28]HSD!#REF!</definedName>
    <definedName name="_MMM42">[28]HSD!#REF!</definedName>
    <definedName name="_MMM43" localSheetId="1">[28]HSD!#REF!</definedName>
    <definedName name="_MMM43" localSheetId="7">[28]HSD!#REF!</definedName>
    <definedName name="_MMM43">[28]HSD!#REF!</definedName>
    <definedName name="_MMM44" localSheetId="1">[28]HSD!#REF!</definedName>
    <definedName name="_MMM44" localSheetId="7">[28]HSD!#REF!</definedName>
    <definedName name="_MMM44">[28]HSD!#REF!</definedName>
    <definedName name="_MMM45" localSheetId="1">'[30]HS Bhn&amp;Upah'!#REF!</definedName>
    <definedName name="_MMM45" localSheetId="7">'[30]HS Bhn&amp;Upah'!#REF!</definedName>
    <definedName name="_MMM45">'[30]HS Bhn&amp;Upah'!#REF!</definedName>
    <definedName name="_MMM46" localSheetId="1">[28]HSD!#REF!</definedName>
    <definedName name="_MMM46" localSheetId="7">[28]HSD!#REF!</definedName>
    <definedName name="_MMM46">[28]HSD!#REF!</definedName>
    <definedName name="_MMM47" localSheetId="1">'[30]HS Bhn&amp;Upah'!#REF!</definedName>
    <definedName name="_MMM47" localSheetId="7">'[30]HS Bhn&amp;Upah'!#REF!</definedName>
    <definedName name="_MMM47">'[30]HS Bhn&amp;Upah'!#REF!</definedName>
    <definedName name="_MMM48" localSheetId="1">[28]HSD!#REF!</definedName>
    <definedName name="_MMM48" localSheetId="7">[28]HSD!#REF!</definedName>
    <definedName name="_MMM48">[28]HSD!#REF!</definedName>
    <definedName name="_MMM49" localSheetId="1">'[30]HS Bhn&amp;Upah'!#REF!</definedName>
    <definedName name="_MMM49" localSheetId="7">'[30]HS Bhn&amp;Upah'!#REF!</definedName>
    <definedName name="_MMM49">'[30]HS Bhn&amp;Upah'!#REF!</definedName>
    <definedName name="_MMM50" localSheetId="1">'[30]HS Bhn&amp;Upah'!#REF!</definedName>
    <definedName name="_MMM50" localSheetId="7">'[30]HS Bhn&amp;Upah'!#REF!</definedName>
    <definedName name="_MMM50">'[30]HS Bhn&amp;Upah'!#REF!</definedName>
    <definedName name="_MMM51" localSheetId="1">[28]HSD!#REF!</definedName>
    <definedName name="_MMM51" localSheetId="7">[28]HSD!#REF!</definedName>
    <definedName name="_MMM51">[28]HSD!#REF!</definedName>
    <definedName name="_MMM52" localSheetId="1">[28]HSD!#REF!</definedName>
    <definedName name="_MMM52" localSheetId="7">[28]HSD!#REF!</definedName>
    <definedName name="_MMM52">[28]HSD!#REF!</definedName>
    <definedName name="_MMM53" localSheetId="1">[28]HSD!#REF!</definedName>
    <definedName name="_MMM53" localSheetId="7">[28]HSD!#REF!</definedName>
    <definedName name="_MMM53">[28]HSD!#REF!</definedName>
    <definedName name="_MMM54" localSheetId="1">[28]HSD!#REF!</definedName>
    <definedName name="_MMM54" localSheetId="7">[28]HSD!#REF!</definedName>
    <definedName name="_MMM54">[28]HSD!#REF!</definedName>
    <definedName name="_NCL100" localSheetId="1">#REF!</definedName>
    <definedName name="_NCL100" localSheetId="7">#REF!</definedName>
    <definedName name="_NCL100">#REF!</definedName>
    <definedName name="_NCL200" localSheetId="1">#REF!</definedName>
    <definedName name="_NCL200" localSheetId="7">#REF!</definedName>
    <definedName name="_NCL200">#REF!</definedName>
    <definedName name="_NCL250" localSheetId="1">#REF!</definedName>
    <definedName name="_NCL250" localSheetId="7">#REF!</definedName>
    <definedName name="_NCL250">#REF!</definedName>
    <definedName name="_nin190" localSheetId="1">#REF!</definedName>
    <definedName name="_nin190" localSheetId="7">#REF!</definedName>
    <definedName name="_nin190">#REF!</definedName>
    <definedName name="_Order1" hidden="1">255</definedName>
    <definedName name="_pa0100" localSheetId="1">#REF!</definedName>
    <definedName name="_pa0100" localSheetId="7">#REF!</definedName>
    <definedName name="_pa0100">#REF!</definedName>
    <definedName name="_pa0101" localSheetId="1">#REF!</definedName>
    <definedName name="_pa0101" localSheetId="7">#REF!</definedName>
    <definedName name="_pa0101">#REF!</definedName>
    <definedName name="_pa0102" localSheetId="1">#REF!</definedName>
    <definedName name="_pa0102" localSheetId="7">#REF!</definedName>
    <definedName name="_pa0102">#REF!</definedName>
    <definedName name="_pa0103" localSheetId="1">#REF!</definedName>
    <definedName name="_pa0103" localSheetId="7">#REF!</definedName>
    <definedName name="_pa0103">#REF!</definedName>
    <definedName name="_pa0104" localSheetId="1">#REF!</definedName>
    <definedName name="_pa0104" localSheetId="7">#REF!</definedName>
    <definedName name="_pa0104">#REF!</definedName>
    <definedName name="_pa0105" localSheetId="1">#REF!</definedName>
    <definedName name="_pa0105" localSheetId="7">#REF!</definedName>
    <definedName name="_pa0105">#REF!</definedName>
    <definedName name="_pa0106" localSheetId="1">#REF!</definedName>
    <definedName name="_pa0106" localSheetId="7">#REF!</definedName>
    <definedName name="_pa0106">#REF!</definedName>
    <definedName name="_pa0107" localSheetId="1">#REF!</definedName>
    <definedName name="_pa0107" localSheetId="7">#REF!</definedName>
    <definedName name="_pa0107">#REF!</definedName>
    <definedName name="_pa0108" localSheetId="1">#REF!</definedName>
    <definedName name="_pa0108" localSheetId="7">#REF!</definedName>
    <definedName name="_pa0108">#REF!</definedName>
    <definedName name="_pa0109" localSheetId="1">#REF!</definedName>
    <definedName name="_pa0109" localSheetId="7">#REF!</definedName>
    <definedName name="_pa0109">#REF!</definedName>
    <definedName name="_pa0110" localSheetId="1">#REF!</definedName>
    <definedName name="_pa0110" localSheetId="7">#REF!</definedName>
    <definedName name="_pa0110">#REF!</definedName>
    <definedName name="_pa0111" localSheetId="1">#REF!</definedName>
    <definedName name="_pa0111" localSheetId="7">#REF!</definedName>
    <definedName name="_pa0111">#REF!</definedName>
    <definedName name="_pa0112" localSheetId="1">#REF!</definedName>
    <definedName name="_pa0112" localSheetId="7">#REF!</definedName>
    <definedName name="_pa0112">#REF!</definedName>
    <definedName name="_pa0113" localSheetId="1">#REF!</definedName>
    <definedName name="_pa0113" localSheetId="7">#REF!</definedName>
    <definedName name="_pa0113">#REF!</definedName>
    <definedName name="_pa0120" localSheetId="1">#REF!</definedName>
    <definedName name="_pa0120" localSheetId="7">#REF!</definedName>
    <definedName name="_pa0120">#REF!</definedName>
    <definedName name="_pa0130" localSheetId="1">#REF!</definedName>
    <definedName name="_pa0130" localSheetId="7">#REF!</definedName>
    <definedName name="_pa0130">#REF!</definedName>
    <definedName name="_pa0201" localSheetId="1">#REF!</definedName>
    <definedName name="_pa0201" localSheetId="7">#REF!</definedName>
    <definedName name="_pa0201">#REF!</definedName>
    <definedName name="_pa0202" localSheetId="1">#REF!</definedName>
    <definedName name="_pa0202" localSheetId="7">#REF!</definedName>
    <definedName name="_pa0202">#REF!</definedName>
    <definedName name="_pa0203" localSheetId="1">#REF!</definedName>
    <definedName name="_pa0203" localSheetId="7">#REF!</definedName>
    <definedName name="_pa0203">#REF!</definedName>
    <definedName name="_pa0301" localSheetId="1">#REF!</definedName>
    <definedName name="_pa0301" localSheetId="7">#REF!</definedName>
    <definedName name="_pa0301">#REF!</definedName>
    <definedName name="_pa0302" localSheetId="1">#REF!</definedName>
    <definedName name="_pa0302" localSheetId="7">#REF!</definedName>
    <definedName name="_pa0302">#REF!</definedName>
    <definedName name="_pa0303" localSheetId="1">#REF!</definedName>
    <definedName name="_pa0303" localSheetId="7">#REF!</definedName>
    <definedName name="_pa0303">#REF!</definedName>
    <definedName name="_pa0304" localSheetId="1">#REF!</definedName>
    <definedName name="_pa0304" localSheetId="7">#REF!</definedName>
    <definedName name="_pa0304">#REF!</definedName>
    <definedName name="_pa0305" localSheetId="1">#REF!</definedName>
    <definedName name="_pa0305" localSheetId="7">#REF!</definedName>
    <definedName name="_pa0305">#REF!</definedName>
    <definedName name="_pa0306" localSheetId="1">#REF!</definedName>
    <definedName name="_pa0306" localSheetId="7">#REF!</definedName>
    <definedName name="_pa0306">#REF!</definedName>
    <definedName name="_pa0307" localSheetId="1">#REF!</definedName>
    <definedName name="_pa0307" localSheetId="7">#REF!</definedName>
    <definedName name="_pa0307">#REF!</definedName>
    <definedName name="_pa0308" localSheetId="1">#REF!</definedName>
    <definedName name="_pa0308" localSheetId="7">#REF!</definedName>
    <definedName name="_pa0308">#REF!</definedName>
    <definedName name="_pa0309" localSheetId="1">#REF!</definedName>
    <definedName name="_pa0309" localSheetId="7">#REF!</definedName>
    <definedName name="_pa0309">#REF!</definedName>
    <definedName name="_pa0310" localSheetId="1">#REF!</definedName>
    <definedName name="_pa0310" localSheetId="7">#REF!</definedName>
    <definedName name="_pa0310">#REF!</definedName>
    <definedName name="_pa0311" localSheetId="1">#REF!</definedName>
    <definedName name="_pa0311" localSheetId="7">#REF!</definedName>
    <definedName name="_pa0311">#REF!</definedName>
    <definedName name="_pa0312" localSheetId="1">#REF!</definedName>
    <definedName name="_pa0312" localSheetId="7">#REF!</definedName>
    <definedName name="_pa0312">#REF!</definedName>
    <definedName name="_pa0313" localSheetId="1">#REF!</definedName>
    <definedName name="_pa0313" localSheetId="7">#REF!</definedName>
    <definedName name="_pa0313">#REF!</definedName>
    <definedName name="_pa0314" localSheetId="1">#REF!</definedName>
    <definedName name="_pa0314" localSheetId="7">#REF!</definedName>
    <definedName name="_pa0314">#REF!</definedName>
    <definedName name="_pa0315" localSheetId="1">#REF!</definedName>
    <definedName name="_pa0315" localSheetId="7">#REF!</definedName>
    <definedName name="_pa0315">#REF!</definedName>
    <definedName name="_pa0316" localSheetId="1">#REF!</definedName>
    <definedName name="_pa0316" localSheetId="7">#REF!</definedName>
    <definedName name="_pa0316">#REF!</definedName>
    <definedName name="_pa0317" localSheetId="1">#REF!</definedName>
    <definedName name="_pa0317" localSheetId="7">#REF!</definedName>
    <definedName name="_pa0317">#REF!</definedName>
    <definedName name="_pa0318" localSheetId="1">#REF!</definedName>
    <definedName name="_pa0318" localSheetId="7">#REF!</definedName>
    <definedName name="_pa0318">#REF!</definedName>
    <definedName name="_pa0319" localSheetId="1">#REF!</definedName>
    <definedName name="_pa0319" localSheetId="7">#REF!</definedName>
    <definedName name="_pa0319">#REF!</definedName>
    <definedName name="_pa0320" localSheetId="1">#REF!</definedName>
    <definedName name="_pa0320" localSheetId="7">#REF!</definedName>
    <definedName name="_pa0320">#REF!</definedName>
    <definedName name="_pa0321" localSheetId="1">#REF!</definedName>
    <definedName name="_pa0321" localSheetId="7">#REF!</definedName>
    <definedName name="_pa0321">#REF!</definedName>
    <definedName name="_pa0322" localSheetId="1">#REF!</definedName>
    <definedName name="_pa0322" localSheetId="7">#REF!</definedName>
    <definedName name="_pa0322">#REF!</definedName>
    <definedName name="_pa0323" localSheetId="1">#REF!</definedName>
    <definedName name="_pa0323" localSheetId="7">#REF!</definedName>
    <definedName name="_pa0323">#REF!</definedName>
    <definedName name="_pa0325" localSheetId="1">#REF!</definedName>
    <definedName name="_pa0325" localSheetId="7">#REF!</definedName>
    <definedName name="_pa0325">#REF!</definedName>
    <definedName name="_pa0326" localSheetId="1">#REF!</definedName>
    <definedName name="_pa0326" localSheetId="7">#REF!</definedName>
    <definedName name="_pa0326">#REF!</definedName>
    <definedName name="_pa0327" localSheetId="1">#REF!</definedName>
    <definedName name="_pa0327" localSheetId="7">#REF!</definedName>
    <definedName name="_pa0327">#REF!</definedName>
    <definedName name="_pa0328" localSheetId="1">#REF!</definedName>
    <definedName name="_pa0328" localSheetId="7">#REF!</definedName>
    <definedName name="_pa0328">#REF!</definedName>
    <definedName name="_pa0329" localSheetId="1">#REF!</definedName>
    <definedName name="_pa0329" localSheetId="7">#REF!</definedName>
    <definedName name="_pa0329">#REF!</definedName>
    <definedName name="_pa0406" localSheetId="1">#REF!</definedName>
    <definedName name="_pa0406" localSheetId="7">#REF!</definedName>
    <definedName name="_pa0406">#REF!</definedName>
    <definedName name="_pa0408" localSheetId="1">#REF!</definedName>
    <definedName name="_pa0408" localSheetId="7">#REF!</definedName>
    <definedName name="_pa0408">#REF!</definedName>
    <definedName name="_pa0409" localSheetId="1">#REF!</definedName>
    <definedName name="_pa0409" localSheetId="7">#REF!</definedName>
    <definedName name="_pa0409">#REF!</definedName>
    <definedName name="_pa0410" localSheetId="1">#REF!</definedName>
    <definedName name="_pa0410" localSheetId="7">#REF!</definedName>
    <definedName name="_pa0410">#REF!</definedName>
    <definedName name="_pa0411" localSheetId="1">#REF!</definedName>
    <definedName name="_pa0411" localSheetId="7">#REF!</definedName>
    <definedName name="_pa0411">#REF!</definedName>
    <definedName name="_pa0412" localSheetId="1">#REF!</definedName>
    <definedName name="_pa0412" localSheetId="7">#REF!</definedName>
    <definedName name="_pa0412">#REF!</definedName>
    <definedName name="_pa0413" localSheetId="1">#REF!</definedName>
    <definedName name="_pa0413" localSheetId="7">#REF!</definedName>
    <definedName name="_pa0413">#REF!</definedName>
    <definedName name="_pa0414" localSheetId="1">#REF!</definedName>
    <definedName name="_pa0414" localSheetId="7">#REF!</definedName>
    <definedName name="_pa0414">#REF!</definedName>
    <definedName name="_pa0415" localSheetId="1">#REF!</definedName>
    <definedName name="_pa0415" localSheetId="7">#REF!</definedName>
    <definedName name="_pa0415">#REF!</definedName>
    <definedName name="_pa0416" localSheetId="1">#REF!</definedName>
    <definedName name="_pa0416" localSheetId="7">#REF!</definedName>
    <definedName name="_pa0416">#REF!</definedName>
    <definedName name="_pa0418" localSheetId="1">#REF!</definedName>
    <definedName name="_pa0418" localSheetId="7">#REF!</definedName>
    <definedName name="_pa0418">#REF!</definedName>
    <definedName name="_pa0419" localSheetId="1">#REF!</definedName>
    <definedName name="_pa0419" localSheetId="7">#REF!</definedName>
    <definedName name="_pa0419">#REF!</definedName>
    <definedName name="_pa0420" localSheetId="1">#REF!</definedName>
    <definedName name="_pa0420" localSheetId="7">#REF!</definedName>
    <definedName name="_pa0420">#REF!</definedName>
    <definedName name="_pa0422" localSheetId="1">#REF!</definedName>
    <definedName name="_pa0422" localSheetId="7">#REF!</definedName>
    <definedName name="_pa0422">#REF!</definedName>
    <definedName name="_pa0423" localSheetId="1">#REF!</definedName>
    <definedName name="_pa0423" localSheetId="7">#REF!</definedName>
    <definedName name="_pa0423">#REF!</definedName>
    <definedName name="_pa0424" localSheetId="1">#REF!</definedName>
    <definedName name="_pa0424" localSheetId="7">#REF!</definedName>
    <definedName name="_pa0424">#REF!</definedName>
    <definedName name="_pa0425" localSheetId="1">#REF!</definedName>
    <definedName name="_pa0425" localSheetId="7">#REF!</definedName>
    <definedName name="_pa0425">#REF!</definedName>
    <definedName name="_pa0427" localSheetId="1">#REF!</definedName>
    <definedName name="_pa0427" localSheetId="7">#REF!</definedName>
    <definedName name="_pa0427">#REF!</definedName>
    <definedName name="_pa0505" localSheetId="1">#REF!</definedName>
    <definedName name="_pa0505" localSheetId="7">#REF!</definedName>
    <definedName name="_pa0505">#REF!</definedName>
    <definedName name="_pa0506" localSheetId="1">#REF!</definedName>
    <definedName name="_pa0506" localSheetId="7">#REF!</definedName>
    <definedName name="_pa0506">#REF!</definedName>
    <definedName name="_pa0510" localSheetId="1">#REF!</definedName>
    <definedName name="_pa0510" localSheetId="7">#REF!</definedName>
    <definedName name="_pa0510">#REF!</definedName>
    <definedName name="_pa0511" localSheetId="1">#REF!</definedName>
    <definedName name="_pa0511" localSheetId="7">#REF!</definedName>
    <definedName name="_pa0511">#REF!</definedName>
    <definedName name="_pa0512" localSheetId="1">#REF!</definedName>
    <definedName name="_pa0512" localSheetId="7">#REF!</definedName>
    <definedName name="_pa0512">#REF!</definedName>
    <definedName name="_pa0513" localSheetId="1">#REF!</definedName>
    <definedName name="_pa0513" localSheetId="7">#REF!</definedName>
    <definedName name="_pa0513">#REF!</definedName>
    <definedName name="_pa0517" localSheetId="1">#REF!</definedName>
    <definedName name="_pa0517" localSheetId="7">#REF!</definedName>
    <definedName name="_pa0517">#REF!</definedName>
    <definedName name="_pa0518" localSheetId="1">#REF!</definedName>
    <definedName name="_pa0518" localSheetId="7">#REF!</definedName>
    <definedName name="_pa0518">#REF!</definedName>
    <definedName name="_pa0526" localSheetId="1">#REF!</definedName>
    <definedName name="_pa0526" localSheetId="7">#REF!</definedName>
    <definedName name="_pa0526">#REF!</definedName>
    <definedName name="_pa0530" localSheetId="1">#REF!</definedName>
    <definedName name="_pa0530" localSheetId="7">#REF!</definedName>
    <definedName name="_pa0530">#REF!</definedName>
    <definedName name="_pa0535" localSheetId="1">#REF!</definedName>
    <definedName name="_pa0535" localSheetId="7">#REF!</definedName>
    <definedName name="_pa0535">#REF!</definedName>
    <definedName name="_pa0538" localSheetId="1">#REF!</definedName>
    <definedName name="_pa0538" localSheetId="7">#REF!</definedName>
    <definedName name="_pa0538">#REF!</definedName>
    <definedName name="_pa0604" localSheetId="1">#REF!</definedName>
    <definedName name="_pa0604" localSheetId="7">#REF!</definedName>
    <definedName name="_pa0604">#REF!</definedName>
    <definedName name="_pa0605" localSheetId="1">#REF!</definedName>
    <definedName name="_pa0605" localSheetId="7">#REF!</definedName>
    <definedName name="_pa0605">#REF!</definedName>
    <definedName name="_pa0606" localSheetId="1">#REF!</definedName>
    <definedName name="_pa0606" localSheetId="7">#REF!</definedName>
    <definedName name="_pa0606">#REF!</definedName>
    <definedName name="_pa0607" localSheetId="1">#REF!</definedName>
    <definedName name="_pa0607" localSheetId="7">#REF!</definedName>
    <definedName name="_pa0607">#REF!</definedName>
    <definedName name="_pa0805" localSheetId="1">#REF!</definedName>
    <definedName name="_pa0805" localSheetId="7">#REF!</definedName>
    <definedName name="_pa0805">#REF!</definedName>
    <definedName name="_pa0812" localSheetId="1">#REF!</definedName>
    <definedName name="_pa0812" localSheetId="7">#REF!</definedName>
    <definedName name="_pa0812">#REF!</definedName>
    <definedName name="_pa1003">[7]Sheet1!$E$7</definedName>
    <definedName name="_pa3040" localSheetId="1">#REF!</definedName>
    <definedName name="_pa3040" localSheetId="7">#REF!</definedName>
    <definedName name="_pa3040">#REF!</definedName>
    <definedName name="_pa3050" localSheetId="1">#REF!</definedName>
    <definedName name="_pa3050" localSheetId="7">#REF!</definedName>
    <definedName name="_pa3050">#REF!</definedName>
    <definedName name="_paa0421" localSheetId="1">#REF!</definedName>
    <definedName name="_paa0421" localSheetId="7">#REF!</definedName>
    <definedName name="_paa0421">#REF!</definedName>
    <definedName name="_paa316" localSheetId="1">#REF!</definedName>
    <definedName name="_paa316" localSheetId="7">#REF!</definedName>
    <definedName name="_paa316">#REF!</definedName>
    <definedName name="_paa324" localSheetId="1">#REF!</definedName>
    <definedName name="_paa324" localSheetId="7">#REF!</definedName>
    <definedName name="_paa324">#REF!</definedName>
    <definedName name="_paa408" localSheetId="1">#REF!</definedName>
    <definedName name="_paa408" localSheetId="7">#REF!</definedName>
    <definedName name="_paa408">#REF!</definedName>
    <definedName name="_paa409" localSheetId="1">#REF!</definedName>
    <definedName name="_paa409" localSheetId="7">#REF!</definedName>
    <definedName name="_paa409">#REF!</definedName>
    <definedName name="_paa410" localSheetId="1">#REF!</definedName>
    <definedName name="_paa410" localSheetId="7">#REF!</definedName>
    <definedName name="_paa410">#REF!</definedName>
    <definedName name="_paa412" localSheetId="1">#REF!</definedName>
    <definedName name="_paa412" localSheetId="7">#REF!</definedName>
    <definedName name="_paa412">#REF!</definedName>
    <definedName name="_paa531" localSheetId="1">#REF!</definedName>
    <definedName name="_paa531" localSheetId="7">#REF!</definedName>
    <definedName name="_paa531">#REF!</definedName>
    <definedName name="_pab100" localSheetId="1">#REF!</definedName>
    <definedName name="_pab100" localSheetId="7">#REF!</definedName>
    <definedName name="_pab100">#REF!</definedName>
    <definedName name="_pab125" localSheetId="1">#REF!</definedName>
    <definedName name="_pab125" localSheetId="7">#REF!</definedName>
    <definedName name="_pab125">#REF!</definedName>
    <definedName name="_pab15" localSheetId="1">#REF!</definedName>
    <definedName name="_pab15" localSheetId="7">#REF!</definedName>
    <definedName name="_pab15">#REF!</definedName>
    <definedName name="_pab150" localSheetId="1">#REF!</definedName>
    <definedName name="_pab150" localSheetId="7">#REF!</definedName>
    <definedName name="_pab150">#REF!</definedName>
    <definedName name="_pab2" localSheetId="1">#REF!</definedName>
    <definedName name="_pab2" localSheetId="7">#REF!</definedName>
    <definedName name="_pab2">#REF!</definedName>
    <definedName name="_pab20" localSheetId="1">#REF!</definedName>
    <definedName name="_pab20" localSheetId="7">#REF!</definedName>
    <definedName name="_pab20">#REF!</definedName>
    <definedName name="_pab25" localSheetId="1">#REF!</definedName>
    <definedName name="_pab25" localSheetId="7">#REF!</definedName>
    <definedName name="_pab25">#REF!</definedName>
    <definedName name="_pab308" localSheetId="1">#REF!</definedName>
    <definedName name="_pab308" localSheetId="7">#REF!</definedName>
    <definedName name="_pab308">#REF!</definedName>
    <definedName name="_pab309" localSheetId="1">#REF!</definedName>
    <definedName name="_pab309" localSheetId="7">#REF!</definedName>
    <definedName name="_pab309">#REF!</definedName>
    <definedName name="_pab310" localSheetId="1">#REF!</definedName>
    <definedName name="_pab310" localSheetId="7">#REF!</definedName>
    <definedName name="_pab310">#REF!</definedName>
    <definedName name="_pab316" localSheetId="1">#REF!</definedName>
    <definedName name="_pab316" localSheetId="7">#REF!</definedName>
    <definedName name="_pab316">#REF!</definedName>
    <definedName name="_pab32" localSheetId="1">#REF!</definedName>
    <definedName name="_pab32" localSheetId="7">#REF!</definedName>
    <definedName name="_pab32">#REF!</definedName>
    <definedName name="_pab324" localSheetId="1">#REF!</definedName>
    <definedName name="_pab324" localSheetId="7">#REF!</definedName>
    <definedName name="_pab324">#REF!</definedName>
    <definedName name="_pab4" localSheetId="1">#REF!</definedName>
    <definedName name="_pab4" localSheetId="7">#REF!</definedName>
    <definedName name="_pab4">#REF!</definedName>
    <definedName name="_pab40" localSheetId="1">#REF!</definedName>
    <definedName name="_pab40" localSheetId="7">#REF!</definedName>
    <definedName name="_pab40">#REF!</definedName>
    <definedName name="_pab421" localSheetId="1">#REF!</definedName>
    <definedName name="_pab421" localSheetId="7">#REF!</definedName>
    <definedName name="_pab421">#REF!</definedName>
    <definedName name="_pab50" localSheetId="1">#REF!</definedName>
    <definedName name="_pab50" localSheetId="7">#REF!</definedName>
    <definedName name="_pab50">#REF!</definedName>
    <definedName name="_pab531" localSheetId="1">#REF!</definedName>
    <definedName name="_pab531" localSheetId="7">#REF!</definedName>
    <definedName name="_pab531">#REF!</definedName>
    <definedName name="_pab6" localSheetId="1">#REF!</definedName>
    <definedName name="_pab6" localSheetId="7">#REF!</definedName>
    <definedName name="_pab6">#REF!</definedName>
    <definedName name="_pab65" localSheetId="1">#REF!</definedName>
    <definedName name="_pab65" localSheetId="7">#REF!</definedName>
    <definedName name="_pab65">#REF!</definedName>
    <definedName name="_pab80" localSheetId="1">#REF!</definedName>
    <definedName name="_pab80" localSheetId="7">#REF!</definedName>
    <definedName name="_pab80">#REF!</definedName>
    <definedName name="_pac309" localSheetId="1">#REF!</definedName>
    <definedName name="_pac309" localSheetId="7">#REF!</definedName>
    <definedName name="_pac309">#REF!</definedName>
    <definedName name="_pac310" localSheetId="1">#REF!</definedName>
    <definedName name="_pac310" localSheetId="7">#REF!</definedName>
    <definedName name="_pac310">#REF!</definedName>
    <definedName name="_pac316" localSheetId="1">#REF!</definedName>
    <definedName name="_pac316" localSheetId="7">#REF!</definedName>
    <definedName name="_pac316">#REF!</definedName>
    <definedName name="_pac324" localSheetId="1">#REF!</definedName>
    <definedName name="_pac324" localSheetId="7">#REF!</definedName>
    <definedName name="_pac324">#REF!</definedName>
    <definedName name="_pac531" localSheetId="1">#REF!</definedName>
    <definedName name="_pac531" localSheetId="7">#REF!</definedName>
    <definedName name="_pac531">#REF!</definedName>
    <definedName name="_pad324" localSheetId="1">#REF!</definedName>
    <definedName name="_pad324" localSheetId="7">#REF!</definedName>
    <definedName name="_pad324">#REF!</definedName>
    <definedName name="_pah150" localSheetId="1">#REF!</definedName>
    <definedName name="_pah150" localSheetId="7">#REF!</definedName>
    <definedName name="_pah150">#REF!</definedName>
    <definedName name="_pak100" localSheetId="1">#REF!</definedName>
    <definedName name="_pak100" localSheetId="7">#REF!</definedName>
    <definedName name="_pak100">#REF!</definedName>
    <definedName name="_pak150" localSheetId="1">#REF!</definedName>
    <definedName name="_pak150" localSheetId="7">#REF!</definedName>
    <definedName name="_pak150">#REF!</definedName>
    <definedName name="_pak50" localSheetId="1">#REF!</definedName>
    <definedName name="_pak50" localSheetId="7">#REF!</definedName>
    <definedName name="_pak50">#REF!</definedName>
    <definedName name="_pak80" localSheetId="1">#REF!</definedName>
    <definedName name="_pak80" localSheetId="7">#REF!</definedName>
    <definedName name="_pak80">#REF!</definedName>
    <definedName name="_pb0130">[7]Sheet1!$E$15</definedName>
    <definedName name="_pb0131">[7]Sheet1!$E$16</definedName>
    <definedName name="_PB0132">[7]Sheet1!$E$17</definedName>
    <definedName name="_PB0135">[7]Sheet1!$E$18</definedName>
    <definedName name="_PB0305">[7]Sheet1!$E$24</definedName>
    <definedName name="_pbs100" localSheetId="1">#REF!</definedName>
    <definedName name="_pbs100" localSheetId="7">#REF!</definedName>
    <definedName name="_pbs100">#REF!</definedName>
    <definedName name="_pbs15" localSheetId="1">#REF!</definedName>
    <definedName name="_pbs15" localSheetId="7">#REF!</definedName>
    <definedName name="_pbs15">#REF!</definedName>
    <definedName name="_pbs150" localSheetId="1">#REF!</definedName>
    <definedName name="_pbs150" localSheetId="7">#REF!</definedName>
    <definedName name="_pbs150">#REF!</definedName>
    <definedName name="_pbs40" localSheetId="1">#REF!</definedName>
    <definedName name="_pbs40" localSheetId="7">#REF!</definedName>
    <definedName name="_pbs40">#REF!</definedName>
    <definedName name="_pbs50" localSheetId="1">#REF!</definedName>
    <definedName name="_pbs50" localSheetId="7">#REF!</definedName>
    <definedName name="_pbs50">#REF!</definedName>
    <definedName name="_pbs65" localSheetId="1">#REF!</definedName>
    <definedName name="_pbs65" localSheetId="7">#REF!</definedName>
    <definedName name="_pbs65">#REF!</definedName>
    <definedName name="_pbs80" localSheetId="1">#REF!</definedName>
    <definedName name="_pbs80" localSheetId="7">#REF!</definedName>
    <definedName name="_pbs80">#REF!</definedName>
    <definedName name="_pc0022">[7]Sheet1!$E$31</definedName>
    <definedName name="_pc50" localSheetId="1">#REF!</definedName>
    <definedName name="_pc50" localSheetId="7">#REF!</definedName>
    <definedName name="_pc50">#REF!</definedName>
    <definedName name="_pc80" localSheetId="1">#REF!</definedName>
    <definedName name="_pc80" localSheetId="7">#REF!</definedName>
    <definedName name="_pc80">#REF!</definedName>
    <definedName name="_pcf80" localSheetId="1">#REF!</definedName>
    <definedName name="_pcf80" localSheetId="7">#REF!</definedName>
    <definedName name="_pcf80">#REF!</definedName>
    <definedName name="_pd0120">[7]Sheet1!$E$42</definedName>
    <definedName name="_pd0132">[7]Sheet1!$E$45</definedName>
    <definedName name="_pd0163">[7]Sheet1!$E$53</definedName>
    <definedName name="_pd0164">[7]Sheet1!$E$54</definedName>
    <definedName name="_pd0165">[7]Sheet1!$E$55</definedName>
    <definedName name="_pd0166">[7]Sheet1!$E$56</definedName>
    <definedName name="_pd0167">[7]Sheet1!$E$57</definedName>
    <definedName name="_pd0200">[7]Sheet1!$E$58</definedName>
    <definedName name="_pd0210">[7]Sheet1!$E$59</definedName>
    <definedName name="_pd0220">[7]Sheet1!$E$60</definedName>
    <definedName name="_pd0240">[7]Sheet1!$E$62</definedName>
    <definedName name="_pd0242">[7]Sheet1!$E$63</definedName>
    <definedName name="_pd0246">[7]Sheet1!$E$65</definedName>
    <definedName name="_pd0260">[7]Sheet1!$E$69</definedName>
    <definedName name="_pd0261">[7]Sheet1!$E$70</definedName>
    <definedName name="_pd0262">[7]Sheet1!$E$71</definedName>
    <definedName name="_pe0015">[7]Sheet1!$E$82</definedName>
    <definedName name="_pe0025">[7]Sheet1!$E$86</definedName>
    <definedName name="_pf0100">[7]Sheet1!$E$89</definedName>
    <definedName name="_pf0280">[7]Sheet1!$E$110</definedName>
    <definedName name="_pf0400">[7]Sheet1!$E$119</definedName>
    <definedName name="_pf5001">[7]Sheet1!$E$137</definedName>
    <definedName name="_pg0130">[7]Sheet1!$E$142</definedName>
    <definedName name="_pg0140">[7]Sheet1!$E$143</definedName>
    <definedName name="_ph100" localSheetId="1">#REF!</definedName>
    <definedName name="_ph100" localSheetId="7">#REF!</definedName>
    <definedName name="_ph100">#REF!</definedName>
    <definedName name="_ph150" localSheetId="1">#REF!</definedName>
    <definedName name="_ph150" localSheetId="7">#REF!</definedName>
    <definedName name="_ph150">#REF!</definedName>
    <definedName name="_phf100" localSheetId="1">#REF!</definedName>
    <definedName name="_phf100" localSheetId="7">#REF!</definedName>
    <definedName name="_phf100">#REF!</definedName>
    <definedName name="_phf150" localSheetId="1">#REF!</definedName>
    <definedName name="_phf150" localSheetId="7">#REF!</definedName>
    <definedName name="_phf150">#REF!</definedName>
    <definedName name="_pi0110">[7]Sheet1!$E$172</definedName>
    <definedName name="_pi0112">[7]Sheet1!$E$173</definedName>
    <definedName name="_pi0502">[7]Sheet1!$E$187</definedName>
    <definedName name="_pi0503">[7]Sheet1!$E$188</definedName>
    <definedName name="_pi0600">[7]Sheet1!$E$189</definedName>
    <definedName name="_pi0601">[7]Sheet1!$E$190</definedName>
    <definedName name="_pi0602">[7]Sheet1!$E$191</definedName>
    <definedName name="_pi0603">[7]Sheet1!$E$192</definedName>
    <definedName name="_pj0103">[7]Sheet1!$E$196</definedName>
    <definedName name="_pj1004">[7]Sheet1!$E$215</definedName>
    <definedName name="_pl1" localSheetId="1">#REF!</definedName>
    <definedName name="_pl1" localSheetId="7">#REF!</definedName>
    <definedName name="_pl1">#REF!</definedName>
    <definedName name="_pl2" localSheetId="1">#REF!</definedName>
    <definedName name="_pl2" localSheetId="7">#REF!</definedName>
    <definedName name="_pl2">#REF!</definedName>
    <definedName name="_pv100" localSheetId="1">#REF!</definedName>
    <definedName name="_pv100" localSheetId="7">#REF!</definedName>
    <definedName name="_pv100">#REF!</definedName>
    <definedName name="_pv40" localSheetId="1">#REF!</definedName>
    <definedName name="_pv40" localSheetId="7">#REF!</definedName>
    <definedName name="_pv40">#REF!</definedName>
    <definedName name="_pv50" localSheetId="1">#REF!</definedName>
    <definedName name="_pv50" localSheetId="7">#REF!</definedName>
    <definedName name="_pv50">#REF!</definedName>
    <definedName name="_pv80" localSheetId="1">#REF!</definedName>
    <definedName name="_pv80" localSheetId="7">#REF!</definedName>
    <definedName name="_pv80">#REF!</definedName>
    <definedName name="_pvc100" localSheetId="1">[10]SAP!#REF!</definedName>
    <definedName name="_pvc100" localSheetId="7">[10]SAP!#REF!</definedName>
    <definedName name="_pvc100">[10]SAP!#REF!</definedName>
    <definedName name="_pvc150" localSheetId="1">[10]SAP!#REF!</definedName>
    <definedName name="_pvc150" localSheetId="7">[10]SAP!#REF!</definedName>
    <definedName name="_pvc150">[10]SAP!#REF!</definedName>
    <definedName name="_pvc20" localSheetId="1">[10]SAP!#REF!</definedName>
    <definedName name="_pvc20" localSheetId="7">[10]SAP!#REF!</definedName>
    <definedName name="_pvc20">[10]SAP!#REF!</definedName>
    <definedName name="_pvc200" localSheetId="1">[10]SAP!#REF!</definedName>
    <definedName name="_pvc200" localSheetId="7">[10]SAP!#REF!</definedName>
    <definedName name="_pvc200">[10]SAP!#REF!</definedName>
    <definedName name="_pvc25" localSheetId="1">[10]SAP!#REF!</definedName>
    <definedName name="_pvc25" localSheetId="7">[10]SAP!#REF!</definedName>
    <definedName name="_pvc25">[10]SAP!#REF!</definedName>
    <definedName name="_pvc32" localSheetId="1">[10]SAP!#REF!</definedName>
    <definedName name="_pvc32" localSheetId="7">[10]SAP!#REF!</definedName>
    <definedName name="_pvc32">[10]SAP!#REF!</definedName>
    <definedName name="_pvc40" localSheetId="1">[10]SAP!#REF!</definedName>
    <definedName name="_pvc40" localSheetId="7">[10]SAP!#REF!</definedName>
    <definedName name="_pvc40">[10]SAP!#REF!</definedName>
    <definedName name="_pvc50" localSheetId="1">[10]SAP!#REF!</definedName>
    <definedName name="_pvc50" localSheetId="7">[10]SAP!#REF!</definedName>
    <definedName name="_pvc50">[10]SAP!#REF!</definedName>
    <definedName name="_pvc65" localSheetId="1">[10]SAP!#REF!</definedName>
    <definedName name="_pvc65" localSheetId="7">[10]SAP!#REF!</definedName>
    <definedName name="_pvc65">[10]SAP!#REF!</definedName>
    <definedName name="_pvc80" localSheetId="1">[10]SAP!#REF!</definedName>
    <definedName name="_pvc80" localSheetId="7">[10]SAP!#REF!</definedName>
    <definedName name="_pvc80">[10]SAP!#REF!</definedName>
    <definedName name="_pvf100" localSheetId="1">#REF!</definedName>
    <definedName name="_pvf100" localSheetId="7">#REF!</definedName>
    <definedName name="_pvf100">#REF!</definedName>
    <definedName name="_pvf80" localSheetId="1">#REF!</definedName>
    <definedName name="_pvf80" localSheetId="7">#REF!</definedName>
    <definedName name="_pvf80">#REF!</definedName>
    <definedName name="_qmd15" localSheetId="1">[10]SAP!#REF!</definedName>
    <definedName name="_qmd15" localSheetId="7">[10]SAP!#REF!</definedName>
    <definedName name="_qmd15">[10]SAP!#REF!</definedName>
    <definedName name="_qmd20" localSheetId="1">[10]SAP!#REF!</definedName>
    <definedName name="_qmd20" localSheetId="7">[10]SAP!#REF!</definedName>
    <definedName name="_qmd20">[10]SAP!#REF!</definedName>
    <definedName name="_rdd100" localSheetId="1">[10]SAP!#REF!</definedName>
    <definedName name="_rdd100" localSheetId="7">[10]SAP!#REF!</definedName>
    <definedName name="_rdd100">[10]SAP!#REF!</definedName>
    <definedName name="_rdd150" localSheetId="1">[10]SAP!#REF!</definedName>
    <definedName name="_rdd150" localSheetId="7">[10]SAP!#REF!</definedName>
    <definedName name="_rdd150">[10]SAP!#REF!</definedName>
    <definedName name="_rk100" localSheetId="1">#REF!</definedName>
    <definedName name="_rk100" localSheetId="7">#REF!</definedName>
    <definedName name="_rk100">#REF!</definedName>
    <definedName name="_rk200" localSheetId="1">#REF!</definedName>
    <definedName name="_rk200" localSheetId="7">#REF!</definedName>
    <definedName name="_rk200">#REF!</definedName>
    <definedName name="_rk300" localSheetId="1">#REF!</definedName>
    <definedName name="_rk300" localSheetId="7">#REF!</definedName>
    <definedName name="_rk300">#REF!</definedName>
    <definedName name="_rk600" localSheetId="1">#REF!</definedName>
    <definedName name="_rk600" localSheetId="7">#REF!</definedName>
    <definedName name="_rk600">#REF!</definedName>
    <definedName name="_rkl1000" localSheetId="1">#REF!</definedName>
    <definedName name="_rkl1000" localSheetId="7">#REF!</definedName>
    <definedName name="_rkl1000">#REF!</definedName>
    <definedName name="_rkl1200" localSheetId="1">#REF!</definedName>
    <definedName name="_rkl1200" localSheetId="7">#REF!</definedName>
    <definedName name="_rkl1200">#REF!</definedName>
    <definedName name="_rkl200" localSheetId="1">#REF!</definedName>
    <definedName name="_rkl200" localSheetId="7">#REF!</definedName>
    <definedName name="_rkl200">#REF!</definedName>
    <definedName name="_rkl300" localSheetId="1">#REF!</definedName>
    <definedName name="_rkl300" localSheetId="7">#REF!</definedName>
    <definedName name="_rkl300">#REF!</definedName>
    <definedName name="_rkl400" localSheetId="1">#REF!</definedName>
    <definedName name="_rkl400" localSheetId="7">#REF!</definedName>
    <definedName name="_rkl400">#REF!</definedName>
    <definedName name="_rkl500" localSheetId="1">#REF!</definedName>
    <definedName name="_rkl500" localSheetId="7">#REF!</definedName>
    <definedName name="_rkl500">#REF!</definedName>
    <definedName name="_rkl600" localSheetId="1">#REF!</definedName>
    <definedName name="_rkl600" localSheetId="7">#REF!</definedName>
    <definedName name="_rkl600">#REF!</definedName>
    <definedName name="_rkl700" localSheetId="1">#REF!</definedName>
    <definedName name="_rkl700" localSheetId="7">#REF!</definedName>
    <definedName name="_rkl700">#REF!</definedName>
    <definedName name="_rkl800" localSheetId="1">#REF!</definedName>
    <definedName name="_rkl800" localSheetId="7">#REF!</definedName>
    <definedName name="_rkl800">#REF!</definedName>
    <definedName name="_sc1" localSheetId="1">#REF!</definedName>
    <definedName name="_sc1" localSheetId="7">#REF!</definedName>
    <definedName name="_sc1">#REF!</definedName>
    <definedName name="_SC2" localSheetId="1">#REF!</definedName>
    <definedName name="_SC2" localSheetId="7">#REF!</definedName>
    <definedName name="_SC2">#REF!</definedName>
    <definedName name="_sc3" localSheetId="1">#REF!</definedName>
    <definedName name="_sc3" localSheetId="7">#REF!</definedName>
    <definedName name="_sc3">#REF!</definedName>
    <definedName name="_sfv150" localSheetId="1">#REF!</definedName>
    <definedName name="_sfv150" localSheetId="7">#REF!</definedName>
    <definedName name="_sfv150">#REF!</definedName>
    <definedName name="_sks1" localSheetId="1">#REF!</definedName>
    <definedName name="_sks1" localSheetId="7">#REF!</definedName>
    <definedName name="_sks1">#REF!</definedName>
    <definedName name="_sks2" localSheetId="1">#REF!</definedName>
    <definedName name="_sks2" localSheetId="7">#REF!</definedName>
    <definedName name="_sks2">#REF!</definedName>
    <definedName name="_SN3" localSheetId="1">#REF!</definedName>
    <definedName name="_SN3" localSheetId="7">#REF!</definedName>
    <definedName name="_SN3">#REF!</definedName>
    <definedName name="_std100" localSheetId="1">#REF!</definedName>
    <definedName name="_std100" localSheetId="7">#REF!</definedName>
    <definedName name="_std100">#REF!</definedName>
    <definedName name="_std150" localSheetId="1">#REF!</definedName>
    <definedName name="_std150" localSheetId="7">#REF!</definedName>
    <definedName name="_std150">#REF!</definedName>
    <definedName name="_std50" localSheetId="1">#REF!</definedName>
    <definedName name="_std50" localSheetId="7">#REF!</definedName>
    <definedName name="_std50">#REF!</definedName>
    <definedName name="_std65" localSheetId="1">#REF!</definedName>
    <definedName name="_std65" localSheetId="7">#REF!</definedName>
    <definedName name="_std65">#REF!</definedName>
    <definedName name="_SUB1" localSheetId="1">#REF!</definedName>
    <definedName name="_SUB1" localSheetId="7">#REF!</definedName>
    <definedName name="_SUB1">#REF!</definedName>
    <definedName name="_SUB2" localSheetId="1">#REF!</definedName>
    <definedName name="_SUB2" localSheetId="7">#REF!</definedName>
    <definedName name="_SUB2">#REF!</definedName>
    <definedName name="_SUB3" localSheetId="1">#REF!</definedName>
    <definedName name="_SUB3" localSheetId="7">#REF!</definedName>
    <definedName name="_SUB3">#REF!</definedName>
    <definedName name="_SUB4" localSheetId="1">#REF!</definedName>
    <definedName name="_SUB4" localSheetId="7">#REF!</definedName>
    <definedName name="_SUB4">#REF!</definedName>
    <definedName name="_SUB5" localSheetId="1">#REF!</definedName>
    <definedName name="_SUB5" localSheetId="7">#REF!</definedName>
    <definedName name="_SUB5">#REF!</definedName>
    <definedName name="_SUB6" localSheetId="1">#REF!</definedName>
    <definedName name="_SUB6" localSheetId="7">#REF!</definedName>
    <definedName name="_SUB6">#REF!</definedName>
    <definedName name="_SUB7" localSheetId="1">#REF!</definedName>
    <definedName name="_SUB7" localSheetId="7">#REF!</definedName>
    <definedName name="_SUB7">#REF!</definedName>
    <definedName name="_tab2" localSheetId="1">'[31]Modal Kerja'!#REF!</definedName>
    <definedName name="_tab2" localSheetId="7">'[31]Modal Kerja'!#REF!</definedName>
    <definedName name="_tab2">'[31]Modal Kerja'!#REF!</definedName>
    <definedName name="_th100" localSheetId="1">'[24]dongia (2)'!#REF!</definedName>
    <definedName name="_th100" localSheetId="7">'[24]dongia (2)'!#REF!</definedName>
    <definedName name="_th100">'[24]dongia (2)'!#REF!</definedName>
    <definedName name="_TH160" localSheetId="1">'[24]dongia (2)'!#REF!</definedName>
    <definedName name="_TH160" localSheetId="7">'[24]dongia (2)'!#REF!</definedName>
    <definedName name="_TH160">'[24]dongia (2)'!#REF!</definedName>
    <definedName name="_TL1" localSheetId="1">#REF!</definedName>
    <definedName name="_TL1" localSheetId="7">#REF!</definedName>
    <definedName name="_TL1">#REF!</definedName>
    <definedName name="_TL2" localSheetId="1">#REF!</definedName>
    <definedName name="_TL2" localSheetId="7">#REF!</definedName>
    <definedName name="_TL2">#REF!</definedName>
    <definedName name="_TL3" localSheetId="1">#REF!</definedName>
    <definedName name="_TL3" localSheetId="7">#REF!</definedName>
    <definedName name="_TL3">#REF!</definedName>
    <definedName name="_TLA120" localSheetId="1">#REF!</definedName>
    <definedName name="_TLA120" localSheetId="7">#REF!</definedName>
    <definedName name="_TLA120">#REF!</definedName>
    <definedName name="_TLA35" localSheetId="1">#REF!</definedName>
    <definedName name="_TLA35" localSheetId="7">#REF!</definedName>
    <definedName name="_TLA35">#REF!</definedName>
    <definedName name="_TLA50" localSheetId="1">#REF!</definedName>
    <definedName name="_TLA50" localSheetId="7">#REF!</definedName>
    <definedName name="_TLA50">#REF!</definedName>
    <definedName name="_TLA70" localSheetId="1">#REF!</definedName>
    <definedName name="_TLA70" localSheetId="7">#REF!</definedName>
    <definedName name="_TLA70">#REF!</definedName>
    <definedName name="_TLA95" localSheetId="1">#REF!</definedName>
    <definedName name="_TLA95" localSheetId="7">#REF!</definedName>
    <definedName name="_TLA95">#REF!</definedName>
    <definedName name="_tlc20" localSheetId="1">#REF!</definedName>
    <definedName name="_tlc20" localSheetId="7">#REF!</definedName>
    <definedName name="_tlc20">#REF!</definedName>
    <definedName name="_TR1">[20]Vibro_Roller!$E$2:$K$43</definedName>
    <definedName name="_TR250" localSheetId="1">'[24]dongia (2)'!#REF!</definedName>
    <definedName name="_TR250" localSheetId="7">'[24]dongia (2)'!#REF!</definedName>
    <definedName name="_TR250">'[24]dongia (2)'!#REF!</definedName>
    <definedName name="_tr375" localSheetId="1">[24]giathanh1!#REF!</definedName>
    <definedName name="_tr375" localSheetId="7">[24]giathanh1!#REF!</definedName>
    <definedName name="_tr375">[24]giathanh1!#REF!</definedName>
    <definedName name="_tsv25" localSheetId="1">#REF!</definedName>
    <definedName name="_tsv25" localSheetId="7">#REF!</definedName>
    <definedName name="_tsv25">#REF!</definedName>
    <definedName name="_ujl001" localSheetId="1">#REF!</definedName>
    <definedName name="_ujl001" localSheetId="7">#REF!</definedName>
    <definedName name="_ujl001">#REF!</definedName>
    <definedName name="_uph010" localSheetId="1">#REF!</definedName>
    <definedName name="_uph010" localSheetId="7">#REF!</definedName>
    <definedName name="_uph010">#REF!</definedName>
    <definedName name="_uph011" localSheetId="1">#REF!</definedName>
    <definedName name="_uph011" localSheetId="7">#REF!</definedName>
    <definedName name="_uph011">#REF!</definedName>
    <definedName name="_uph012" localSheetId="1">#REF!</definedName>
    <definedName name="_uph012" localSheetId="7">#REF!</definedName>
    <definedName name="_uph012">#REF!</definedName>
    <definedName name="_uph013" localSheetId="1">#REF!</definedName>
    <definedName name="_uph013" localSheetId="7">#REF!</definedName>
    <definedName name="_uph013">#REF!</definedName>
    <definedName name="_uph014" localSheetId="1">#REF!</definedName>
    <definedName name="_uph014" localSheetId="7">#REF!</definedName>
    <definedName name="_uph014">#REF!</definedName>
    <definedName name="_uph015" localSheetId="1">#REF!</definedName>
    <definedName name="_uph015" localSheetId="7">#REF!</definedName>
    <definedName name="_uph015">#REF!</definedName>
    <definedName name="_uph016" localSheetId="1">#REF!</definedName>
    <definedName name="_uph016" localSheetId="7">#REF!</definedName>
    <definedName name="_uph016">#REF!</definedName>
    <definedName name="_UPH022" localSheetId="1">#REF!</definedName>
    <definedName name="_UPH022" localSheetId="7">#REF!</definedName>
    <definedName name="_UPH022">#REF!</definedName>
    <definedName name="_uro001">[7]Sheet1!$I$661</definedName>
    <definedName name="_uro002">[7]Sheet1!$I$662</definedName>
    <definedName name="_uro003">[7]Sheet1!$I$663</definedName>
    <definedName name="_uro004">[7]Sheet1!$I$664</definedName>
    <definedName name="_uro005">[7]Sheet1!$I$665</definedName>
    <definedName name="_uro006">[7]Sheet1!$I$666</definedName>
    <definedName name="_uro007">[7]Sheet1!$I$667</definedName>
    <definedName name="_uro008">[7]Sheet1!$I$668</definedName>
    <definedName name="_uro009">[7]Sheet1!$I$669</definedName>
    <definedName name="_usd2" localSheetId="1">#REF!</definedName>
    <definedName name="_usd2" localSheetId="7">#REF!</definedName>
    <definedName name="_usd2">#REF!</definedName>
    <definedName name="_VL100" localSheetId="1">#REF!</definedName>
    <definedName name="_VL100" localSheetId="7">#REF!</definedName>
    <definedName name="_VL100">#REF!</definedName>
    <definedName name="_VL200" localSheetId="1">#REF!</definedName>
    <definedName name="_VL200" localSheetId="7">#REF!</definedName>
    <definedName name="_VL200">#REF!</definedName>
    <definedName name="_VL250" localSheetId="1">#REF!</definedName>
    <definedName name="_VL250" localSheetId="7">#REF!</definedName>
    <definedName name="_VL250">#REF!</definedName>
    <definedName name="_vnt100" localSheetId="1">#REF!</definedName>
    <definedName name="_vnt100" localSheetId="7">#REF!</definedName>
    <definedName name="_vnt100">#REF!</definedName>
    <definedName name="_vnt40" localSheetId="1">#REF!</definedName>
    <definedName name="_vnt40" localSheetId="7">#REF!</definedName>
    <definedName name="_vnt40">#REF!</definedName>
    <definedName name="_vnt50" localSheetId="1">#REF!</definedName>
    <definedName name="_vnt50" localSheetId="7">#REF!</definedName>
    <definedName name="_vnt50">#REF!</definedName>
    <definedName name="_vnt80" localSheetId="1">#REF!</definedName>
    <definedName name="_vnt80" localSheetId="7">#REF!</definedName>
    <definedName name="_vnt80">#REF!</definedName>
    <definedName name="_WF32" localSheetId="1">[13]Material!#REF!</definedName>
    <definedName name="_WF32" localSheetId="7">[13]Material!#REF!</definedName>
    <definedName name="_WF32">[13]Material!#REF!</definedName>
    <definedName name="_WF42" localSheetId="1">[13]Material!#REF!</definedName>
    <definedName name="_WF42" localSheetId="7">[13]Material!#REF!</definedName>
    <definedName name="_WF42">[13]Material!#REF!</definedName>
    <definedName name="_wf43" localSheetId="1">[13]Material!#REF!</definedName>
    <definedName name="_wf43" localSheetId="7">[13]Material!#REF!</definedName>
    <definedName name="_wf43">[13]Material!#REF!</definedName>
    <definedName name="A" localSheetId="1">#REF!</definedName>
    <definedName name="A" localSheetId="7">#REF!</definedName>
    <definedName name="A">#REF!</definedName>
    <definedName name="A.18" localSheetId="1">#REF!</definedName>
    <definedName name="A.18" localSheetId="7">#REF!</definedName>
    <definedName name="A.18">#REF!</definedName>
    <definedName name="A.4" localSheetId="1">#REF!</definedName>
    <definedName name="A.4" localSheetId="7">#REF!</definedName>
    <definedName name="A.4">#REF!</definedName>
    <definedName name="A_1" localSheetId="1">#REF!</definedName>
    <definedName name="A_1" localSheetId="7">#REF!</definedName>
    <definedName name="A_1">#REF!</definedName>
    <definedName name="A_2" localSheetId="1">#REF!</definedName>
    <definedName name="A_2" localSheetId="7">#REF!</definedName>
    <definedName name="A_2">#REF!</definedName>
    <definedName name="A120_" localSheetId="1">#REF!</definedName>
    <definedName name="A120_" localSheetId="7">#REF!</definedName>
    <definedName name="A120_">#REF!</definedName>
    <definedName name="A35_" localSheetId="1">#REF!</definedName>
    <definedName name="A35_" localSheetId="7">#REF!</definedName>
    <definedName name="A35_">#REF!</definedName>
    <definedName name="A50_" localSheetId="1">#REF!</definedName>
    <definedName name="A50_" localSheetId="7">#REF!</definedName>
    <definedName name="A50_">#REF!</definedName>
    <definedName name="A70_" localSheetId="1">#REF!</definedName>
    <definedName name="A70_" localSheetId="7">#REF!</definedName>
    <definedName name="A70_">#REF!</definedName>
    <definedName name="A95_" localSheetId="1">#REF!</definedName>
    <definedName name="A95_" localSheetId="7">#REF!</definedName>
    <definedName name="A95_">#REF!</definedName>
    <definedName name="AA" localSheetId="1">'[32]daf-3(OK)'!#REF!</definedName>
    <definedName name="AA" localSheetId="7">'[32]daf-3(OK)'!#REF!</definedName>
    <definedName name="AA">'[32]daf-3(OK)'!#REF!</definedName>
    <definedName name="aaaa" localSheetId="1">[33]Material!#REF!</definedName>
    <definedName name="aaaa" localSheetId="7">[33]Material!#REF!</definedName>
    <definedName name="aaaa">[33]Material!#REF!</definedName>
    <definedName name="AAAAAAAAA" localSheetId="1">[34]TOWN!#REF!</definedName>
    <definedName name="AAAAAAAAA" localSheetId="7">[34]TOWN!#REF!</definedName>
    <definedName name="AAAAAAAAA">[34]TOWN!#REF!</definedName>
    <definedName name="aax" localSheetId="1">#REF!</definedName>
    <definedName name="aax" localSheetId="7">#REF!</definedName>
    <definedName name="aax">#REF!</definedName>
    <definedName name="ab" localSheetId="1">#REF!</definedName>
    <definedName name="ab" localSheetId="7">#REF!</definedName>
    <definedName name="ab">#REF!</definedName>
    <definedName name="abch100" localSheetId="1">#REF!</definedName>
    <definedName name="abch100" localSheetId="7">#REF!</definedName>
    <definedName name="abch100">#REF!</definedName>
    <definedName name="abe" localSheetId="1">[35]Cover!#REF!</definedName>
    <definedName name="abe" localSheetId="7">[35]Cover!#REF!</definedName>
    <definedName name="abe">[35]Cover!#REF!</definedName>
    <definedName name="aber100" localSheetId="1">#REF!</definedName>
    <definedName name="aber100" localSheetId="7">#REF!</definedName>
    <definedName name="aber100">#REF!</definedName>
    <definedName name="aber15" localSheetId="1">#REF!</definedName>
    <definedName name="aber15" localSheetId="7">#REF!</definedName>
    <definedName name="aber15">#REF!</definedName>
    <definedName name="Aber150" localSheetId="1">#REF!</definedName>
    <definedName name="Aber150" localSheetId="7">#REF!</definedName>
    <definedName name="Aber150">#REF!</definedName>
    <definedName name="aber2" localSheetId="1">#REF!</definedName>
    <definedName name="aber2" localSheetId="7">#REF!</definedName>
    <definedName name="aber2">#REF!</definedName>
    <definedName name="aber20" localSheetId="1">#REF!</definedName>
    <definedName name="aber20" localSheetId="7">#REF!</definedName>
    <definedName name="aber20">#REF!</definedName>
    <definedName name="aber25" localSheetId="1">#REF!</definedName>
    <definedName name="aber25" localSheetId="7">#REF!</definedName>
    <definedName name="aber25">#REF!</definedName>
    <definedName name="aber32" localSheetId="1">#REF!</definedName>
    <definedName name="aber32" localSheetId="7">#REF!</definedName>
    <definedName name="aber32">#REF!</definedName>
    <definedName name="aber4" localSheetId="1">#REF!</definedName>
    <definedName name="aber4" localSheetId="7">#REF!</definedName>
    <definedName name="aber4">#REF!</definedName>
    <definedName name="aber40" localSheetId="1">#REF!</definedName>
    <definedName name="aber40" localSheetId="7">#REF!</definedName>
    <definedName name="aber40">#REF!</definedName>
    <definedName name="aber50" localSheetId="1">#REF!</definedName>
    <definedName name="aber50" localSheetId="7">#REF!</definedName>
    <definedName name="aber50">#REF!</definedName>
    <definedName name="Aber6" localSheetId="1">#REF!</definedName>
    <definedName name="Aber6" localSheetId="7">#REF!</definedName>
    <definedName name="Aber6">#REF!</definedName>
    <definedName name="aber80" localSheetId="1">#REF!</definedName>
    <definedName name="aber80" localSheetId="7">#REF!</definedName>
    <definedName name="aber80">#REF!</definedName>
    <definedName name="aberf100" localSheetId="1">#REF!</definedName>
    <definedName name="aberf100" localSheetId="7">#REF!</definedName>
    <definedName name="aberf100">#REF!</definedName>
    <definedName name="aberf150" localSheetId="1">#REF!</definedName>
    <definedName name="aberf150" localSheetId="7">#REF!</definedName>
    <definedName name="aberf150">#REF!</definedName>
    <definedName name="aberf4" localSheetId="1">#REF!</definedName>
    <definedName name="aberf4" localSheetId="7">#REF!</definedName>
    <definedName name="aberf4">#REF!</definedName>
    <definedName name="aberf6" localSheetId="1">#REF!</definedName>
    <definedName name="aberf6" localSheetId="7">#REF!</definedName>
    <definedName name="aberf6">#REF!</definedName>
    <definedName name="aberf80" localSheetId="1">#REF!</definedName>
    <definedName name="aberf80" localSheetId="7">#REF!</definedName>
    <definedName name="aberf80">#REF!</definedName>
    <definedName name="abfj100" localSheetId="1">#REF!</definedName>
    <definedName name="abfj100" localSheetId="7">#REF!</definedName>
    <definedName name="abfj100">#REF!</definedName>
    <definedName name="abfj150" localSheetId="1">#REF!</definedName>
    <definedName name="abfj150" localSheetId="7">#REF!</definedName>
    <definedName name="abfj150">#REF!</definedName>
    <definedName name="abfj40" localSheetId="1">#REF!</definedName>
    <definedName name="abfj40" localSheetId="7">#REF!</definedName>
    <definedName name="abfj40">#REF!</definedName>
    <definedName name="abfj50" localSheetId="1">#REF!</definedName>
    <definedName name="abfj50" localSheetId="7">#REF!</definedName>
    <definedName name="abfj50">#REF!</definedName>
    <definedName name="abfl40" localSheetId="1">#REF!</definedName>
    <definedName name="abfl40" localSheetId="7">#REF!</definedName>
    <definedName name="abfl40">#REF!</definedName>
    <definedName name="abft100" localSheetId="1">#REF!</definedName>
    <definedName name="abft100" localSheetId="7">#REF!</definedName>
    <definedName name="abft100">#REF!</definedName>
    <definedName name="abft150" localSheetId="1">#REF!</definedName>
    <definedName name="abft150" localSheetId="7">#REF!</definedName>
    <definedName name="abft150">#REF!</definedName>
    <definedName name="abft50" localSheetId="1">#REF!</definedName>
    <definedName name="abft50" localSheetId="7">#REF!</definedName>
    <definedName name="abft50">#REF!</definedName>
    <definedName name="abfv100" localSheetId="1">#REF!</definedName>
    <definedName name="abfv100" localSheetId="7">#REF!</definedName>
    <definedName name="abfv100">#REF!</definedName>
    <definedName name="abfv150" localSheetId="1">#REF!</definedName>
    <definedName name="abfv150" localSheetId="7">#REF!</definedName>
    <definedName name="abfv150">#REF!</definedName>
    <definedName name="abfv50" localSheetId="1">#REF!</definedName>
    <definedName name="abfv50" localSheetId="7">#REF!</definedName>
    <definedName name="abfv50">#REF!</definedName>
    <definedName name="abfv80" localSheetId="1">#REF!</definedName>
    <definedName name="abfv80" localSheetId="7">#REF!</definedName>
    <definedName name="abfv80">#REF!</definedName>
    <definedName name="abgv100" localSheetId="1">#REF!</definedName>
    <definedName name="abgv100" localSheetId="7">#REF!</definedName>
    <definedName name="abgv100">#REF!</definedName>
    <definedName name="abgv150" localSheetId="1">#REF!</definedName>
    <definedName name="abgv150" localSheetId="7">#REF!</definedName>
    <definedName name="abgv150">#REF!</definedName>
    <definedName name="abgv20" localSheetId="1">#REF!</definedName>
    <definedName name="abgv20" localSheetId="7">#REF!</definedName>
    <definedName name="abgv20">#REF!</definedName>
    <definedName name="abgv32" localSheetId="1">#REF!</definedName>
    <definedName name="abgv32" localSheetId="7">#REF!</definedName>
    <definedName name="abgv32">#REF!</definedName>
    <definedName name="abgv40" localSheetId="1">#REF!</definedName>
    <definedName name="abgv40" localSheetId="7">#REF!</definedName>
    <definedName name="abgv40">#REF!</definedName>
    <definedName name="abgv50" localSheetId="1">#REF!</definedName>
    <definedName name="abgv50" localSheetId="7">#REF!</definedName>
    <definedName name="abgv50">#REF!</definedName>
    <definedName name="abka15" localSheetId="1">#REF!</definedName>
    <definedName name="abka15" localSheetId="7">#REF!</definedName>
    <definedName name="abka15">#REF!</definedName>
    <definedName name="abpg" localSheetId="1">#REF!</definedName>
    <definedName name="abpg" localSheetId="7">#REF!</definedName>
    <definedName name="abpg">#REF!</definedName>
    <definedName name="abwl" localSheetId="1">#REF!</definedName>
    <definedName name="abwl" localSheetId="7">#REF!</definedName>
    <definedName name="abwl">#REF!</definedName>
    <definedName name="ABX" localSheetId="1">#REF!</definedName>
    <definedName name="ABX" localSheetId="7">#REF!</definedName>
    <definedName name="ABX">#REF!</definedName>
    <definedName name="AC" localSheetId="1">'[32]daf-3(OK)'!#REF!</definedName>
    <definedName name="AC" localSheetId="7">'[32]daf-3(OK)'!#REF!</definedName>
    <definedName name="AC">'[32]daf-3(OK)'!#REF!</definedName>
    <definedName name="AC120_" localSheetId="1">#REF!</definedName>
    <definedName name="AC120_" localSheetId="7">#REF!</definedName>
    <definedName name="AC120_">#REF!</definedName>
    <definedName name="AC35_" localSheetId="1">#REF!</definedName>
    <definedName name="AC35_" localSheetId="7">#REF!</definedName>
    <definedName name="AC35_">#REF!</definedName>
    <definedName name="AC50_" localSheetId="1">#REF!</definedName>
    <definedName name="AC50_" localSheetId="7">#REF!</definedName>
    <definedName name="AC50_">#REF!</definedName>
    <definedName name="AC70_" localSheetId="1">#REF!</definedName>
    <definedName name="AC70_" localSheetId="7">#REF!</definedName>
    <definedName name="AC70_">#REF!</definedName>
    <definedName name="AC95_" localSheetId="1">#REF!</definedName>
    <definedName name="AC95_" localSheetId="7">#REF!</definedName>
    <definedName name="AC95_">#REF!</definedName>
    <definedName name="ACX" localSheetId="1">#REF!</definedName>
    <definedName name="ACX" localSheetId="7">#REF!</definedName>
    <definedName name="ACX">#REF!</definedName>
    <definedName name="AD" localSheetId="1">'[32]daf-3(OK)'!#REF!</definedName>
    <definedName name="AD" localSheetId="7">'[32]daf-3(OK)'!#REF!</definedName>
    <definedName name="AD">'[32]daf-3(OK)'!#REF!</definedName>
    <definedName name="addfill" localSheetId="1">#REF!</definedName>
    <definedName name="addfill" localSheetId="7">#REF!</definedName>
    <definedName name="addfill">#REF!</definedName>
    <definedName name="adi" localSheetId="1">#REF!</definedName>
    <definedName name="adi" localSheetId="7">#REF!</definedName>
    <definedName name="adi">#REF!</definedName>
    <definedName name="ADX" localSheetId="1">#REF!</definedName>
    <definedName name="ADX" localSheetId="7">#REF!</definedName>
    <definedName name="ADX">#REF!</definedName>
    <definedName name="AE" localSheetId="1">'[32]daf-3(OK)'!#REF!</definedName>
    <definedName name="AE" localSheetId="7">'[32]daf-3(OK)'!#REF!</definedName>
    <definedName name="AE">'[32]daf-3(OK)'!#REF!</definedName>
    <definedName name="AF" localSheetId="1">'[32]daf-3(OK)'!#REF!</definedName>
    <definedName name="AF" localSheetId="7">'[32]daf-3(OK)'!#REF!</definedName>
    <definedName name="AF">'[32]daf-3(OK)'!#REF!</definedName>
    <definedName name="AG" localSheetId="1">'[32]daf-3(OK)'!#REF!</definedName>
    <definedName name="AG" localSheetId="7">'[32]daf-3(OK)'!#REF!</definedName>
    <definedName name="AG">'[32]daf-3(OK)'!#REF!</definedName>
    <definedName name="ag142X42" localSheetId="1">[24]chitimc!#REF!</definedName>
    <definedName name="ag142X42" localSheetId="7">[24]chitimc!#REF!</definedName>
    <definedName name="ag142X42">[24]chitimc!#REF!</definedName>
    <definedName name="ag267N59" localSheetId="1">[24]chitimc!#REF!</definedName>
    <definedName name="ag267N59" localSheetId="7">[24]chitimc!#REF!</definedName>
    <definedName name="ag267N59">[24]chitimc!#REF!</definedName>
    <definedName name="AGREGAT">[15]Sheet1!$A$75:$H$89</definedName>
    <definedName name="AGREGATA" localSheetId="1">'[27]Ag Hls &amp; Ksr'!#REF!</definedName>
    <definedName name="AGREGATA" localSheetId="7">'[27]Ag Hls &amp; Ksr'!#REF!</definedName>
    <definedName name="AGREGATA">'[27]Ag Hls &amp; Ksr'!#REF!</definedName>
    <definedName name="AGREGATB" localSheetId="1">'[27]Ag Hls &amp; Ksr'!#REF!</definedName>
    <definedName name="AGREGATB" localSheetId="7">'[27]Ag Hls &amp; Ksr'!#REF!</definedName>
    <definedName name="AGREGATB">'[27]Ag Hls &amp; Ksr'!#REF!</definedName>
    <definedName name="AGREGATC" localSheetId="1">'[27]Ag Hls &amp; Ksr'!#REF!</definedName>
    <definedName name="AGREGATC" localSheetId="7">'[27]Ag Hls &amp; Ksr'!#REF!</definedName>
    <definedName name="AGREGATC">'[27]Ag Hls &amp; Ksr'!#REF!</definedName>
    <definedName name="AH" localSheetId="1">'[32]daf-3(OK)'!#REF!</definedName>
    <definedName name="AH" localSheetId="7">'[32]daf-3(OK)'!#REF!</definedName>
    <definedName name="AH">'[32]daf-3(OK)'!#REF!</definedName>
    <definedName name="ahrd100" localSheetId="1">#REF!</definedName>
    <definedName name="ahrd100" localSheetId="7">#REF!</definedName>
    <definedName name="ahrd100">#REF!</definedName>
    <definedName name="ahrd150" localSheetId="1">#REF!</definedName>
    <definedName name="ahrd150" localSheetId="7">#REF!</definedName>
    <definedName name="ahrd150">#REF!</definedName>
    <definedName name="ahuf100" localSheetId="1">#REF!</definedName>
    <definedName name="ahuf100" localSheetId="7">#REF!</definedName>
    <definedName name="ahuf100">#REF!</definedName>
    <definedName name="ahuf150" localSheetId="1">#REF!</definedName>
    <definedName name="ahuf150" localSheetId="7">#REF!</definedName>
    <definedName name="ahuf150">#REF!</definedName>
    <definedName name="ahuf150ahuf150" localSheetId="1">#REF!</definedName>
    <definedName name="ahuf150ahuf150" localSheetId="7">#REF!</definedName>
    <definedName name="ahuf150ahuf150">#REF!</definedName>
    <definedName name="AI" localSheetId="1">'[32]daf-3(OK)'!#REF!</definedName>
    <definedName name="AI" localSheetId="7">'[32]daf-3(OK)'!#REF!</definedName>
    <definedName name="AI">'[32]daf-3(OK)'!#REF!</definedName>
    <definedName name="AIRCOMPRESOR611" localSheetId="1">#REF!</definedName>
    <definedName name="AIRCOMPRESOR611" localSheetId="7">#REF!</definedName>
    <definedName name="AIRCOMPRESOR611">#REF!</definedName>
    <definedName name="AIRCOMPRESOR819" localSheetId="1">#REF!</definedName>
    <definedName name="AIRCOMPRESOR819" localSheetId="7">#REF!</definedName>
    <definedName name="AIRCOMPRESOR819">#REF!</definedName>
    <definedName name="AJ" localSheetId="1">'[32]daf-3(OK)'!#REF!</definedName>
    <definedName name="AJ" localSheetId="7">'[32]daf-3(OK)'!#REF!</definedName>
    <definedName name="AJ">'[32]daf-3(OK)'!#REF!</definedName>
    <definedName name="AK" localSheetId="1">'[32]daf-3(OK)'!#REF!</definedName>
    <definedName name="AK" localSheetId="7">'[32]daf-3(OK)'!#REF!</definedName>
    <definedName name="AK">'[32]daf-3(OK)'!#REF!</definedName>
    <definedName name="akco100" localSheetId="1">#REF!</definedName>
    <definedName name="akco100" localSheetId="7">#REF!</definedName>
    <definedName name="akco100">#REF!</definedName>
    <definedName name="akco150" localSheetId="1">#REF!</definedName>
    <definedName name="akco150" localSheetId="7">#REF!</definedName>
    <definedName name="akco150">#REF!</definedName>
    <definedName name="akco80" localSheetId="1">#REF!</definedName>
    <definedName name="akco80" localSheetId="7">#REF!</definedName>
    <definedName name="akco80">#REF!</definedName>
    <definedName name="akfd50" localSheetId="1">#REF!</definedName>
    <definedName name="akfd50" localSheetId="7">#REF!</definedName>
    <definedName name="akfd50">#REF!</definedName>
    <definedName name="akfj100" localSheetId="1">#REF!</definedName>
    <definedName name="akfj100" localSheetId="7">#REF!</definedName>
    <definedName name="akfj100">#REF!</definedName>
    <definedName name="akgv100" localSheetId="1">#REF!</definedName>
    <definedName name="akgv100" localSheetId="7">#REF!</definedName>
    <definedName name="akgv100">#REF!</definedName>
    <definedName name="akgv80" localSheetId="1">#REF!</definedName>
    <definedName name="akgv80" localSheetId="7">#REF!</definedName>
    <definedName name="akgv80">#REF!</definedName>
    <definedName name="akof100" localSheetId="1">#REF!</definedName>
    <definedName name="akof100" localSheetId="7">#REF!</definedName>
    <definedName name="akof100">#REF!</definedName>
    <definedName name="akof150" localSheetId="1">#REF!</definedName>
    <definedName name="akof150" localSheetId="7">#REF!</definedName>
    <definedName name="akof150">#REF!</definedName>
    <definedName name="akof4" localSheetId="1">#REF!</definedName>
    <definedName name="akof4" localSheetId="7">#REF!</definedName>
    <definedName name="akof4">#REF!</definedName>
    <definedName name="akof6" localSheetId="1">#REF!</definedName>
    <definedName name="akof6" localSheetId="7">#REF!</definedName>
    <definedName name="akof6">#REF!</definedName>
    <definedName name="akof80" localSheetId="1">#REF!</definedName>
    <definedName name="akof80" localSheetId="7">#REF!</definedName>
    <definedName name="akof80">#REF!</definedName>
    <definedName name="akofl80" localSheetId="1">#REF!</definedName>
    <definedName name="akofl80" localSheetId="7">#REF!</definedName>
    <definedName name="akofl80">#REF!</definedName>
    <definedName name="akogv100" localSheetId="1">#REF!</definedName>
    <definedName name="akogv100" localSheetId="7">#REF!</definedName>
    <definedName name="akogv100">#REF!</definedName>
    <definedName name="akogv80" localSheetId="1">#REF!</definedName>
    <definedName name="akogv80" localSheetId="7">#REF!</definedName>
    <definedName name="akogv80">#REF!</definedName>
    <definedName name="al">'[36]Bangunan Utama'!$AL$17</definedName>
    <definedName name="ALAT" localSheetId="1">'[37]DAFTAR HARGA'!#REF!</definedName>
    <definedName name="ALAT" localSheetId="7">'[37]DAFTAR HARGA'!#REF!</definedName>
    <definedName name="ALAT">'[37]DAFTAR HARGA'!#REF!</definedName>
    <definedName name="ALATUTAMA" localSheetId="1">#REF!</definedName>
    <definedName name="ALATUTAMA" localSheetId="7">#REF!</definedName>
    <definedName name="ALATUTAMA">#REF!</definedName>
    <definedName name="alm" localSheetId="1">#REF!</definedName>
    <definedName name="alm" localSheetId="7">#REF!</definedName>
    <definedName name="alm">#REF!</definedName>
    <definedName name="ALVO" localSheetId="1">[13]Material!#REF!</definedName>
    <definedName name="ALVO" localSheetId="7">[13]Material!#REF!</definedName>
    <definedName name="ALVO">[13]Material!#REF!</definedName>
    <definedName name="AM" localSheetId="1">'[32]daf-3(OK)'!#REF!</definedName>
    <definedName name="AM" localSheetId="7">'[32]daf-3(OK)'!#REF!</definedName>
    <definedName name="AM">'[32]daf-3(OK)'!#REF!</definedName>
    <definedName name="AMP" localSheetId="1">#REF!</definedName>
    <definedName name="AMP" localSheetId="7">#REF!</definedName>
    <definedName name="AMP">#REF!</definedName>
    <definedName name="AN" localSheetId="1">'[32]daf-3(OK)'!#REF!</definedName>
    <definedName name="AN" localSheetId="7">'[32]daf-3(OK)'!#REF!</definedName>
    <definedName name="AN">'[32]daf-3(OK)'!#REF!</definedName>
    <definedName name="AN.30" localSheetId="1">#REF!</definedName>
    <definedName name="AN.30" localSheetId="7">#REF!</definedName>
    <definedName name="AN.30">#REF!</definedName>
    <definedName name="Analisa" localSheetId="1">#REF!</definedName>
    <definedName name="Analisa" localSheetId="7">#REF!</definedName>
    <definedName name="Analisa">#REF!</definedName>
    <definedName name="ANALISA_ALAT" localSheetId="1">#REF!</definedName>
    <definedName name="ANALISA_ALAT" localSheetId="7">#REF!</definedName>
    <definedName name="ANALISA_ALAT">#REF!</definedName>
    <definedName name="Analisa1" localSheetId="1">#REF!</definedName>
    <definedName name="Analisa1" localSheetId="7">#REF!</definedName>
    <definedName name="Analisa1">#REF!</definedName>
    <definedName name="Analisa101A">'[38]Analisa HSP'!$U$51</definedName>
    <definedName name="Analisa101B">'[39]Analisa HSP'!$U$231</definedName>
    <definedName name="Analisa101C">'[39]Analisa HSP'!$U$410</definedName>
    <definedName name="Analisa101D">'[39]Analisa HSP'!$U$589</definedName>
    <definedName name="Analisa101E">'[39]Analisa HSP'!$U$768</definedName>
    <definedName name="ANTEKAGA">'[40]ANTEK-AGGA'!$B$1:$M$188</definedName>
    <definedName name="ANTEKBURDA">[40]BURDA!$B$1:$M$129</definedName>
    <definedName name="ANTEKGAL">'[40]ANTEK-GAL'!$B$1:$M$107</definedName>
    <definedName name="ANTEKHRS">'[40]HRS-ATB'!$B$1:$M$205</definedName>
    <definedName name="ANTEKPRIME">'[40]ANTEK-PRIME'!$B$1:$O$129</definedName>
    <definedName name="ANTEKTIM">'[40]ANTEK-TIMB'!$B$1:$M$189</definedName>
    <definedName name="AO" localSheetId="1">'[32]daf-3(OK)'!#REF!</definedName>
    <definedName name="AO" localSheetId="7">'[32]daf-3(OK)'!#REF!</definedName>
    <definedName name="AO">'[32]daf-3(OK)'!#REF!</definedName>
    <definedName name="AP" localSheetId="1">'[32]daf-3(OK)'!#REF!</definedName>
    <definedName name="AP" localSheetId="7">'[32]daf-3(OK)'!#REF!</definedName>
    <definedName name="AP">'[32]daf-3(OK)'!#REF!</definedName>
    <definedName name="APA0316A" localSheetId="1">#REF!</definedName>
    <definedName name="APA0316A" localSheetId="7">#REF!</definedName>
    <definedName name="APA0316A">#REF!</definedName>
    <definedName name="apa0316b" localSheetId="1">#REF!</definedName>
    <definedName name="apa0316b" localSheetId="7">#REF!</definedName>
    <definedName name="apa0316b">#REF!</definedName>
    <definedName name="AQ" localSheetId="1">'[32]daf-3(OK)'!#REF!</definedName>
    <definedName name="AQ" localSheetId="7">'[32]daf-3(OK)'!#REF!</definedName>
    <definedName name="AQ">'[32]daf-3(OK)'!#REF!</definedName>
    <definedName name="AR" localSheetId="1">'[32]daf-3(OK)'!#REF!</definedName>
    <definedName name="AR" localSheetId="7">'[32]daf-3(OK)'!#REF!</definedName>
    <definedName name="AR">'[32]daf-3(OK)'!#REF!</definedName>
    <definedName name="arp10a" localSheetId="1">#REF!</definedName>
    <definedName name="arp10a" localSheetId="7">#REF!</definedName>
    <definedName name="arp10a">#REF!</definedName>
    <definedName name="ASD" localSheetId="1">#REF!</definedName>
    <definedName name="ASD" localSheetId="7">#REF!</definedName>
    <definedName name="ASD">#REF!</definedName>
    <definedName name="ASPAL">[15]Sheet1!$A$90:$H$129</definedName>
    <definedName name="aspalf" localSheetId="1">#REF!</definedName>
    <definedName name="aspalf" localSheetId="7">#REF!</definedName>
    <definedName name="aspalf">#REF!</definedName>
    <definedName name="ASPALSPRAYER611" localSheetId="1">#REF!</definedName>
    <definedName name="ASPALSPRAYER611" localSheetId="7">#REF!</definedName>
    <definedName name="ASPALSPRAYER611">#REF!</definedName>
    <definedName name="ASPALSPRAYER819" localSheetId="1">#REF!</definedName>
    <definedName name="ASPALSPRAYER819" localSheetId="7">#REF!</definedName>
    <definedName name="ASPALSPRAYER819">#REF!</definedName>
    <definedName name="ASPHALT" localSheetId="1">'[37]DAFTAR HARGA'!#REF!</definedName>
    <definedName name="ASPHALT" localSheetId="7">'[37]DAFTAR HARGA'!#REF!</definedName>
    <definedName name="ASPHALT">'[37]DAFTAR HARGA'!#REF!</definedName>
    <definedName name="asuransi" localSheetId="1">#REF!</definedName>
    <definedName name="asuransi" localSheetId="7">#REF!</definedName>
    <definedName name="asuransi">#REF!</definedName>
    <definedName name="ATAS" localSheetId="1">#REF!</definedName>
    <definedName name="ATAS" localSheetId="7">#REF!</definedName>
    <definedName name="ATAS">#REF!</definedName>
    <definedName name="awcs" localSheetId="1">#REF!</definedName>
    <definedName name="awcs" localSheetId="7">#REF!</definedName>
    <definedName name="awcs">#REF!</definedName>
    <definedName name="B" localSheetId="1">#REF!</definedName>
    <definedName name="B" localSheetId="7">#REF!</definedName>
    <definedName name="B">#REF!</definedName>
    <definedName name="B_1" localSheetId="1">#REF!</definedName>
    <definedName name="B_1" localSheetId="7">#REF!</definedName>
    <definedName name="B_1">#REF!</definedName>
    <definedName name="b_240" localSheetId="1">'[24]THPDMoi  (2)'!#REF!</definedName>
    <definedName name="b_240" localSheetId="7">'[24]THPDMoi  (2)'!#REF!</definedName>
    <definedName name="b_240">'[24]THPDMoi  (2)'!#REF!</definedName>
    <definedName name="b_280" localSheetId="1">'[24]THPDMoi  (2)'!#REF!</definedName>
    <definedName name="b_280" localSheetId="7">'[24]THPDMoi  (2)'!#REF!</definedName>
    <definedName name="b_280">'[24]THPDMoi  (2)'!#REF!</definedName>
    <definedName name="b_320" localSheetId="1">'[24]THPDMoi  (2)'!#REF!</definedName>
    <definedName name="b_320" localSheetId="7">'[24]THPDMoi  (2)'!#REF!</definedName>
    <definedName name="b_320">'[24]THPDMoi  (2)'!#REF!</definedName>
    <definedName name="babank" localSheetId="1">#REF!</definedName>
    <definedName name="babank" localSheetId="7">#REF!</definedName>
    <definedName name="babank">#REF!</definedName>
    <definedName name="BAGIAN_1">'[41]Daf 1'!$K$423</definedName>
    <definedName name="BAHAN" localSheetId="1">#REF!</definedName>
    <definedName name="BAHAN" localSheetId="7">#REF!</definedName>
    <definedName name="BAHAN">#REF!</definedName>
    <definedName name="BAHAN321" localSheetId="1">#REF!</definedName>
    <definedName name="BAHAN321" localSheetId="7">#REF!</definedName>
    <definedName name="BAHAN321">#REF!</definedName>
    <definedName name="BAHAN511A" localSheetId="1">#REF!</definedName>
    <definedName name="BAHAN511A" localSheetId="7">#REF!</definedName>
    <definedName name="BAHAN511A">#REF!</definedName>
    <definedName name="BAHAN512A" localSheetId="1">#REF!</definedName>
    <definedName name="BAHAN512A" localSheetId="7">#REF!</definedName>
    <definedName name="BAHAN512A">#REF!</definedName>
    <definedName name="BAHAN521" localSheetId="1">#REF!</definedName>
    <definedName name="BAHAN521" localSheetId="7">#REF!</definedName>
    <definedName name="BAHAN521">#REF!</definedName>
    <definedName name="BAHAN611A" localSheetId="1">#REF!</definedName>
    <definedName name="BAHAN611A" localSheetId="7">#REF!</definedName>
    <definedName name="BAHAN611A">#REF!</definedName>
    <definedName name="BAHAN611B" localSheetId="1">#REF!</definedName>
    <definedName name="BAHAN611B" localSheetId="7">#REF!</definedName>
    <definedName name="BAHAN611B">#REF!</definedName>
    <definedName name="BAHAN753A" localSheetId="1">#REF!</definedName>
    <definedName name="BAHAN753A" localSheetId="7">#REF!</definedName>
    <definedName name="BAHAN753A">#REF!</definedName>
    <definedName name="BAHAN753B" localSheetId="1">#REF!</definedName>
    <definedName name="BAHAN753B" localSheetId="7">#REF!</definedName>
    <definedName name="BAHAN753B">#REF!</definedName>
    <definedName name="BAHAN818A" localSheetId="1">#REF!</definedName>
    <definedName name="BAHAN818A" localSheetId="7">#REF!</definedName>
    <definedName name="BAHAN818A">#REF!</definedName>
    <definedName name="BAHAN818B" localSheetId="1">#REF!</definedName>
    <definedName name="BAHAN818B" localSheetId="7">#REF!</definedName>
    <definedName name="BAHAN818B">#REF!</definedName>
    <definedName name="BAHAN819A" localSheetId="1">#REF!</definedName>
    <definedName name="BAHAN819A" localSheetId="7">#REF!</definedName>
    <definedName name="BAHAN819A">#REF!</definedName>
    <definedName name="BAHU">[15]Sheet1!$A$60:$H$74</definedName>
    <definedName name="band_harsat">[42]boq!$A$1:$I$60</definedName>
    <definedName name="band_HS">[43]boq!$A$493:$I$556</definedName>
    <definedName name="band_target">[44]boq!$A$493:$I$556</definedName>
    <definedName name="bangciti" localSheetId="1">'[24]dongia (2)'!#REF!</definedName>
    <definedName name="bangciti" localSheetId="7">'[24]dongia (2)'!#REF!</definedName>
    <definedName name="bangciti">'[24]dongia (2)'!#REF!</definedName>
    <definedName name="BANK" localSheetId="1">#REF!</definedName>
    <definedName name="BANK" localSheetId="7">#REF!</definedName>
    <definedName name="BANK">#REF!</definedName>
    <definedName name="BAPP" localSheetId="1">#REF!</definedName>
    <definedName name="BAPP" localSheetId="7">#REF!</definedName>
    <definedName name="BAPP">#REF!</definedName>
    <definedName name="basaom" localSheetId="1">#REF!</definedName>
    <definedName name="basaom" localSheetId="7">#REF!</definedName>
    <definedName name="basaom">#REF!</definedName>
    <definedName name="basdim" localSheetId="1">#REF!</definedName>
    <definedName name="basdim" localSheetId="7">#REF!</definedName>
    <definedName name="basdim">#REF!</definedName>
    <definedName name="basdoc" localSheetId="1">#REF!</definedName>
    <definedName name="basdoc" localSheetId="7">#REF!</definedName>
    <definedName name="basdoc">#REF!</definedName>
    <definedName name="basfs" localSheetId="1">#REF!</definedName>
    <definedName name="basfs" localSheetId="7">#REF!</definedName>
    <definedName name="basfs">#REF!</definedName>
    <definedName name="basi" localSheetId="1">#REF!</definedName>
    <definedName name="basi" localSheetId="7">#REF!</definedName>
    <definedName name="basi">#REF!</definedName>
    <definedName name="basitc" localSheetId="1">#REF!</definedName>
    <definedName name="basitc" localSheetId="7">#REF!</definedName>
    <definedName name="basitc">#REF!</definedName>
    <definedName name="basrtu" localSheetId="1">#REF!</definedName>
    <definedName name="basrtu" localSheetId="7">#REF!</definedName>
    <definedName name="basrtu">#REF!</definedName>
    <definedName name="bastw" localSheetId="1">#REF!</definedName>
    <definedName name="bastw" localSheetId="7">#REF!</definedName>
    <definedName name="bastw">#REF!</definedName>
    <definedName name="batp10" localSheetId="1">#REF!</definedName>
    <definedName name="batp10" localSheetId="7">#REF!</definedName>
    <definedName name="batp10">#REF!</definedName>
    <definedName name="BATUBELAH">'[45]An. Quarry'!$A$255:$H$352</definedName>
    <definedName name="BATUKALI">'[45]An. Quarry'!$A$191:$H$254</definedName>
    <definedName name="BAX" localSheetId="1">#REF!</definedName>
    <definedName name="BAX" localSheetId="7">#REF!</definedName>
    <definedName name="BAX">#REF!</definedName>
    <definedName name="bb0000" localSheetId="1">#REF!</definedName>
    <definedName name="bb0000" localSheetId="7">#REF!</definedName>
    <definedName name="bb0000">#REF!</definedName>
    <definedName name="bbb">[46]boq!$A$493:$I$556</definedName>
    <definedName name="bbn" localSheetId="1">#REF!</definedName>
    <definedName name="bbn" localSheetId="7">#REF!</definedName>
    <definedName name="bbn">#REF!</definedName>
    <definedName name="bbs000" localSheetId="1">#REF!</definedName>
    <definedName name="bbs000" localSheetId="7">#REF!</definedName>
    <definedName name="bbs000">#REF!</definedName>
    <definedName name="BBX" localSheetId="1">#REF!</definedName>
    <definedName name="BBX" localSheetId="7">#REF!</definedName>
    <definedName name="BBX">#REF!</definedName>
    <definedName name="bca" localSheetId="1">#REF!</definedName>
    <definedName name="bca" localSheetId="7">#REF!</definedName>
    <definedName name="bca">#REF!</definedName>
    <definedName name="bca00" localSheetId="1">#REF!</definedName>
    <definedName name="bca00" localSheetId="7">#REF!</definedName>
    <definedName name="bca00">#REF!</definedName>
    <definedName name="BCX" localSheetId="1">#REF!</definedName>
    <definedName name="BCX" localSheetId="7">#REF!</definedName>
    <definedName name="BCX">#REF!</definedName>
    <definedName name="bdht15nc" localSheetId="1">[24]gtrinh!#REF!</definedName>
    <definedName name="bdht15nc" localSheetId="7">[24]gtrinh!#REF!</definedName>
    <definedName name="bdht15nc">[24]gtrinh!#REF!</definedName>
    <definedName name="bdht15vl" localSheetId="1">[24]gtrinh!#REF!</definedName>
    <definedName name="bdht15vl" localSheetId="7">[24]gtrinh!#REF!</definedName>
    <definedName name="bdht15vl">[24]gtrinh!#REF!</definedName>
    <definedName name="bdht25nc" localSheetId="1">[24]gtrinh!#REF!</definedName>
    <definedName name="bdht25nc" localSheetId="7">[24]gtrinh!#REF!</definedName>
    <definedName name="bdht25nc">[24]gtrinh!#REF!</definedName>
    <definedName name="bdht25vl" localSheetId="1">[24]gtrinh!#REF!</definedName>
    <definedName name="bdht25vl" localSheetId="7">[24]gtrinh!#REF!</definedName>
    <definedName name="bdht25vl">[24]gtrinh!#REF!</definedName>
    <definedName name="bdht325nc" localSheetId="1">[24]gtrinh!#REF!</definedName>
    <definedName name="bdht325nc" localSheetId="7">[24]gtrinh!#REF!</definedName>
    <definedName name="bdht325nc">[24]gtrinh!#REF!</definedName>
    <definedName name="bdht325vl" localSheetId="1">[24]gtrinh!#REF!</definedName>
    <definedName name="bdht325vl" localSheetId="7">[24]gtrinh!#REF!</definedName>
    <definedName name="bdht325vl">[24]gtrinh!#REF!</definedName>
    <definedName name="bdia6" localSheetId="1">#REF!</definedName>
    <definedName name="bdia6" localSheetId="7">#REF!</definedName>
    <definedName name="bdia6">#REF!</definedName>
    <definedName name="BDLS">'[40]BD-LS'!$B$7:$L$600</definedName>
    <definedName name="bebre" localSheetId="1">[35]Cover!#REF!</definedName>
    <definedName name="bebre" localSheetId="7">[35]Cover!#REF!</definedName>
    <definedName name="bebre">[35]Cover!#REF!</definedName>
    <definedName name="belasan">[47]Sheet1!$L$4:$M$22</definedName>
    <definedName name="BEN" localSheetId="1">#REF!</definedName>
    <definedName name="BEN" localSheetId="7">#REF!</definedName>
    <definedName name="BEN">#REF!</definedName>
    <definedName name="besi10">[48]B.T!$C$9</definedName>
    <definedName name="besi12">[48]B.T!$C$11</definedName>
    <definedName name="besi16">[49]B.T!$C$15</definedName>
    <definedName name="besi19">[49]B.T!$C$18</definedName>
    <definedName name="besi6">[49]B.T!$C$5</definedName>
    <definedName name="besi8">[49]B.T!$C$7</definedName>
    <definedName name="bgemb1" localSheetId="1">#REF!</definedName>
    <definedName name="bgemb1" localSheetId="7">#REF!</definedName>
    <definedName name="bgemb1">#REF!</definedName>
    <definedName name="bglc04" localSheetId="1">#REF!</definedName>
    <definedName name="bglc04" localSheetId="7">#REF!</definedName>
    <definedName name="bglc04">#REF!</definedName>
    <definedName name="bglc20" localSheetId="1">#REF!</definedName>
    <definedName name="bglc20" localSheetId="7">#REF!</definedName>
    <definedName name="bglc20">#REF!</definedName>
    <definedName name="bglc40" localSheetId="1">#REF!</definedName>
    <definedName name="bglc40" localSheetId="7">#REF!</definedName>
    <definedName name="bglc40">#REF!</definedName>
    <definedName name="bglc62" localSheetId="1">#REF!</definedName>
    <definedName name="bglc62" localSheetId="7">#REF!</definedName>
    <definedName name="bglc62">#REF!</definedName>
    <definedName name="bglc63" localSheetId="1">#REF!</definedName>
    <definedName name="bglc63" localSheetId="7">#REF!</definedName>
    <definedName name="bglc63">#REF!</definedName>
    <definedName name="bgpm31" localSheetId="1">#REF!</definedName>
    <definedName name="bgpm31" localSheetId="7">#REF!</definedName>
    <definedName name="bgpm31">#REF!</definedName>
    <definedName name="BH" localSheetId="1">#REF!</definedName>
    <definedName name="BH" localSheetId="7">#REF!</definedName>
    <definedName name="BH">#REF!</definedName>
    <definedName name="bialum">'[40]BIA-LUMPSUM'!$B$9:$L$665</definedName>
    <definedName name="BILL1" localSheetId="1">#REF!</definedName>
    <definedName name="BILL1" localSheetId="7">#REF!</definedName>
    <definedName name="BILL1">#REF!</definedName>
    <definedName name="BILL10" localSheetId="1">#REF!</definedName>
    <definedName name="BILL10" localSheetId="7">#REF!</definedName>
    <definedName name="BILL10">#REF!</definedName>
    <definedName name="BILL2" localSheetId="1">#REF!</definedName>
    <definedName name="BILL2" localSheetId="7">#REF!</definedName>
    <definedName name="BILL2">#REF!</definedName>
    <definedName name="BILL3" localSheetId="1">#REF!</definedName>
    <definedName name="BILL3" localSheetId="7">#REF!</definedName>
    <definedName name="BILL3">#REF!</definedName>
    <definedName name="BILL4" localSheetId="1">#REF!</definedName>
    <definedName name="BILL4" localSheetId="7">#REF!</definedName>
    <definedName name="BILL4">#REF!</definedName>
    <definedName name="BILL5" localSheetId="1">#REF!</definedName>
    <definedName name="BILL5" localSheetId="7">#REF!</definedName>
    <definedName name="BILL5">#REF!</definedName>
    <definedName name="BILL6" localSheetId="1">#REF!</definedName>
    <definedName name="BILL6" localSheetId="7">#REF!</definedName>
    <definedName name="BILL6">#REF!</definedName>
    <definedName name="BILL7" localSheetId="1">#REF!</definedName>
    <definedName name="BILL7" localSheetId="7">#REF!</definedName>
    <definedName name="BILL7">#REF!</definedName>
    <definedName name="BILL8" localSheetId="1">#REF!</definedName>
    <definedName name="BILL8" localSheetId="7">#REF!</definedName>
    <definedName name="BILL8">#REF!</definedName>
    <definedName name="BILL9" localSheetId="1">#REF!</definedName>
    <definedName name="BILL9" localSheetId="7">#REF!</definedName>
    <definedName name="BILL9">#REF!</definedName>
    <definedName name="billquabaka" localSheetId="1">[50]Bill_Qua!#REF!</definedName>
    <definedName name="billquabaka" localSheetId="7">[50]Bill_Qua!#REF!</definedName>
    <definedName name="billquabaka">[50]Bill_Qua!#REF!</definedName>
    <definedName name="BJ" localSheetId="1">#REF!</definedName>
    <definedName name="BJ" localSheetId="7">#REF!</definedName>
    <definedName name="BJ">#REF!</definedName>
    <definedName name="bkym12" localSheetId="1">#REF!</definedName>
    <definedName name="bkym12" localSheetId="7">#REF!</definedName>
    <definedName name="bkym12">#REF!</definedName>
    <definedName name="BLOW" localSheetId="1">#REF!</definedName>
    <definedName name="BLOW" localSheetId="7">#REF!</definedName>
    <definedName name="BLOW">#REF!</definedName>
    <definedName name="bmcb" localSheetId="1">#REF!</definedName>
    <definedName name="bmcb" localSheetId="7">#REF!</definedName>
    <definedName name="bmcb">#REF!</definedName>
    <definedName name="bpbs35">[7]Sheet1!$I$148</definedName>
    <definedName name="bpsh01" localSheetId="1">#REF!</definedName>
    <definedName name="bpsh01" localSheetId="7">#REF!</definedName>
    <definedName name="bpsh01">#REF!</definedName>
    <definedName name="bptl40">[7]Sheet1!$I$217</definedName>
    <definedName name="bptl41">[7]Sheet1!$I$218</definedName>
    <definedName name="bptl42">[7]Sheet1!$I$219</definedName>
    <definedName name="bptl43">[7]Sheet1!$I$220</definedName>
    <definedName name="bptl44">[7]Sheet1!$I$221</definedName>
    <definedName name="bptl45">[7]Sheet1!$I$222</definedName>
    <definedName name="bptl46">[7]Sheet1!$I$223</definedName>
    <definedName name="BQHER">[51]BOQ!$D$14:$H$399</definedName>
    <definedName name="BR" localSheetId="1">#REF!</definedName>
    <definedName name="BR" localSheetId="7">#REF!</definedName>
    <definedName name="BR">#REF!</definedName>
    <definedName name="BS" localSheetId="1">#REF!</definedName>
    <definedName name="BS" localSheetId="7">#REF!</definedName>
    <definedName name="BS">#REF!</definedName>
    <definedName name="btsentul" localSheetId="1">[52]Bhn!#REF!</definedName>
    <definedName name="btsentul" localSheetId="7">[52]Bhn!#REF!</definedName>
    <definedName name="btsentul">[52]Bhn!#REF!</definedName>
    <definedName name="bul" localSheetId="7" hidden="1">{#N/A,#N/A,FALSE,"Chi tiÆt"}</definedName>
    <definedName name="bul" hidden="1">{#N/A,#N/A,FALSE,"Chi tiÆt"}</definedName>
    <definedName name="BULLDOZER" localSheetId="1">#REF!</definedName>
    <definedName name="BULLDOZER" localSheetId="7">#REF!</definedName>
    <definedName name="BULLDOZER">#REF!</definedName>
    <definedName name="BULLDOZER311" localSheetId="1">#REF!</definedName>
    <definedName name="BULLDOZER311" localSheetId="7">#REF!</definedName>
    <definedName name="BULLDOZER311">#REF!</definedName>
    <definedName name="BULLDOZER312" localSheetId="1">#REF!</definedName>
    <definedName name="BULLDOZER312" localSheetId="7">#REF!</definedName>
    <definedName name="BULLDOZER312">#REF!</definedName>
    <definedName name="bvd0.5" localSheetId="1">'[53]DAF-2'!#REF!</definedName>
    <definedName name="bvd0.5" localSheetId="7">'[53]DAF-2'!#REF!</definedName>
    <definedName name="bvd0.5">'[53]DAF-2'!#REF!</definedName>
    <definedName name="bvd1.25" localSheetId="1">'[53]DAF-2'!#REF!</definedName>
    <definedName name="bvd1.25" localSheetId="7">'[53]DAF-2'!#REF!</definedName>
    <definedName name="bvd1.25">'[53]DAF-2'!#REF!</definedName>
    <definedName name="bvd1.5" localSheetId="1">'[53]DAF-2'!#REF!</definedName>
    <definedName name="bvd1.5" localSheetId="7">'[53]DAF-2'!#REF!</definedName>
    <definedName name="bvd1.5">'[53]DAF-2'!#REF!</definedName>
    <definedName name="bvnbv" localSheetId="1">#REF!</definedName>
    <definedName name="bvnbv" localSheetId="7">#REF!</definedName>
    <definedName name="bvnbv">#REF!</definedName>
    <definedName name="C_" localSheetId="1">#REF!</definedName>
    <definedName name="C_" localSheetId="7">#REF!</definedName>
    <definedName name="C_">#REF!</definedName>
    <definedName name="C_1" localSheetId="1">#REF!</definedName>
    <definedName name="C_1" localSheetId="7">#REF!</definedName>
    <definedName name="C_1">#REF!</definedName>
    <definedName name="C_2" localSheetId="1">#REF!</definedName>
    <definedName name="C_2" localSheetId="7">#REF!</definedName>
    <definedName name="C_2">#REF!</definedName>
    <definedName name="cabang" localSheetId="1">#REF!</definedName>
    <definedName name="cabang" localSheetId="7">#REF!</definedName>
    <definedName name="cabang">#REF!</definedName>
    <definedName name="CAPDAT" localSheetId="1">[24]phuluc1!#REF!</definedName>
    <definedName name="CAPDAT" localSheetId="7">[24]phuluc1!#REF!</definedName>
    <definedName name="CAPDAT">[24]phuluc1!#REF!</definedName>
    <definedName name="casf80" localSheetId="1">#REF!</definedName>
    <definedName name="casf80" localSheetId="7">#REF!</definedName>
    <definedName name="casf80">#REF!</definedName>
    <definedName name="CASHFLOW" localSheetId="1">#REF!</definedName>
    <definedName name="CASHFLOW" localSheetId="7">#REF!</definedName>
    <definedName name="CASHFLOW">#REF!</definedName>
    <definedName name="CCF" localSheetId="1">#REF!</definedName>
    <definedName name="CCF" localSheetId="7">#REF!</definedName>
    <definedName name="CCF">#REF!</definedName>
    <definedName name="CCS" localSheetId="1">#REF!</definedName>
    <definedName name="CCS" localSheetId="7">#REF!</definedName>
    <definedName name="CCS">#REF!</definedName>
    <definedName name="cd" localSheetId="1">#REF!</definedName>
    <definedName name="cd" localSheetId="7">#REF!</definedName>
    <definedName name="cd">#REF!</definedName>
    <definedName name="CDD" localSheetId="1">#REF!</definedName>
    <definedName name="CDD" localSheetId="7">#REF!</definedName>
    <definedName name="CDD">#REF!</definedName>
    <definedName name="CDDD" localSheetId="1">'[24]THPDMoi  (2)'!#REF!</definedName>
    <definedName name="CDDD" localSheetId="7">'[24]THPDMoi  (2)'!#REF!</definedName>
    <definedName name="CDDD">'[24]THPDMoi  (2)'!#REF!</definedName>
    <definedName name="cddd1p">'[24]TONG HOP VL-NC'!$C$3</definedName>
    <definedName name="cddd3p">'[24]TONG HOP VL-NC'!$C$2</definedName>
    <definedName name="ce_1" localSheetId="1">#REF!</definedName>
    <definedName name="ce_1" localSheetId="7">#REF!</definedName>
    <definedName name="ce_1">#REF!</definedName>
    <definedName name="ce_2" localSheetId="1">#REF!</definedName>
    <definedName name="ce_2" localSheetId="7">#REF!</definedName>
    <definedName name="ce_2">#REF!</definedName>
    <definedName name="cek">[23]Rekap!$G$28</definedName>
    <definedName name="CFP" localSheetId="1">#REF!</definedName>
    <definedName name="CFP" localSheetId="7">#REF!</definedName>
    <definedName name="CFP">#REF!</definedName>
    <definedName name="cgionc" localSheetId="1">'[24]lam-moi'!#REF!</definedName>
    <definedName name="cgionc" localSheetId="7">'[24]lam-moi'!#REF!</definedName>
    <definedName name="cgionc">'[24]lam-moi'!#REF!</definedName>
    <definedName name="cgiovl" localSheetId="1">'[24]lam-moi'!#REF!</definedName>
    <definedName name="cgiovl" localSheetId="7">'[24]lam-moi'!#REF!</definedName>
    <definedName name="cgiovl">'[24]lam-moi'!#REF!</definedName>
    <definedName name="CH" localSheetId="1">#REF!</definedName>
    <definedName name="CH" localSheetId="7">#REF!</definedName>
    <definedName name="CH">#REF!</definedName>
    <definedName name="chhtnc" localSheetId="1">'[24]lam-moi'!#REF!</definedName>
    <definedName name="chhtnc" localSheetId="7">'[24]lam-moi'!#REF!</definedName>
    <definedName name="chhtnc">'[24]lam-moi'!#REF!</definedName>
    <definedName name="chhtvl" localSheetId="1">'[24]lam-moi'!#REF!</definedName>
    <definedName name="chhtvl" localSheetId="7">'[24]lam-moi'!#REF!</definedName>
    <definedName name="chhtvl">'[24]lam-moi'!#REF!</definedName>
    <definedName name="chnc" localSheetId="1">'[24]lam-moi'!#REF!</definedName>
    <definedName name="chnc" localSheetId="7">'[24]lam-moi'!#REF!</definedName>
    <definedName name="chnc">'[24]lam-moi'!#REF!</definedName>
    <definedName name="chvl" localSheetId="1">'[24]lam-moi'!#REF!</definedName>
    <definedName name="chvl" localSheetId="7">'[24]lam-moi'!#REF!</definedName>
    <definedName name="chvl">'[24]lam-moi'!#REF!</definedName>
    <definedName name="citidd" localSheetId="1">'[24]dongia (2)'!#REF!</definedName>
    <definedName name="citidd" localSheetId="7">'[24]dongia (2)'!#REF!</definedName>
    <definedName name="citidd">'[24]dongia (2)'!#REF!</definedName>
    <definedName name="CK" localSheetId="1">#REF!</definedName>
    <definedName name="CK" localSheetId="7">#REF!</definedName>
    <definedName name="CK">#REF!</definedName>
    <definedName name="cknc" localSheetId="1">'[24]lam-moi'!#REF!</definedName>
    <definedName name="cknc" localSheetId="7">'[24]lam-moi'!#REF!</definedName>
    <definedName name="cknc">'[24]lam-moi'!#REF!</definedName>
    <definedName name="ckvl" localSheetId="1">'[24]lam-moi'!#REF!</definedName>
    <definedName name="ckvl" localSheetId="7">'[24]lam-moi'!#REF!</definedName>
    <definedName name="ckvl">'[24]lam-moi'!#REF!</definedName>
    <definedName name="CLP" localSheetId="1">#REF!</definedName>
    <definedName name="CLP" localSheetId="7">#REF!</definedName>
    <definedName name="CLP">#REF!</definedName>
    <definedName name="clvc1">[24]chitiet!$D$3</definedName>
    <definedName name="CLVC3">0.1</definedName>
    <definedName name="CLVCTB" localSheetId="1">#REF!</definedName>
    <definedName name="CLVCTB" localSheetId="7">#REF!</definedName>
    <definedName name="CLVCTB">#REF!</definedName>
    <definedName name="CN3p">'[24]TONGKE3p '!$X$295</definedName>
    <definedName name="CO" localSheetId="1">#REF!</definedName>
    <definedName name="CO" localSheetId="7">#REF!</definedName>
    <definedName name="CO">#REF!</definedName>
    <definedName name="COARSE_AGGREGATE" localSheetId="1">'[37]DAFTAR HARGA'!#REF!</definedName>
    <definedName name="COARSE_AGGREGATE" localSheetId="7">'[37]DAFTAR HARGA'!#REF!</definedName>
    <definedName name="COARSE_AGGREGATE">'[37]DAFTAR HARGA'!#REF!</definedName>
    <definedName name="Coef" localSheetId="1">[54]Analisa!#REF!</definedName>
    <definedName name="Coef" localSheetId="7">[54]Analisa!#REF!</definedName>
    <definedName name="Coef">[54]Analisa!#REF!</definedName>
    <definedName name="Cöï_ly_vaän_chuyeãn" localSheetId="1">#REF!</definedName>
    <definedName name="Cöï_ly_vaän_chuyeãn" localSheetId="7">#REF!</definedName>
    <definedName name="Cöï_ly_vaän_chuyeãn">#REF!</definedName>
    <definedName name="CÖÏ_LY_VAÄN_CHUYEÅN" localSheetId="1">#REF!</definedName>
    <definedName name="CÖÏ_LY_VAÄN_CHUYEÅN" localSheetId="7">#REF!</definedName>
    <definedName name="CÖÏ_LY_VAÄN_CHUYEÅN">#REF!</definedName>
    <definedName name="COMPRESSOR" localSheetId="1">#REF!</definedName>
    <definedName name="COMPRESSOR" localSheetId="7">#REF!</definedName>
    <definedName name="COMPRESSOR">#REF!</definedName>
    <definedName name="CON" localSheetId="1">#REF!</definedName>
    <definedName name="CON" localSheetId="7">#REF!</definedName>
    <definedName name="CON">#REF!</definedName>
    <definedName name="CONCRETEMIX818" localSheetId="1">#REF!</definedName>
    <definedName name="CONCRETEMIX818" localSheetId="7">#REF!</definedName>
    <definedName name="CONCRETEMIX818">#REF!</definedName>
    <definedName name="CONCRETEMIXER" localSheetId="1">#REF!</definedName>
    <definedName name="CONCRETEMIXER" localSheetId="7">#REF!</definedName>
    <definedName name="CONCRETEMIXER">#REF!</definedName>
    <definedName name="CONCRETEVIBRO" localSheetId="1">#REF!</definedName>
    <definedName name="CONCRETEVIBRO" localSheetId="7">#REF!</definedName>
    <definedName name="CONCRETEVIBRO">#REF!</definedName>
    <definedName name="CONCRETMIXER818" localSheetId="1">#REF!</definedName>
    <definedName name="CONCRETMIXER818" localSheetId="7">#REF!</definedName>
    <definedName name="CONCRETMIXER818">#REF!</definedName>
    <definedName name="cong1x15" localSheetId="1">[24]giathanh1!#REF!</definedName>
    <definedName name="cong1x15" localSheetId="7">[24]giathanh1!#REF!</definedName>
    <definedName name="cong1x15">[24]giathanh1!#REF!</definedName>
    <definedName name="Cot_thep">[55]Du_lieu!$C$19</definedName>
    <definedName name="cover" localSheetId="1">#REF!</definedName>
    <definedName name="cover" localSheetId="7">#REF!</definedName>
    <definedName name="cover">#REF!</definedName>
    <definedName name="CPVC100" localSheetId="1">#REF!</definedName>
    <definedName name="CPVC100" localSheetId="7">#REF!</definedName>
    <definedName name="CPVC100">#REF!</definedName>
    <definedName name="CPVC1KM">'[24]TH VL, NC, DDHT Thanhphuoc'!$J$19</definedName>
    <definedName name="CPVCDN">'[24]#REF'!$K$33</definedName>
    <definedName name="CRANE" localSheetId="1">#REF!</definedName>
    <definedName name="CRANE" localSheetId="7">#REF!</definedName>
    <definedName name="CRANE">#REF!</definedName>
    <definedName name="CRD" localSheetId="1">#REF!</definedName>
    <definedName name="CRD" localSheetId="7">#REF!</definedName>
    <definedName name="CRD">#REF!</definedName>
    <definedName name="CRS" localSheetId="1">#REF!</definedName>
    <definedName name="CRS" localSheetId="7">#REF!</definedName>
    <definedName name="CRS">#REF!</definedName>
    <definedName name="CRUSER">[40]CRUSER!$A$1:$S$70</definedName>
    <definedName name="CS" localSheetId="1">#REF!</definedName>
    <definedName name="CS" localSheetId="7">#REF!</definedName>
    <definedName name="CS">#REF!</definedName>
    <definedName name="csd3p" localSheetId="1">#REF!</definedName>
    <definedName name="csd3p" localSheetId="7">#REF!</definedName>
    <definedName name="csd3p">#REF!</definedName>
    <definedName name="csddg1p" localSheetId="1">#REF!</definedName>
    <definedName name="csddg1p" localSheetId="7">#REF!</definedName>
    <definedName name="csddg1p">#REF!</definedName>
    <definedName name="csddt1p" localSheetId="1">#REF!</definedName>
    <definedName name="csddt1p" localSheetId="7">#REF!</definedName>
    <definedName name="csddt1p">#REF!</definedName>
    <definedName name="csht3p" localSheetId="1">#REF!</definedName>
    <definedName name="csht3p" localSheetId="7">#REF!</definedName>
    <definedName name="csht3p">#REF!</definedName>
    <definedName name="CSSSSSS" localSheetId="1">#REF!</definedName>
    <definedName name="CSSSSSS" localSheetId="7">#REF!</definedName>
    <definedName name="CSSSSSS">#REF!</definedName>
    <definedName name="cti3x15" localSheetId="1">[24]giathanh1!#REF!</definedName>
    <definedName name="cti3x15" localSheetId="7">[24]giathanh1!#REF!</definedName>
    <definedName name="cti3x15">[24]giathanh1!#REF!</definedName>
    <definedName name="culy1" localSheetId="1">[24]DONGIA!#REF!</definedName>
    <definedName name="culy1" localSheetId="7">[24]DONGIA!#REF!</definedName>
    <definedName name="culy1">[24]DONGIA!#REF!</definedName>
    <definedName name="culy2" localSheetId="1">[24]DONGIA!#REF!</definedName>
    <definedName name="culy2" localSheetId="7">[24]DONGIA!#REF!</definedName>
    <definedName name="culy2">[24]DONGIA!#REF!</definedName>
    <definedName name="culy3" localSheetId="1">[24]DONGIA!#REF!</definedName>
    <definedName name="culy3" localSheetId="7">[24]DONGIA!#REF!</definedName>
    <definedName name="culy3">[24]DONGIA!#REF!</definedName>
    <definedName name="culy4" localSheetId="1">[24]DONGIA!#REF!</definedName>
    <definedName name="culy4" localSheetId="7">[24]DONGIA!#REF!</definedName>
    <definedName name="culy4">[24]DONGIA!#REF!</definedName>
    <definedName name="culy5" localSheetId="1">[24]DONGIA!#REF!</definedName>
    <definedName name="culy5" localSheetId="7">[24]DONGIA!#REF!</definedName>
    <definedName name="culy5">[24]DONGIA!#REF!</definedName>
    <definedName name="cuoc" localSheetId="1">[24]DONGIA!#REF!</definedName>
    <definedName name="cuoc" localSheetId="7">[24]DONGIA!#REF!</definedName>
    <definedName name="cuoc">[24]DONGIA!#REF!</definedName>
    <definedName name="cv">[56]gvl!$N$17</definedName>
    <definedName name="CX" localSheetId="1">#REF!</definedName>
    <definedName name="CX" localSheetId="7">#REF!</definedName>
    <definedName name="CX">#REF!</definedName>
    <definedName name="cxhtnc" localSheetId="1">'[24]lam-moi'!#REF!</definedName>
    <definedName name="cxhtnc" localSheetId="7">'[24]lam-moi'!#REF!</definedName>
    <definedName name="cxhtnc">'[24]lam-moi'!#REF!</definedName>
    <definedName name="cxhtvl" localSheetId="1">'[24]lam-moi'!#REF!</definedName>
    <definedName name="cxhtvl" localSheetId="7">'[24]lam-moi'!#REF!</definedName>
    <definedName name="cxhtvl">'[24]lam-moi'!#REF!</definedName>
    <definedName name="cxnc" localSheetId="1">'[24]lam-moi'!#REF!</definedName>
    <definedName name="cxnc" localSheetId="7">'[24]lam-moi'!#REF!</definedName>
    <definedName name="cxnc">'[24]lam-moi'!#REF!</definedName>
    <definedName name="cxvl" localSheetId="1">'[24]lam-moi'!#REF!</definedName>
    <definedName name="cxvl" localSheetId="7">'[24]lam-moi'!#REF!</definedName>
    <definedName name="cxvl">'[24]lam-moi'!#REF!</definedName>
    <definedName name="cxxnc" localSheetId="1">'[24]lam-moi'!#REF!</definedName>
    <definedName name="cxxnc" localSheetId="7">'[24]lam-moi'!#REF!</definedName>
    <definedName name="cxxnc">'[24]lam-moi'!#REF!</definedName>
    <definedName name="cxxvl" localSheetId="1">'[24]lam-moi'!#REF!</definedName>
    <definedName name="cxxvl" localSheetId="7">'[24]lam-moi'!#REF!</definedName>
    <definedName name="cxxvl">'[24]lam-moi'!#REF!</definedName>
    <definedName name="D" localSheetId="1">#REF!</definedName>
    <definedName name="D" localSheetId="7">#REF!</definedName>
    <definedName name="D">#REF!</definedName>
    <definedName name="D_1" localSheetId="1">#REF!</definedName>
    <definedName name="D_1" localSheetId="7">#REF!</definedName>
    <definedName name="D_1">#REF!</definedName>
    <definedName name="D1x49" localSheetId="1">[24]chitimc!#REF!</definedName>
    <definedName name="D1x49" localSheetId="7">[24]chitimc!#REF!</definedName>
    <definedName name="D1x49">[24]chitimc!#REF!</definedName>
    <definedName name="D1x49x49" localSheetId="1">[24]chitimc!#REF!</definedName>
    <definedName name="D1x49x49" localSheetId="7">[24]chitimc!#REF!</definedName>
    <definedName name="D1x49x49">[24]chitimc!#REF!</definedName>
    <definedName name="d24nc" localSheetId="1">'[24]lam-moi'!#REF!</definedName>
    <definedName name="d24nc" localSheetId="7">'[24]lam-moi'!#REF!</definedName>
    <definedName name="d24nc">'[24]lam-moi'!#REF!</definedName>
    <definedName name="d24vl" localSheetId="1">'[24]lam-moi'!#REF!</definedName>
    <definedName name="d24vl" localSheetId="7">'[24]lam-moi'!#REF!</definedName>
    <definedName name="d24vl">'[24]lam-moi'!#REF!</definedName>
    <definedName name="da">'[57]arp-3a'!$G$47</definedName>
    <definedName name="daa" localSheetId="1">#REF!</definedName>
    <definedName name="daa" localSheetId="7">#REF!</definedName>
    <definedName name="daa">#REF!</definedName>
    <definedName name="Daf.4" localSheetId="1">#REF!</definedName>
    <definedName name="Daf.4" localSheetId="7">#REF!</definedName>
    <definedName name="Daf.4">#REF!</definedName>
    <definedName name="DAF_10" localSheetId="1">#REF!</definedName>
    <definedName name="DAF_10" localSheetId="7">#REF!</definedName>
    <definedName name="DAF_10">#REF!</definedName>
    <definedName name="DAF_12" localSheetId="1">'[32]daf-7(OK)'!#REF!</definedName>
    <definedName name="DAF_12" localSheetId="7">'[32]daf-7(OK)'!#REF!</definedName>
    <definedName name="DAF_12">'[32]daf-7(OK)'!#REF!</definedName>
    <definedName name="DAF_4" localSheetId="1">#REF!</definedName>
    <definedName name="DAF_4" localSheetId="7">#REF!</definedName>
    <definedName name="DAF_4">#REF!</definedName>
    <definedName name="DAF_6" localSheetId="1">'[32]daf-3(OK)'!#REF!</definedName>
    <definedName name="DAF_6" localSheetId="7">'[32]daf-3(OK)'!#REF!</definedName>
    <definedName name="DAF_6">'[32]daf-3(OK)'!#REF!</definedName>
    <definedName name="dafalt" localSheetId="1">#REF!</definedName>
    <definedName name="dafalt" localSheetId="7">#REF!</definedName>
    <definedName name="dafalt">#REF!</definedName>
    <definedName name="DAFTARSEWA" localSheetId="1">#REF!</definedName>
    <definedName name="DAFTARSEWA" localSheetId="7">#REF!</definedName>
    <definedName name="DAFTARSEWA">#REF!</definedName>
    <definedName name="dak" localSheetId="1">#REF!</definedName>
    <definedName name="dak" localSheetId="7">#REF!</definedName>
    <definedName name="dak">#REF!</definedName>
    <definedName name="DASAR">[58]Basic!$D$12:$G$276</definedName>
    <definedName name="DASAR_BAHAN" localSheetId="1">#REF!</definedName>
    <definedName name="DASAR_BAHAN" localSheetId="7">#REF!</definedName>
    <definedName name="DASAR_BAHAN">#REF!</definedName>
    <definedName name="DATAUPAH">'[23]4-Basic Price'!$D$8:$F$42</definedName>
    <definedName name="DAX" localSheetId="1">#REF!</definedName>
    <definedName name="DAX" localSheetId="7">#REF!</definedName>
    <definedName name="DAX">#REF!</definedName>
    <definedName name="DAYWORKS">[15]Sheet1!$A$235:$H$260</definedName>
    <definedName name="DBX" localSheetId="1">#REF!</definedName>
    <definedName name="DBX" localSheetId="7">#REF!</definedName>
    <definedName name="DBX">#REF!</definedName>
    <definedName name="DCX" localSheetId="1">#REF!</definedName>
    <definedName name="DCX" localSheetId="7">#REF!</definedName>
    <definedName name="DCX">#REF!</definedName>
    <definedName name="DD" localSheetId="1">#REF!</definedName>
    <definedName name="DD" localSheetId="7">#REF!</definedName>
    <definedName name="DD">#REF!</definedName>
    <definedName name="dd1pnc">[24]chitiet!$G$404</definedName>
    <definedName name="dd1pvl">[24]chitiet!$G$383</definedName>
    <definedName name="dd1x2">[56]gvl!$N$9</definedName>
    <definedName name="dd3pctnc" localSheetId="1">'[24]lam-moi'!#REF!</definedName>
    <definedName name="dd3pctnc" localSheetId="7">'[24]lam-moi'!#REF!</definedName>
    <definedName name="dd3pctnc">'[24]lam-moi'!#REF!</definedName>
    <definedName name="dd3pctvl" localSheetId="1">'[24]lam-moi'!#REF!</definedName>
    <definedName name="dd3pctvl" localSheetId="7">'[24]lam-moi'!#REF!</definedName>
    <definedName name="dd3pctvl">'[24]lam-moi'!#REF!</definedName>
    <definedName name="dd3plmvl" localSheetId="1">'[24]lam-moi'!#REF!</definedName>
    <definedName name="dd3plmvl" localSheetId="7">'[24]lam-moi'!#REF!</definedName>
    <definedName name="dd3plmvl">'[24]lam-moi'!#REF!</definedName>
    <definedName name="dd3pnc" localSheetId="1">'[24]lam-moi'!#REF!</definedName>
    <definedName name="dd3pnc" localSheetId="7">'[24]lam-moi'!#REF!</definedName>
    <definedName name="dd3pnc">'[24]lam-moi'!#REF!</definedName>
    <definedName name="dd3pvl" localSheetId="1">'[24]lam-moi'!#REF!</definedName>
    <definedName name="dd3pvl" localSheetId="7">'[24]lam-moi'!#REF!</definedName>
    <definedName name="dd3pvl">'[24]lam-moi'!#REF!</definedName>
    <definedName name="ddhtnc" localSheetId="1">'[24]lam-moi'!#REF!</definedName>
    <definedName name="ddhtnc" localSheetId="7">'[24]lam-moi'!#REF!</definedName>
    <definedName name="ddhtnc">'[24]lam-moi'!#REF!</definedName>
    <definedName name="ddhtvl" localSheetId="1">'[24]lam-moi'!#REF!</definedName>
    <definedName name="ddhtvl" localSheetId="7">'[24]lam-moi'!#REF!</definedName>
    <definedName name="ddhtvl">'[24]lam-moi'!#REF!</definedName>
    <definedName name="ddt2nc" localSheetId="1">[24]gtrinh!#REF!</definedName>
    <definedName name="ddt2nc" localSheetId="7">[24]gtrinh!#REF!</definedName>
    <definedName name="ddt2nc">[24]gtrinh!#REF!</definedName>
    <definedName name="ddt2vl" localSheetId="1">[24]gtrinh!#REF!</definedName>
    <definedName name="ddt2vl" localSheetId="7">[24]gtrinh!#REF!</definedName>
    <definedName name="ddt2vl">[24]gtrinh!#REF!</definedName>
    <definedName name="ddtd3pnc" localSheetId="1">'[24]thao-go'!#REF!</definedName>
    <definedName name="ddtd3pnc" localSheetId="7">'[24]thao-go'!#REF!</definedName>
    <definedName name="ddtd3pnc">'[24]thao-go'!#REF!</definedName>
    <definedName name="ddtt1pnc" localSheetId="1">[24]gtrinh!#REF!</definedName>
    <definedName name="ddtt1pnc" localSheetId="7">[24]gtrinh!#REF!</definedName>
    <definedName name="ddtt1pnc">[24]gtrinh!#REF!</definedName>
    <definedName name="ddtt1pvl" localSheetId="1">[24]gtrinh!#REF!</definedName>
    <definedName name="ddtt1pvl" localSheetId="7">[24]gtrinh!#REF!</definedName>
    <definedName name="ddtt1pvl">[24]gtrinh!#REF!</definedName>
    <definedName name="ddtt3pnc" localSheetId="1">[24]gtrinh!#REF!</definedName>
    <definedName name="ddtt3pnc" localSheetId="7">[24]gtrinh!#REF!</definedName>
    <definedName name="ddtt3pnc">[24]gtrinh!#REF!</definedName>
    <definedName name="ddtt3pvl" localSheetId="1">[24]gtrinh!#REF!</definedName>
    <definedName name="ddtt3pvl" localSheetId="7">[24]gtrinh!#REF!</definedName>
    <definedName name="ddtt3pvl">[24]gtrinh!#REF!</definedName>
    <definedName name="DDX" localSheetId="1">#REF!</definedName>
    <definedName name="DDX" localSheetId="7">#REF!</definedName>
    <definedName name="DDX">#REF!</definedName>
    <definedName name="detib2100" localSheetId="1">#REF!</definedName>
    <definedName name="detib2100" localSheetId="7">#REF!</definedName>
    <definedName name="detib2100">#REF!</definedName>
    <definedName name="detib2120" localSheetId="1">#REF!</definedName>
    <definedName name="detib2120" localSheetId="7">#REF!</definedName>
    <definedName name="detib2120">#REF!</definedName>
    <definedName name="detib250" localSheetId="1">#REF!</definedName>
    <definedName name="detib250" localSheetId="7">#REF!</definedName>
    <definedName name="detib250">#REF!</definedName>
    <definedName name="detib260" localSheetId="1">#REF!</definedName>
    <definedName name="detib260" localSheetId="7">#REF!</definedName>
    <definedName name="detib260">#REF!</definedName>
    <definedName name="detib280" localSheetId="1">#REF!</definedName>
    <definedName name="detib280" localSheetId="7">#REF!</definedName>
    <definedName name="detib280">#REF!</definedName>
    <definedName name="DFDF" localSheetId="1">#REF!</definedName>
    <definedName name="DFDF" localSheetId="7">#REF!</definedName>
    <definedName name="DFDF">#REF!</definedName>
    <definedName name="dgk" localSheetId="1">#REF!</definedName>
    <definedName name="dgk" localSheetId="7">#REF!</definedName>
    <definedName name="dgk">#REF!</definedName>
    <definedName name="DGM">[24]DONGIA!$A$453:$F$459</definedName>
    <definedName name="dgnc" localSheetId="1">#REF!</definedName>
    <definedName name="dgnc" localSheetId="7">#REF!</definedName>
    <definedName name="dgnc">#REF!</definedName>
    <definedName name="DGTH" localSheetId="1">[24]DONGIA!#REF!</definedName>
    <definedName name="DGTH" localSheetId="7">[24]DONGIA!#REF!</definedName>
    <definedName name="DGTH">[24]DONGIA!#REF!</definedName>
    <definedName name="DGTH1">[24]DONGIA!$A$414:$G$452</definedName>
    <definedName name="dgth2">[24]DONGIA!$A$414:$G$439</definedName>
    <definedName name="DGTR">[24]DONGIA!$A$472:$I$521</definedName>
    <definedName name="dgvl" localSheetId="1">#REF!</definedName>
    <definedName name="dgvl" localSheetId="7">#REF!</definedName>
    <definedName name="dgvl">#REF!</definedName>
    <definedName name="DGVL1">[24]DONGIA!$A$5:$F$235</definedName>
    <definedName name="DGVT">'[24]DON GIA'!$C$5:$G$137</definedName>
    <definedName name="DIVISI" localSheetId="1">#REF!</definedName>
    <definedName name="DIVISI" localSheetId="7">#REF!</definedName>
    <definedName name="DIVISI">#REF!</definedName>
    <definedName name="dka" localSheetId="1">#REF!</definedName>
    <definedName name="dka" localSheetId="7">#REF!</definedName>
    <definedName name="dka">#REF!</definedName>
    <definedName name="dkk" localSheetId="1">#REF!</definedName>
    <definedName name="dkk" localSheetId="7">#REF!</definedName>
    <definedName name="dkk">#REF!</definedName>
    <definedName name="DL15HT" localSheetId="1">'[24]TONGKE-HT'!#REF!</definedName>
    <definedName name="DL15HT" localSheetId="7">'[24]TONGKE-HT'!#REF!</definedName>
    <definedName name="DL15HT">'[24]TONGKE-HT'!#REF!</definedName>
    <definedName name="DL16HT" localSheetId="1">'[24]TONGKE-HT'!#REF!</definedName>
    <definedName name="DL16HT" localSheetId="7">'[24]TONGKE-HT'!#REF!</definedName>
    <definedName name="DL16HT">'[24]TONGKE-HT'!#REF!</definedName>
    <definedName name="DL19HT" localSheetId="1">'[24]TONGKE-HT'!#REF!</definedName>
    <definedName name="DL19HT" localSheetId="7">'[24]TONGKE-HT'!#REF!</definedName>
    <definedName name="DL19HT">'[24]TONGKE-HT'!#REF!</definedName>
    <definedName name="DL20HT" localSheetId="1">'[24]TONGKE-HT'!#REF!</definedName>
    <definedName name="DL20HT" localSheetId="7">'[24]TONGKE-HT'!#REF!</definedName>
    <definedName name="DL20HT">'[24]TONGKE-HT'!#REF!</definedName>
    <definedName name="dldl1100">'[59]Isolasi Luar Dalam'!$N$46</definedName>
    <definedName name="dldl160">'[59]Isolasi Luar Dalam'!$L$46</definedName>
    <definedName name="dldl180">'[59]Isolasi Luar Dalam'!$M$46</definedName>
    <definedName name="dldlg100">'[59]Isolasi Luar Dalam'!$N$23</definedName>
    <definedName name="dllg100">'[59]Isolasi Luar'!$N$342</definedName>
    <definedName name="dllg120">'[59]Isolasi Luar'!$O$342</definedName>
    <definedName name="dllg50">'[59]Isolasi Luar'!$K$342</definedName>
    <definedName name="dllg60">'[59]Isolasi Luar'!$L$342</definedName>
    <definedName name="dllg80">'[59]Isolasi Luar'!$M$342</definedName>
    <definedName name="dlpar38120" localSheetId="1">#REF!</definedName>
    <definedName name="dlpar38120" localSheetId="7">#REF!</definedName>
    <definedName name="dlpar38120">#REF!</definedName>
    <definedName name="dlplc13w" localSheetId="1">#REF!</definedName>
    <definedName name="dlplc13w" localSheetId="7">#REF!</definedName>
    <definedName name="dlplc13w">#REF!</definedName>
    <definedName name="dlplc13wbimc" localSheetId="1">#REF!</definedName>
    <definedName name="dlplc13wbimc" localSheetId="7">#REF!</definedName>
    <definedName name="dlplc13wbimc">#REF!</definedName>
    <definedName name="DODOL" localSheetId="1">#REF!</definedName>
    <definedName name="DODOL" localSheetId="7">#REF!</definedName>
    <definedName name="DODOL">#REF!</definedName>
    <definedName name="dolar" localSheetId="1">'[60]BoQ C4'!#REF!</definedName>
    <definedName name="dolar" localSheetId="7">'[60]BoQ C4'!#REF!</definedName>
    <definedName name="dolar">'[60]BoQ C4'!#REF!</definedName>
    <definedName name="dolar04" localSheetId="1">'[60]BoQ C4'!#REF!</definedName>
    <definedName name="dolar04" localSheetId="7">'[60]BoQ C4'!#REF!</definedName>
    <definedName name="dolar04">'[60]BoQ C4'!#REF!</definedName>
    <definedName name="DOMBA" localSheetId="1">#REF!</definedName>
    <definedName name="DOMBA" localSheetId="7">#REF!</definedName>
    <definedName name="DOMBA">#REF!</definedName>
    <definedName name="dongia">[24]DG!$A$4:$I$567</definedName>
    <definedName name="dongia1">[24]DG!$A$4:$H$606</definedName>
    <definedName name="dozer" localSheetId="1">#REF!</definedName>
    <definedName name="dozer" localSheetId="7">#REF!</definedName>
    <definedName name="dozer">#REF!</definedName>
    <definedName name="dp" localSheetId="1">#REF!</definedName>
    <definedName name="dp" localSheetId="7">#REF!</definedName>
    <definedName name="dp">#REF!</definedName>
    <definedName name="dpa" localSheetId="1">#REF!</definedName>
    <definedName name="dpa" localSheetId="7">#REF!</definedName>
    <definedName name="dpa">#REF!</definedName>
    <definedName name="dpk" localSheetId="1">#REF!</definedName>
    <definedName name="dpk" localSheetId="7">#REF!</definedName>
    <definedName name="dpk">#REF!</definedName>
    <definedName name="DRAINASE">[15]Sheet1!$A$21:$H$40</definedName>
    <definedName name="drilb2100" localSheetId="1">#REF!</definedName>
    <definedName name="drilb2100" localSheetId="7">#REF!</definedName>
    <definedName name="drilb2100">#REF!</definedName>
    <definedName name="drilb2120" localSheetId="1">#REF!</definedName>
    <definedName name="drilb2120" localSheetId="7">#REF!</definedName>
    <definedName name="drilb2120">#REF!</definedName>
    <definedName name="drilb250" localSheetId="1">#REF!</definedName>
    <definedName name="drilb250" localSheetId="7">#REF!</definedName>
    <definedName name="drilb250">#REF!</definedName>
    <definedName name="drilb260" localSheetId="1">#REF!</definedName>
    <definedName name="drilb260" localSheetId="7">#REF!</definedName>
    <definedName name="drilb260">#REF!</definedName>
    <definedName name="drilb280" localSheetId="1">#REF!</definedName>
    <definedName name="drilb280" localSheetId="7">#REF!</definedName>
    <definedName name="drilb280">#REF!</definedName>
    <definedName name="drildl3a100" localSheetId="1">#REF!</definedName>
    <definedName name="drildl3a100" localSheetId="7">#REF!</definedName>
    <definedName name="drildl3a100">#REF!</definedName>
    <definedName name="drildl3a120" localSheetId="1">#REF!</definedName>
    <definedName name="drildl3a120" localSheetId="7">#REF!</definedName>
    <definedName name="drildl3a120">#REF!</definedName>
    <definedName name="drildl3a50" localSheetId="1">#REF!</definedName>
    <definedName name="drildl3a50" localSheetId="7">#REF!</definedName>
    <definedName name="drildl3a50">#REF!</definedName>
    <definedName name="drildl3a60" localSheetId="1">#REF!</definedName>
    <definedName name="drildl3a60" localSheetId="7">#REF!</definedName>
    <definedName name="drildl3a60">#REF!</definedName>
    <definedName name="drildl3a80" localSheetId="1">#REF!</definedName>
    <definedName name="drildl3a80" localSheetId="7">#REF!</definedName>
    <definedName name="drildl3a80">#REF!</definedName>
    <definedName name="drill1100" localSheetId="1">#REF!</definedName>
    <definedName name="drill1100" localSheetId="7">#REF!</definedName>
    <definedName name="drill1100">#REF!</definedName>
    <definedName name="drill1120" localSheetId="1">#REF!</definedName>
    <definedName name="drill1120" localSheetId="7">#REF!</definedName>
    <definedName name="drill1120">#REF!</definedName>
    <definedName name="drill150" localSheetId="1">#REF!</definedName>
    <definedName name="drill150" localSheetId="7">#REF!</definedName>
    <definedName name="drill150">#REF!</definedName>
    <definedName name="drill160" localSheetId="1">#REF!</definedName>
    <definedName name="drill160" localSheetId="7">#REF!</definedName>
    <definedName name="drill160">#REF!</definedName>
    <definedName name="drill180" localSheetId="1">#REF!</definedName>
    <definedName name="drill180" localSheetId="7">#REF!</definedName>
    <definedName name="drill180">#REF!</definedName>
    <definedName name="drill3100" localSheetId="1">#REF!</definedName>
    <definedName name="drill3100" localSheetId="7">#REF!</definedName>
    <definedName name="drill3100">#REF!</definedName>
    <definedName name="drill3120" localSheetId="1">#REF!</definedName>
    <definedName name="drill3120" localSheetId="7">#REF!</definedName>
    <definedName name="drill3120">#REF!</definedName>
    <definedName name="drill350" localSheetId="1">#REF!</definedName>
    <definedName name="drill350" localSheetId="7">#REF!</definedName>
    <definedName name="drill350">#REF!</definedName>
    <definedName name="drill360" localSheetId="1">#REF!</definedName>
    <definedName name="drill360" localSheetId="7">#REF!</definedName>
    <definedName name="drill360">#REF!</definedName>
    <definedName name="drill380" localSheetId="1">#REF!</definedName>
    <definedName name="drill380" localSheetId="7">#REF!</definedName>
    <definedName name="drill380">#REF!</definedName>
    <definedName name="drill5100" localSheetId="1">#REF!</definedName>
    <definedName name="drill5100" localSheetId="7">#REF!</definedName>
    <definedName name="drill5100">#REF!</definedName>
    <definedName name="drill5120" localSheetId="1">#REF!</definedName>
    <definedName name="drill5120" localSheetId="7">#REF!</definedName>
    <definedName name="drill5120">#REF!</definedName>
    <definedName name="drill550" localSheetId="1">#REF!</definedName>
    <definedName name="drill550" localSheetId="7">#REF!</definedName>
    <definedName name="drill550">#REF!</definedName>
    <definedName name="drill560" localSheetId="1">#REF!</definedName>
    <definedName name="drill560" localSheetId="7">#REF!</definedName>
    <definedName name="drill560">#REF!</definedName>
    <definedName name="drill580" localSheetId="1">#REF!</definedName>
    <definedName name="drill580" localSheetId="7">#REF!</definedName>
    <definedName name="drill580">#REF!</definedName>
    <definedName name="drill5a100" localSheetId="1">#REF!</definedName>
    <definedName name="drill5a100" localSheetId="7">#REF!</definedName>
    <definedName name="drill5a100">#REF!</definedName>
    <definedName name="drill5a120" localSheetId="1">#REF!</definedName>
    <definedName name="drill5a120" localSheetId="7">#REF!</definedName>
    <definedName name="drill5a120">#REF!</definedName>
    <definedName name="drill5a50" localSheetId="1">#REF!</definedName>
    <definedName name="drill5a50" localSheetId="7">#REF!</definedName>
    <definedName name="drill5a50">#REF!</definedName>
    <definedName name="drill5a60" localSheetId="1">#REF!</definedName>
    <definedName name="drill5a60" localSheetId="7">#REF!</definedName>
    <definedName name="drill5a60">#REF!</definedName>
    <definedName name="drill5a80" localSheetId="1">#REF!</definedName>
    <definedName name="drill5a80" localSheetId="7">#REF!</definedName>
    <definedName name="drill5a80">#REF!</definedName>
    <definedName name="drill6a100" localSheetId="1">#REF!</definedName>
    <definedName name="drill6a100" localSheetId="7">#REF!</definedName>
    <definedName name="drill6a100">#REF!</definedName>
    <definedName name="drill6a120" localSheetId="1">#REF!</definedName>
    <definedName name="drill6a120" localSheetId="7">#REF!</definedName>
    <definedName name="drill6a120">#REF!</definedName>
    <definedName name="drill6a50" localSheetId="1">#REF!</definedName>
    <definedName name="drill6a50" localSheetId="7">#REF!</definedName>
    <definedName name="drill6a50">#REF!</definedName>
    <definedName name="drill6a60" localSheetId="1">#REF!</definedName>
    <definedName name="drill6a60" localSheetId="7">#REF!</definedName>
    <definedName name="drill6a60">#REF!</definedName>
    <definedName name="drill6a80" localSheetId="1">#REF!</definedName>
    <definedName name="drill6a80" localSheetId="7">#REF!</definedName>
    <definedName name="drill6a80">#REF!</definedName>
    <definedName name="drillug100" localSheetId="1">#REF!</definedName>
    <definedName name="drillug100" localSheetId="7">#REF!</definedName>
    <definedName name="drillug100">#REF!</definedName>
    <definedName name="drillug120" localSheetId="1">#REF!</definedName>
    <definedName name="drillug120" localSheetId="7">#REF!</definedName>
    <definedName name="drillug120">#REF!</definedName>
    <definedName name="drillug50" localSheetId="1">#REF!</definedName>
    <definedName name="drillug50" localSheetId="7">#REF!</definedName>
    <definedName name="drillug50">#REF!</definedName>
    <definedName name="drillug60" localSheetId="1">#REF!</definedName>
    <definedName name="drillug60" localSheetId="7">#REF!</definedName>
    <definedName name="drillug60">#REF!</definedName>
    <definedName name="drillug80" localSheetId="1">#REF!</definedName>
    <definedName name="drillug80" localSheetId="7">#REF!</definedName>
    <definedName name="drillug80">#REF!</definedName>
    <definedName name="ds1pnc" localSheetId="1">#REF!</definedName>
    <definedName name="ds1pnc" localSheetId="7">#REF!</definedName>
    <definedName name="ds1pnc">#REF!</definedName>
    <definedName name="ds1pvl" localSheetId="1">#REF!</definedName>
    <definedName name="ds1pvl" localSheetId="7">#REF!</definedName>
    <definedName name="ds1pvl">#REF!</definedName>
    <definedName name="ds3pnc" localSheetId="1">#REF!</definedName>
    <definedName name="ds3pnc" localSheetId="7">#REF!</definedName>
    <definedName name="ds3pnc">#REF!</definedName>
    <definedName name="ds3pvl" localSheetId="1">#REF!</definedName>
    <definedName name="ds3pvl" localSheetId="7">#REF!</definedName>
    <definedName name="ds3pvl">#REF!</definedName>
    <definedName name="dsct3pnc" localSheetId="1">'[24]#REF'!#REF!</definedName>
    <definedName name="dsct3pnc" localSheetId="7">'[24]#REF'!#REF!</definedName>
    <definedName name="dsct3pnc">'[24]#REF'!#REF!</definedName>
    <definedName name="dsct3pvl" localSheetId="1">'[24]#REF'!#REF!</definedName>
    <definedName name="dsct3pvl" localSheetId="7">'[24]#REF'!#REF!</definedName>
    <definedName name="dsct3pvl">'[24]#REF'!#REF!</definedName>
    <definedName name="dsilb2100" localSheetId="1">#REF!</definedName>
    <definedName name="dsilb2100" localSheetId="7">#REF!</definedName>
    <definedName name="dsilb2100">#REF!</definedName>
    <definedName name="dsilb2120" localSheetId="1">#REF!</definedName>
    <definedName name="dsilb2120" localSheetId="7">#REF!</definedName>
    <definedName name="dsilb2120">#REF!</definedName>
    <definedName name="dsilb250" localSheetId="1">#REF!</definedName>
    <definedName name="dsilb250" localSheetId="7">#REF!</definedName>
    <definedName name="dsilb250">#REF!</definedName>
    <definedName name="dsilb260" localSheetId="1">#REF!</definedName>
    <definedName name="dsilb260" localSheetId="7">#REF!</definedName>
    <definedName name="dsilb260">#REF!</definedName>
    <definedName name="dsilb280" localSheetId="1">#REF!</definedName>
    <definedName name="dsilb280" localSheetId="7">#REF!</definedName>
    <definedName name="dsilb280">#REF!</definedName>
    <definedName name="dsildb2100" localSheetId="1">#REF!</definedName>
    <definedName name="dsildb2100" localSheetId="7">#REF!</definedName>
    <definedName name="dsildb2100">#REF!</definedName>
    <definedName name="dsildb2120" localSheetId="1">#REF!</definedName>
    <definedName name="dsildb2120" localSheetId="7">#REF!</definedName>
    <definedName name="dsildb2120">#REF!</definedName>
    <definedName name="dsildb250" localSheetId="1">#REF!</definedName>
    <definedName name="dsildb250" localSheetId="7">#REF!</definedName>
    <definedName name="dsildb250">#REF!</definedName>
    <definedName name="dsildb260" localSheetId="1">#REF!</definedName>
    <definedName name="dsildb260" localSheetId="7">#REF!</definedName>
    <definedName name="dsildb260">#REF!</definedName>
    <definedName name="dsildb280" localSheetId="1">#REF!</definedName>
    <definedName name="dsildb280" localSheetId="7">#REF!</definedName>
    <definedName name="dsildb280">#REF!</definedName>
    <definedName name="dsildl1100" localSheetId="1">#REF!</definedName>
    <definedName name="dsildl1100" localSheetId="7">#REF!</definedName>
    <definedName name="dsildl1100">#REF!</definedName>
    <definedName name="dsildl1120" localSheetId="1">#REF!</definedName>
    <definedName name="dsildl1120" localSheetId="7">#REF!</definedName>
    <definedName name="dsildl1120">#REF!</definedName>
    <definedName name="dsildl150" localSheetId="1">#REF!</definedName>
    <definedName name="dsildl150" localSheetId="7">#REF!</definedName>
    <definedName name="dsildl150">#REF!</definedName>
    <definedName name="dsildl160" localSheetId="1">#REF!</definedName>
    <definedName name="dsildl160" localSheetId="7">#REF!</definedName>
    <definedName name="dsildl160">#REF!</definedName>
    <definedName name="dsildl180" localSheetId="1">#REF!</definedName>
    <definedName name="dsildl180" localSheetId="7">#REF!</definedName>
    <definedName name="dsildl180">#REF!</definedName>
    <definedName name="dsildl3100" localSheetId="1">#REF!</definedName>
    <definedName name="dsildl3100" localSheetId="7">#REF!</definedName>
    <definedName name="dsildl3100">#REF!</definedName>
    <definedName name="dsildl3120" localSheetId="1">#REF!</definedName>
    <definedName name="dsildl3120" localSheetId="7">#REF!</definedName>
    <definedName name="dsildl3120">#REF!</definedName>
    <definedName name="dsildl350" localSheetId="1">#REF!</definedName>
    <definedName name="dsildl350" localSheetId="7">#REF!</definedName>
    <definedName name="dsildl350">#REF!</definedName>
    <definedName name="dsildl360" localSheetId="1">#REF!</definedName>
    <definedName name="dsildl360" localSheetId="7">#REF!</definedName>
    <definedName name="dsildl360">#REF!</definedName>
    <definedName name="dsildl380" localSheetId="1">#REF!</definedName>
    <definedName name="dsildl380" localSheetId="7">#REF!</definedName>
    <definedName name="dsildl380">#REF!</definedName>
    <definedName name="dsildl3a100" localSheetId="1">#REF!</definedName>
    <definedName name="dsildl3a100" localSheetId="7">#REF!</definedName>
    <definedName name="dsildl3a100">#REF!</definedName>
    <definedName name="dsildl3a120" localSheetId="1">#REF!</definedName>
    <definedName name="dsildl3a120" localSheetId="7">#REF!</definedName>
    <definedName name="dsildl3a120">#REF!</definedName>
    <definedName name="dsildl3a50" localSheetId="1">#REF!</definedName>
    <definedName name="dsildl3a50" localSheetId="7">#REF!</definedName>
    <definedName name="dsildl3a50">#REF!</definedName>
    <definedName name="dsildl3a60" localSheetId="1">#REF!</definedName>
    <definedName name="dsildl3a60" localSheetId="7">#REF!</definedName>
    <definedName name="dsildl3a60">#REF!</definedName>
    <definedName name="dsildl3a80" localSheetId="1">#REF!</definedName>
    <definedName name="dsildl3a80" localSheetId="7">#REF!</definedName>
    <definedName name="dsildl3a80">#REF!</definedName>
    <definedName name="dsildl5100" localSheetId="1">#REF!</definedName>
    <definedName name="dsildl5100" localSheetId="7">#REF!</definedName>
    <definedName name="dsildl5100">#REF!</definedName>
    <definedName name="dsildl5120" localSheetId="1">#REF!</definedName>
    <definedName name="dsildl5120" localSheetId="7">#REF!</definedName>
    <definedName name="dsildl5120">#REF!</definedName>
    <definedName name="dsildl550" localSheetId="1">#REF!</definedName>
    <definedName name="dsildl550" localSheetId="7">#REF!</definedName>
    <definedName name="dsildl550">#REF!</definedName>
    <definedName name="dsildl560" localSheetId="1">#REF!</definedName>
    <definedName name="dsildl560" localSheetId="7">#REF!</definedName>
    <definedName name="dsildl560">#REF!</definedName>
    <definedName name="dsildl580" localSheetId="1">#REF!</definedName>
    <definedName name="dsildl580" localSheetId="7">#REF!</definedName>
    <definedName name="dsildl580">#REF!</definedName>
    <definedName name="dsildl5a100" localSheetId="1">#REF!</definedName>
    <definedName name="dsildl5a100" localSheetId="7">#REF!</definedName>
    <definedName name="dsildl5a100">#REF!</definedName>
    <definedName name="dsildl5a120" localSheetId="1">#REF!</definedName>
    <definedName name="dsildl5a120" localSheetId="7">#REF!</definedName>
    <definedName name="dsildl5a120">#REF!</definedName>
    <definedName name="dsildl5a50" localSheetId="1">#REF!</definedName>
    <definedName name="dsildl5a50" localSheetId="7">#REF!</definedName>
    <definedName name="dsildl5a50">#REF!</definedName>
    <definedName name="dsildl5a60" localSheetId="1">#REF!</definedName>
    <definedName name="dsildl5a60" localSheetId="7">#REF!</definedName>
    <definedName name="dsildl5a60">#REF!</definedName>
    <definedName name="dsildl5a80" localSheetId="1">#REF!</definedName>
    <definedName name="dsildl5a80" localSheetId="7">#REF!</definedName>
    <definedName name="dsildl5a80">#REF!</definedName>
    <definedName name="dsildl6a100" localSheetId="1">#REF!</definedName>
    <definedName name="dsildl6a100" localSheetId="7">#REF!</definedName>
    <definedName name="dsildl6a100">#REF!</definedName>
    <definedName name="dsildl6a120" localSheetId="1">#REF!</definedName>
    <definedName name="dsildl6a120" localSheetId="7">#REF!</definedName>
    <definedName name="dsildl6a120">#REF!</definedName>
    <definedName name="dsildl6a50" localSheetId="1">#REF!</definedName>
    <definedName name="dsildl6a50" localSheetId="7">#REF!</definedName>
    <definedName name="dsildl6a50">#REF!</definedName>
    <definedName name="dsildl6a60" localSheetId="1">#REF!</definedName>
    <definedName name="dsildl6a60" localSheetId="7">#REF!</definedName>
    <definedName name="dsildl6a60">#REF!</definedName>
    <definedName name="dsildl6a80" localSheetId="1">#REF!</definedName>
    <definedName name="dsildl6a80" localSheetId="7">#REF!</definedName>
    <definedName name="dsildl6a80">#REF!</definedName>
    <definedName name="dsildlug100" localSheetId="1">#REF!</definedName>
    <definedName name="dsildlug100" localSheetId="7">#REF!</definedName>
    <definedName name="dsildlug100">#REF!</definedName>
    <definedName name="dsildlug120" localSheetId="1">#REF!</definedName>
    <definedName name="dsildlug120" localSheetId="7">#REF!</definedName>
    <definedName name="dsildlug120">#REF!</definedName>
    <definedName name="dsildlug50" localSheetId="1">#REF!</definedName>
    <definedName name="dsildlug50" localSheetId="7">#REF!</definedName>
    <definedName name="dsildlug50">#REF!</definedName>
    <definedName name="dsildlug60" localSheetId="1">#REF!</definedName>
    <definedName name="dsildlug60" localSheetId="7">#REF!</definedName>
    <definedName name="dsildlug60">#REF!</definedName>
    <definedName name="dsildlug80" localSheetId="1">#REF!</definedName>
    <definedName name="dsildlug80" localSheetId="7">#REF!</definedName>
    <definedName name="dsildlug80">#REF!</definedName>
    <definedName name="dsill1100" localSheetId="1">#REF!</definedName>
    <definedName name="dsill1100" localSheetId="7">#REF!</definedName>
    <definedName name="dsill1100">#REF!</definedName>
    <definedName name="dsill1120" localSheetId="1">#REF!</definedName>
    <definedName name="dsill1120" localSheetId="7">#REF!</definedName>
    <definedName name="dsill1120">#REF!</definedName>
    <definedName name="dsill150" localSheetId="1">#REF!</definedName>
    <definedName name="dsill150" localSheetId="7">#REF!</definedName>
    <definedName name="dsill150">#REF!</definedName>
    <definedName name="dsill160" localSheetId="1">#REF!</definedName>
    <definedName name="dsill160" localSheetId="7">#REF!</definedName>
    <definedName name="dsill160">#REF!</definedName>
    <definedName name="dsill180" localSheetId="1">#REF!</definedName>
    <definedName name="dsill180" localSheetId="7">#REF!</definedName>
    <definedName name="dsill180">#REF!</definedName>
    <definedName name="dsill3100" localSheetId="1">#REF!</definedName>
    <definedName name="dsill3100" localSheetId="7">#REF!</definedName>
    <definedName name="dsill3100">#REF!</definedName>
    <definedName name="dsill3120" localSheetId="1">#REF!</definedName>
    <definedName name="dsill3120" localSheetId="7">#REF!</definedName>
    <definedName name="dsill3120">#REF!</definedName>
    <definedName name="dsill350" localSheetId="1">#REF!</definedName>
    <definedName name="dsill350" localSheetId="7">#REF!</definedName>
    <definedName name="dsill350">#REF!</definedName>
    <definedName name="dsill360" localSheetId="1">#REF!</definedName>
    <definedName name="dsill360" localSheetId="7">#REF!</definedName>
    <definedName name="dsill360">#REF!</definedName>
    <definedName name="dsill380" localSheetId="1">#REF!</definedName>
    <definedName name="dsill380" localSheetId="7">#REF!</definedName>
    <definedName name="dsill380">#REF!</definedName>
    <definedName name="dsill3a100" localSheetId="1">#REF!</definedName>
    <definedName name="dsill3a100" localSheetId="7">#REF!</definedName>
    <definedName name="dsill3a100">#REF!</definedName>
    <definedName name="dsill3a120" localSheetId="1">#REF!</definedName>
    <definedName name="dsill3a120" localSheetId="7">#REF!</definedName>
    <definedName name="dsill3a120">#REF!</definedName>
    <definedName name="dsill3a50" localSheetId="1">#REF!</definedName>
    <definedName name="dsill3a50" localSheetId="7">#REF!</definedName>
    <definedName name="dsill3a50">#REF!</definedName>
    <definedName name="dsill3a60" localSheetId="1">#REF!</definedName>
    <definedName name="dsill3a60" localSheetId="7">#REF!</definedName>
    <definedName name="dsill3a60">#REF!</definedName>
    <definedName name="dsill3a80" localSheetId="1">#REF!</definedName>
    <definedName name="dsill3a80" localSheetId="7">#REF!</definedName>
    <definedName name="dsill3a80">#REF!</definedName>
    <definedName name="dsill5100" localSheetId="1">#REF!</definedName>
    <definedName name="dsill5100" localSheetId="7">#REF!</definedName>
    <definedName name="dsill5100">#REF!</definedName>
    <definedName name="dsill5120" localSheetId="1">#REF!</definedName>
    <definedName name="dsill5120" localSheetId="7">#REF!</definedName>
    <definedName name="dsill5120">#REF!</definedName>
    <definedName name="dsill550" localSheetId="1">#REF!</definedName>
    <definedName name="dsill550" localSheetId="7">#REF!</definedName>
    <definedName name="dsill550">#REF!</definedName>
    <definedName name="dsill560" localSheetId="1">#REF!</definedName>
    <definedName name="dsill560" localSheetId="7">#REF!</definedName>
    <definedName name="dsill560">#REF!</definedName>
    <definedName name="dsill580" localSheetId="1">#REF!</definedName>
    <definedName name="dsill580" localSheetId="7">#REF!</definedName>
    <definedName name="dsill580">#REF!</definedName>
    <definedName name="dsill5a100" localSheetId="1">#REF!</definedName>
    <definedName name="dsill5a100" localSheetId="7">#REF!</definedName>
    <definedName name="dsill5a100">#REF!</definedName>
    <definedName name="dsill5a120" localSheetId="1">#REF!</definedName>
    <definedName name="dsill5a120" localSheetId="7">#REF!</definedName>
    <definedName name="dsill5a120">#REF!</definedName>
    <definedName name="dsill5a50" localSheetId="1">#REF!</definedName>
    <definedName name="dsill5a50" localSheetId="7">#REF!</definedName>
    <definedName name="dsill5a50">#REF!</definedName>
    <definedName name="dsill5a60" localSheetId="1">#REF!</definedName>
    <definedName name="dsill5a60" localSheetId="7">#REF!</definedName>
    <definedName name="dsill5a60">#REF!</definedName>
    <definedName name="dsill5a80" localSheetId="1">#REF!</definedName>
    <definedName name="dsill5a80" localSheetId="7">#REF!</definedName>
    <definedName name="dsill5a80">#REF!</definedName>
    <definedName name="dsill6a100" localSheetId="1">#REF!</definedName>
    <definedName name="dsill6a100" localSheetId="7">#REF!</definedName>
    <definedName name="dsill6a100">#REF!</definedName>
    <definedName name="dsill6a120" localSheetId="1">#REF!</definedName>
    <definedName name="dsill6a120" localSheetId="7">#REF!</definedName>
    <definedName name="dsill6a120">#REF!</definedName>
    <definedName name="dsill6a50" localSheetId="1">#REF!</definedName>
    <definedName name="dsill6a50" localSheetId="7">#REF!</definedName>
    <definedName name="dsill6a50">#REF!</definedName>
    <definedName name="dsill6a60" localSheetId="1">#REF!</definedName>
    <definedName name="dsill6a60" localSheetId="7">#REF!</definedName>
    <definedName name="dsill6a60">#REF!</definedName>
    <definedName name="dsill6a80" localSheetId="1">#REF!</definedName>
    <definedName name="dsill6a80" localSheetId="7">#REF!</definedName>
    <definedName name="dsill6a80">#REF!</definedName>
    <definedName name="dsillug100" localSheetId="1">#REF!</definedName>
    <definedName name="dsillug100" localSheetId="7">#REF!</definedName>
    <definedName name="dsillug100">#REF!</definedName>
    <definedName name="dsillug120" localSheetId="1">#REF!</definedName>
    <definedName name="dsillug120" localSheetId="7">#REF!</definedName>
    <definedName name="dsillug120">#REF!</definedName>
    <definedName name="dsillug50" localSheetId="1">#REF!</definedName>
    <definedName name="dsillug50" localSheetId="7">#REF!</definedName>
    <definedName name="dsillug50">#REF!</definedName>
    <definedName name="dsillug60" localSheetId="1">#REF!</definedName>
    <definedName name="dsillug60" localSheetId="7">#REF!</definedName>
    <definedName name="dsillug60">#REF!</definedName>
    <definedName name="dsillug80" localSheetId="1">#REF!</definedName>
    <definedName name="dsillug80" localSheetId="7">#REF!</definedName>
    <definedName name="dsillug80">#REF!</definedName>
    <definedName name="dstib2100" localSheetId="1">#REF!</definedName>
    <definedName name="dstib2100" localSheetId="7">#REF!</definedName>
    <definedName name="dstib2100">#REF!</definedName>
    <definedName name="dstib2120" localSheetId="1">#REF!</definedName>
    <definedName name="dstib2120" localSheetId="7">#REF!</definedName>
    <definedName name="dstib2120">#REF!</definedName>
    <definedName name="dstib250" localSheetId="1">#REF!</definedName>
    <definedName name="dstib250" localSheetId="7">#REF!</definedName>
    <definedName name="dstib250">#REF!</definedName>
    <definedName name="dstib260" localSheetId="1">#REF!</definedName>
    <definedName name="dstib260" localSheetId="7">#REF!</definedName>
    <definedName name="dstib260">#REF!</definedName>
    <definedName name="dstib280" localSheetId="1">#REF!</definedName>
    <definedName name="dstib280" localSheetId="7">#REF!</definedName>
    <definedName name="dstib280">#REF!</definedName>
    <definedName name="DT" localSheetId="1">#REF!</definedName>
    <definedName name="DT" localSheetId="7">#REF!</definedName>
    <definedName name="DT">#REF!</definedName>
    <definedName name="DT_KONT" localSheetId="1">#REF!</definedName>
    <definedName name="DT_KONT" localSheetId="7">#REF!</definedName>
    <definedName name="DT_KONT">#REF!</definedName>
    <definedName name="dump" localSheetId="1">#REF!</definedName>
    <definedName name="dump" localSheetId="7">#REF!</definedName>
    <definedName name="dump">#REF!</definedName>
    <definedName name="DUMPTRUCK1" localSheetId="1">#REF!</definedName>
    <definedName name="DUMPTRUCK1" localSheetId="7">#REF!</definedName>
    <definedName name="DUMPTRUCK1">#REF!</definedName>
    <definedName name="DUMPTRUCK2" localSheetId="1">#REF!</definedName>
    <definedName name="DUMPTRUCK2" localSheetId="7">#REF!</definedName>
    <definedName name="DUMPTRUCK2">#REF!</definedName>
    <definedName name="DUMPTRUCK321" localSheetId="1">#REF!</definedName>
    <definedName name="DUMPTRUCK321" localSheetId="7">#REF!</definedName>
    <definedName name="DUMPTRUCK321">#REF!</definedName>
    <definedName name="DUMPTRUCK511" localSheetId="1">#REF!</definedName>
    <definedName name="DUMPTRUCK511" localSheetId="7">#REF!</definedName>
    <definedName name="DUMPTRUCK511">#REF!</definedName>
    <definedName name="DUMPTRUCK512" localSheetId="1">#REF!</definedName>
    <definedName name="DUMPTRUCK512" localSheetId="7">#REF!</definedName>
    <definedName name="DUMPTRUCK512">#REF!</definedName>
    <definedName name="DUMPTRUCK521" localSheetId="1">#REF!</definedName>
    <definedName name="DUMPTRUCK521" localSheetId="7">#REF!</definedName>
    <definedName name="DUMPTRUCK521">#REF!</definedName>
    <definedName name="DUMPTRUCK611" localSheetId="1">#REF!</definedName>
    <definedName name="DUMPTRUCK611" localSheetId="7">#REF!</definedName>
    <definedName name="DUMPTRUCK611">#REF!</definedName>
    <definedName name="DUMPTRUCK818" localSheetId="1">#REF!</definedName>
    <definedName name="DUMPTRUCK818" localSheetId="7">#REF!</definedName>
    <definedName name="DUMPTRUCK818">#REF!</definedName>
    <definedName name="DUMPTRUCK819" localSheetId="1">#REF!</definedName>
    <definedName name="DUMPTRUCK819" localSheetId="7">#REF!</definedName>
    <definedName name="DUMPTRUCK819">#REF!</definedName>
    <definedName name="duong1" localSheetId="1">[24]DONGIA!#REF!</definedName>
    <definedName name="duong1" localSheetId="7">[24]DONGIA!#REF!</definedName>
    <definedName name="duong1">[24]DONGIA!#REF!</definedName>
    <definedName name="duong2" localSheetId="1">[24]DONGIA!#REF!</definedName>
    <definedName name="duong2" localSheetId="7">[24]DONGIA!#REF!</definedName>
    <definedName name="duong2">[24]DONGIA!#REF!</definedName>
    <definedName name="duong3" localSheetId="1">[24]DONGIA!#REF!</definedName>
    <definedName name="duong3" localSheetId="7">[24]DONGIA!#REF!</definedName>
    <definedName name="duong3">[24]DONGIA!#REF!</definedName>
    <definedName name="duong4" localSheetId="1">[24]DONGIA!#REF!</definedName>
    <definedName name="duong4" localSheetId="7">[24]DONGIA!#REF!</definedName>
    <definedName name="duong4">[24]DONGIA!#REF!</definedName>
    <definedName name="duong5" localSheetId="1">[24]DONGIA!#REF!</definedName>
    <definedName name="duong5" localSheetId="7">[24]DONGIA!#REF!</definedName>
    <definedName name="duong5">[24]DONGIA!#REF!</definedName>
    <definedName name="E" localSheetId="1">#REF!</definedName>
    <definedName name="E" localSheetId="7">#REF!</definedName>
    <definedName name="E">#REF!</definedName>
    <definedName name="E.001" localSheetId="1">#REF!</definedName>
    <definedName name="E.001" localSheetId="7">#REF!</definedName>
    <definedName name="E.001">#REF!</definedName>
    <definedName name="E.010" localSheetId="1">#REF!</definedName>
    <definedName name="E.010" localSheetId="7">#REF!</definedName>
    <definedName name="E.010">#REF!</definedName>
    <definedName name="E.032" localSheetId="1">#REF!</definedName>
    <definedName name="E.032" localSheetId="7">#REF!</definedName>
    <definedName name="E.032">#REF!</definedName>
    <definedName name="E.052" localSheetId="1">#REF!</definedName>
    <definedName name="E.052" localSheetId="7">#REF!</definedName>
    <definedName name="E.052">#REF!</definedName>
    <definedName name="E.080" localSheetId="1">#REF!</definedName>
    <definedName name="E.080" localSheetId="7">#REF!</definedName>
    <definedName name="E.080">#REF!</definedName>
    <definedName name="E.082" localSheetId="1">#REF!</definedName>
    <definedName name="E.082" localSheetId="7">#REF!</definedName>
    <definedName name="E.082">#REF!</definedName>
    <definedName name="E.084" localSheetId="1">#REF!</definedName>
    <definedName name="E.084" localSheetId="7">#REF!</definedName>
    <definedName name="E.084">#REF!</definedName>
    <definedName name="E.087" localSheetId="1">#REF!</definedName>
    <definedName name="E.087" localSheetId="7">#REF!</definedName>
    <definedName name="E.087">#REF!</definedName>
    <definedName name="E.088" localSheetId="1">#REF!</definedName>
    <definedName name="E.088" localSheetId="7">#REF!</definedName>
    <definedName name="E.088">#REF!</definedName>
    <definedName name="E.153" localSheetId="1">#REF!</definedName>
    <definedName name="E.153" localSheetId="7">#REF!</definedName>
    <definedName name="E.153">#REF!</definedName>
    <definedName name="E.157" localSheetId="1">#REF!</definedName>
    <definedName name="E.157" localSheetId="7">#REF!</definedName>
    <definedName name="E.157">#REF!</definedName>
    <definedName name="E.182" localSheetId="1">#REF!</definedName>
    <definedName name="E.182" localSheetId="7">#REF!</definedName>
    <definedName name="E.182">#REF!</definedName>
    <definedName name="E.212" localSheetId="1">#REF!</definedName>
    <definedName name="E.212" localSheetId="7">#REF!</definedName>
    <definedName name="E.212">#REF!</definedName>
    <definedName name="E.221" localSheetId="1">#REF!</definedName>
    <definedName name="E.221" localSheetId="7">#REF!</definedName>
    <definedName name="E.221">#REF!</definedName>
    <definedName name="E.252" localSheetId="1">#REF!</definedName>
    <definedName name="E.252" localSheetId="7">#REF!</definedName>
    <definedName name="E.252">#REF!</definedName>
    <definedName name="E.301" localSheetId="1">#REF!</definedName>
    <definedName name="E.301" localSheetId="7">#REF!</definedName>
    <definedName name="E.301">#REF!</definedName>
    <definedName name="E.341" localSheetId="1">#REF!</definedName>
    <definedName name="E.341" localSheetId="7">#REF!</definedName>
    <definedName name="E.341">#REF!</definedName>
    <definedName name="E_1" localSheetId="1">#REF!</definedName>
    <definedName name="E_1" localSheetId="7">#REF!</definedName>
    <definedName name="E_1">#REF!</definedName>
    <definedName name="EEE09REV1">'[61]5-Peralatan'!$AW$16</definedName>
    <definedName name="EEE17REV">'[61]5-Peralatan'!$AW$24</definedName>
    <definedName name="EEE17REV1">'[61]5-Peralatan'!$AW$24</definedName>
    <definedName name="EEX" localSheetId="1">#REF!</definedName>
    <definedName name="EEX" localSheetId="7">#REF!</definedName>
    <definedName name="EEX">#REF!</definedName>
    <definedName name="EFX" localSheetId="1">#REF!</definedName>
    <definedName name="EFX" localSheetId="7">#REF!</definedName>
    <definedName name="EFX">#REF!</definedName>
    <definedName name="EGX" localSheetId="1">#REF!</definedName>
    <definedName name="EGX" localSheetId="7">#REF!</definedName>
    <definedName name="EGX">#REF!</definedName>
    <definedName name="EHX" localSheetId="1">#REF!</definedName>
    <definedName name="EHX" localSheetId="7">#REF!</definedName>
    <definedName name="EHX">#REF!</definedName>
    <definedName name="EJX" localSheetId="1">#REF!</definedName>
    <definedName name="EJX" localSheetId="7">#REF!</definedName>
    <definedName name="EJX">#REF!</definedName>
    <definedName name="EKX" localSheetId="1">#REF!</definedName>
    <definedName name="EKX" localSheetId="7">#REF!</definedName>
    <definedName name="EKX">#REF!</definedName>
    <definedName name="elek" localSheetId="1">#REF!</definedName>
    <definedName name="elek" localSheetId="7">#REF!</definedName>
    <definedName name="elek">#REF!</definedName>
    <definedName name="ELX" localSheetId="1">#REF!</definedName>
    <definedName name="ELX" localSheetId="7">#REF!</definedName>
    <definedName name="ELX">#REF!</definedName>
    <definedName name="email" localSheetId="1">#REF!</definedName>
    <definedName name="email" localSheetId="7">#REF!</definedName>
    <definedName name="email">#REF!</definedName>
    <definedName name="ENTRANCE" localSheetId="1">#REF!</definedName>
    <definedName name="ENTRANCE" localSheetId="7">#REF!</definedName>
    <definedName name="ENTRANCE">#REF!</definedName>
    <definedName name="eol" localSheetId="1">#REF!</definedName>
    <definedName name="eol" localSheetId="7">#REF!</definedName>
    <definedName name="eol">#REF!</definedName>
    <definedName name="epe_1" localSheetId="1">#REF!</definedName>
    <definedName name="epe_1" localSheetId="7">#REF!</definedName>
    <definedName name="epe_1">#REF!</definedName>
    <definedName name="epe_2" localSheetId="1">#REF!</definedName>
    <definedName name="epe_2" localSheetId="7">#REF!</definedName>
    <definedName name="epe_2">#REF!</definedName>
    <definedName name="Eqp_list">'[62]List of Eqp'!$N$14:$O$42</definedName>
    <definedName name="equipment2">[63]Pricing!$A$15:$AB$302</definedName>
    <definedName name="ev_juli">'[64]rincian per proyek'!$A$1:$BA$124</definedName>
    <definedName name="exca" localSheetId="1">#REF!</definedName>
    <definedName name="exca" localSheetId="7">#REF!</definedName>
    <definedName name="exca">#REF!</definedName>
    <definedName name="EXCAVATOR" localSheetId="1">#REF!</definedName>
    <definedName name="EXCAVATOR" localSheetId="7">#REF!</definedName>
    <definedName name="EXCAVATOR">#REF!</definedName>
    <definedName name="EXCAVATOR311" localSheetId="1">#REF!</definedName>
    <definedName name="EXCAVATOR311" localSheetId="7">#REF!</definedName>
    <definedName name="EXCAVATOR311">#REF!</definedName>
    <definedName name="EXCAVATOR312" localSheetId="1">#REF!</definedName>
    <definedName name="EXCAVATOR312" localSheetId="7">#REF!</definedName>
    <definedName name="EXCAVATOR312">#REF!</definedName>
    <definedName name="EXCAVATOR321" localSheetId="1">#REF!</definedName>
    <definedName name="EXCAVATOR321" localSheetId="7">#REF!</definedName>
    <definedName name="EXCAVATOR321">#REF!</definedName>
    <definedName name="EXTRA" localSheetId="1">#REF!</definedName>
    <definedName name="EXTRA" localSheetId="7">#REF!</definedName>
    <definedName name="EXTRA">#REF!</definedName>
    <definedName name="f" localSheetId="1">#REF!</definedName>
    <definedName name="f" localSheetId="7">#REF!</definedName>
    <definedName name="f">#REF!</definedName>
    <definedName name="f92F56" localSheetId="1">[24]dtxl!#REF!</definedName>
    <definedName name="f92F56" localSheetId="7">[24]dtxl!#REF!</definedName>
    <definedName name="f92F56">[24]dtxl!#REF!</definedName>
    <definedName name="faab" localSheetId="1">#REF!</definedName>
    <definedName name="faab" localSheetId="7">#REF!</definedName>
    <definedName name="faab">#REF!</definedName>
    <definedName name="fac" localSheetId="1">#REF!</definedName>
    <definedName name="fac" localSheetId="7">#REF!</definedName>
    <definedName name="fac">#REF!</definedName>
    <definedName name="facm" localSheetId="1">#REF!</definedName>
    <definedName name="facm" localSheetId="7">#REF!</definedName>
    <definedName name="facm">#REF!</definedName>
    <definedName name="facp" localSheetId="1">#REF!</definedName>
    <definedName name="facp" localSheetId="7">#REF!</definedName>
    <definedName name="facp">#REF!</definedName>
    <definedName name="faeol" localSheetId="1">#REF!</definedName>
    <definedName name="faeol" localSheetId="7">#REF!</definedName>
    <definedName name="faeol">#REF!</definedName>
    <definedName name="fahd" localSheetId="1">#REF!</definedName>
    <definedName name="fahd" localSheetId="7">#REF!</definedName>
    <definedName name="fahd">#REF!</definedName>
    <definedName name="fahdt" localSheetId="1">#REF!</definedName>
    <definedName name="fahdt" localSheetId="7">#REF!</definedName>
    <definedName name="fahdt">#REF!</definedName>
    <definedName name="fahs" localSheetId="1">#REF!</definedName>
    <definedName name="fahs" localSheetId="7">#REF!</definedName>
    <definedName name="fahs">#REF!</definedName>
    <definedName name="fail" localSheetId="1">#REF!</definedName>
    <definedName name="fail" localSheetId="7">#REF!</definedName>
    <definedName name="fail">#REF!</definedName>
    <definedName name="faitc" localSheetId="1">#REF!</definedName>
    <definedName name="faitc" localSheetId="7">#REF!</definedName>
    <definedName name="faitc">#REF!</definedName>
    <definedName name="faki" localSheetId="1">#REF!</definedName>
    <definedName name="faki" localSheetId="7">#REF!</definedName>
    <definedName name="faki">#REF!</definedName>
    <definedName name="faktd" localSheetId="1">#REF!</definedName>
    <definedName name="faktd" localSheetId="7">#REF!</definedName>
    <definedName name="faktd">#REF!</definedName>
    <definedName name="fam" localSheetId="1">#REF!</definedName>
    <definedName name="fam" localSheetId="7">#REF!</definedName>
    <definedName name="fam">#REF!</definedName>
    <definedName name="famcp" localSheetId="1">#REF!</definedName>
    <definedName name="famcp" localSheetId="7">#REF!</definedName>
    <definedName name="famcp">#REF!</definedName>
    <definedName name="faoi" localSheetId="1">#REF!</definedName>
    <definedName name="faoi" localSheetId="7">#REF!</definedName>
    <definedName name="faoi">#REF!</definedName>
    <definedName name="far" localSheetId="1">#REF!</definedName>
    <definedName name="far" localSheetId="7">#REF!</definedName>
    <definedName name="far">#REF!</definedName>
    <definedName name="fasd" localSheetId="1">#REF!</definedName>
    <definedName name="fasd" localSheetId="7">#REF!</definedName>
    <definedName name="fasd">#REF!</definedName>
    <definedName name="fasdt" localSheetId="1">#REF!</definedName>
    <definedName name="fasdt" localSheetId="7">#REF!</definedName>
    <definedName name="fasdt">#REF!</definedName>
    <definedName name="fat" localSheetId="1">#REF!</definedName>
    <definedName name="fat" localSheetId="7">#REF!</definedName>
    <definedName name="fat">#REF!</definedName>
    <definedName name="fax" localSheetId="1">#REF!</definedName>
    <definedName name="fax" localSheetId="7">#REF!</definedName>
    <definedName name="fax">#REF!</definedName>
    <definedName name="feco25" localSheetId="1">#REF!</definedName>
    <definedName name="feco25" localSheetId="7">#REF!</definedName>
    <definedName name="feco25">#REF!</definedName>
    <definedName name="fedc2" localSheetId="1">#REF!</definedName>
    <definedName name="fedc2" localSheetId="7">#REF!</definedName>
    <definedName name="fedc2">#REF!</definedName>
    <definedName name="fedc35" localSheetId="1">#REF!</definedName>
    <definedName name="fedc35" localSheetId="7">#REF!</definedName>
    <definedName name="fedc35">#REF!</definedName>
    <definedName name="FEX" localSheetId="1">#REF!</definedName>
    <definedName name="FEX" localSheetId="7">#REF!</definedName>
    <definedName name="FEX">#REF!</definedName>
    <definedName name="fffff" localSheetId="1">#REF!</definedName>
    <definedName name="fffff" localSheetId="7">#REF!</definedName>
    <definedName name="fffff">#REF!</definedName>
    <definedName name="FFX" localSheetId="1">#REF!</definedName>
    <definedName name="FFX" localSheetId="7">#REF!</definedName>
    <definedName name="FFX">#REF!</definedName>
    <definedName name="FGX" localSheetId="1">#REF!</definedName>
    <definedName name="FGX" localSheetId="7">#REF!</definedName>
    <definedName name="FGX">#REF!</definedName>
    <definedName name="FHX" localSheetId="1">#REF!</definedName>
    <definedName name="FHX" localSheetId="7">#REF!</definedName>
    <definedName name="FHX">#REF!</definedName>
    <definedName name="FINAL">[40]FINAL!$C$65:$M$128</definedName>
    <definedName name="FINE_AGGREGATE" localSheetId="1">'[37]DAFTAR HARGA'!#REF!</definedName>
    <definedName name="FINE_AGGREGATE" localSheetId="7">'[37]DAFTAR HARGA'!#REF!</definedName>
    <definedName name="FINE_AGGREGATE">'[37]DAFTAR HARGA'!#REF!</definedName>
    <definedName name="FINISHER" localSheetId="1">#REF!</definedName>
    <definedName name="FINISHER" localSheetId="7">#REF!</definedName>
    <definedName name="FINISHER">#REF!</definedName>
    <definedName name="FIRST_FLOOR" localSheetId="1">#REF!</definedName>
    <definedName name="FIRST_FLOOR" localSheetId="7">#REF!</definedName>
    <definedName name="FIRST_FLOOR">#REF!</definedName>
    <definedName name="fiskal" localSheetId="1">#REF!</definedName>
    <definedName name="fiskal" localSheetId="7">#REF!</definedName>
    <definedName name="fiskal">#REF!</definedName>
    <definedName name="FJX" localSheetId="1">#REF!</definedName>
    <definedName name="FJX" localSheetId="7">#REF!</definedName>
    <definedName name="FJX">#REF!</definedName>
    <definedName name="fkx" localSheetId="1">#REF!</definedName>
    <definedName name="fkx" localSheetId="7">#REF!</definedName>
    <definedName name="fkx">#REF!</definedName>
    <definedName name="FLATBEDTRUCK" localSheetId="1">#REF!</definedName>
    <definedName name="FLATBEDTRUCK" localSheetId="7">#REF!</definedName>
    <definedName name="FLATBEDTRUCK">#REF!</definedName>
    <definedName name="flmh400" localSheetId="1">#REF!</definedName>
    <definedName name="flmh400" localSheetId="7">#REF!</definedName>
    <definedName name="flmh400">#REF!</definedName>
    <definedName name="flx" localSheetId="1">#REF!</definedName>
    <definedName name="flx" localSheetId="7">#REF!</definedName>
    <definedName name="flx">#REF!</definedName>
    <definedName name="FO" localSheetId="1">#REF!</definedName>
    <definedName name="FO" localSheetId="7">#REF!</definedName>
    <definedName name="FO">#REF!</definedName>
    <definedName name="FOR" localSheetId="1">#REF!</definedName>
    <definedName name="FOR" localSheetId="7">#REF!</definedName>
    <definedName name="FOR">#REF!</definedName>
    <definedName name="FORM1014" localSheetId="1">[65]Anl.2s.d4e!#REF!</definedName>
    <definedName name="FORM1014" localSheetId="7">[65]Anl.2s.d4e!#REF!</definedName>
    <definedName name="FORM1014">[65]Anl.2s.d4e!#REF!</definedName>
    <definedName name="FORM1015" localSheetId="1">[65]Anl.2s.d4e!#REF!</definedName>
    <definedName name="FORM1015" localSheetId="7">[65]Anl.2s.d4e!#REF!</definedName>
    <definedName name="FORM1015">[65]Anl.2s.d4e!#REF!</definedName>
    <definedName name="FORM21" localSheetId="1">'[66]BD Div-2 sd 7.6'!#REF!</definedName>
    <definedName name="FORM21" localSheetId="7">'[66]BD Div-2 sd 7.6'!#REF!</definedName>
    <definedName name="FORM21">'[66]BD Div-2 sd 7.6'!#REF!</definedName>
    <definedName name="FORM22E" localSheetId="1">'[28]BD Div-2'!#REF!</definedName>
    <definedName name="FORM22E" localSheetId="7">'[28]BD Div-2'!#REF!</definedName>
    <definedName name="FORM22E">'[28]BD Div-2'!#REF!</definedName>
    <definedName name="FORM22L" localSheetId="1">'[66]BD Div-2 sd 7.6'!#REF!</definedName>
    <definedName name="FORM22L" localSheetId="7">'[66]BD Div-2 sd 7.6'!#REF!</definedName>
    <definedName name="FORM22L">'[66]BD Div-2 sd 7.6'!#REF!</definedName>
    <definedName name="FORM231" localSheetId="1">'[28]BD Div-2'!#REF!</definedName>
    <definedName name="FORM231" localSheetId="7">'[28]BD Div-2'!#REF!</definedName>
    <definedName name="FORM231">'[28]BD Div-2'!#REF!</definedName>
    <definedName name="FORM232" localSheetId="1">'[28]BD Div-2'!#REF!</definedName>
    <definedName name="FORM232" localSheetId="7">'[28]BD Div-2'!#REF!</definedName>
    <definedName name="FORM232">'[28]BD Div-2'!#REF!</definedName>
    <definedName name="FORM233" localSheetId="1">'[66]BD Div-2 sd 7.6'!#REF!</definedName>
    <definedName name="FORM233" localSheetId="7">'[66]BD Div-2 sd 7.6'!#REF!</definedName>
    <definedName name="FORM233">'[66]BD Div-2 sd 7.6'!#REF!</definedName>
    <definedName name="Form234" localSheetId="1">'[28]BD Div-2'!#REF!</definedName>
    <definedName name="Form234" localSheetId="7">'[28]BD Div-2'!#REF!</definedName>
    <definedName name="Form234">'[28]BD Div-2'!#REF!</definedName>
    <definedName name="Form235" localSheetId="1">'[28]BD Div-2'!#REF!</definedName>
    <definedName name="Form235" localSheetId="7">'[28]BD Div-2'!#REF!</definedName>
    <definedName name="Form235">'[28]BD Div-2'!#REF!</definedName>
    <definedName name="Form236" localSheetId="1">'[28]BD Div-2'!#REF!</definedName>
    <definedName name="Form236" localSheetId="7">'[28]BD Div-2'!#REF!</definedName>
    <definedName name="Form236">'[28]BD Div-2'!#REF!</definedName>
    <definedName name="FORM241" localSheetId="1">'[66]BD Div-2 sd 7.6'!#REF!</definedName>
    <definedName name="FORM241" localSheetId="7">'[66]BD Div-2 sd 7.6'!#REF!</definedName>
    <definedName name="FORM241">'[66]BD Div-2 sd 7.6'!#REF!</definedName>
    <definedName name="FORM242" localSheetId="1">'[28]BD Div-2'!#REF!</definedName>
    <definedName name="FORM242" localSheetId="7">'[28]BD Div-2'!#REF!</definedName>
    <definedName name="FORM242">'[28]BD Div-2'!#REF!</definedName>
    <definedName name="FORM243" localSheetId="1">'[28]BD Div-2'!#REF!</definedName>
    <definedName name="FORM243" localSheetId="7">'[28]BD Div-2'!#REF!</definedName>
    <definedName name="FORM243">'[28]BD Div-2'!#REF!</definedName>
    <definedName name="FORM311" localSheetId="1">'[67]DIV-3'!#REF!</definedName>
    <definedName name="FORM311" localSheetId="7">'[67]DIV-3'!#REF!</definedName>
    <definedName name="FORM311">'[67]DIV-3'!#REF!</definedName>
    <definedName name="FORM312" localSheetId="1">'[28]BD Div-3'!#REF!</definedName>
    <definedName name="FORM312" localSheetId="7">'[28]BD Div-3'!#REF!</definedName>
    <definedName name="FORM312">'[28]BD Div-3'!#REF!</definedName>
    <definedName name="FORM313" localSheetId="1">'[28]BD Div-3'!#REF!</definedName>
    <definedName name="FORM313" localSheetId="7">'[28]BD Div-3'!#REF!</definedName>
    <definedName name="FORM313">'[28]BD Div-3'!#REF!</definedName>
    <definedName name="FORM314" localSheetId="1">'[28]BD Div-3'!#REF!</definedName>
    <definedName name="FORM314" localSheetId="7">'[28]BD Div-3'!#REF!</definedName>
    <definedName name="FORM314">'[28]BD Div-3'!#REF!</definedName>
    <definedName name="FORM315" localSheetId="1">'[28]BD Div-3'!#REF!</definedName>
    <definedName name="FORM315" localSheetId="7">'[28]BD Div-3'!#REF!</definedName>
    <definedName name="FORM315">'[28]BD Div-3'!#REF!</definedName>
    <definedName name="FORM319" localSheetId="1">'[67]DIV-3'!#REF!</definedName>
    <definedName name="FORM319" localSheetId="7">'[67]DIV-3'!#REF!</definedName>
    <definedName name="FORM319">'[67]DIV-3'!#REF!</definedName>
    <definedName name="FORM322" localSheetId="1">'[67]DIV-3'!#REF!</definedName>
    <definedName name="FORM322" localSheetId="7">'[67]DIV-3'!#REF!</definedName>
    <definedName name="FORM322">'[67]DIV-3'!#REF!</definedName>
    <definedName name="FORM323" localSheetId="1">#REF!</definedName>
    <definedName name="FORM323" localSheetId="7">#REF!</definedName>
    <definedName name="FORM323">#REF!</definedName>
    <definedName name="FORM323L" localSheetId="1">#REF!</definedName>
    <definedName name="FORM323L" localSheetId="7">#REF!</definedName>
    <definedName name="FORM323L">#REF!</definedName>
    <definedName name="FORM324" localSheetId="1">'[28]BD Div-3'!#REF!</definedName>
    <definedName name="FORM324" localSheetId="7">'[28]BD Div-3'!#REF!</definedName>
    <definedName name="FORM324">'[28]BD Div-3'!#REF!</definedName>
    <definedName name="FORM331" localSheetId="1">'[67]DIV-3'!#REF!</definedName>
    <definedName name="FORM331" localSheetId="7">'[67]DIV-3'!#REF!</definedName>
    <definedName name="FORM331">'[67]DIV-3'!#REF!</definedName>
    <definedName name="FORM346" localSheetId="1">'[28]BD Div-3'!#REF!</definedName>
    <definedName name="FORM346" localSheetId="7">'[28]BD Div-3'!#REF!</definedName>
    <definedName name="FORM346">'[28]BD Div-3'!#REF!</definedName>
    <definedName name="FORM421" localSheetId="1">'[28]BD Div-4'!#REF!</definedName>
    <definedName name="FORM421" localSheetId="7">'[28]BD Div-4'!#REF!</definedName>
    <definedName name="FORM421">'[28]BD Div-4'!#REF!</definedName>
    <definedName name="FORM422" localSheetId="1">#REF!</definedName>
    <definedName name="FORM422" localSheetId="7">#REF!</definedName>
    <definedName name="FORM422">#REF!</definedName>
    <definedName name="FORM423" localSheetId="1">'[28]BD Div-4'!#REF!</definedName>
    <definedName name="FORM423" localSheetId="7">'[28]BD Div-4'!#REF!</definedName>
    <definedName name="FORM423">'[28]BD Div-4'!#REF!</definedName>
    <definedName name="FORM424" localSheetId="1">'[28]BD Div-4'!#REF!</definedName>
    <definedName name="FORM424" localSheetId="7">'[28]BD Div-4'!#REF!</definedName>
    <definedName name="FORM424">'[28]BD Div-4'!#REF!</definedName>
    <definedName name="FORM425" localSheetId="1">'[28]BD Div-4'!#REF!</definedName>
    <definedName name="FORM425" localSheetId="7">'[28]BD Div-4'!#REF!</definedName>
    <definedName name="FORM425">'[28]BD Div-4'!#REF!</definedName>
    <definedName name="FORM426" localSheetId="1">'[28]BD Div-4'!#REF!</definedName>
    <definedName name="FORM426" localSheetId="7">'[28]BD Div-4'!#REF!</definedName>
    <definedName name="FORM426">'[28]BD Div-4'!#REF!</definedName>
    <definedName name="FORM427" localSheetId="1">'[28]BD Div-4'!#REF!</definedName>
    <definedName name="FORM427" localSheetId="7">'[28]BD Div-4'!#REF!</definedName>
    <definedName name="FORM427">'[28]BD Div-4'!#REF!</definedName>
    <definedName name="FORM511" localSheetId="1">#REF!</definedName>
    <definedName name="FORM511" localSheetId="7">#REF!</definedName>
    <definedName name="FORM511">#REF!</definedName>
    <definedName name="FORM512" localSheetId="1">#REF!</definedName>
    <definedName name="FORM512" localSheetId="7">#REF!</definedName>
    <definedName name="FORM512">#REF!</definedName>
    <definedName name="FORM521" localSheetId="1">'[28]BD Div-5'!#REF!</definedName>
    <definedName name="FORM521" localSheetId="7">'[28]BD Div-5'!#REF!</definedName>
    <definedName name="FORM521">'[28]BD Div-5'!#REF!</definedName>
    <definedName name="FORM522" localSheetId="1">'[28]BD Div-5'!#REF!</definedName>
    <definedName name="FORM522" localSheetId="7">'[28]BD Div-5'!#REF!</definedName>
    <definedName name="FORM522">'[28]BD Div-5'!#REF!</definedName>
    <definedName name="FORM541" localSheetId="1">'[28]BD Div-5'!#REF!</definedName>
    <definedName name="FORM541" localSheetId="7">'[28]BD Div-5'!#REF!</definedName>
    <definedName name="FORM541">'[28]BD Div-5'!#REF!</definedName>
    <definedName name="FORM542" localSheetId="1">'[28]BD Div-5'!#REF!</definedName>
    <definedName name="FORM542" localSheetId="7">'[28]BD Div-5'!#REF!</definedName>
    <definedName name="FORM542">'[28]BD Div-5'!#REF!</definedName>
    <definedName name="FORM611" localSheetId="1">#REF!</definedName>
    <definedName name="FORM611" localSheetId="7">#REF!</definedName>
    <definedName name="FORM611">#REF!</definedName>
    <definedName name="FORM612" localSheetId="1">#REF!</definedName>
    <definedName name="FORM612" localSheetId="7">#REF!</definedName>
    <definedName name="FORM612">#REF!</definedName>
    <definedName name="FORM621" localSheetId="1">'[28]BD Div-6'!#REF!</definedName>
    <definedName name="FORM621" localSheetId="7">'[28]BD Div-6'!#REF!</definedName>
    <definedName name="FORM621">'[28]BD Div-6'!#REF!</definedName>
    <definedName name="FORM622" localSheetId="1">'[28]BD Div-6'!#REF!</definedName>
    <definedName name="FORM622" localSheetId="7">'[28]BD Div-6'!#REF!</definedName>
    <definedName name="FORM622">'[28]BD Div-6'!#REF!</definedName>
    <definedName name="FORM623" localSheetId="1">'[28]BD Div-6'!#REF!</definedName>
    <definedName name="FORM623" localSheetId="7">'[28]BD Div-6'!#REF!</definedName>
    <definedName name="FORM623">'[28]BD Div-6'!#REF!</definedName>
    <definedName name="FORM631" localSheetId="1">'[28]BD Div-6'!#REF!</definedName>
    <definedName name="FORM631" localSheetId="7">'[28]BD Div-6'!#REF!</definedName>
    <definedName name="FORM631">'[28]BD Div-6'!#REF!</definedName>
    <definedName name="FORM632" localSheetId="1">'[28]BD Div-6'!#REF!</definedName>
    <definedName name="FORM632" localSheetId="7">'[28]BD Div-6'!#REF!</definedName>
    <definedName name="FORM632">'[28]BD Div-6'!#REF!</definedName>
    <definedName name="FORM633" localSheetId="1">'[28]BD Div-6'!#REF!</definedName>
    <definedName name="FORM633" localSheetId="7">'[28]BD Div-6'!#REF!</definedName>
    <definedName name="FORM633">'[28]BD Div-6'!#REF!</definedName>
    <definedName name="FORM634" localSheetId="1">'[28]BD Div-6'!#REF!</definedName>
    <definedName name="FORM634" localSheetId="7">'[28]BD Div-6'!#REF!</definedName>
    <definedName name="FORM634">'[28]BD Div-6'!#REF!</definedName>
    <definedName name="FORM635" localSheetId="1">'[28]BD Div-6'!#REF!</definedName>
    <definedName name="FORM635" localSheetId="7">'[28]BD Div-6'!#REF!</definedName>
    <definedName name="FORM635">'[28]BD Div-6'!#REF!</definedName>
    <definedName name="FORM635A" localSheetId="1">'[28]BD Div-6'!#REF!</definedName>
    <definedName name="FORM635A" localSheetId="7">'[28]BD Div-6'!#REF!</definedName>
    <definedName name="FORM635A">'[28]BD Div-6'!#REF!</definedName>
    <definedName name="FORM636" localSheetId="1">#REF!</definedName>
    <definedName name="FORM636" localSheetId="7">#REF!</definedName>
    <definedName name="FORM636">#REF!</definedName>
    <definedName name="FORM641L" localSheetId="1">#REF!</definedName>
    <definedName name="FORM641L" localSheetId="7">#REF!</definedName>
    <definedName name="FORM641L">#REF!</definedName>
    <definedName name="FORM642" localSheetId="1">#REF!</definedName>
    <definedName name="FORM642" localSheetId="7">#REF!</definedName>
    <definedName name="FORM642">#REF!</definedName>
    <definedName name="FORM65" localSheetId="1">'[28]BD Div-6'!#REF!</definedName>
    <definedName name="FORM65" localSheetId="7">'[28]BD Div-6'!#REF!</definedName>
    <definedName name="FORM65">'[28]BD Div-6'!#REF!</definedName>
    <definedName name="FORM66PERATA" localSheetId="1">'[28]BD Div-6'!#REF!</definedName>
    <definedName name="FORM66PERATA" localSheetId="7">'[28]BD Div-6'!#REF!</definedName>
    <definedName name="FORM66PERATA">'[28]BD Div-6'!#REF!</definedName>
    <definedName name="FORM66PERMUKAAN" localSheetId="1">'[28]BD Div-6'!#REF!</definedName>
    <definedName name="FORM66PERMUKAAN" localSheetId="7">'[28]BD Div-6'!#REF!</definedName>
    <definedName name="FORM66PERMUKAAN">'[28]BD Div-6'!#REF!</definedName>
    <definedName name="FORM7101" localSheetId="1">'[28]BD Div-7'!#REF!</definedName>
    <definedName name="FORM7101" localSheetId="7">'[28]BD Div-7'!#REF!</definedName>
    <definedName name="FORM7101">'[28]BD Div-7'!#REF!</definedName>
    <definedName name="FORM7102" localSheetId="1">'[28]BD Div-7'!#REF!</definedName>
    <definedName name="FORM7102" localSheetId="7">'[28]BD Div-7'!#REF!</definedName>
    <definedName name="FORM7102">'[28]BD Div-7'!#REF!</definedName>
    <definedName name="FORM7103" localSheetId="1">'[28]BD Div-7'!#REF!</definedName>
    <definedName name="FORM7103" localSheetId="7">'[28]BD Div-7'!#REF!</definedName>
    <definedName name="FORM7103">'[28]BD Div-7'!#REF!</definedName>
    <definedName name="FORM711" localSheetId="1">#REF!</definedName>
    <definedName name="FORM711" localSheetId="7">#REF!</definedName>
    <definedName name="FORM711">#REF!</definedName>
    <definedName name="FORM712" localSheetId="1">'[28]BD Div-7'!#REF!</definedName>
    <definedName name="FORM712" localSheetId="7">'[28]BD Div-7'!#REF!</definedName>
    <definedName name="FORM712">'[28]BD Div-7'!#REF!</definedName>
    <definedName name="FORM713" localSheetId="1">'[67]DIV-7'!#REF!</definedName>
    <definedName name="FORM713" localSheetId="7">'[67]DIV-7'!#REF!</definedName>
    <definedName name="FORM713">'[67]DIV-7'!#REF!</definedName>
    <definedName name="FORM714" localSheetId="1">#REF!</definedName>
    <definedName name="FORM714" localSheetId="7">#REF!</definedName>
    <definedName name="FORM714">#REF!</definedName>
    <definedName name="FORM715">'[67]DIV-7'!$L$196:$V$256</definedName>
    <definedName name="FORM716" localSheetId="1">'[28]BD Div-7'!#REF!</definedName>
    <definedName name="FORM716" localSheetId="7">'[28]BD Div-7'!#REF!</definedName>
    <definedName name="FORM716">'[28]BD Div-7'!#REF!</definedName>
    <definedName name="FORM717" localSheetId="1">'[28]BD Div-7'!#REF!</definedName>
    <definedName name="FORM717" localSheetId="7">'[28]BD Div-7'!#REF!</definedName>
    <definedName name="FORM717">'[28]BD Div-7'!#REF!</definedName>
    <definedName name="FORM718" localSheetId="1">'[28]BD Div-7'!#REF!</definedName>
    <definedName name="FORM718" localSheetId="7">'[28]BD Div-7'!#REF!</definedName>
    <definedName name="FORM718">'[28]BD Div-7'!#REF!</definedName>
    <definedName name="FORM721" localSheetId="1">#REF!</definedName>
    <definedName name="FORM721" localSheetId="7">#REF!</definedName>
    <definedName name="FORM721">#REF!</definedName>
    <definedName name="FORM731" localSheetId="1">#REF!</definedName>
    <definedName name="FORM731" localSheetId="7">#REF!</definedName>
    <definedName name="FORM731">#REF!</definedName>
    <definedName name="FORM732" localSheetId="1">#REF!</definedName>
    <definedName name="FORM732" localSheetId="7">#REF!</definedName>
    <definedName name="FORM732">#REF!</definedName>
    <definedName name="FORM733" localSheetId="1">#REF!</definedName>
    <definedName name="FORM733" localSheetId="7">#REF!</definedName>
    <definedName name="FORM733">#REF!</definedName>
    <definedName name="FORM734" localSheetId="1">#REF!</definedName>
    <definedName name="FORM734" localSheetId="7">#REF!</definedName>
    <definedName name="FORM734">#REF!</definedName>
    <definedName name="FORM735" localSheetId="1">#REF!</definedName>
    <definedName name="FORM735" localSheetId="7">#REF!</definedName>
    <definedName name="FORM735">#REF!</definedName>
    <definedName name="FORM744" localSheetId="1">'[28]BD Div-7'!#REF!</definedName>
    <definedName name="FORM744" localSheetId="7">'[28]BD Div-7'!#REF!</definedName>
    <definedName name="FORM744">'[28]BD Div-7'!#REF!</definedName>
    <definedName name="FORM745" localSheetId="1">'[28]BD Div-7'!#REF!</definedName>
    <definedName name="FORM745" localSheetId="7">'[28]BD Div-7'!#REF!</definedName>
    <definedName name="FORM745">'[28]BD Div-7'!#REF!</definedName>
    <definedName name="FORM7610" localSheetId="1">'[28]BD Div-7'!#REF!</definedName>
    <definedName name="FORM7610" localSheetId="7">'[28]BD Div-7'!#REF!</definedName>
    <definedName name="FORM7610">'[28]BD Div-7'!#REF!</definedName>
    <definedName name="FORM7612a" localSheetId="1">'[28]BD Div-7'!#REF!</definedName>
    <definedName name="FORM7612a" localSheetId="7">'[28]BD Div-7'!#REF!</definedName>
    <definedName name="FORM7612a">'[28]BD Div-7'!#REF!</definedName>
    <definedName name="FORM7612b" localSheetId="1">'[28]BD Div-7'!#REF!</definedName>
    <definedName name="FORM7612b" localSheetId="7">'[28]BD Div-7'!#REF!</definedName>
    <definedName name="FORM7612b">'[28]BD Div-7'!#REF!</definedName>
    <definedName name="FORM7612c" localSheetId="1">'[28]BD Div-7'!#REF!</definedName>
    <definedName name="FORM7612c" localSheetId="7">'[28]BD Div-7'!#REF!</definedName>
    <definedName name="FORM7612c">'[28]BD Div-7'!#REF!</definedName>
    <definedName name="FORM7613a" localSheetId="1">'[28]BD Div-7'!#REF!</definedName>
    <definedName name="FORM7613a" localSheetId="7">'[28]BD Div-7'!#REF!</definedName>
    <definedName name="FORM7613a">'[28]BD Div-7'!#REF!</definedName>
    <definedName name="FORM7613b" localSheetId="1">'[28]BD Div-7'!#REF!</definedName>
    <definedName name="FORM7613b" localSheetId="7">'[28]BD Div-7'!#REF!</definedName>
    <definedName name="FORM7613b">'[28]BD Div-7'!#REF!</definedName>
    <definedName name="FORM7613c" localSheetId="1">'[28]BD Div-7'!#REF!</definedName>
    <definedName name="FORM7613c" localSheetId="7">'[28]BD Div-7'!#REF!</definedName>
    <definedName name="FORM7613c">'[28]BD Div-7'!#REF!</definedName>
    <definedName name="FORM7614a" localSheetId="1">'[28]BD Div-7'!#REF!</definedName>
    <definedName name="FORM7614a" localSheetId="7">'[28]BD Div-7'!#REF!</definedName>
    <definedName name="FORM7614a">'[28]BD Div-7'!#REF!</definedName>
    <definedName name="FORM7614b" localSheetId="1">'[28]BD Div-7'!#REF!</definedName>
    <definedName name="FORM7614b" localSheetId="7">'[28]BD Div-7'!#REF!</definedName>
    <definedName name="FORM7614b">'[28]BD Div-7'!#REF!</definedName>
    <definedName name="FORM7614c" localSheetId="1">'[28]BD Div-7'!#REF!</definedName>
    <definedName name="FORM7614c" localSheetId="7">'[28]BD Div-7'!#REF!</definedName>
    <definedName name="FORM7614c">'[28]BD Div-7'!#REF!</definedName>
    <definedName name="FORM7614d" localSheetId="1">'[28]BD Div-7'!#REF!</definedName>
    <definedName name="FORM7614d" localSheetId="7">'[28]BD Div-7'!#REF!</definedName>
    <definedName name="FORM7614d">'[28]BD Div-7'!#REF!</definedName>
    <definedName name="FORM7614e" localSheetId="1">'[28]BD Div-7'!#REF!</definedName>
    <definedName name="FORM7614e" localSheetId="7">'[28]BD Div-7'!#REF!</definedName>
    <definedName name="FORM7614e">'[28]BD Div-7'!#REF!</definedName>
    <definedName name="FORM7618" localSheetId="1">'[28]BD Div-7'!#REF!</definedName>
    <definedName name="FORM7618" localSheetId="7">'[28]BD Div-7'!#REF!</definedName>
    <definedName name="FORM7618">'[28]BD Div-7'!#REF!</definedName>
    <definedName name="FORM7619" localSheetId="1">'[28]BD Div-7'!#REF!</definedName>
    <definedName name="FORM7619" localSheetId="7">'[28]BD Div-7'!#REF!</definedName>
    <definedName name="FORM7619">'[28]BD Div-7'!#REF!</definedName>
    <definedName name="FORM768" localSheetId="1">'[28]BD Div-7'!#REF!</definedName>
    <definedName name="FORM768" localSheetId="7">'[28]BD Div-7'!#REF!</definedName>
    <definedName name="FORM768">'[28]BD Div-7'!#REF!</definedName>
    <definedName name="FORM769" localSheetId="1">'[28]BD Div-7'!#REF!</definedName>
    <definedName name="FORM769" localSheetId="7">'[28]BD Div-7'!#REF!</definedName>
    <definedName name="FORM769">'[28]BD Div-7'!#REF!</definedName>
    <definedName name="FORM76X" localSheetId="1">'[28]BD Div-7'!#REF!</definedName>
    <definedName name="FORM76X" localSheetId="7">'[28]BD Div-7'!#REF!</definedName>
    <definedName name="FORM76X">'[28]BD Div-7'!#REF!</definedName>
    <definedName name="FORM771a" localSheetId="1">#REF!</definedName>
    <definedName name="FORM771a" localSheetId="7">#REF!</definedName>
    <definedName name="FORM771a">#REF!</definedName>
    <definedName name="FORM771b" localSheetId="1">#REF!</definedName>
    <definedName name="FORM771b" localSheetId="7">#REF!</definedName>
    <definedName name="FORM771b">#REF!</definedName>
    <definedName name="FORM771c" localSheetId="1">#REF!</definedName>
    <definedName name="FORM771c" localSheetId="7">#REF!</definedName>
    <definedName name="FORM771c">#REF!</definedName>
    <definedName name="FORM771d" localSheetId="1">#REF!</definedName>
    <definedName name="FORM771d" localSheetId="7">#REF!</definedName>
    <definedName name="FORM771d">#REF!</definedName>
    <definedName name="FORM772a" localSheetId="1">#REF!</definedName>
    <definedName name="FORM772a" localSheetId="7">#REF!</definedName>
    <definedName name="FORM772a">#REF!</definedName>
    <definedName name="FORM772b" localSheetId="1">#REF!</definedName>
    <definedName name="FORM772b" localSheetId="7">#REF!</definedName>
    <definedName name="FORM772b">#REF!</definedName>
    <definedName name="FORM772c" localSheetId="1">#REF!</definedName>
    <definedName name="FORM772c" localSheetId="7">#REF!</definedName>
    <definedName name="FORM772c">#REF!</definedName>
    <definedName name="FORM772d" localSheetId="1">#REF!</definedName>
    <definedName name="FORM772d" localSheetId="7">#REF!</definedName>
    <definedName name="FORM772d">#REF!</definedName>
    <definedName name="FORM79manual" localSheetId="1">'[67]DIV-7'!#REF!</definedName>
    <definedName name="FORM79manual" localSheetId="7">'[67]DIV-7'!#REF!</definedName>
    <definedName name="FORM79manual">'[67]DIV-7'!#REF!</definedName>
    <definedName name="FORM79mekanis" localSheetId="1">'[28]BD Div-7'!#REF!</definedName>
    <definedName name="FORM79mekanis" localSheetId="7">'[28]BD Div-7'!#REF!</definedName>
    <definedName name="FORM79mekanis">'[28]BD Div-7'!#REF!</definedName>
    <definedName name="FORM811">'[67]DIV-8'!$L$1:$V$61</definedName>
    <definedName name="FORM812">'[67]DIV-8'!$L$180:$V$240</definedName>
    <definedName name="FORM813" localSheetId="1">'[28]BD Div-8'!#REF!</definedName>
    <definedName name="FORM813" localSheetId="7">'[28]BD Div-8'!#REF!</definedName>
    <definedName name="FORM813">'[28]BD Div-8'!#REF!</definedName>
    <definedName name="FORM814" localSheetId="1">'[28]BD Div-8'!#REF!</definedName>
    <definedName name="FORM814" localSheetId="7">'[28]BD Div-8'!#REF!</definedName>
    <definedName name="FORM814">'[28]BD Div-8'!#REF!</definedName>
    <definedName name="FORM815">'[67]DIV-8'!$L$717:$V$777</definedName>
    <definedName name="FORM817" localSheetId="1">'[28]BD Div-8'!#REF!</definedName>
    <definedName name="FORM817" localSheetId="7">'[28]BD Div-8'!#REF!</definedName>
    <definedName name="FORM817">'[28]BD Div-8'!#REF!</definedName>
    <definedName name="FORM818" localSheetId="1">'[28]BD Div-8'!#REF!</definedName>
    <definedName name="FORM818" localSheetId="7">'[28]BD Div-8'!#REF!</definedName>
    <definedName name="FORM818">'[28]BD Div-8'!#REF!</definedName>
    <definedName name="FORM819" localSheetId="1">'[28]BD Div-8'!#REF!</definedName>
    <definedName name="FORM819" localSheetId="7">'[28]BD Div-8'!#REF!</definedName>
    <definedName name="FORM819">'[28]BD Div-8'!#REF!</definedName>
    <definedName name="FORM82" localSheetId="1">'[28]BD Div-8'!#REF!</definedName>
    <definedName name="FORM82" localSheetId="7">'[28]BD Div-8'!#REF!</definedName>
    <definedName name="FORM82">'[28]BD Div-8'!#REF!</definedName>
    <definedName name="FORM841" localSheetId="1">'[28]BD Div-8'!#REF!</definedName>
    <definedName name="FORM841" localSheetId="7">'[28]BD Div-8'!#REF!</definedName>
    <definedName name="FORM841">'[28]BD Div-8'!#REF!</definedName>
    <definedName name="FORM8410">'[67]DIV-8'!$L$2222:$V$2282</definedName>
    <definedName name="FORM842" localSheetId="1">'[28]BD Div-8'!#REF!</definedName>
    <definedName name="FORM842" localSheetId="7">'[28]BD Div-8'!#REF!</definedName>
    <definedName name="FORM842">'[28]BD Div-8'!#REF!</definedName>
    <definedName name="FORM844" localSheetId="1">'[28]BD Div-8'!#REF!</definedName>
    <definedName name="FORM844" localSheetId="7">'[28]BD Div-8'!#REF!</definedName>
    <definedName name="FORM844">'[28]BD Div-8'!#REF!</definedName>
    <definedName name="FORM845" localSheetId="1">'[28]BD Div-8'!#REF!</definedName>
    <definedName name="FORM845" localSheetId="7">'[28]BD Div-8'!#REF!</definedName>
    <definedName name="FORM845">'[28]BD Div-8'!#REF!</definedName>
    <definedName name="FORM846">'[67]DIV-8'!$L$1978:$V$2038</definedName>
    <definedName name="FORM847">'[67]DIV-8'!$L$2100:$V$2160</definedName>
    <definedName name="FORMGEOTEKSTIL" localSheetId="1">'[28]BD Div-7'!#REF!</definedName>
    <definedName name="FORMGEOTEKSTIL" localSheetId="7">'[28]BD Div-7'!#REF!</definedName>
    <definedName name="FORMGEOTEKSTIL">'[28]BD Div-7'!#REF!</definedName>
    <definedName name="fqfwef" localSheetId="1">'[57]ARP-10'!#REF!</definedName>
    <definedName name="fqfwef" localSheetId="7">'[57]ARP-10'!#REF!</definedName>
    <definedName name="fqfwef">'[57]ARP-10'!#REF!</definedName>
    <definedName name="FR" localSheetId="1">#REF!</definedName>
    <definedName name="FR" localSheetId="7">#REF!</definedName>
    <definedName name="FR">#REF!</definedName>
    <definedName name="frc4x10" localSheetId="1">#REF!</definedName>
    <definedName name="frc4x10" localSheetId="7">#REF!</definedName>
    <definedName name="frc4x10">#REF!</definedName>
    <definedName name="frc4x1x400" localSheetId="1">#REF!</definedName>
    <definedName name="frc4x1x400" localSheetId="7">#REF!</definedName>
    <definedName name="frc4x1x400">#REF!</definedName>
    <definedName name="frc4x25" localSheetId="1">#REF!</definedName>
    <definedName name="frc4x25" localSheetId="7">#REF!</definedName>
    <definedName name="frc4x25">#REF!</definedName>
    <definedName name="frc4x300" localSheetId="1">#REF!</definedName>
    <definedName name="frc4x300" localSheetId="7">#REF!</definedName>
    <definedName name="frc4x300">#REF!</definedName>
    <definedName name="frc4x35" localSheetId="1">#REF!</definedName>
    <definedName name="frc4x35" localSheetId="7">#REF!</definedName>
    <definedName name="frc4x35">#REF!</definedName>
    <definedName name="frc4x95" localSheetId="1">#REF!</definedName>
    <definedName name="frc4x95" localSheetId="7">#REF!</definedName>
    <definedName name="frc4x95">#REF!</definedName>
    <definedName name="frc5x4" localSheetId="1">#REF!</definedName>
    <definedName name="frc5x4" localSheetId="7">#REF!</definedName>
    <definedName name="frc5x4">#REF!</definedName>
    <definedName name="frc5x6" localSheetId="1">#REF!</definedName>
    <definedName name="frc5x6" localSheetId="7">#REF!</definedName>
    <definedName name="frc5x6">#REF!</definedName>
    <definedName name="fs" localSheetId="1">#REF!</definedName>
    <definedName name="fs" localSheetId="7">#REF!</definedName>
    <definedName name="fs">#REF!</definedName>
    <definedName name="FSB" localSheetId="1">#REF!</definedName>
    <definedName name="FSB" localSheetId="7">#REF!</definedName>
    <definedName name="FSB">#REF!</definedName>
    <definedName name="FST" localSheetId="1">#REF!</definedName>
    <definedName name="FST" localSheetId="7">#REF!</definedName>
    <definedName name="FST">#REF!</definedName>
    <definedName name="fsvd100" localSheetId="1">#REF!</definedName>
    <definedName name="fsvd100" localSheetId="7">#REF!</definedName>
    <definedName name="fsvd100">#REF!</definedName>
    <definedName name="fsvd150" localSheetId="1">#REF!</definedName>
    <definedName name="fsvd150" localSheetId="7">#REF!</definedName>
    <definedName name="fsvd150">#REF!</definedName>
    <definedName name="fsvd65" localSheetId="1">#REF!</definedName>
    <definedName name="fsvd65" localSheetId="7">#REF!</definedName>
    <definedName name="fsvd65">#REF!</definedName>
    <definedName name="FULVIMIXER" localSheetId="1">#REF!</definedName>
    <definedName name="FULVIMIXER" localSheetId="7">#REF!</definedName>
    <definedName name="FULVIMIXER">#REF!</definedName>
    <definedName name="FURNITURE__FURNISHING" localSheetId="1">#REF!</definedName>
    <definedName name="FURNITURE__FURNISHING" localSheetId="7">#REF!</definedName>
    <definedName name="FURNITURE__FURNISHING">#REF!</definedName>
    <definedName name="G.50.I" localSheetId="1">#REF!</definedName>
    <definedName name="G.50.I" localSheetId="7">#REF!</definedName>
    <definedName name="G.50.I">#REF!</definedName>
    <definedName name="G.51.C" localSheetId="1">#REF!</definedName>
    <definedName name="G.51.C" localSheetId="7">#REF!</definedName>
    <definedName name="G.51.C">#REF!</definedName>
    <definedName name="G.72" localSheetId="1">#REF!</definedName>
    <definedName name="G.72" localSheetId="7">#REF!</definedName>
    <definedName name="G.72">#REF!</definedName>
    <definedName name="Gajipeg" localSheetId="1">#REF!</definedName>
    <definedName name="Gajipeg" localSheetId="7">#REF!</definedName>
    <definedName name="Gajipeg">#REF!</definedName>
    <definedName name="GD" localSheetId="1">#REF!</definedName>
    <definedName name="GD" localSheetId="7">#REF!</definedName>
    <definedName name="GD">#REF!</definedName>
    <definedName name="GENSET" localSheetId="1">#REF!</definedName>
    <definedName name="GENSET" localSheetId="7">#REF!</definedName>
    <definedName name="GENSET">#REF!</definedName>
    <definedName name="ghgfjhh">[68]Cover!$A$1</definedName>
    <definedName name="GL" localSheetId="1">#REF!</definedName>
    <definedName name="GL" localSheetId="7">#REF!</definedName>
    <definedName name="GL">#REF!</definedName>
    <definedName name="gl3p" localSheetId="1">#REF!</definedName>
    <definedName name="gl3p" localSheetId="7">#REF!</definedName>
    <definedName name="gl3p">#REF!</definedName>
    <definedName name="GLAS" localSheetId="1">[13]Material!#REF!</definedName>
    <definedName name="GLAS" localSheetId="7">[13]Material!#REF!</definedName>
    <definedName name="GLAS">[13]Material!#REF!</definedName>
    <definedName name="glas1" localSheetId="1">[13]Material!#REF!</definedName>
    <definedName name="glas1" localSheetId="7">[13]Material!#REF!</definedName>
    <definedName name="glas1">[13]Material!#REF!</definedName>
    <definedName name="GLWO" localSheetId="1">[13]Material!#REF!</definedName>
    <definedName name="GLWO" localSheetId="7">[13]Material!#REF!</definedName>
    <definedName name="GLWO">[13]Material!#REF!</definedName>
    <definedName name="govpd15" localSheetId="1">#REF!</definedName>
    <definedName name="govpd15" localSheetId="7">#REF!</definedName>
    <definedName name="govpd15">#REF!</definedName>
    <definedName name="grader" localSheetId="1">#REF!</definedName>
    <definedName name="grader" localSheetId="7">#REF!</definedName>
    <definedName name="grader">#REF!</definedName>
    <definedName name="GRAND_PALEMBANG_HOTEL___PALEMBANG" localSheetId="1">#REF!</definedName>
    <definedName name="GRAND_PALEMBANG_HOTEL___PALEMBANG" localSheetId="7">#REF!</definedName>
    <definedName name="GRAND_PALEMBANG_HOTEL___PALEMBANG">#REF!</definedName>
    <definedName name="GRAVEL">'[45]An. Quarry'!$A$353:$H$416</definedName>
    <definedName name="grc" localSheetId="1">#REF!</definedName>
    <definedName name="grc" localSheetId="7">#REF!</definedName>
    <definedName name="grc">#REF!</definedName>
    <definedName name="GROUND_FLOOR" localSheetId="1">#REF!</definedName>
    <definedName name="GROUND_FLOOR" localSheetId="7">#REF!</definedName>
    <definedName name="GROUND_FLOOR">#REF!</definedName>
    <definedName name="gs_1" localSheetId="1">#REF!</definedName>
    <definedName name="gs_1" localSheetId="7">#REF!</definedName>
    <definedName name="gs_1">#REF!</definedName>
    <definedName name="gs_2" localSheetId="1">#REF!</definedName>
    <definedName name="gs_2" localSheetId="7">#REF!</definedName>
    <definedName name="gs_2">#REF!</definedName>
    <definedName name="gs110g" localSheetId="1">#REF!</definedName>
    <definedName name="gs110g" localSheetId="7">#REF!</definedName>
    <definedName name="gs110g">#REF!</definedName>
    <definedName name="gs14g" localSheetId="1">#REF!</definedName>
    <definedName name="gs14g" localSheetId="7">#REF!</definedName>
    <definedName name="gs14g">#REF!</definedName>
    <definedName name="gs55g" localSheetId="1">#REF!</definedName>
    <definedName name="gs55g" localSheetId="7">#REF!</definedName>
    <definedName name="gs55g">#REF!</definedName>
    <definedName name="gs6g" localSheetId="1">#REF!</definedName>
    <definedName name="gs6g" localSheetId="7">#REF!</definedName>
    <definedName name="gs6g">#REF!</definedName>
    <definedName name="gs80g" localSheetId="1">#REF!</definedName>
    <definedName name="gs80g" localSheetId="7">#REF!</definedName>
    <definedName name="gs80g">#REF!</definedName>
    <definedName name="h" localSheetId="1">#REF!</definedName>
    <definedName name="h" localSheetId="7">#REF!</definedName>
    <definedName name="h">#REF!</definedName>
    <definedName name="H_MOB" localSheetId="1">'[69]Lamp.2,3&amp;4'!#REF!</definedName>
    <definedName name="H_MOB" localSheetId="7">'[69]Lamp.2,3&amp;4'!#REF!</definedName>
    <definedName name="H_MOB">'[69]Lamp.2,3&amp;4'!#REF!</definedName>
    <definedName name="HAPUS" localSheetId="1">#REF!</definedName>
    <definedName name="HAPUS" localSheetId="7">#REF!</definedName>
    <definedName name="HAPUS">#REF!</definedName>
    <definedName name="HARGA">'[45]An. Quarry'!$A$1:$H$62</definedName>
    <definedName name="HARGA_ALAT" localSheetId="1">'[27]U&amp;B'!#REF!</definedName>
    <definedName name="HARGA_ALAT" localSheetId="7">'[27]U&amp;B'!#REF!</definedName>
    <definedName name="HARGA_ALAT">'[27]U&amp;B'!#REF!</definedName>
    <definedName name="HASIL" localSheetId="1">#REF!</definedName>
    <definedName name="HASIL" localSheetId="7">#REF!</definedName>
    <definedName name="HASIL">#REF!</definedName>
    <definedName name="hdw" localSheetId="1">#REF!</definedName>
    <definedName name="hdw" localSheetId="7">#REF!</definedName>
    <definedName name="hdw">#REF!</definedName>
    <definedName name="he_1" localSheetId="1">#REF!</definedName>
    <definedName name="he_1" localSheetId="7">#REF!</definedName>
    <definedName name="he_1">#REF!</definedName>
    <definedName name="he_2" localSheetId="1">#REF!</definedName>
    <definedName name="he_2" localSheetId="7">#REF!</definedName>
    <definedName name="he_2">#REF!</definedName>
    <definedName name="Heä_soá_laép_xaø_H">1.7</definedName>
    <definedName name="heä_soá_sình_laày" localSheetId="1">#REF!</definedName>
    <definedName name="heä_soá_sình_laày" localSheetId="7">#REF!</definedName>
    <definedName name="heä_soá_sình_laày">#REF!</definedName>
    <definedName name="HH15HT" localSheetId="1">'[24]TONGKE-HT'!#REF!</definedName>
    <definedName name="HH15HT" localSheetId="7">'[24]TONGKE-HT'!#REF!</definedName>
    <definedName name="HH15HT">'[24]TONGKE-HT'!#REF!</definedName>
    <definedName name="HH16HT" localSheetId="1">'[24]TONGKE-HT'!#REF!</definedName>
    <definedName name="HH16HT" localSheetId="7">'[24]TONGKE-HT'!#REF!</definedName>
    <definedName name="HH16HT">'[24]TONGKE-HT'!#REF!</definedName>
    <definedName name="HH19HT" localSheetId="1">'[24]TONGKE-HT'!#REF!</definedName>
    <definedName name="HH19HT" localSheetId="7">'[24]TONGKE-HT'!#REF!</definedName>
    <definedName name="HH19HT">'[24]TONGKE-HT'!#REF!</definedName>
    <definedName name="HH20HT" localSheetId="1">'[24]TONGKE-HT'!#REF!</definedName>
    <definedName name="HH20HT" localSheetId="7">'[24]TONGKE-HT'!#REF!</definedName>
    <definedName name="HH20HT">'[24]TONGKE-HT'!#REF!</definedName>
    <definedName name="hil" localSheetId="1">#REF!</definedName>
    <definedName name="hil" localSheetId="7">#REF!</definedName>
    <definedName name="hil">#REF!</definedName>
    <definedName name="hitAnalisa">[62]Analisa!$D$5:$BA$647</definedName>
    <definedName name="hitEqp">[62]Analisa!$G$15:$AB$647</definedName>
    <definedName name="hitLab">[62]Analisa!$AL$15:$AT$647</definedName>
    <definedName name="hitMat">[62]Analisa!$AC$15:$AK$647</definedName>
    <definedName name="hitUPA">[62]UPA!$H$7:$N$4425</definedName>
    <definedName name="HOTMIX" localSheetId="1">#REF!</definedName>
    <definedName name="HOTMIX" localSheetId="7">#REF!</definedName>
    <definedName name="HOTMIX">#REF!</definedName>
    <definedName name="HSCT3">0.1</definedName>
    <definedName name="hsdc1" localSheetId="1">#REF!</definedName>
    <definedName name="hsdc1" localSheetId="7">#REF!</definedName>
    <definedName name="hsdc1">#REF!</definedName>
    <definedName name="HSDD" localSheetId="1">[24]phuluc1!#REF!</definedName>
    <definedName name="HSDD" localSheetId="7">[24]phuluc1!#REF!</definedName>
    <definedName name="HSDD">[24]phuluc1!#REF!</definedName>
    <definedName name="HSDN">2.5</definedName>
    <definedName name="HSHH" localSheetId="1">#REF!</definedName>
    <definedName name="HSHH" localSheetId="7">#REF!</definedName>
    <definedName name="HSHH">#REF!</definedName>
    <definedName name="HSHHUT" localSheetId="1">#REF!</definedName>
    <definedName name="HSHHUT" localSheetId="7">#REF!</definedName>
    <definedName name="HSHHUT">#REF!</definedName>
    <definedName name="hskk1">[24]chitiet!$D$4</definedName>
    <definedName name="HSL" localSheetId="1">[70]Sheet3!#REF!</definedName>
    <definedName name="HSL" localSheetId="7">[70]Sheet3!#REF!</definedName>
    <definedName name="HSL">[70]Sheet3!#REF!</definedName>
    <definedName name="HSNC">[55]Du_lieu!$C$6</definedName>
    <definedName name="hspt" localSheetId="1">#REF!</definedName>
    <definedName name="hspt" localSheetId="7">#REF!</definedName>
    <definedName name="hspt">#REF!</definedName>
    <definedName name="HSSL" localSheetId="1">#REF!</definedName>
    <definedName name="HSSL" localSheetId="7">#REF!</definedName>
    <definedName name="HSSL">#REF!</definedName>
    <definedName name="hsut" localSheetId="1">#REF!</definedName>
    <definedName name="hsut" localSheetId="7">#REF!</definedName>
    <definedName name="hsut">#REF!</definedName>
    <definedName name="HSVC1" localSheetId="1">#REF!</definedName>
    <definedName name="HSVC1" localSheetId="7">#REF!</definedName>
    <definedName name="HSVC1">#REF!</definedName>
    <definedName name="HSVC2" localSheetId="1">#REF!</definedName>
    <definedName name="HSVC2" localSheetId="7">#REF!</definedName>
    <definedName name="HSVC2">#REF!</definedName>
    <definedName name="HSVC3" localSheetId="1">#REF!</definedName>
    <definedName name="HSVC3" localSheetId="7">#REF!</definedName>
    <definedName name="HSVC3">#REF!</definedName>
    <definedName name="hswt" localSheetId="1">#REF!</definedName>
    <definedName name="hswt" localSheetId="7">#REF!</definedName>
    <definedName name="hswt">#REF!</definedName>
    <definedName name="ht25nc" localSheetId="1">'[24]lam-moi'!#REF!</definedName>
    <definedName name="ht25nc" localSheetId="7">'[24]lam-moi'!#REF!</definedName>
    <definedName name="ht25nc">'[24]lam-moi'!#REF!</definedName>
    <definedName name="ht25vl" localSheetId="1">'[24]lam-moi'!#REF!</definedName>
    <definedName name="ht25vl" localSheetId="7">'[24]lam-moi'!#REF!</definedName>
    <definedName name="ht25vl">'[24]lam-moi'!#REF!</definedName>
    <definedName name="ht325nc" localSheetId="1">'[24]lam-moi'!#REF!</definedName>
    <definedName name="ht325nc" localSheetId="7">'[24]lam-moi'!#REF!</definedName>
    <definedName name="ht325nc">'[24]lam-moi'!#REF!</definedName>
    <definedName name="ht325vl" localSheetId="1">'[24]lam-moi'!#REF!</definedName>
    <definedName name="ht325vl" localSheetId="7">'[24]lam-moi'!#REF!</definedName>
    <definedName name="ht325vl">'[24]lam-moi'!#REF!</definedName>
    <definedName name="ht37k" localSheetId="1">'[24]lam-moi'!#REF!</definedName>
    <definedName name="ht37k" localSheetId="7">'[24]lam-moi'!#REF!</definedName>
    <definedName name="ht37k">'[24]lam-moi'!#REF!</definedName>
    <definedName name="ht37nc" localSheetId="1">'[24]lam-moi'!#REF!</definedName>
    <definedName name="ht37nc" localSheetId="7">'[24]lam-moi'!#REF!</definedName>
    <definedName name="ht37nc">'[24]lam-moi'!#REF!</definedName>
    <definedName name="ht50nc" localSheetId="1">'[24]lam-moi'!#REF!</definedName>
    <definedName name="ht50nc" localSheetId="7">'[24]lam-moi'!#REF!</definedName>
    <definedName name="ht50nc">'[24]lam-moi'!#REF!</definedName>
    <definedName name="ht50vl" localSheetId="1">'[24]lam-moi'!#REF!</definedName>
    <definedName name="ht50vl" localSheetId="7">'[24]lam-moi'!#REF!</definedName>
    <definedName name="ht50vl">'[24]lam-moi'!#REF!</definedName>
    <definedName name="HTNC" localSheetId="1">#REF!</definedName>
    <definedName name="HTNC" localSheetId="7">#REF!</definedName>
    <definedName name="HTNC">#REF!</definedName>
    <definedName name="HTVL" localSheetId="1">#REF!</definedName>
    <definedName name="HTVL" localSheetId="7">#REF!</definedName>
    <definedName name="HTVL">#REF!</definedName>
    <definedName name="I" localSheetId="1">#REF!</definedName>
    <definedName name="I" localSheetId="7">#REF!</definedName>
    <definedName name="I">#REF!</definedName>
    <definedName name="I2É6" localSheetId="1">[24]chitimc!#REF!</definedName>
    <definedName name="I2É6" localSheetId="7">[24]chitimc!#REF!</definedName>
    <definedName name="I2É6">[24]chitimc!#REF!</definedName>
    <definedName name="ihb" localSheetId="1">#REF!</definedName>
    <definedName name="ihb" localSheetId="7">#REF!</definedName>
    <definedName name="ihb">#REF!</definedName>
    <definedName name="ihbl" localSheetId="1">#REF!</definedName>
    <definedName name="ihbl" localSheetId="7">#REF!</definedName>
    <definedName name="ihbl">#REF!</definedName>
    <definedName name="ii" localSheetId="1">#REF!</definedName>
    <definedName name="ii" localSheetId="7">#REF!</definedName>
    <definedName name="ii">#REF!</definedName>
    <definedName name="Iinvestasi" localSheetId="1">'[71]lam-moi'!#REF!</definedName>
    <definedName name="Iinvestasi" localSheetId="7">'[71]lam-moi'!#REF!</definedName>
    <definedName name="Iinvestasi">'[71]lam-moi'!#REF!</definedName>
    <definedName name="incli" localSheetId="1">#REF!</definedName>
    <definedName name="incli" localSheetId="7">#REF!</definedName>
    <definedName name="incli">#REF!</definedName>
    <definedName name="IND">'[72]FORM 7'!$F$19</definedName>
    <definedName name="inves" localSheetId="1">#REF!</definedName>
    <definedName name="inves" localSheetId="7">#REF!</definedName>
    <definedName name="inves">#REF!</definedName>
    <definedName name="ISO" localSheetId="1">#REF!</definedName>
    <definedName name="ISO" localSheetId="7">#REF!</definedName>
    <definedName name="ISO">#REF!</definedName>
    <definedName name="ITC" localSheetId="1">#REF!</definedName>
    <definedName name="ITC" localSheetId="7">#REF!</definedName>
    <definedName name="ITC">#REF!</definedName>
    <definedName name="Item" localSheetId="1">#REF!</definedName>
    <definedName name="Item" localSheetId="7">#REF!</definedName>
    <definedName name="Item">#REF!</definedName>
    <definedName name="j" localSheetId="1">#REF!</definedName>
    <definedName name="j" localSheetId="7">#REF!</definedName>
    <definedName name="j">#REF!</definedName>
    <definedName name="JACKHAMMER" localSheetId="1">#REF!</definedName>
    <definedName name="JACKHAMMER" localSheetId="7">#REF!</definedName>
    <definedName name="JACKHAMMER">#REF!</definedName>
    <definedName name="jadwal">[73]Scedule!$A$14:$AS$67</definedName>
    <definedName name="JASA" localSheetId="1">#REF!</definedName>
    <definedName name="JASA" localSheetId="7">#REF!</definedName>
    <definedName name="JASA">#REF!</definedName>
    <definedName name="jbt" localSheetId="1">#REF!</definedName>
    <definedName name="jbt" localSheetId="7">#REF!</definedName>
    <definedName name="jbt">#REF!</definedName>
    <definedName name="JEFTA" localSheetId="1">#REF!</definedName>
    <definedName name="JEFTA" localSheetId="7">#REF!</definedName>
    <definedName name="JEFTA">#REF!</definedName>
    <definedName name="jghjgjhg" localSheetId="1">[74]Cover!#REF!</definedName>
    <definedName name="jghjgjhg" localSheetId="7">[74]Cover!#REF!</definedName>
    <definedName name="jghjgjhg">[74]Cover!#REF!</definedName>
    <definedName name="jik" localSheetId="1">#REF!</definedName>
    <definedName name="jik" localSheetId="7">#REF!</definedName>
    <definedName name="jik">#REF!</definedName>
    <definedName name="JJ" localSheetId="1">#REF!</definedName>
    <definedName name="JJ" localSheetId="7">#REF!</definedName>
    <definedName name="JJ">#REF!</definedName>
    <definedName name="jkljlk" localSheetId="1">[75]Cover!#REF!</definedName>
    <definedName name="jkljlk" localSheetId="7">[75]Cover!#REF!</definedName>
    <definedName name="jkljlk">[75]Cover!#REF!</definedName>
    <definedName name="JML_TOT" localSheetId="1">#REF!</definedName>
    <definedName name="JML_TOT" localSheetId="7">#REF!</definedName>
    <definedName name="JML_TOT">#REF!</definedName>
    <definedName name="JREHAB" localSheetId="1">#REF!</definedName>
    <definedName name="JREHAB" localSheetId="7">#REF!</definedName>
    <definedName name="JREHAB">#REF!</definedName>
    <definedName name="JUDUL" localSheetId="1">#REF!</definedName>
    <definedName name="JUDUL" localSheetId="7">#REF!</definedName>
    <definedName name="JUDUL">#REF!</definedName>
    <definedName name="judul_bq" localSheetId="1">[76]SCH!#REF!</definedName>
    <definedName name="judul_bq" localSheetId="7">[76]SCH!#REF!</definedName>
    <definedName name="judul_bq">[76]SCH!#REF!</definedName>
    <definedName name="k" localSheetId="1">#REF!</definedName>
    <definedName name="k" localSheetId="7">#REF!</definedName>
    <definedName name="k">#REF!</definedName>
    <definedName name="K.110" localSheetId="1">#REF!</definedName>
    <definedName name="K.110" localSheetId="7">#REF!</definedName>
    <definedName name="K.110">#REF!</definedName>
    <definedName name="K.111" localSheetId="1">#REF!</definedName>
    <definedName name="K.111" localSheetId="7">#REF!</definedName>
    <definedName name="K.111">#REF!</definedName>
    <definedName name="K.112" localSheetId="1">#REF!</definedName>
    <definedName name="K.112" localSheetId="7">#REF!</definedName>
    <definedName name="K.112">#REF!</definedName>
    <definedName name="K.113" localSheetId="1">#REF!</definedName>
    <definedName name="K.113" localSheetId="7">#REF!</definedName>
    <definedName name="K.113">#REF!</definedName>
    <definedName name="K.114" localSheetId="1">#REF!</definedName>
    <definedName name="K.114" localSheetId="7">#REF!</definedName>
    <definedName name="K.114">#REF!</definedName>
    <definedName name="K.115" localSheetId="1">#REF!</definedName>
    <definedName name="K.115" localSheetId="7">#REF!</definedName>
    <definedName name="K.115">#REF!</definedName>
    <definedName name="K.116" localSheetId="1">#REF!</definedName>
    <definedName name="K.116" localSheetId="7">#REF!</definedName>
    <definedName name="K.116">#REF!</definedName>
    <definedName name="K.117" localSheetId="1">#REF!</definedName>
    <definedName name="K.117" localSheetId="7">#REF!</definedName>
    <definedName name="K.117">#REF!</definedName>
    <definedName name="K.118" localSheetId="1">#REF!</definedName>
    <definedName name="K.118" localSheetId="7">#REF!</definedName>
    <definedName name="K.118">#REF!</definedName>
    <definedName name="K.121" localSheetId="1">#REF!</definedName>
    <definedName name="K.121" localSheetId="7">#REF!</definedName>
    <definedName name="K.121">#REF!</definedName>
    <definedName name="K.122" localSheetId="1">#REF!</definedName>
    <definedName name="K.122" localSheetId="7">#REF!</definedName>
    <definedName name="K.122">#REF!</definedName>
    <definedName name="K.123" localSheetId="1">#REF!</definedName>
    <definedName name="K.123" localSheetId="7">#REF!</definedName>
    <definedName name="K.123">#REF!</definedName>
    <definedName name="K.124" localSheetId="1">#REF!</definedName>
    <definedName name="K.124" localSheetId="7">#REF!</definedName>
    <definedName name="K.124">#REF!</definedName>
    <definedName name="K.125" localSheetId="1">#REF!</definedName>
    <definedName name="K.125" localSheetId="7">#REF!</definedName>
    <definedName name="K.125">#REF!</definedName>
    <definedName name="K.126" localSheetId="1">#REF!</definedName>
    <definedName name="K.126" localSheetId="7">#REF!</definedName>
    <definedName name="K.126">#REF!</definedName>
    <definedName name="K.127" localSheetId="1">#REF!</definedName>
    <definedName name="K.127" localSheetId="7">#REF!</definedName>
    <definedName name="K.127">#REF!</definedName>
    <definedName name="K.128" localSheetId="1">#REF!</definedName>
    <definedName name="K.128" localSheetId="7">#REF!</definedName>
    <definedName name="K.128">#REF!</definedName>
    <definedName name="K.131" localSheetId="1">#REF!</definedName>
    <definedName name="K.131" localSheetId="7">#REF!</definedName>
    <definedName name="K.131">#REF!</definedName>
    <definedName name="K.132" localSheetId="1">#REF!</definedName>
    <definedName name="K.132" localSheetId="7">#REF!</definedName>
    <definedName name="K.132">#REF!</definedName>
    <definedName name="K.139" localSheetId="1">#REF!</definedName>
    <definedName name="K.139" localSheetId="7">#REF!</definedName>
    <definedName name="K.139">#REF!</definedName>
    <definedName name="K.140" localSheetId="1">#REF!</definedName>
    <definedName name="K.140" localSheetId="7">#REF!</definedName>
    <definedName name="K.140">#REF!</definedName>
    <definedName name="K.152" localSheetId="1">#REF!</definedName>
    <definedName name="K.152" localSheetId="7">#REF!</definedName>
    <definedName name="K.152">#REF!</definedName>
    <definedName name="K.153" localSheetId="1">#REF!</definedName>
    <definedName name="K.153" localSheetId="7">#REF!</definedName>
    <definedName name="K.153">#REF!</definedName>
    <definedName name="K.154" localSheetId="1">#REF!</definedName>
    <definedName name="K.154" localSheetId="7">#REF!</definedName>
    <definedName name="K.154">#REF!</definedName>
    <definedName name="K.155" localSheetId="1">#REF!</definedName>
    <definedName name="K.155" localSheetId="7">#REF!</definedName>
    <definedName name="K.155">#REF!</definedName>
    <definedName name="K.156" localSheetId="1">#REF!</definedName>
    <definedName name="K.156" localSheetId="7">#REF!</definedName>
    <definedName name="K.156">#REF!</definedName>
    <definedName name="K.157" localSheetId="1">#REF!</definedName>
    <definedName name="K.157" localSheetId="7">#REF!</definedName>
    <definedName name="K.157">#REF!</definedName>
    <definedName name="K.158" localSheetId="1">#REF!</definedName>
    <definedName name="K.158" localSheetId="7">#REF!</definedName>
    <definedName name="K.158">#REF!</definedName>
    <definedName name="K.210" localSheetId="1">#REF!</definedName>
    <definedName name="K.210" localSheetId="7">#REF!</definedName>
    <definedName name="K.210">#REF!</definedName>
    <definedName name="K.211" localSheetId="1">#REF!</definedName>
    <definedName name="K.211" localSheetId="7">#REF!</definedName>
    <definedName name="K.211">#REF!</definedName>
    <definedName name="K.220" localSheetId="1">#REF!</definedName>
    <definedName name="K.220" localSheetId="7">#REF!</definedName>
    <definedName name="K.220">#REF!</definedName>
    <definedName name="K.221" localSheetId="1">#REF!</definedName>
    <definedName name="K.221" localSheetId="7">#REF!</definedName>
    <definedName name="K.221">#REF!</definedName>
    <definedName name="K.224" localSheetId="1">#REF!</definedName>
    <definedName name="K.224" localSheetId="7">#REF!</definedName>
    <definedName name="K.224">#REF!</definedName>
    <definedName name="K.225" localSheetId="1">#REF!</definedName>
    <definedName name="K.225" localSheetId="7">#REF!</definedName>
    <definedName name="K.225">#REF!</definedName>
    <definedName name="K.230" localSheetId="1">#REF!</definedName>
    <definedName name="K.230" localSheetId="7">#REF!</definedName>
    <definedName name="K.230">#REF!</definedName>
    <definedName name="K.310" localSheetId="1">#REF!</definedName>
    <definedName name="K.310" localSheetId="7">#REF!</definedName>
    <definedName name="K.310">#REF!</definedName>
    <definedName name="K.311" localSheetId="1">#REF!</definedName>
    <definedName name="K.311" localSheetId="7">#REF!</definedName>
    <definedName name="K.311">#REF!</definedName>
    <definedName name="K.320" localSheetId="1">#REF!</definedName>
    <definedName name="K.320" localSheetId="7">#REF!</definedName>
    <definedName name="K.320">#REF!</definedName>
    <definedName name="K.321" localSheetId="1">#REF!</definedName>
    <definedName name="K.321" localSheetId="7">#REF!</definedName>
    <definedName name="K.321">#REF!</definedName>
    <definedName name="K.341" localSheetId="1">#REF!</definedName>
    <definedName name="K.341" localSheetId="7">#REF!</definedName>
    <definedName name="K.341">#REF!</definedName>
    <definedName name="K.342" localSheetId="1">#REF!</definedName>
    <definedName name="K.342" localSheetId="7">#REF!</definedName>
    <definedName name="K.342">#REF!</definedName>
    <definedName name="K.410" localSheetId="1">#REF!</definedName>
    <definedName name="K.410" localSheetId="7">#REF!</definedName>
    <definedName name="K.410">#REF!</definedName>
    <definedName name="K.411" localSheetId="1">#REF!</definedName>
    <definedName name="K.411" localSheetId="7">#REF!</definedName>
    <definedName name="K.411">#REF!</definedName>
    <definedName name="K.420" localSheetId="1">#REF!</definedName>
    <definedName name="K.420" localSheetId="7">#REF!</definedName>
    <definedName name="K.420">#REF!</definedName>
    <definedName name="K.421" localSheetId="1">#REF!</definedName>
    <definedName name="K.421" localSheetId="7">#REF!</definedName>
    <definedName name="K.421">#REF!</definedName>
    <definedName name="K.422" localSheetId="1">#REF!</definedName>
    <definedName name="K.422" localSheetId="7">#REF!</definedName>
    <definedName name="K.422">#REF!</definedName>
    <definedName name="K.423" localSheetId="1">#REF!</definedName>
    <definedName name="K.423" localSheetId="7">#REF!</definedName>
    <definedName name="K.423">#REF!</definedName>
    <definedName name="K.424" localSheetId="1">#REF!</definedName>
    <definedName name="K.424" localSheetId="7">#REF!</definedName>
    <definedName name="K.424">#REF!</definedName>
    <definedName name="K.510" localSheetId="1">#REF!</definedName>
    <definedName name="K.510" localSheetId="7">#REF!</definedName>
    <definedName name="K.510">#REF!</definedName>
    <definedName name="K.511" localSheetId="1">#REF!</definedName>
    <definedName name="K.511" localSheetId="7">#REF!</definedName>
    <definedName name="K.511">#REF!</definedName>
    <definedName name="K.512" localSheetId="1">#REF!</definedName>
    <definedName name="K.512" localSheetId="7">#REF!</definedName>
    <definedName name="K.512">#REF!</definedName>
    <definedName name="K.513" localSheetId="1">#REF!</definedName>
    <definedName name="K.513" localSheetId="7">#REF!</definedName>
    <definedName name="K.513">#REF!</definedName>
    <definedName name="K.514" localSheetId="1">#REF!</definedName>
    <definedName name="K.514" localSheetId="7">#REF!</definedName>
    <definedName name="K.514">#REF!</definedName>
    <definedName name="K.515" localSheetId="1">#REF!</definedName>
    <definedName name="K.515" localSheetId="7">#REF!</definedName>
    <definedName name="K.515">#REF!</definedName>
    <definedName name="K.516" localSheetId="1">#REF!</definedName>
    <definedName name="K.516" localSheetId="7">#REF!</definedName>
    <definedName name="K.516">#REF!</definedName>
    <definedName name="K.520" localSheetId="1">#REF!</definedName>
    <definedName name="K.520" localSheetId="7">#REF!</definedName>
    <definedName name="K.520">#REF!</definedName>
    <definedName name="K.521" localSheetId="1">#REF!</definedName>
    <definedName name="K.521" localSheetId="7">#REF!</definedName>
    <definedName name="K.521">#REF!</definedName>
    <definedName name="K.522" localSheetId="1">#REF!</definedName>
    <definedName name="K.522" localSheetId="7">#REF!</definedName>
    <definedName name="K.522">#REF!</definedName>
    <definedName name="K.523" localSheetId="1">#REF!</definedName>
    <definedName name="K.523" localSheetId="7">#REF!</definedName>
    <definedName name="K.523">#REF!</definedName>
    <definedName name="K.528" localSheetId="1">#REF!</definedName>
    <definedName name="K.528" localSheetId="7">#REF!</definedName>
    <definedName name="K.528">#REF!</definedName>
    <definedName name="K.610" localSheetId="1">#REF!</definedName>
    <definedName name="K.610" localSheetId="7">#REF!</definedName>
    <definedName name="K.610">#REF!</definedName>
    <definedName name="K.612" localSheetId="1">#REF!</definedName>
    <definedName name="K.612" localSheetId="7">#REF!</definedName>
    <definedName name="K.612">#REF!</definedName>
    <definedName name="K.613" localSheetId="1">#REF!</definedName>
    <definedName name="K.613" localSheetId="7">#REF!</definedName>
    <definedName name="K.613">#REF!</definedName>
    <definedName name="K.614" localSheetId="1">#REF!</definedName>
    <definedName name="K.614" localSheetId="7">#REF!</definedName>
    <definedName name="K.614">#REF!</definedName>
    <definedName name="K.615" localSheetId="1">#REF!</definedName>
    <definedName name="K.615" localSheetId="7">#REF!</definedName>
    <definedName name="K.615">#REF!</definedName>
    <definedName name="K.616" localSheetId="1">#REF!</definedName>
    <definedName name="K.616" localSheetId="7">#REF!</definedName>
    <definedName name="K.616">#REF!</definedName>
    <definedName name="K.617" localSheetId="1">#REF!</definedName>
    <definedName name="K.617" localSheetId="7">#REF!</definedName>
    <definedName name="K.617">#REF!</definedName>
    <definedName name="K.618" localSheetId="1">#REF!</definedName>
    <definedName name="K.618" localSheetId="7">#REF!</definedName>
    <definedName name="K.618">#REF!</definedName>
    <definedName name="K.619" localSheetId="1">#REF!</definedName>
    <definedName name="K.619" localSheetId="7">#REF!</definedName>
    <definedName name="K.619">#REF!</definedName>
    <definedName name="K.620" localSheetId="1">#REF!</definedName>
    <definedName name="K.620" localSheetId="7">#REF!</definedName>
    <definedName name="K.620">#REF!</definedName>
    <definedName name="K.621" localSheetId="1">#REF!</definedName>
    <definedName name="K.621" localSheetId="7">#REF!</definedName>
    <definedName name="K.621">#REF!</definedName>
    <definedName name="K.626" localSheetId="1">#REF!</definedName>
    <definedName name="K.626" localSheetId="7">#REF!</definedName>
    <definedName name="K.626">#REF!</definedName>
    <definedName name="K.631" localSheetId="1">#REF!</definedName>
    <definedName name="K.631" localSheetId="7">#REF!</definedName>
    <definedName name="K.631">#REF!</definedName>
    <definedName name="K.632" localSheetId="1">#REF!</definedName>
    <definedName name="K.632" localSheetId="7">#REF!</definedName>
    <definedName name="K.632">#REF!</definedName>
    <definedName name="K.636" localSheetId="1">#REF!</definedName>
    <definedName name="K.636" localSheetId="7">#REF!</definedName>
    <definedName name="K.636">#REF!</definedName>
    <definedName name="K.637" localSheetId="1">#REF!</definedName>
    <definedName name="K.637" localSheetId="7">#REF!</definedName>
    <definedName name="K.637">#REF!</definedName>
    <definedName name="K.638" localSheetId="1">#REF!</definedName>
    <definedName name="K.638" localSheetId="7">#REF!</definedName>
    <definedName name="K.638">#REF!</definedName>
    <definedName name="K.639" localSheetId="1">#REF!</definedName>
    <definedName name="K.639" localSheetId="7">#REF!</definedName>
    <definedName name="K.639">#REF!</definedName>
    <definedName name="K.640" localSheetId="1">#REF!</definedName>
    <definedName name="K.640" localSheetId="7">#REF!</definedName>
    <definedName name="K.640">#REF!</definedName>
    <definedName name="K.641.ROB" localSheetId="1">#REF!</definedName>
    <definedName name="K.641.ROB" localSheetId="7">#REF!</definedName>
    <definedName name="K.641.ROB">#REF!</definedName>
    <definedName name="K.705" localSheetId="1">#REF!</definedName>
    <definedName name="K.705" localSheetId="7">#REF!</definedName>
    <definedName name="K.705">#REF!</definedName>
    <definedName name="K.710" localSheetId="1">#REF!</definedName>
    <definedName name="K.710" localSheetId="7">#REF!</definedName>
    <definedName name="K.710">#REF!</definedName>
    <definedName name="K.715" localSheetId="1">#REF!</definedName>
    <definedName name="K.715" localSheetId="7">#REF!</definedName>
    <definedName name="K.715">#REF!</definedName>
    <definedName name="K.719" localSheetId="1">#REF!</definedName>
    <definedName name="K.719" localSheetId="7">#REF!</definedName>
    <definedName name="K.719">#REF!</definedName>
    <definedName name="K.720" localSheetId="1">#REF!</definedName>
    <definedName name="K.720" localSheetId="7">#REF!</definedName>
    <definedName name="K.720">#REF!</definedName>
    <definedName name="K.721" localSheetId="1">#REF!</definedName>
    <definedName name="K.721" localSheetId="7">#REF!</definedName>
    <definedName name="K.721">#REF!</definedName>
    <definedName name="K.722" localSheetId="1">#REF!</definedName>
    <definedName name="K.722" localSheetId="7">#REF!</definedName>
    <definedName name="K.722">#REF!</definedName>
    <definedName name="K.730" localSheetId="1">#REF!</definedName>
    <definedName name="K.730" localSheetId="7">#REF!</definedName>
    <definedName name="K.730">#REF!</definedName>
    <definedName name="K.815" localSheetId="1">#REF!</definedName>
    <definedName name="K.815" localSheetId="7">#REF!</definedName>
    <definedName name="K.815">#REF!</definedName>
    <definedName name="K.855" localSheetId="1">#REF!</definedName>
    <definedName name="K.855" localSheetId="7">#REF!</definedName>
    <definedName name="K.855">#REF!</definedName>
    <definedName name="K.865" localSheetId="1">#REF!</definedName>
    <definedName name="K.865" localSheetId="7">#REF!</definedName>
    <definedName name="K.865">#REF!</definedName>
    <definedName name="K.870" localSheetId="1">#REF!</definedName>
    <definedName name="K.870" localSheetId="7">#REF!</definedName>
    <definedName name="K.870">#REF!</definedName>
    <definedName name="K.875" localSheetId="1">#REF!</definedName>
    <definedName name="K.875" localSheetId="7">#REF!</definedName>
    <definedName name="K.875">#REF!</definedName>
    <definedName name="K.877" localSheetId="1">#REF!</definedName>
    <definedName name="K.877" localSheetId="7">#REF!</definedName>
    <definedName name="K.877">#REF!</definedName>
    <definedName name="K.880" localSheetId="1">#REF!</definedName>
    <definedName name="K.880" localSheetId="7">#REF!</definedName>
    <definedName name="K.880">#REF!</definedName>
    <definedName name="K.885" localSheetId="1">#REF!</definedName>
    <definedName name="K.885" localSheetId="7">#REF!</definedName>
    <definedName name="K.885">#REF!</definedName>
    <definedName name="K_225" localSheetId="1">[13]Material!#REF!</definedName>
    <definedName name="K_225" localSheetId="7">[13]Material!#REF!</definedName>
    <definedName name="K_225">[13]Material!#REF!</definedName>
    <definedName name="k2b" localSheetId="1">'[24]THPDMoi  (2)'!#REF!</definedName>
    <definedName name="k2b" localSheetId="7">'[24]THPDMoi  (2)'!#REF!</definedName>
    <definedName name="k2b">'[24]THPDMoi  (2)'!#REF!</definedName>
    <definedName name="KAAY" localSheetId="1">[13]Material!#REF!</definedName>
    <definedName name="KAAY" localSheetId="7">[13]Material!#REF!</definedName>
    <definedName name="KAAY">[13]Material!#REF!</definedName>
    <definedName name="kab" localSheetId="1">#REF!</definedName>
    <definedName name="kab" localSheetId="7">#REF!</definedName>
    <definedName name="kab">#REF!</definedName>
    <definedName name="KALA" localSheetId="1">[13]Material!#REF!</definedName>
    <definedName name="KALA" localSheetId="7">[13]Material!#REF!</definedName>
    <definedName name="KALA">[13]Material!#REF!</definedName>
    <definedName name="KASARHALUS">'[45]Ag Hls &amp; Ksr'!$A$1:$J$90</definedName>
    <definedName name="kbtn20" localSheetId="1">#REF!</definedName>
    <definedName name="kbtn20" localSheetId="7">#REF!</definedName>
    <definedName name="kbtn20">#REF!</definedName>
    <definedName name="kbtn30" localSheetId="1">#REF!</definedName>
    <definedName name="kbtn30" localSheetId="7">#REF!</definedName>
    <definedName name="kbtn30">#REF!</definedName>
    <definedName name="kcat02">[7]Sheet1!$I$242</definedName>
    <definedName name="kcat07">[7]Sheet1!$I$247</definedName>
    <definedName name="kcat30">[7]Sheet1!$I$255</definedName>
    <definedName name="kcat40">[7]Sheet1!$I$258</definedName>
    <definedName name="kd" localSheetId="1">#REF!</definedName>
    <definedName name="kd" localSheetId="7">#REF!</definedName>
    <definedName name="kd">#REF!</definedName>
    <definedName name="KEBAL">[40]KEBALAT!$B$1:$S$73</definedName>
    <definedName name="kebalat">[40]KEBALAT!$B$1:$M$73</definedName>
    <definedName name="Kendaraankant" localSheetId="1">#REF!</definedName>
    <definedName name="Kendaraankant" localSheetId="7">#REF!</definedName>
    <definedName name="Kendaraankant">#REF!</definedName>
    <definedName name="kerba" localSheetId="1">[52]Bhn!#REF!</definedName>
    <definedName name="kerba" localSheetId="7">[52]Bhn!#REF!</definedName>
    <definedName name="kerba">[52]Bhn!#REF!</definedName>
    <definedName name="kerbb" localSheetId="1">[52]Bhn!#REF!</definedName>
    <definedName name="kerbb" localSheetId="7">[52]Bhn!#REF!</definedName>
    <definedName name="kerbb">[52]Bhn!#REF!</definedName>
    <definedName name="kfs" localSheetId="1">#REF!</definedName>
    <definedName name="kfs" localSheetId="7">#REF!</definedName>
    <definedName name="kfs">#REF!</definedName>
    <definedName name="kgs" localSheetId="1">#REF!</definedName>
    <definedName name="kgs" localSheetId="7">#REF!</definedName>
    <definedName name="kgs">#REF!</definedName>
    <definedName name="kitc100x2x0.6" localSheetId="1">#REF!</definedName>
    <definedName name="kitc100x2x0.6" localSheetId="7">#REF!</definedName>
    <definedName name="kitc100x2x0.6">#REF!</definedName>
    <definedName name="kitc2x100x2x0.6" localSheetId="1">#REF!</definedName>
    <definedName name="kitc2x100x2x0.6" localSheetId="7">#REF!</definedName>
    <definedName name="kitc2x100x2x0.6">#REF!</definedName>
    <definedName name="kji" localSheetId="1">#REF!</definedName>
    <definedName name="kji" localSheetId="7">#REF!</definedName>
    <definedName name="kji">#REF!</definedName>
    <definedName name="kjkll" localSheetId="1">[35]Cover!#REF!</definedName>
    <definedName name="kjkll" localSheetId="7">[35]Cover!#REF!</definedName>
    <definedName name="kjkll">[35]Cover!#REF!</definedName>
    <definedName name="kk" localSheetId="1">[29]Material!#REF!</definedName>
    <definedName name="kk" localSheetId="7">[29]Material!#REF!</definedName>
    <definedName name="kk">[29]Material!#REF!</definedName>
    <definedName name="kk10a" localSheetId="1">#REF!</definedName>
    <definedName name="kk10a" localSheetId="7">#REF!</definedName>
    <definedName name="kk10a">#REF!</definedName>
    <definedName name="kk16a" localSheetId="1">#REF!</definedName>
    <definedName name="kk16a" localSheetId="7">#REF!</definedName>
    <definedName name="kk16a">#REF!</definedName>
    <definedName name="kkkkkkk" localSheetId="1">[77]Material!#REF!</definedName>
    <definedName name="kkkkkkk" localSheetId="7">[77]Material!#REF!</definedName>
    <definedName name="kkkkkkk">[77]Material!#REF!</definedName>
    <definedName name="kkm" localSheetId="1">#REF!</definedName>
    <definedName name="kkm" localSheetId="7">#REF!</definedName>
    <definedName name="kkm">#REF!</definedName>
    <definedName name="kknymhy" localSheetId="1">#REF!</definedName>
    <definedName name="kknymhy" localSheetId="7">#REF!</definedName>
    <definedName name="kknymhy">#REF!</definedName>
    <definedName name="kkts" localSheetId="1">#REF!</definedName>
    <definedName name="kkts" localSheetId="7">#REF!</definedName>
    <definedName name="kkts">#REF!</definedName>
    <definedName name="klan00">[7]Sheet1!$I$291</definedName>
    <definedName name="klan10">[7]Sheet1!$I$296</definedName>
    <definedName name="klan11">[7]Sheet1!$I$297</definedName>
    <definedName name="klan43">[7]Sheet1!$I$300</definedName>
    <definedName name="kldd1p" localSheetId="1">'[24]#REF'!#REF!</definedName>
    <definedName name="kldd1p" localSheetId="7">'[24]#REF'!#REF!</definedName>
    <definedName name="kldd1p">'[24]#REF'!#REF!</definedName>
    <definedName name="kldd3p" localSheetId="1">'[24]lam-moi'!#REF!</definedName>
    <definedName name="kldd3p" localSheetId="7">'[24]lam-moi'!#REF!</definedName>
    <definedName name="kldd3p">'[24]lam-moi'!#REF!</definedName>
    <definedName name="kler00" localSheetId="1">#REF!</definedName>
    <definedName name="kler00" localSheetId="7">#REF!</definedName>
    <definedName name="kler00">#REF!</definedName>
    <definedName name="kler01" localSheetId="1">#REF!</definedName>
    <definedName name="kler01" localSheetId="7">#REF!</definedName>
    <definedName name="kler01">#REF!</definedName>
    <definedName name="kles00" localSheetId="1">#REF!</definedName>
    <definedName name="kles00" localSheetId="7">#REF!</definedName>
    <definedName name="kles00">#REF!</definedName>
    <definedName name="kles01" localSheetId="1">#REF!</definedName>
    <definedName name="kles01" localSheetId="7">#REF!</definedName>
    <definedName name="kles01">#REF!</definedName>
    <definedName name="kles02" localSheetId="1">#REF!</definedName>
    <definedName name="kles02" localSheetId="7">#REF!</definedName>
    <definedName name="kles02">#REF!</definedName>
    <definedName name="kles03" localSheetId="1">#REF!</definedName>
    <definedName name="kles03" localSheetId="7">#REF!</definedName>
    <definedName name="kles03">#REF!</definedName>
    <definedName name="kles04" localSheetId="1">#REF!</definedName>
    <definedName name="kles04" localSheetId="7">#REF!</definedName>
    <definedName name="kles04">#REF!</definedName>
    <definedName name="kles06" localSheetId="1">#REF!</definedName>
    <definedName name="kles06" localSheetId="7">#REF!</definedName>
    <definedName name="kles06">#REF!</definedName>
    <definedName name="kles07" localSheetId="1">#REF!</definedName>
    <definedName name="kles07" localSheetId="7">#REF!</definedName>
    <definedName name="kles07">#REF!</definedName>
    <definedName name="klkgkhghjg" localSheetId="1">[68]Cover!#REF!</definedName>
    <definedName name="klkgkhghjg" localSheetId="7">[68]Cover!#REF!</definedName>
    <definedName name="klkgkhghjg">[68]Cover!#REF!</definedName>
    <definedName name="klp" localSheetId="1">#REF!</definedName>
    <definedName name="klp" localSheetId="7">#REF!</definedName>
    <definedName name="klp">#REF!</definedName>
    <definedName name="km" localSheetId="1">#REF!</definedName>
    <definedName name="km" localSheetId="7">#REF!</definedName>
    <definedName name="km">#REF!</definedName>
    <definedName name="kmm" localSheetId="1">#REF!</definedName>
    <definedName name="kmm" localSheetId="7">#REF!</definedName>
    <definedName name="kmm">#REF!</definedName>
    <definedName name="kmong" localSheetId="1">[24]giathanh1!#REF!</definedName>
    <definedName name="kmong" localSheetId="7">[24]giathanh1!#REF!</definedName>
    <definedName name="kmong">[24]giathanh1!#REF!</definedName>
    <definedName name="KODE" localSheetId="1">#REF!</definedName>
    <definedName name="KODE" localSheetId="7">#REF!</definedName>
    <definedName name="KODE">#REF!</definedName>
    <definedName name="KOEF">[78]Analisa!$L$10</definedName>
    <definedName name="koef1" localSheetId="1">#REF!</definedName>
    <definedName name="koef1" localSheetId="7">#REF!</definedName>
    <definedName name="koef1">#REF!</definedName>
    <definedName name="koeflingg" localSheetId="1">#REF!</definedName>
    <definedName name="koeflingg" localSheetId="7">#REF!</definedName>
    <definedName name="koeflingg">#REF!</definedName>
    <definedName name="koeflingk" localSheetId="1">#REF!</definedName>
    <definedName name="koeflingk" localSheetId="7">#REF!</definedName>
    <definedName name="koeflingk">#REF!</definedName>
    <definedName name="kof" localSheetId="1">#REF!</definedName>
    <definedName name="kof" localSheetId="7">#REF!</definedName>
    <definedName name="kof">#REF!</definedName>
    <definedName name="koling" localSheetId="1">#REF!</definedName>
    <definedName name="koling" localSheetId="7">#REF!</definedName>
    <definedName name="koling">#REF!</definedName>
    <definedName name="kota">'[79]Master Edit'!$E$15</definedName>
    <definedName name="kp1ph" localSheetId="1">#REF!</definedName>
    <definedName name="kp1ph" localSheetId="7">#REF!</definedName>
    <definedName name="kp1ph">#REF!</definedName>
    <definedName name="kpl">'[80]Master Edit'!$E$11</definedName>
    <definedName name="krs" localSheetId="1">#REF!</definedName>
    <definedName name="krs" localSheetId="7">#REF!</definedName>
    <definedName name="krs">#REF!</definedName>
    <definedName name="ksk" localSheetId="1">#REF!</definedName>
    <definedName name="ksk" localSheetId="7">#REF!</definedName>
    <definedName name="ksk">#REF!</definedName>
    <definedName name="kst" localSheetId="1">#REF!</definedName>
    <definedName name="kst" localSheetId="7">#REF!</definedName>
    <definedName name="kst">#REF!</definedName>
    <definedName name="kstr12">[7]Sheet1!$I$421</definedName>
    <definedName name="kstr14">[7]Sheet1!$I$423</definedName>
    <definedName name="kstr16">[7]Sheet1!$I$425</definedName>
    <definedName name="kstr17">[7]Sheet1!$I$426</definedName>
    <definedName name="kstr18">[7]Sheet1!$I$427</definedName>
    <definedName name="kstr19">[7]Sheet1!$I$428</definedName>
    <definedName name="kstr20">[7]Sheet1!$I$429</definedName>
    <definedName name="ksty00">[7]Sheet1!$I$436</definedName>
    <definedName name="ksty01">[7]Sheet1!$I$437</definedName>
    <definedName name="ksty60">[7]Sheet1!$I$458</definedName>
    <definedName name="ktpm" localSheetId="1">#REF!</definedName>
    <definedName name="ktpm" localSheetId="7">#REF!</definedName>
    <definedName name="ktpm">#REF!</definedName>
    <definedName name="KUANTITAS">[15]Sheet1!$A$1:$H$354</definedName>
    <definedName name="KULIT" localSheetId="1">#REF!</definedName>
    <definedName name="KULIT" localSheetId="7">#REF!</definedName>
    <definedName name="KULIT">#REF!</definedName>
    <definedName name="KUSEN__PINTU__JENDELA__ALAT_ALAT_PENGGANTUNG_DAN_CURTAIN_WALL" localSheetId="1">#REF!</definedName>
    <definedName name="KUSEN__PINTU__JENDELA__ALAT_ALAT_PENGGANTUNG_DAN_CURTAIN_WALL" localSheetId="7">#REF!</definedName>
    <definedName name="KUSEN__PINTU__JENDELA__ALAT_ALAT_PENGGANTUNG_DAN_CURTAIN_WALL">#REF!</definedName>
    <definedName name="kwh1st" localSheetId="1">#REF!</definedName>
    <definedName name="kwh1st" localSheetId="7">#REF!</definedName>
    <definedName name="kwh1st">#REF!</definedName>
    <definedName name="kwh3st" localSheetId="1">#REF!</definedName>
    <definedName name="kwh3st" localSheetId="7">#REF!</definedName>
    <definedName name="kwh3st">#REF!</definedName>
    <definedName name="ky" localSheetId="1">#REF!</definedName>
    <definedName name="ky" localSheetId="7">#REF!</definedName>
    <definedName name="ky">#REF!</definedName>
    <definedName name="l" localSheetId="1">#REF!</definedName>
    <definedName name="l" localSheetId="7">#REF!</definedName>
    <definedName name="l">#REF!</definedName>
    <definedName name="L.061" localSheetId="1">#REF!</definedName>
    <definedName name="L.061" localSheetId="7">#REF!</definedName>
    <definedName name="L.061">#REF!</definedName>
    <definedName name="L.073" localSheetId="1">#REF!</definedName>
    <definedName name="L.073" localSheetId="7">#REF!</definedName>
    <definedName name="L.073">#REF!</definedName>
    <definedName name="L.079" localSheetId="1">#REF!</definedName>
    <definedName name="L.079" localSheetId="7">#REF!</definedName>
    <definedName name="L.079">#REF!</definedName>
    <definedName name="L.081" localSheetId="1">#REF!</definedName>
    <definedName name="L.081" localSheetId="7">#REF!</definedName>
    <definedName name="L.081">#REF!</definedName>
    <definedName name="L.082" localSheetId="1">#REF!</definedName>
    <definedName name="L.082" localSheetId="7">#REF!</definedName>
    <definedName name="L.082">#REF!</definedName>
    <definedName name="L.089" localSheetId="1">#REF!</definedName>
    <definedName name="L.089" localSheetId="7">#REF!</definedName>
    <definedName name="L.089">#REF!</definedName>
    <definedName name="L.091" localSheetId="1">#REF!</definedName>
    <definedName name="L.091" localSheetId="7">#REF!</definedName>
    <definedName name="L.091">#REF!</definedName>
    <definedName name="L.092" localSheetId="1">#REF!</definedName>
    <definedName name="L.092" localSheetId="7">#REF!</definedName>
    <definedName name="L.092">#REF!</definedName>
    <definedName name="L.099" localSheetId="1">#REF!</definedName>
    <definedName name="L.099" localSheetId="7">#REF!</definedName>
    <definedName name="L.099">#REF!</definedName>
    <definedName name="L.101" localSheetId="1">#REF!</definedName>
    <definedName name="L.101" localSheetId="7">#REF!</definedName>
    <definedName name="L.101">#REF!</definedName>
    <definedName name="L.103" localSheetId="1">#REF!</definedName>
    <definedName name="L.103" localSheetId="7">#REF!</definedName>
    <definedName name="L.103">#REF!</definedName>
    <definedName name="L.106" localSheetId="1">#REF!</definedName>
    <definedName name="L.106" localSheetId="7">#REF!</definedName>
    <definedName name="L.106">#REF!</definedName>
    <definedName name="l1ti50" localSheetId="1">#REF!</definedName>
    <definedName name="l1ti50" localSheetId="7">#REF!</definedName>
    <definedName name="l1ti50">#REF!</definedName>
    <definedName name="l1ti60" localSheetId="1">#REF!</definedName>
    <definedName name="l1ti60" localSheetId="7">#REF!</definedName>
    <definedName name="l1ti60">#REF!</definedName>
    <definedName name="l2ooo1">[7]Sheet1!$I$475</definedName>
    <definedName name="l2ooo2">[7]Sheet1!$I$476</definedName>
    <definedName name="l2ooo3">[7]Sheet1!$I$477</definedName>
    <definedName name="l3l100" localSheetId="1">#REF!</definedName>
    <definedName name="l3l100" localSheetId="7">#REF!</definedName>
    <definedName name="l3l100">#REF!</definedName>
    <definedName name="l3l50" localSheetId="1">#REF!</definedName>
    <definedName name="l3l50" localSheetId="7">#REF!</definedName>
    <definedName name="l3l50">#REF!</definedName>
    <definedName name="l3l60" localSheetId="1">#REF!</definedName>
    <definedName name="l3l60" localSheetId="7">#REF!</definedName>
    <definedName name="l3l60">#REF!</definedName>
    <definedName name="l3l70" localSheetId="1">#REF!</definedName>
    <definedName name="l3l70" localSheetId="7">#REF!</definedName>
    <definedName name="l3l70">#REF!</definedName>
    <definedName name="l3l80" localSheetId="1">#REF!</definedName>
    <definedName name="l3l80" localSheetId="7">#REF!</definedName>
    <definedName name="l3l80">#REF!</definedName>
    <definedName name="l3ld100" localSheetId="1">#REF!</definedName>
    <definedName name="l3ld100" localSheetId="7">#REF!</definedName>
    <definedName name="l3ld100">#REF!</definedName>
    <definedName name="l3ld50" localSheetId="1">#REF!</definedName>
    <definedName name="l3ld50" localSheetId="7">#REF!</definedName>
    <definedName name="l3ld50">#REF!</definedName>
    <definedName name="l3ld60" localSheetId="1">#REF!</definedName>
    <definedName name="l3ld60" localSheetId="7">#REF!</definedName>
    <definedName name="l3ld60">#REF!</definedName>
    <definedName name="l3ld70" localSheetId="1">#REF!</definedName>
    <definedName name="l3ld70" localSheetId="7">#REF!</definedName>
    <definedName name="l3ld70">#REF!</definedName>
    <definedName name="l3ld80" localSheetId="1">#REF!</definedName>
    <definedName name="l3ld80" localSheetId="7">#REF!</definedName>
    <definedName name="l3ld80">#REF!</definedName>
    <definedName name="L3OOO1">[7]Sheet1!$I$478</definedName>
    <definedName name="L3OOO3">[7]Sheet1!$I$480</definedName>
    <definedName name="l3ti50" localSheetId="1">#REF!</definedName>
    <definedName name="l3ti50" localSheetId="7">#REF!</definedName>
    <definedName name="l3ti50">#REF!</definedName>
    <definedName name="l3ti60" localSheetId="1">#REF!</definedName>
    <definedName name="l3ti60" localSheetId="7">#REF!</definedName>
    <definedName name="l3ti60">#REF!</definedName>
    <definedName name="l3ti80" localSheetId="1">#REF!</definedName>
    <definedName name="l3ti80" localSheetId="7">#REF!</definedName>
    <definedName name="l3ti80">#REF!</definedName>
    <definedName name="l3tisf50" localSheetId="1">#REF!</definedName>
    <definedName name="l3tisf50" localSheetId="7">#REF!</definedName>
    <definedName name="l3tisf50">#REF!</definedName>
    <definedName name="l3tisf60" localSheetId="1">#REF!</definedName>
    <definedName name="l3tisf60" localSheetId="7">#REF!</definedName>
    <definedName name="l3tisf60">#REF!</definedName>
    <definedName name="labour2">[63]Pricing!$AM$15:$AV$302</definedName>
    <definedName name="LAINLAIN">[15]Sheet1!$A$261:$H$353</definedName>
    <definedName name="LANTAI_P3" localSheetId="1">#REF!</definedName>
    <definedName name="LANTAI_P3" localSheetId="7">#REF!</definedName>
    <definedName name="LANTAI_P3">#REF!</definedName>
    <definedName name="laooo3">[7]Sheet1!$I$690</definedName>
    <definedName name="LE" localSheetId="1">#REF!</definedName>
    <definedName name="LE" localSheetId="7">#REF!</definedName>
    <definedName name="LE">#REF!</definedName>
    <definedName name="leb" localSheetId="1">#REF!</definedName>
    <definedName name="leb" localSheetId="7">#REF!</definedName>
    <definedName name="leb">#REF!</definedName>
    <definedName name="lgld100" localSheetId="1">#REF!</definedName>
    <definedName name="lgld100" localSheetId="7">#REF!</definedName>
    <definedName name="lgld100">#REF!</definedName>
    <definedName name="lgld70" localSheetId="1">#REF!</definedName>
    <definedName name="lgld70" localSheetId="7">#REF!</definedName>
    <definedName name="lgld70">#REF!</definedName>
    <definedName name="lgld80" localSheetId="1">#REF!</definedName>
    <definedName name="lgld80" localSheetId="7">#REF!</definedName>
    <definedName name="lgld80">#REF!</definedName>
    <definedName name="lgti50" localSheetId="1">#REF!</definedName>
    <definedName name="lgti50" localSheetId="7">#REF!</definedName>
    <definedName name="lgti50">#REF!</definedName>
    <definedName name="lgti60" localSheetId="1">#REF!</definedName>
    <definedName name="lgti60" localSheetId="7">#REF!</definedName>
    <definedName name="lgti60">#REF!</definedName>
    <definedName name="lgti70" localSheetId="1">#REF!</definedName>
    <definedName name="lgti70" localSheetId="7">#REF!</definedName>
    <definedName name="lgti70">#REF!</definedName>
    <definedName name="lgtisf50" localSheetId="1">#REF!</definedName>
    <definedName name="lgtisf50" localSheetId="7">#REF!</definedName>
    <definedName name="lgtisf50">#REF!</definedName>
    <definedName name="lgtisf60" localSheetId="1">#REF!</definedName>
    <definedName name="lgtisf60" localSheetId="7">#REF!</definedName>
    <definedName name="lgtisf60">#REF!</definedName>
    <definedName name="ll" localSheetId="1">[29]Material!#REF!</definedName>
    <definedName name="ll" localSheetId="7">[29]Material!#REF!</definedName>
    <definedName name="ll">[29]Material!#REF!</definedName>
    <definedName name="Lmk" localSheetId="1">#REF!</definedName>
    <definedName name="Lmk" localSheetId="7">#REF!</definedName>
    <definedName name="Lmk">#REF!</definedName>
    <definedName name="LOBBY" localSheetId="1">#REF!</definedName>
    <definedName name="LOBBY" localSheetId="7">#REF!</definedName>
    <definedName name="LOBBY">#REF!</definedName>
    <definedName name="LOOO2">[7]Sheet1!$I$479</definedName>
    <definedName name="Luas_Bangunan" localSheetId="1">#REF!</definedName>
    <definedName name="Luas_Bangunan" localSheetId="7">#REF!</definedName>
    <definedName name="Luas_Bangunan">#REF!</definedName>
    <definedName name="m" localSheetId="1">#REF!</definedName>
    <definedName name="m" localSheetId="7">#REF!</definedName>
    <definedName name="m">#REF!</definedName>
    <definedName name="M.010" localSheetId="1">#REF!</definedName>
    <definedName name="M.010" localSheetId="7">#REF!</definedName>
    <definedName name="M.010">#REF!</definedName>
    <definedName name="M.011" localSheetId="1">#REF!</definedName>
    <definedName name="M.011" localSheetId="7">#REF!</definedName>
    <definedName name="M.011">#REF!</definedName>
    <definedName name="M.012" localSheetId="1">#REF!</definedName>
    <definedName name="M.012" localSheetId="7">#REF!</definedName>
    <definedName name="M.012">#REF!</definedName>
    <definedName name="M.0121" localSheetId="1">#REF!</definedName>
    <definedName name="M.0121" localSheetId="7">#REF!</definedName>
    <definedName name="M.0121">#REF!</definedName>
    <definedName name="M.0122" localSheetId="1">#REF!</definedName>
    <definedName name="M.0122" localSheetId="7">#REF!</definedName>
    <definedName name="M.0122">#REF!</definedName>
    <definedName name="M.014" localSheetId="1">#REF!</definedName>
    <definedName name="M.014" localSheetId="7">#REF!</definedName>
    <definedName name="M.014">#REF!</definedName>
    <definedName name="M.020" localSheetId="1">#REF!</definedName>
    <definedName name="M.020" localSheetId="7">#REF!</definedName>
    <definedName name="M.020">#REF!</definedName>
    <definedName name="M.022" localSheetId="1">#REF!</definedName>
    <definedName name="M.022" localSheetId="7">#REF!</definedName>
    <definedName name="M.022">#REF!</definedName>
    <definedName name="M.023" localSheetId="1">#REF!</definedName>
    <definedName name="M.023" localSheetId="7">#REF!</definedName>
    <definedName name="M.023">#REF!</definedName>
    <definedName name="M.024" localSheetId="1">#REF!</definedName>
    <definedName name="M.024" localSheetId="7">#REF!</definedName>
    <definedName name="M.024">#REF!</definedName>
    <definedName name="M.025" localSheetId="1">#REF!</definedName>
    <definedName name="M.025" localSheetId="7">#REF!</definedName>
    <definedName name="M.025">#REF!</definedName>
    <definedName name="M.026" localSheetId="1">#REF!</definedName>
    <definedName name="M.026" localSheetId="7">#REF!</definedName>
    <definedName name="M.026">#REF!</definedName>
    <definedName name="M.031" localSheetId="1">#REF!</definedName>
    <definedName name="M.031" localSheetId="7">#REF!</definedName>
    <definedName name="M.031">#REF!</definedName>
    <definedName name="M.033" localSheetId="1">#REF!</definedName>
    <definedName name="M.033" localSheetId="7">#REF!</definedName>
    <definedName name="M.033">#REF!</definedName>
    <definedName name="M.035" localSheetId="1">#REF!</definedName>
    <definedName name="M.035" localSheetId="7">#REF!</definedName>
    <definedName name="M.035">#REF!</definedName>
    <definedName name="M.040" localSheetId="1">#REF!</definedName>
    <definedName name="M.040" localSheetId="7">#REF!</definedName>
    <definedName name="M.040">#REF!</definedName>
    <definedName name="M.041" localSheetId="1">#REF!</definedName>
    <definedName name="M.041" localSheetId="7">#REF!</definedName>
    <definedName name="M.041">#REF!</definedName>
    <definedName name="M.042" localSheetId="1">#REF!</definedName>
    <definedName name="M.042" localSheetId="7">#REF!</definedName>
    <definedName name="M.042">#REF!</definedName>
    <definedName name="M.050" localSheetId="1">#REF!</definedName>
    <definedName name="M.050" localSheetId="7">#REF!</definedName>
    <definedName name="M.050">#REF!</definedName>
    <definedName name="M.061" localSheetId="1">#REF!</definedName>
    <definedName name="M.061" localSheetId="7">#REF!</definedName>
    <definedName name="M.061">#REF!</definedName>
    <definedName name="M.064" localSheetId="1">#REF!</definedName>
    <definedName name="M.064" localSheetId="7">#REF!</definedName>
    <definedName name="M.064">#REF!</definedName>
    <definedName name="M.065" localSheetId="1">#REF!</definedName>
    <definedName name="M.065" localSheetId="7">#REF!</definedName>
    <definedName name="M.065">#REF!</definedName>
    <definedName name="M.080" localSheetId="1">#REF!</definedName>
    <definedName name="M.080" localSheetId="7">#REF!</definedName>
    <definedName name="M.080">#REF!</definedName>
    <definedName name="M.081" localSheetId="1">#REF!</definedName>
    <definedName name="M.081" localSheetId="7">#REF!</definedName>
    <definedName name="M.081">#REF!</definedName>
    <definedName name="M.090" localSheetId="1">#REF!</definedName>
    <definedName name="M.090" localSheetId="7">#REF!</definedName>
    <definedName name="M.090">#REF!</definedName>
    <definedName name="M.162" localSheetId="1">#REF!</definedName>
    <definedName name="M.162" localSheetId="7">#REF!</definedName>
    <definedName name="M.162">#REF!</definedName>
    <definedName name="M.164" localSheetId="1">#REF!</definedName>
    <definedName name="M.164" localSheetId="7">#REF!</definedName>
    <definedName name="M.164">#REF!</definedName>
    <definedName name="M.166" localSheetId="1">#REF!</definedName>
    <definedName name="M.166" localSheetId="7">#REF!</definedName>
    <definedName name="M.166">#REF!</definedName>
    <definedName name="M.167" localSheetId="1">#REF!</definedName>
    <definedName name="M.167" localSheetId="7">#REF!</definedName>
    <definedName name="M.167">#REF!</definedName>
    <definedName name="M.170" localSheetId="1">#REF!</definedName>
    <definedName name="M.170" localSheetId="7">#REF!</definedName>
    <definedName name="M.170">#REF!</definedName>
    <definedName name="M.180" localSheetId="1">#REF!</definedName>
    <definedName name="M.180" localSheetId="7">#REF!</definedName>
    <definedName name="M.180">#REF!</definedName>
    <definedName name="m102bnnc" localSheetId="1">'[24]lam-moi'!#REF!</definedName>
    <definedName name="m102bnnc" localSheetId="7">'[24]lam-moi'!#REF!</definedName>
    <definedName name="m102bnnc">'[24]lam-moi'!#REF!</definedName>
    <definedName name="m102bnvl" localSheetId="1">'[24]lam-moi'!#REF!</definedName>
    <definedName name="m102bnvl" localSheetId="7">'[24]lam-moi'!#REF!</definedName>
    <definedName name="m102bnvl">'[24]lam-moi'!#REF!</definedName>
    <definedName name="m10aamtc" localSheetId="1">'[24]t-h HA THE'!#REF!</definedName>
    <definedName name="m10aamtc" localSheetId="7">'[24]t-h HA THE'!#REF!</definedName>
    <definedName name="m10aamtc">'[24]t-h HA THE'!#REF!</definedName>
    <definedName name="m10aanc" localSheetId="1">'[24]lam-moi'!#REF!</definedName>
    <definedName name="m10aanc" localSheetId="7">'[24]lam-moi'!#REF!</definedName>
    <definedName name="m10aanc">'[24]lam-moi'!#REF!</definedName>
    <definedName name="m10aavl" localSheetId="1">'[24]lam-moi'!#REF!</definedName>
    <definedName name="m10aavl" localSheetId="7">'[24]lam-moi'!#REF!</definedName>
    <definedName name="m10aavl">'[24]lam-moi'!#REF!</definedName>
    <definedName name="m10anc" localSheetId="1">'[24]lam-moi'!#REF!</definedName>
    <definedName name="m10anc" localSheetId="7">'[24]lam-moi'!#REF!</definedName>
    <definedName name="m10anc">'[24]lam-moi'!#REF!</definedName>
    <definedName name="m10avl" localSheetId="1">'[24]lam-moi'!#REF!</definedName>
    <definedName name="m10avl" localSheetId="7">'[24]lam-moi'!#REF!</definedName>
    <definedName name="m10avl">'[24]lam-moi'!#REF!</definedName>
    <definedName name="m10banc" localSheetId="1">'[24]lam-moi'!#REF!</definedName>
    <definedName name="m10banc" localSheetId="7">'[24]lam-moi'!#REF!</definedName>
    <definedName name="m10banc">'[24]lam-moi'!#REF!</definedName>
    <definedName name="m10bavl" localSheetId="1">'[24]lam-moi'!#REF!</definedName>
    <definedName name="m10bavl" localSheetId="7">'[24]lam-moi'!#REF!</definedName>
    <definedName name="m10bavl">'[24]lam-moi'!#REF!</definedName>
    <definedName name="m122bnnc" localSheetId="1">'[24]lam-moi'!#REF!</definedName>
    <definedName name="m122bnnc" localSheetId="7">'[24]lam-moi'!#REF!</definedName>
    <definedName name="m122bnnc">'[24]lam-moi'!#REF!</definedName>
    <definedName name="m122bnvl" localSheetId="1">'[24]lam-moi'!#REF!</definedName>
    <definedName name="m122bnvl" localSheetId="7">'[24]lam-moi'!#REF!</definedName>
    <definedName name="m122bnvl">'[24]lam-moi'!#REF!</definedName>
    <definedName name="m12aanc" localSheetId="1">'[24]lam-moi'!#REF!</definedName>
    <definedName name="m12aanc" localSheetId="7">'[24]lam-moi'!#REF!</definedName>
    <definedName name="m12aanc">'[24]lam-moi'!#REF!</definedName>
    <definedName name="m12aavl" localSheetId="1">'[24]lam-moi'!#REF!</definedName>
    <definedName name="m12aavl" localSheetId="7">'[24]lam-moi'!#REF!</definedName>
    <definedName name="m12aavl">'[24]lam-moi'!#REF!</definedName>
    <definedName name="m12anc" localSheetId="1">'[24]lam-moi'!#REF!</definedName>
    <definedName name="m12anc" localSheetId="7">'[24]lam-moi'!#REF!</definedName>
    <definedName name="m12anc">'[24]lam-moi'!#REF!</definedName>
    <definedName name="m12avl" localSheetId="1">'[24]lam-moi'!#REF!</definedName>
    <definedName name="m12avl" localSheetId="7">'[24]lam-moi'!#REF!</definedName>
    <definedName name="m12avl">'[24]lam-moi'!#REF!</definedName>
    <definedName name="M12ba3p" localSheetId="1">#REF!</definedName>
    <definedName name="M12ba3p" localSheetId="7">#REF!</definedName>
    <definedName name="M12ba3p">#REF!</definedName>
    <definedName name="m12banc" localSheetId="1">'[24]lam-moi'!#REF!</definedName>
    <definedName name="m12banc" localSheetId="7">'[24]lam-moi'!#REF!</definedName>
    <definedName name="m12banc">'[24]lam-moi'!#REF!</definedName>
    <definedName name="m12bavl" localSheetId="1">'[24]lam-moi'!#REF!</definedName>
    <definedName name="m12bavl" localSheetId="7">'[24]lam-moi'!#REF!</definedName>
    <definedName name="m12bavl">'[24]lam-moi'!#REF!</definedName>
    <definedName name="M12bb1p" localSheetId="1">#REF!</definedName>
    <definedName name="M12bb1p" localSheetId="7">#REF!</definedName>
    <definedName name="M12bb1p">#REF!</definedName>
    <definedName name="m12bbnc" localSheetId="1">'[24]lam-moi'!#REF!</definedName>
    <definedName name="m12bbnc" localSheetId="7">'[24]lam-moi'!#REF!</definedName>
    <definedName name="m12bbnc">'[24]lam-moi'!#REF!</definedName>
    <definedName name="m12bbvl" localSheetId="1">'[24]lam-moi'!#REF!</definedName>
    <definedName name="m12bbvl" localSheetId="7">'[24]lam-moi'!#REF!</definedName>
    <definedName name="m12bbvl">'[24]lam-moi'!#REF!</definedName>
    <definedName name="M12bnnc" localSheetId="1">'[24]#REF'!#REF!</definedName>
    <definedName name="M12bnnc" localSheetId="7">'[24]#REF'!#REF!</definedName>
    <definedName name="M12bnnc">'[24]#REF'!#REF!</definedName>
    <definedName name="M12bnvl" localSheetId="1">'[24]#REF'!#REF!</definedName>
    <definedName name="M12bnvl" localSheetId="7">'[24]#REF'!#REF!</definedName>
    <definedName name="M12bnvl">'[24]#REF'!#REF!</definedName>
    <definedName name="M12cbnc" localSheetId="1">#REF!</definedName>
    <definedName name="M12cbnc" localSheetId="7">#REF!</definedName>
    <definedName name="M12cbnc">#REF!</definedName>
    <definedName name="M12cbvl" localSheetId="1">#REF!</definedName>
    <definedName name="M12cbvl" localSheetId="7">#REF!</definedName>
    <definedName name="M12cbvl">#REF!</definedName>
    <definedName name="m142bnnc" localSheetId="1">'[24]lam-moi'!#REF!</definedName>
    <definedName name="m142bnnc" localSheetId="7">'[24]lam-moi'!#REF!</definedName>
    <definedName name="m142bnnc">'[24]lam-moi'!#REF!</definedName>
    <definedName name="m142bnvl" localSheetId="1">'[24]lam-moi'!#REF!</definedName>
    <definedName name="m142bnvl" localSheetId="7">'[24]lam-moi'!#REF!</definedName>
    <definedName name="m142bnvl">'[24]lam-moi'!#REF!</definedName>
    <definedName name="M14bb1p" localSheetId="1">#REF!</definedName>
    <definedName name="M14bb1p" localSheetId="7">#REF!</definedName>
    <definedName name="M14bb1p">#REF!</definedName>
    <definedName name="m14bbnc" localSheetId="1">'[24]lam-moi'!#REF!</definedName>
    <definedName name="m14bbnc" localSheetId="7">'[24]lam-moi'!#REF!</definedName>
    <definedName name="m14bbnc">'[24]lam-moi'!#REF!</definedName>
    <definedName name="M14bbvc" localSheetId="1">'[24]CHITIET VL-NC-TT -1p'!#REF!</definedName>
    <definedName name="M14bbvc" localSheetId="7">'[24]CHITIET VL-NC-TT -1p'!#REF!</definedName>
    <definedName name="M14bbvc">'[24]CHITIET VL-NC-TT -1p'!#REF!</definedName>
    <definedName name="m14bbvl" localSheetId="1">'[24]lam-moi'!#REF!</definedName>
    <definedName name="m14bbvl" localSheetId="7">'[24]lam-moi'!#REF!</definedName>
    <definedName name="m14bbvl">'[24]lam-moi'!#REF!</definedName>
    <definedName name="M8a" localSheetId="1">'[24]THPDMoi  (2)'!#REF!</definedName>
    <definedName name="M8a" localSheetId="7">'[24]THPDMoi  (2)'!#REF!</definedName>
    <definedName name="M8a">'[24]THPDMoi  (2)'!#REF!</definedName>
    <definedName name="M8aa" localSheetId="1">'[24]THPDMoi  (2)'!#REF!</definedName>
    <definedName name="M8aa" localSheetId="7">'[24]THPDMoi  (2)'!#REF!</definedName>
    <definedName name="M8aa">'[24]THPDMoi  (2)'!#REF!</definedName>
    <definedName name="m8aanc" localSheetId="1">#REF!</definedName>
    <definedName name="m8aanc" localSheetId="7">#REF!</definedName>
    <definedName name="m8aanc">#REF!</definedName>
    <definedName name="m8aavl" localSheetId="1">#REF!</definedName>
    <definedName name="m8aavl" localSheetId="7">#REF!</definedName>
    <definedName name="m8aavl">#REF!</definedName>
    <definedName name="m8amtc" localSheetId="1">'[24]t-h HA THE'!#REF!</definedName>
    <definedName name="m8amtc" localSheetId="7">'[24]t-h HA THE'!#REF!</definedName>
    <definedName name="m8amtc">'[24]t-h HA THE'!#REF!</definedName>
    <definedName name="m8anc" localSheetId="1">'[24]lam-moi'!#REF!</definedName>
    <definedName name="m8anc" localSheetId="7">'[24]lam-moi'!#REF!</definedName>
    <definedName name="m8anc">'[24]lam-moi'!#REF!</definedName>
    <definedName name="m8avl" localSheetId="1">'[24]lam-moi'!#REF!</definedName>
    <definedName name="m8avl" localSheetId="7">'[24]lam-moi'!#REF!</definedName>
    <definedName name="m8avl">'[24]lam-moi'!#REF!</definedName>
    <definedName name="Ma3pnc" localSheetId="1">#REF!</definedName>
    <definedName name="Ma3pnc" localSheetId="7">#REF!</definedName>
    <definedName name="Ma3pnc">#REF!</definedName>
    <definedName name="Ma3pvl" localSheetId="1">#REF!</definedName>
    <definedName name="Ma3pvl" localSheetId="7">#REF!</definedName>
    <definedName name="Ma3pvl">#REF!</definedName>
    <definedName name="Maa3pnc" localSheetId="1">#REF!</definedName>
    <definedName name="Maa3pnc" localSheetId="7">#REF!</definedName>
    <definedName name="Maa3pnc">#REF!</definedName>
    <definedName name="Maa3pvl" localSheetId="1">#REF!</definedName>
    <definedName name="Maa3pvl" localSheetId="7">#REF!</definedName>
    <definedName name="Maa3pvl">#REF!</definedName>
    <definedName name="magne" localSheetId="1">#REF!</definedName>
    <definedName name="magne" localSheetId="7">#REF!</definedName>
    <definedName name="magne">#REF!</definedName>
    <definedName name="MAKADAM">[20]Vibro_Roller!$F$68:$F$72</definedName>
    <definedName name="MANDOR311" localSheetId="1">#REF!</definedName>
    <definedName name="MANDOR311" localSheetId="7">#REF!</definedName>
    <definedName name="MANDOR311">#REF!</definedName>
    <definedName name="MANDOR312" localSheetId="1">#REF!</definedName>
    <definedName name="MANDOR312" localSheetId="7">#REF!</definedName>
    <definedName name="MANDOR312">#REF!</definedName>
    <definedName name="MANDOR33" localSheetId="1">#REF!</definedName>
    <definedName name="MANDOR33" localSheetId="7">#REF!</definedName>
    <definedName name="MANDOR33">#REF!</definedName>
    <definedName name="MANDOR511" localSheetId="1">#REF!</definedName>
    <definedName name="MANDOR511" localSheetId="7">#REF!</definedName>
    <definedName name="MANDOR511">#REF!</definedName>
    <definedName name="MANDOR512" localSheetId="1">#REF!</definedName>
    <definedName name="MANDOR512" localSheetId="7">#REF!</definedName>
    <definedName name="MANDOR512">#REF!</definedName>
    <definedName name="MANDOR521" localSheetId="1">#REF!</definedName>
    <definedName name="MANDOR521" localSheetId="7">#REF!</definedName>
    <definedName name="MANDOR521">#REF!</definedName>
    <definedName name="MANDOR611" localSheetId="1">#REF!</definedName>
    <definedName name="MANDOR611" localSheetId="7">#REF!</definedName>
    <definedName name="MANDOR611">#REF!</definedName>
    <definedName name="MANDOR753" localSheetId="1">#REF!</definedName>
    <definedName name="MANDOR753" localSheetId="7">#REF!</definedName>
    <definedName name="MANDOR753">#REF!</definedName>
    <definedName name="MANDOR818" localSheetId="1">#REF!</definedName>
    <definedName name="MANDOR818" localSheetId="7">#REF!</definedName>
    <definedName name="MANDOR818">#REF!</definedName>
    <definedName name="MANDOR819" localSheetId="1">#REF!</definedName>
    <definedName name="MANDOR819" localSheetId="7">#REF!</definedName>
    <definedName name="MANDOR819">#REF!</definedName>
    <definedName name="mark_up" localSheetId="1">#REF!</definedName>
    <definedName name="mark_up" localSheetId="7">#REF!</definedName>
    <definedName name="mark_up">#REF!</definedName>
    <definedName name="MARKUP" localSheetId="1">#REF!</definedName>
    <definedName name="MARKUP" localSheetId="7">#REF!</definedName>
    <definedName name="MARKUP">#REF!</definedName>
    <definedName name="mat" localSheetId="1">#REF!</definedName>
    <definedName name="mat" localSheetId="7">#REF!</definedName>
    <definedName name="mat">#REF!</definedName>
    <definedName name="MATERIAL_BANTU__BESI_SIKU" localSheetId="1">'[37]DAFTAR HARGA'!#REF!</definedName>
    <definedName name="MATERIAL_BANTU__BESI_SIKU" localSheetId="7">'[37]DAFTAR HARGA'!#REF!</definedName>
    <definedName name="MATERIAL_BANTU__BESI_SIKU">'[37]DAFTAR HARGA'!#REF!</definedName>
    <definedName name="material2">[63]Pricing!$AC$15:$AL$302</definedName>
    <definedName name="Mba1p" localSheetId="1">#REF!</definedName>
    <definedName name="Mba1p" localSheetId="7">#REF!</definedName>
    <definedName name="Mba1p">#REF!</definedName>
    <definedName name="Mba3p" localSheetId="1">#REF!</definedName>
    <definedName name="Mba3p" localSheetId="7">#REF!</definedName>
    <definedName name="Mba3p">#REF!</definedName>
    <definedName name="Mbb3p" localSheetId="1">#REF!</definedName>
    <definedName name="Mbb3p" localSheetId="7">#REF!</definedName>
    <definedName name="Mbb3p">#REF!</definedName>
    <definedName name="mbbm01" localSheetId="1">#REF!</definedName>
    <definedName name="mbbm01" localSheetId="7">#REF!</definedName>
    <definedName name="mbbm01">#REF!</definedName>
    <definedName name="mbbm02" localSheetId="1">#REF!</definedName>
    <definedName name="mbbm02" localSheetId="7">#REF!</definedName>
    <definedName name="mbbm02">#REF!</definedName>
    <definedName name="mbbm03" localSheetId="1">#REF!</definedName>
    <definedName name="mbbm03" localSheetId="7">#REF!</definedName>
    <definedName name="mbbm03">#REF!</definedName>
    <definedName name="mbbm04" localSheetId="1">#REF!</definedName>
    <definedName name="mbbm04" localSheetId="7">#REF!</definedName>
    <definedName name="mbbm04">#REF!</definedName>
    <definedName name="mbbm05" localSheetId="1">#REF!</definedName>
    <definedName name="mbbm05" localSheetId="7">#REF!</definedName>
    <definedName name="mbbm05">#REF!</definedName>
    <definedName name="mbbm10" localSheetId="1">#REF!</definedName>
    <definedName name="mbbm10" localSheetId="7">#REF!</definedName>
    <definedName name="mbbm10">#REF!</definedName>
    <definedName name="mbbm15" localSheetId="1">#REF!</definedName>
    <definedName name="mbbm15" localSheetId="7">#REF!</definedName>
    <definedName name="mbbm15">#REF!</definedName>
    <definedName name="mbbm20" localSheetId="1">#REF!</definedName>
    <definedName name="mbbm20" localSheetId="7">#REF!</definedName>
    <definedName name="mbbm20">#REF!</definedName>
    <definedName name="Mbn1p" localSheetId="1">#REF!</definedName>
    <definedName name="Mbn1p" localSheetId="7">#REF!</definedName>
    <definedName name="Mbn1p">#REF!</definedName>
    <definedName name="mbnc" localSheetId="1">'[24]lam-moi'!#REF!</definedName>
    <definedName name="mbnc" localSheetId="7">'[24]lam-moi'!#REF!</definedName>
    <definedName name="mbnc">'[24]lam-moi'!#REF!</definedName>
    <definedName name="mbvl" localSheetId="1">'[24]lam-moi'!#REF!</definedName>
    <definedName name="mbvl" localSheetId="7">'[24]lam-moi'!#REF!</definedName>
    <definedName name="mbvl">'[24]lam-moi'!#REF!</definedName>
    <definedName name="ME" localSheetId="1">#REF!</definedName>
    <definedName name="ME" localSheetId="7">#REF!</definedName>
    <definedName name="ME">#REF!</definedName>
    <definedName name="MEDIUM_AGGREGATE" localSheetId="1">'[37]DAFTAR HARGA'!#REF!</definedName>
    <definedName name="MEDIUM_AGGREGATE" localSheetId="7">'[37]DAFTAR HARGA'!#REF!</definedName>
    <definedName name="MEDIUM_AGGREGATE">'[37]DAFTAR HARGA'!#REF!</definedName>
    <definedName name="MENU" localSheetId="1">#REF!</definedName>
    <definedName name="MENU" localSheetId="7">#REF!</definedName>
    <definedName name="MENU">#REF!</definedName>
    <definedName name="MENUBOQ" localSheetId="1">#REF!</definedName>
    <definedName name="MENUBOQ" localSheetId="7">#REF!</definedName>
    <definedName name="MENUBOQ">#REF!</definedName>
    <definedName name="MIBE" localSheetId="1">[13]Material!#REF!</definedName>
    <definedName name="MIBE" localSheetId="7">[13]Material!#REF!</definedName>
    <definedName name="MIBE">[13]Material!#REF!</definedName>
    <definedName name="MIBE1" localSheetId="1">[13]Material!#REF!</definedName>
    <definedName name="MIBE1" localSheetId="7">[13]Material!#REF!</definedName>
    <definedName name="MIBE1">[13]Material!#REF!</definedName>
    <definedName name="minggu">'[81]Lap Mingguan'!$B$68:$G$101</definedName>
    <definedName name="MINOR">[15]Sheet1!$A$231:$H$234</definedName>
    <definedName name="mm" localSheetId="1">#REF!</definedName>
    <definedName name="mm" localSheetId="7">#REF!</definedName>
    <definedName name="mm">#REF!</definedName>
    <definedName name="mmm" localSheetId="1">[24]giathanh1!#REF!</definedName>
    <definedName name="mmm" localSheetId="7">[24]giathanh1!#REF!</definedName>
    <definedName name="mmm">[24]giathanh1!#REF!</definedName>
    <definedName name="MMM17A" localSheetId="1">[28]HSD!#REF!</definedName>
    <definedName name="MMM17A" localSheetId="7">[28]HSD!#REF!</definedName>
    <definedName name="MMM17A">[28]HSD!#REF!</definedName>
    <definedName name="MMM35A" localSheetId="1">[28]HSD!#REF!</definedName>
    <definedName name="MMM35A" localSheetId="7">[28]HSD!#REF!</definedName>
    <definedName name="MMM35A">[28]HSD!#REF!</definedName>
    <definedName name="MOBILISASI">[15]Sheet1!$A$13:$H$20</definedName>
    <definedName name="MOTORGRADER321" localSheetId="1">#REF!</definedName>
    <definedName name="MOTORGRADER321" localSheetId="7">#REF!</definedName>
    <definedName name="MOTORGRADER321">#REF!</definedName>
    <definedName name="MOTORGRADER33" localSheetId="1">#REF!</definedName>
    <definedName name="MOTORGRADER33" localSheetId="7">#REF!</definedName>
    <definedName name="MOTORGRADER33">#REF!</definedName>
    <definedName name="MOTORGRADER511" localSheetId="1">#REF!</definedName>
    <definedName name="MOTORGRADER511" localSheetId="7">#REF!</definedName>
    <definedName name="MOTORGRADER511">#REF!</definedName>
    <definedName name="MOTORGRADER512" localSheetId="1">#REF!</definedName>
    <definedName name="MOTORGRADER512" localSheetId="7">#REF!</definedName>
    <definedName name="MOTORGRADER512">#REF!</definedName>
    <definedName name="MOTORGRADER521" localSheetId="1">#REF!</definedName>
    <definedName name="MOTORGRADER521" localSheetId="7">#REF!</definedName>
    <definedName name="MOTORGRADER521">#REF!</definedName>
    <definedName name="mp1x25" localSheetId="1">'[24]dongia (2)'!#REF!</definedName>
    <definedName name="mp1x25" localSheetId="7">'[24]dongia (2)'!#REF!</definedName>
    <definedName name="mp1x25">'[24]dongia (2)'!#REF!</definedName>
    <definedName name="MQE_1" localSheetId="1">#REF!</definedName>
    <definedName name="MQE_1" localSheetId="7">#REF!</definedName>
    <definedName name="MQE_1">#REF!</definedName>
    <definedName name="MQE_2" localSheetId="1">#REF!</definedName>
    <definedName name="MQE_2" localSheetId="7">#REF!</definedName>
    <definedName name="MQE_2">#REF!</definedName>
    <definedName name="MTC1P" localSheetId="1">'[24]TONG HOP VL-NC TT'!#REF!</definedName>
    <definedName name="MTC1P" localSheetId="7">'[24]TONG HOP VL-NC TT'!#REF!</definedName>
    <definedName name="MTC1P">'[24]TONG HOP VL-NC TT'!#REF!</definedName>
    <definedName name="MTC3P" localSheetId="1">'[24]TONG HOP VL-NC TT'!#REF!</definedName>
    <definedName name="MTC3P" localSheetId="7">'[24]TONG HOP VL-NC TT'!#REF!</definedName>
    <definedName name="MTC3P">'[24]TONG HOP VL-NC TT'!#REF!</definedName>
    <definedName name="MTCHC">[24]TNHCHINH!$K$38</definedName>
    <definedName name="MTCMB" localSheetId="1">'[24]#REF'!#REF!</definedName>
    <definedName name="MTCMB" localSheetId="7">'[24]#REF'!#REF!</definedName>
    <definedName name="MTCMB">'[24]#REF'!#REF!</definedName>
    <definedName name="MTMAC12" localSheetId="1">#REF!</definedName>
    <definedName name="MTMAC12" localSheetId="7">#REF!</definedName>
    <definedName name="MTMAC12">#REF!</definedName>
    <definedName name="mtr" localSheetId="1">'[24]TH XL'!#REF!</definedName>
    <definedName name="mtr" localSheetId="7">'[24]TH XL'!#REF!</definedName>
    <definedName name="mtr">'[24]TH XL'!#REF!</definedName>
    <definedName name="mtram" localSheetId="1">#REF!</definedName>
    <definedName name="mtram" localSheetId="7">#REF!</definedName>
    <definedName name="mtram">#REF!</definedName>
    <definedName name="MU" localSheetId="1">#REF!</definedName>
    <definedName name="MU" localSheetId="7">#REF!</definedName>
    <definedName name="MU">#REF!</definedName>
    <definedName name="MU_alat" localSheetId="1">#REF!</definedName>
    <definedName name="MU_alat" localSheetId="7">#REF!</definedName>
    <definedName name="MU_alat">#REF!</definedName>
    <definedName name="MU_bahan" localSheetId="1">#REF!</definedName>
    <definedName name="MU_bahan" localSheetId="7">#REF!</definedName>
    <definedName name="MU_bahan">#REF!</definedName>
    <definedName name="MU_upah" localSheetId="1">#REF!</definedName>
    <definedName name="MU_upah" localSheetId="7">#REF!</definedName>
    <definedName name="MU_upah">#REF!</definedName>
    <definedName name="muars" localSheetId="1">#REF!</definedName>
    <definedName name="muars" localSheetId="7">#REF!</definedName>
    <definedName name="muars">#REF!</definedName>
    <definedName name="mubhn" localSheetId="1">#REF!</definedName>
    <definedName name="mubhn" localSheetId="7">#REF!</definedName>
    <definedName name="mubhn">#REF!</definedName>
    <definedName name="mume" localSheetId="1">#REF!</definedName>
    <definedName name="mume" localSheetId="7">#REF!</definedName>
    <definedName name="mume">#REF!</definedName>
    <definedName name="muprel" localSheetId="1">#REF!</definedName>
    <definedName name="muprel" localSheetId="7">#REF!</definedName>
    <definedName name="muprel">#REF!</definedName>
    <definedName name="mustr" localSheetId="1">#REF!</definedName>
    <definedName name="mustr" localSheetId="7">#REF!</definedName>
    <definedName name="mustr">#REF!</definedName>
    <definedName name="n" localSheetId="1">#REF!</definedName>
    <definedName name="n" localSheetId="7">#REF!</definedName>
    <definedName name="n">#REF!</definedName>
    <definedName name="N_1011" localSheetId="1">'[69]Lamp.2,3&amp;4'!#REF!</definedName>
    <definedName name="N_1011" localSheetId="7">'[69]Lamp.2,3&amp;4'!#REF!</definedName>
    <definedName name="N_1011">'[69]Lamp.2,3&amp;4'!#REF!</definedName>
    <definedName name="N_1013" localSheetId="1">'[69]Lamp.2,3&amp;4'!#REF!</definedName>
    <definedName name="N_1013" localSheetId="7">'[69]Lamp.2,3&amp;4'!#REF!</definedName>
    <definedName name="N_1013">'[69]Lamp.2,3&amp;4'!#REF!</definedName>
    <definedName name="N_12" localSheetId="1">'[69]Lamp.2,3&amp;4'!#REF!</definedName>
    <definedName name="N_12" localSheetId="7">'[69]Lamp.2,3&amp;4'!#REF!</definedName>
    <definedName name="N_12">'[69]Lamp.2,3&amp;4'!#REF!</definedName>
    <definedName name="N_22" localSheetId="1">'[69]Lamp.2,3&amp;4'!#REF!</definedName>
    <definedName name="N_22" localSheetId="7">'[69]Lamp.2,3&amp;4'!#REF!</definedName>
    <definedName name="N_22">'[69]Lamp.2,3&amp;4'!#REF!</definedName>
    <definedName name="N_233" localSheetId="1">'[69]Lamp.2,3&amp;4'!#REF!</definedName>
    <definedName name="N_233" localSheetId="7">'[69]Lamp.2,3&amp;4'!#REF!</definedName>
    <definedName name="N_233">'[69]Lamp.2,3&amp;4'!#REF!</definedName>
    <definedName name="N_321" localSheetId="1">'[69]Lamp.2,3&amp;4'!#REF!</definedName>
    <definedName name="N_321" localSheetId="7">'[69]Lamp.2,3&amp;4'!#REF!</definedName>
    <definedName name="N_321">'[69]Lamp.2,3&amp;4'!#REF!</definedName>
    <definedName name="N_33" localSheetId="1">'[69]Lamp.2,3&amp;4'!#REF!</definedName>
    <definedName name="N_33" localSheetId="7">'[69]Lamp.2,3&amp;4'!#REF!</definedName>
    <definedName name="N_33">'[69]Lamp.2,3&amp;4'!#REF!</definedName>
    <definedName name="N_34" localSheetId="1">'[69]Lamp.2,3&amp;4'!#REF!</definedName>
    <definedName name="N_34" localSheetId="7">'[69]Lamp.2,3&amp;4'!#REF!</definedName>
    <definedName name="N_34">'[69]Lamp.2,3&amp;4'!#REF!</definedName>
    <definedName name="N_511" localSheetId="1">'[69]Lamp.2,3&amp;4'!#REF!</definedName>
    <definedName name="N_511" localSheetId="7">'[69]Lamp.2,3&amp;4'!#REF!</definedName>
    <definedName name="N_511">'[69]Lamp.2,3&amp;4'!#REF!</definedName>
    <definedName name="N_74" localSheetId="1">'[69]Lamp.2,3&amp;4'!#REF!</definedName>
    <definedName name="N_74" localSheetId="7">'[69]Lamp.2,3&amp;4'!#REF!</definedName>
    <definedName name="N_74">'[69]Lamp.2,3&amp;4'!#REF!</definedName>
    <definedName name="N_753" localSheetId="1">'[69]Lamp.2,3&amp;4'!#REF!</definedName>
    <definedName name="N_753" localSheetId="7">'[69]Lamp.2,3&amp;4'!#REF!</definedName>
    <definedName name="N_753">'[69]Lamp.2,3&amp;4'!#REF!</definedName>
    <definedName name="N1IN">'[24]TONGKE3p '!$U$295</definedName>
    <definedName name="n1pig" localSheetId="1">#REF!</definedName>
    <definedName name="n1pig" localSheetId="7">#REF!</definedName>
    <definedName name="n1pig">#REF!</definedName>
    <definedName name="n1pignc" localSheetId="1">'[24]lam-moi'!#REF!</definedName>
    <definedName name="n1pignc" localSheetId="7">'[24]lam-moi'!#REF!</definedName>
    <definedName name="n1pignc">'[24]lam-moi'!#REF!</definedName>
    <definedName name="n1pigvl" localSheetId="1">'[24]lam-moi'!#REF!</definedName>
    <definedName name="n1pigvl" localSheetId="7">'[24]lam-moi'!#REF!</definedName>
    <definedName name="n1pigvl">'[24]lam-moi'!#REF!</definedName>
    <definedName name="n1pind" localSheetId="1">#REF!</definedName>
    <definedName name="n1pind" localSheetId="7">#REF!</definedName>
    <definedName name="n1pind">#REF!</definedName>
    <definedName name="n1pindnc" localSheetId="1">'[24]lam-moi'!#REF!</definedName>
    <definedName name="n1pindnc" localSheetId="7">'[24]lam-moi'!#REF!</definedName>
    <definedName name="n1pindnc">'[24]lam-moi'!#REF!</definedName>
    <definedName name="n1pindvl" localSheetId="1">'[24]lam-moi'!#REF!</definedName>
    <definedName name="n1pindvl" localSheetId="7">'[24]lam-moi'!#REF!</definedName>
    <definedName name="n1pindvl">'[24]lam-moi'!#REF!</definedName>
    <definedName name="n1ping" localSheetId="1">#REF!</definedName>
    <definedName name="n1ping" localSheetId="7">#REF!</definedName>
    <definedName name="n1ping">#REF!</definedName>
    <definedName name="n1pingnc" localSheetId="1">'[24]lam-moi'!#REF!</definedName>
    <definedName name="n1pingnc" localSheetId="7">'[24]lam-moi'!#REF!</definedName>
    <definedName name="n1pingnc">'[24]lam-moi'!#REF!</definedName>
    <definedName name="n1pingvl" localSheetId="1">'[24]lam-moi'!#REF!</definedName>
    <definedName name="n1pingvl" localSheetId="7">'[24]lam-moi'!#REF!</definedName>
    <definedName name="n1pingvl">'[24]lam-moi'!#REF!</definedName>
    <definedName name="n1pint" localSheetId="1">#REF!</definedName>
    <definedName name="n1pint" localSheetId="7">#REF!</definedName>
    <definedName name="n1pint">#REF!</definedName>
    <definedName name="n1pintnc" localSheetId="1">'[24]lam-moi'!#REF!</definedName>
    <definedName name="n1pintnc" localSheetId="7">'[24]lam-moi'!#REF!</definedName>
    <definedName name="n1pintnc">'[24]lam-moi'!#REF!</definedName>
    <definedName name="n1pintvl" localSheetId="1">'[24]lam-moi'!#REF!</definedName>
    <definedName name="n1pintvl" localSheetId="7">'[24]lam-moi'!#REF!</definedName>
    <definedName name="n1pintvl">'[24]lam-moi'!#REF!</definedName>
    <definedName name="n24nc" localSheetId="1">'[24]lam-moi'!#REF!</definedName>
    <definedName name="n24nc" localSheetId="7">'[24]lam-moi'!#REF!</definedName>
    <definedName name="n24nc">'[24]lam-moi'!#REF!</definedName>
    <definedName name="n24vl" localSheetId="1">'[24]lam-moi'!#REF!</definedName>
    <definedName name="n24vl" localSheetId="7">'[24]lam-moi'!#REF!</definedName>
    <definedName name="n24vl">'[24]lam-moi'!#REF!</definedName>
    <definedName name="n2mignc" localSheetId="1">'[24]lam-moi'!#REF!</definedName>
    <definedName name="n2mignc" localSheetId="7">'[24]lam-moi'!#REF!</definedName>
    <definedName name="n2mignc">'[24]lam-moi'!#REF!</definedName>
    <definedName name="n2migvl" localSheetId="1">'[24]lam-moi'!#REF!</definedName>
    <definedName name="n2migvl" localSheetId="7">'[24]lam-moi'!#REF!</definedName>
    <definedName name="n2migvl">'[24]lam-moi'!#REF!</definedName>
    <definedName name="n2min1nc" localSheetId="1">'[24]lam-moi'!#REF!</definedName>
    <definedName name="n2min1nc" localSheetId="7">'[24]lam-moi'!#REF!</definedName>
    <definedName name="n2min1nc">'[24]lam-moi'!#REF!</definedName>
    <definedName name="n2min1vl" localSheetId="1">'[24]lam-moi'!#REF!</definedName>
    <definedName name="n2min1vl" localSheetId="7">'[24]lam-moi'!#REF!</definedName>
    <definedName name="n2min1vl">'[24]lam-moi'!#REF!</definedName>
    <definedName name="NA" localSheetId="1">#REF!</definedName>
    <definedName name="NA" localSheetId="7">#REF!</definedName>
    <definedName name="NA">#REF!</definedName>
    <definedName name="nama">'[82]Master Edit'!$D$7</definedName>
    <definedName name="name" localSheetId="1">[76]SCH!#REF!</definedName>
    <definedName name="name" localSheetId="7">[76]SCH!#REF!</definedName>
    <definedName name="name">[76]SCH!#REF!</definedName>
    <definedName name="napk">'[79]Master Edit'!$E$13</definedName>
    <definedName name="nc1nc" localSheetId="1">'[24]lam-moi'!#REF!</definedName>
    <definedName name="nc1nc" localSheetId="7">'[24]lam-moi'!#REF!</definedName>
    <definedName name="nc1nc">'[24]lam-moi'!#REF!</definedName>
    <definedName name="nc1p" localSheetId="1">#REF!</definedName>
    <definedName name="nc1p" localSheetId="7">#REF!</definedName>
    <definedName name="nc1p">#REF!</definedName>
    <definedName name="nc1vl" localSheetId="1">'[24]lam-moi'!#REF!</definedName>
    <definedName name="nc1vl" localSheetId="7">'[24]lam-moi'!#REF!</definedName>
    <definedName name="nc1vl">'[24]lam-moi'!#REF!</definedName>
    <definedName name="nc24nc" localSheetId="1">'[24]lam-moi'!#REF!</definedName>
    <definedName name="nc24nc" localSheetId="7">'[24]lam-moi'!#REF!</definedName>
    <definedName name="nc24nc">'[24]lam-moi'!#REF!</definedName>
    <definedName name="nc24vl" localSheetId="1">'[24]lam-moi'!#REF!</definedName>
    <definedName name="nc24vl" localSheetId="7">'[24]lam-moi'!#REF!</definedName>
    <definedName name="nc24vl">'[24]lam-moi'!#REF!</definedName>
    <definedName name="nc3p" localSheetId="1">#REF!</definedName>
    <definedName name="nc3p" localSheetId="7">#REF!</definedName>
    <definedName name="nc3p">#REF!</definedName>
    <definedName name="NCBD100" localSheetId="1">#REF!</definedName>
    <definedName name="NCBD100" localSheetId="7">#REF!</definedName>
    <definedName name="NCBD100">#REF!</definedName>
    <definedName name="NCBD200" localSheetId="1">#REF!</definedName>
    <definedName name="NCBD200" localSheetId="7">#REF!</definedName>
    <definedName name="NCBD200">#REF!</definedName>
    <definedName name="NCBD250" localSheetId="1">#REF!</definedName>
    <definedName name="NCBD250" localSheetId="7">#REF!</definedName>
    <definedName name="NCBD250">#REF!</definedName>
    <definedName name="ncdd" localSheetId="1">'[24]TH XL'!#REF!</definedName>
    <definedName name="ncdd" localSheetId="7">'[24]TH XL'!#REF!</definedName>
    <definedName name="ncdd">'[24]TH XL'!#REF!</definedName>
    <definedName name="NCDD2" localSheetId="1">'[24]TH XL'!#REF!</definedName>
    <definedName name="NCDD2" localSheetId="7">'[24]TH XL'!#REF!</definedName>
    <definedName name="NCDD2">'[24]TH XL'!#REF!</definedName>
    <definedName name="NCHC">[24]TNHCHINH!$J$38</definedName>
    <definedName name="nctr" localSheetId="1">'[24]TH XL'!#REF!</definedName>
    <definedName name="nctr" localSheetId="7">'[24]TH XL'!#REF!</definedName>
    <definedName name="nctr">'[24]TH XL'!#REF!</definedName>
    <definedName name="nctram" localSheetId="1">#REF!</definedName>
    <definedName name="nctram" localSheetId="7">#REF!</definedName>
    <definedName name="nctram">#REF!</definedName>
    <definedName name="NCVC100" localSheetId="1">#REF!</definedName>
    <definedName name="NCVC100" localSheetId="7">#REF!</definedName>
    <definedName name="NCVC100">#REF!</definedName>
    <definedName name="NCVC200" localSheetId="1">#REF!</definedName>
    <definedName name="NCVC200" localSheetId="7">#REF!</definedName>
    <definedName name="NCVC200">#REF!</definedName>
    <definedName name="NCVC250" localSheetId="1">#REF!</definedName>
    <definedName name="NCVC250" localSheetId="7">#REF!</definedName>
    <definedName name="NCVC250">#REF!</definedName>
    <definedName name="NCVC3P" localSheetId="1">#REF!</definedName>
    <definedName name="NCVC3P" localSheetId="7">#REF!</definedName>
    <definedName name="NCVC3P">#REF!</definedName>
    <definedName name="nhn" localSheetId="1">#REF!</definedName>
    <definedName name="nhn" localSheetId="7">#REF!</definedName>
    <definedName name="nhn">#REF!</definedName>
    <definedName name="nhnnc" localSheetId="1">'[24]lam-moi'!#REF!</definedName>
    <definedName name="nhnnc" localSheetId="7">'[24]lam-moi'!#REF!</definedName>
    <definedName name="nhnnc">'[24]lam-moi'!#REF!</definedName>
    <definedName name="nhnvl" localSheetId="1">'[24]lam-moi'!#REF!</definedName>
    <definedName name="nhnvl" localSheetId="7">'[24]lam-moi'!#REF!</definedName>
    <definedName name="nhnvl">'[24]lam-moi'!#REF!</definedName>
    <definedName name="nig" localSheetId="1">#REF!</definedName>
    <definedName name="nig" localSheetId="7">#REF!</definedName>
    <definedName name="nig">#REF!</definedName>
    <definedName name="NIG13p">'[24]TONGKE3p '!$T$295</definedName>
    <definedName name="nig1p" localSheetId="1">#REF!</definedName>
    <definedName name="nig1p" localSheetId="7">#REF!</definedName>
    <definedName name="nig1p">#REF!</definedName>
    <definedName name="nig3p" localSheetId="1">#REF!</definedName>
    <definedName name="nig3p" localSheetId="7">#REF!</definedName>
    <definedName name="nig3p">#REF!</definedName>
    <definedName name="nightnc" localSheetId="1">[24]gtrinh!#REF!</definedName>
    <definedName name="nightnc" localSheetId="7">[24]gtrinh!#REF!</definedName>
    <definedName name="nightnc">[24]gtrinh!#REF!</definedName>
    <definedName name="nightvl" localSheetId="1">[24]gtrinh!#REF!</definedName>
    <definedName name="nightvl" localSheetId="7">[24]gtrinh!#REF!</definedName>
    <definedName name="nightvl">[24]gtrinh!#REF!</definedName>
    <definedName name="nignc1p" localSheetId="1">#REF!</definedName>
    <definedName name="nignc1p" localSheetId="7">#REF!</definedName>
    <definedName name="nignc1p">#REF!</definedName>
    <definedName name="nignc3p">'[24]CHITIET VL-NC'!$G$107</definedName>
    <definedName name="nigvl1p" localSheetId="1">#REF!</definedName>
    <definedName name="nigvl1p" localSheetId="7">#REF!</definedName>
    <definedName name="nigvl1p">#REF!</definedName>
    <definedName name="nigvl3p">'[24]CHITIET VL-NC'!$G$99</definedName>
    <definedName name="nin" localSheetId="1">#REF!</definedName>
    <definedName name="nin" localSheetId="7">#REF!</definedName>
    <definedName name="nin">#REF!</definedName>
    <definedName name="nin14nc3p" localSheetId="1">#REF!</definedName>
    <definedName name="nin14nc3p" localSheetId="7">#REF!</definedName>
    <definedName name="nin14nc3p">#REF!</definedName>
    <definedName name="nin14vl3p" localSheetId="1">#REF!</definedName>
    <definedName name="nin14vl3p" localSheetId="7">#REF!</definedName>
    <definedName name="nin14vl3p">#REF!</definedName>
    <definedName name="nin1903p" localSheetId="1">#REF!</definedName>
    <definedName name="nin1903p" localSheetId="7">#REF!</definedName>
    <definedName name="nin1903p">#REF!</definedName>
    <definedName name="nin190nc" localSheetId="1">'[24]lam-moi'!#REF!</definedName>
    <definedName name="nin190nc" localSheetId="7">'[24]lam-moi'!#REF!</definedName>
    <definedName name="nin190nc">'[24]lam-moi'!#REF!</definedName>
    <definedName name="nin190nc3p" localSheetId="1">#REF!</definedName>
    <definedName name="nin190nc3p" localSheetId="7">#REF!</definedName>
    <definedName name="nin190nc3p">#REF!</definedName>
    <definedName name="nin190vl" localSheetId="1">'[24]lam-moi'!#REF!</definedName>
    <definedName name="nin190vl" localSheetId="7">'[24]lam-moi'!#REF!</definedName>
    <definedName name="nin190vl">'[24]lam-moi'!#REF!</definedName>
    <definedName name="nin190vl3p" localSheetId="1">#REF!</definedName>
    <definedName name="nin190vl3p" localSheetId="7">#REF!</definedName>
    <definedName name="nin190vl3p">#REF!</definedName>
    <definedName name="nin1pnc" localSheetId="1">'[24]lam-moi'!#REF!</definedName>
    <definedName name="nin1pnc" localSheetId="7">'[24]lam-moi'!#REF!</definedName>
    <definedName name="nin1pnc">'[24]lam-moi'!#REF!</definedName>
    <definedName name="nin1pvl" localSheetId="1">'[24]lam-moi'!#REF!</definedName>
    <definedName name="nin1pvl" localSheetId="7">'[24]lam-moi'!#REF!</definedName>
    <definedName name="nin1pvl">'[24]lam-moi'!#REF!</definedName>
    <definedName name="nin2903p" localSheetId="1">#REF!</definedName>
    <definedName name="nin2903p" localSheetId="7">#REF!</definedName>
    <definedName name="nin2903p">#REF!</definedName>
    <definedName name="nin290nc3p" localSheetId="1">#REF!</definedName>
    <definedName name="nin290nc3p" localSheetId="7">#REF!</definedName>
    <definedName name="nin290nc3p">#REF!</definedName>
    <definedName name="nin290vl3p" localSheetId="1">#REF!</definedName>
    <definedName name="nin290vl3p" localSheetId="7">#REF!</definedName>
    <definedName name="nin290vl3p">#REF!</definedName>
    <definedName name="nin3p" localSheetId="1">#REF!</definedName>
    <definedName name="nin3p" localSheetId="7">#REF!</definedName>
    <definedName name="nin3p">#REF!</definedName>
    <definedName name="nind" localSheetId="1">#REF!</definedName>
    <definedName name="nind" localSheetId="7">#REF!</definedName>
    <definedName name="nind">#REF!</definedName>
    <definedName name="nind1p" localSheetId="1">#REF!</definedName>
    <definedName name="nind1p" localSheetId="7">#REF!</definedName>
    <definedName name="nind1p">#REF!</definedName>
    <definedName name="nind3p" localSheetId="1">#REF!</definedName>
    <definedName name="nind3p" localSheetId="7">#REF!</definedName>
    <definedName name="nind3p">#REF!</definedName>
    <definedName name="nindnc" localSheetId="1">'[24]lam-moi'!#REF!</definedName>
    <definedName name="nindnc" localSheetId="7">'[24]lam-moi'!#REF!</definedName>
    <definedName name="nindnc">'[24]lam-moi'!#REF!</definedName>
    <definedName name="nindnc1p" localSheetId="1">#REF!</definedName>
    <definedName name="nindnc1p" localSheetId="7">#REF!</definedName>
    <definedName name="nindnc1p">#REF!</definedName>
    <definedName name="nindnc3p" localSheetId="1">#REF!</definedName>
    <definedName name="nindnc3p" localSheetId="7">#REF!</definedName>
    <definedName name="nindnc3p">#REF!</definedName>
    <definedName name="nindvl" localSheetId="1">'[24]lam-moi'!#REF!</definedName>
    <definedName name="nindvl" localSheetId="7">'[24]lam-moi'!#REF!</definedName>
    <definedName name="nindvl">'[24]lam-moi'!#REF!</definedName>
    <definedName name="nindvl1p" localSheetId="1">#REF!</definedName>
    <definedName name="nindvl1p" localSheetId="7">#REF!</definedName>
    <definedName name="nindvl1p">#REF!</definedName>
    <definedName name="nindvl3p" localSheetId="1">#REF!</definedName>
    <definedName name="nindvl3p" localSheetId="7">#REF!</definedName>
    <definedName name="nindvl3p">#REF!</definedName>
    <definedName name="ning1p" localSheetId="1">#REF!</definedName>
    <definedName name="ning1p" localSheetId="7">#REF!</definedName>
    <definedName name="ning1p">#REF!</definedName>
    <definedName name="ningnc1p" localSheetId="1">#REF!</definedName>
    <definedName name="ningnc1p" localSheetId="7">#REF!</definedName>
    <definedName name="ningnc1p">#REF!</definedName>
    <definedName name="ningvl1p" localSheetId="1">#REF!</definedName>
    <definedName name="ningvl1p" localSheetId="7">#REF!</definedName>
    <definedName name="ningvl1p">#REF!</definedName>
    <definedName name="ninnc" localSheetId="1">'[24]lam-moi'!#REF!</definedName>
    <definedName name="ninnc" localSheetId="7">'[24]lam-moi'!#REF!</definedName>
    <definedName name="ninnc">'[24]lam-moi'!#REF!</definedName>
    <definedName name="ninnc3p" localSheetId="1">#REF!</definedName>
    <definedName name="ninnc3p" localSheetId="7">#REF!</definedName>
    <definedName name="ninnc3p">#REF!</definedName>
    <definedName name="nint1p" localSheetId="1">#REF!</definedName>
    <definedName name="nint1p" localSheetId="7">#REF!</definedName>
    <definedName name="nint1p">#REF!</definedName>
    <definedName name="nintnc1p" localSheetId="1">#REF!</definedName>
    <definedName name="nintnc1p" localSheetId="7">#REF!</definedName>
    <definedName name="nintnc1p">#REF!</definedName>
    <definedName name="nintvl1p" localSheetId="1">#REF!</definedName>
    <definedName name="nintvl1p" localSheetId="7">#REF!</definedName>
    <definedName name="nintvl1p">#REF!</definedName>
    <definedName name="ninvl" localSheetId="1">'[24]lam-moi'!#REF!</definedName>
    <definedName name="ninvl" localSheetId="7">'[24]lam-moi'!#REF!</definedName>
    <definedName name="ninvl">'[24]lam-moi'!#REF!</definedName>
    <definedName name="ninvl3p" localSheetId="1">#REF!</definedName>
    <definedName name="ninvl3p" localSheetId="7">#REF!</definedName>
    <definedName name="ninvl3p">#REF!</definedName>
    <definedName name="nl" localSheetId="1">#REF!</definedName>
    <definedName name="nl" localSheetId="7">#REF!</definedName>
    <definedName name="nl">#REF!</definedName>
    <definedName name="NL12nc" localSheetId="1">'[24]#REF'!#REF!</definedName>
    <definedName name="NL12nc" localSheetId="7">'[24]#REF'!#REF!</definedName>
    <definedName name="NL12nc">'[24]#REF'!#REF!</definedName>
    <definedName name="NL12vl" localSheetId="1">'[24]#REF'!#REF!</definedName>
    <definedName name="NL12vl" localSheetId="7">'[24]#REF'!#REF!</definedName>
    <definedName name="NL12vl">'[24]#REF'!#REF!</definedName>
    <definedName name="nl1p" localSheetId="1">#REF!</definedName>
    <definedName name="nl1p" localSheetId="7">#REF!</definedName>
    <definedName name="nl1p">#REF!</definedName>
    <definedName name="nl3p" localSheetId="1">#REF!</definedName>
    <definedName name="nl3p" localSheetId="7">#REF!</definedName>
    <definedName name="nl3p">#REF!</definedName>
    <definedName name="nlht" localSheetId="1">'[24]THPDMoi  (2)'!#REF!</definedName>
    <definedName name="nlht" localSheetId="7">'[24]THPDMoi  (2)'!#REF!</definedName>
    <definedName name="nlht">'[24]THPDMoi  (2)'!#REF!</definedName>
    <definedName name="nlmtc" localSheetId="1">'[24]t-h HA THE'!#REF!</definedName>
    <definedName name="nlmtc" localSheetId="7">'[24]t-h HA THE'!#REF!</definedName>
    <definedName name="nlmtc">'[24]t-h HA THE'!#REF!</definedName>
    <definedName name="nlnc" localSheetId="1">'[24]lam-moi'!#REF!</definedName>
    <definedName name="nlnc" localSheetId="7">'[24]lam-moi'!#REF!</definedName>
    <definedName name="nlnc">'[24]lam-moi'!#REF!</definedName>
    <definedName name="nlnc3p" localSheetId="1">#REF!</definedName>
    <definedName name="nlnc3p" localSheetId="7">#REF!</definedName>
    <definedName name="nlnc3p">#REF!</definedName>
    <definedName name="nlnc3pha" localSheetId="1">#REF!</definedName>
    <definedName name="nlnc3pha" localSheetId="7">#REF!</definedName>
    <definedName name="nlnc3pha">#REF!</definedName>
    <definedName name="NLTK1p" localSheetId="1">#REF!</definedName>
    <definedName name="NLTK1p" localSheetId="7">#REF!</definedName>
    <definedName name="NLTK1p">#REF!</definedName>
    <definedName name="nlvl" localSheetId="1">'[24]lam-moi'!#REF!</definedName>
    <definedName name="nlvl" localSheetId="7">'[24]lam-moi'!#REF!</definedName>
    <definedName name="nlvl">'[24]lam-moi'!#REF!</definedName>
    <definedName name="nlvl1">[24]chitiet!$G$302</definedName>
    <definedName name="nlvl3p" localSheetId="1">#REF!</definedName>
    <definedName name="nlvl3p" localSheetId="7">#REF!</definedName>
    <definedName name="nlvl3p">#REF!</definedName>
    <definedName name="nn" localSheetId="1">#REF!</definedName>
    <definedName name="nn" localSheetId="7">#REF!</definedName>
    <definedName name="nn">#REF!</definedName>
    <definedName name="nn1p" localSheetId="1">#REF!</definedName>
    <definedName name="nn1p" localSheetId="7">#REF!</definedName>
    <definedName name="nn1p">#REF!</definedName>
    <definedName name="nn3p" localSheetId="1">#REF!</definedName>
    <definedName name="nn3p" localSheetId="7">#REF!</definedName>
    <definedName name="nn3p">#REF!</definedName>
    <definedName name="nnnc" localSheetId="1">'[24]lam-moi'!#REF!</definedName>
    <definedName name="nnnc" localSheetId="7">'[24]lam-moi'!#REF!</definedName>
    <definedName name="nnnc">'[24]lam-moi'!#REF!</definedName>
    <definedName name="nnnc3p" localSheetId="1">#REF!</definedName>
    <definedName name="nnnc3p" localSheetId="7">#REF!</definedName>
    <definedName name="nnnc3p">#REF!</definedName>
    <definedName name="nnvl" localSheetId="1">'[24]lam-moi'!#REF!</definedName>
    <definedName name="nnvl" localSheetId="7">'[24]lam-moi'!#REF!</definedName>
    <definedName name="nnvl">'[24]lam-moi'!#REF!</definedName>
    <definedName name="nnvl3p" localSheetId="1">#REF!</definedName>
    <definedName name="nnvl3p" localSheetId="7">#REF!</definedName>
    <definedName name="nnvl3p">#REF!</definedName>
    <definedName name="nop" localSheetId="1">#REF!</definedName>
    <definedName name="nop" localSheetId="7">#REF!</definedName>
    <definedName name="nop">#REF!</definedName>
    <definedName name="NOUM" localSheetId="1">[13]Material!#REF!</definedName>
    <definedName name="NOUM" localSheetId="7">[13]Material!#REF!</definedName>
    <definedName name="NOUM">[13]Material!#REF!</definedName>
    <definedName name="np" localSheetId="1">#REF!</definedName>
    <definedName name="np" localSheetId="7">#REF!</definedName>
    <definedName name="np">#REF!</definedName>
    <definedName name="npak_1" localSheetId="1">#REF!</definedName>
    <definedName name="npak_1" localSheetId="7">#REF!</definedName>
    <definedName name="npak_1">#REF!</definedName>
    <definedName name="npak_2" localSheetId="1">#REF!</definedName>
    <definedName name="npak_2" localSheetId="7">#REF!</definedName>
    <definedName name="npak_2">#REF!</definedName>
    <definedName name="npro_1" localSheetId="1">#REF!</definedName>
    <definedName name="npro_1" localSheetId="7">#REF!</definedName>
    <definedName name="npro_1">#REF!</definedName>
    <definedName name="npro_2" localSheetId="1">#REF!</definedName>
    <definedName name="npro_2" localSheetId="7">#REF!</definedName>
    <definedName name="npro_2">#REF!</definedName>
    <definedName name="nuoc">[56]gvl!$N$38</definedName>
    <definedName name="nx" localSheetId="1">'[24]THPDMoi  (2)'!#REF!</definedName>
    <definedName name="nx" localSheetId="7">'[24]THPDMoi  (2)'!#REF!</definedName>
    <definedName name="nx">'[24]THPDMoi  (2)'!#REF!</definedName>
    <definedName name="nxmtc" localSheetId="1">'[24]t-h HA THE'!#REF!</definedName>
    <definedName name="nxmtc" localSheetId="7">'[24]t-h HA THE'!#REF!</definedName>
    <definedName name="nxmtc">'[24]t-h HA THE'!#REF!</definedName>
    <definedName name="nyfgby3x6lt" localSheetId="1">#REF!</definedName>
    <definedName name="nyfgby3x6lt" localSheetId="7">#REF!</definedName>
    <definedName name="nyfgby3x6lt">#REF!</definedName>
    <definedName name="nyfgby4x6lt" localSheetId="1">#REF!</definedName>
    <definedName name="nyfgby4x6lt" localSheetId="7">#REF!</definedName>
    <definedName name="nyfgby4x6lt">#REF!</definedName>
    <definedName name="nyfgby4x95" localSheetId="1">#REF!</definedName>
    <definedName name="nyfgby4x95" localSheetId="7">#REF!</definedName>
    <definedName name="nyfgby4x95">#REF!</definedName>
    <definedName name="nyfgby5x6lt" localSheetId="1">#REF!</definedName>
    <definedName name="nyfgby5x6lt" localSheetId="7">#REF!</definedName>
    <definedName name="nyfgby5x6lt">#REF!</definedName>
    <definedName name="nym3x2.5flt" localSheetId="1">#REF!</definedName>
    <definedName name="nym3x2.5flt" localSheetId="7">#REF!</definedName>
    <definedName name="nym3x2.5flt">#REF!</definedName>
    <definedName name="nyy11x1x500" localSheetId="1">#REF!</definedName>
    <definedName name="nyy11x1x500" localSheetId="7">#REF!</definedName>
    <definedName name="nyy11x1x500">#REF!</definedName>
    <definedName name="nyy14x1x500" localSheetId="1">#REF!</definedName>
    <definedName name="nyy14x1x500" localSheetId="7">#REF!</definedName>
    <definedName name="nyy14x1x500">#REF!</definedName>
    <definedName name="nyy16x1x500" localSheetId="1">#REF!</definedName>
    <definedName name="nyy16x1x500" localSheetId="7">#REF!</definedName>
    <definedName name="nyy16x1x500">#REF!</definedName>
    <definedName name="nyy18x1x500" localSheetId="1">#REF!</definedName>
    <definedName name="nyy18x1x500" localSheetId="7">#REF!</definedName>
    <definedName name="nyy18x1x500">#REF!</definedName>
    <definedName name="nyy21x1x500" localSheetId="1">#REF!</definedName>
    <definedName name="nyy21x1x500" localSheetId="7">#REF!</definedName>
    <definedName name="nyy21x1x500">#REF!</definedName>
    <definedName name="nyy25x1x500" localSheetId="1">#REF!</definedName>
    <definedName name="nyy25x1x500" localSheetId="7">#REF!</definedName>
    <definedName name="nyy25x1x500">#REF!</definedName>
    <definedName name="nyy2x4x16" localSheetId="1">#REF!</definedName>
    <definedName name="nyy2x4x16" localSheetId="7">#REF!</definedName>
    <definedName name="nyy2x4x16">#REF!</definedName>
    <definedName name="nyy3x6" localSheetId="1">#REF!</definedName>
    <definedName name="nyy3x6" localSheetId="7">#REF!</definedName>
    <definedName name="nyy3x6">#REF!</definedName>
    <definedName name="nyy4x10" localSheetId="1">#REF!</definedName>
    <definedName name="nyy4x10" localSheetId="7">#REF!</definedName>
    <definedName name="nyy4x10">#REF!</definedName>
    <definedName name="nyy4x120" localSheetId="1">#REF!</definedName>
    <definedName name="nyy4x120" localSheetId="7">#REF!</definedName>
    <definedName name="nyy4x120">#REF!</definedName>
    <definedName name="nyy4x16" localSheetId="1">#REF!</definedName>
    <definedName name="nyy4x16" localSheetId="7">#REF!</definedName>
    <definedName name="nyy4x16">#REF!</definedName>
    <definedName name="nyy4x185" localSheetId="1">#REF!</definedName>
    <definedName name="nyy4x185" localSheetId="7">#REF!</definedName>
    <definedName name="nyy4x185">#REF!</definedName>
    <definedName name="nyy4x1x300" localSheetId="1">#REF!</definedName>
    <definedName name="nyy4x1x300" localSheetId="7">#REF!</definedName>
    <definedName name="nyy4x1x300">#REF!</definedName>
    <definedName name="nyy4x1x400" localSheetId="1">#REF!</definedName>
    <definedName name="nyy4x1x400" localSheetId="7">#REF!</definedName>
    <definedName name="nyy4x1x400">#REF!</definedName>
    <definedName name="nyy4x1x500" localSheetId="1">#REF!</definedName>
    <definedName name="nyy4x1x500" localSheetId="7">#REF!</definedName>
    <definedName name="nyy4x1x500">#REF!</definedName>
    <definedName name="nyy4x25" localSheetId="1">#REF!</definedName>
    <definedName name="nyy4x25" localSheetId="7">#REF!</definedName>
    <definedName name="nyy4x25">#REF!</definedName>
    <definedName name="nyy4x50" localSheetId="1">#REF!</definedName>
    <definedName name="nyy4x50" localSheetId="7">#REF!</definedName>
    <definedName name="nyy4x50">#REF!</definedName>
    <definedName name="nyy4x70" localSheetId="1">#REF!</definedName>
    <definedName name="nyy4x70" localSheetId="7">#REF!</definedName>
    <definedName name="nyy4x70">#REF!</definedName>
    <definedName name="nyy4x95" localSheetId="1">#REF!</definedName>
    <definedName name="nyy4x95" localSheetId="7">#REF!</definedName>
    <definedName name="nyy4x95">#REF!</definedName>
    <definedName name="nyy5x4" localSheetId="1">#REF!</definedName>
    <definedName name="nyy5x4" localSheetId="7">#REF!</definedName>
    <definedName name="nyy5x4">#REF!</definedName>
    <definedName name="nyy5x6" localSheetId="1">#REF!</definedName>
    <definedName name="nyy5x6" localSheetId="7">#REF!</definedName>
    <definedName name="nyy5x6">#REF!</definedName>
    <definedName name="nyy7x1x300" localSheetId="1">#REF!</definedName>
    <definedName name="nyy7x1x300" localSheetId="7">#REF!</definedName>
    <definedName name="nyy7x1x300">#REF!</definedName>
    <definedName name="nyy7x1x500" localSheetId="1">#REF!</definedName>
    <definedName name="nyy7x1x500" localSheetId="7">#REF!</definedName>
    <definedName name="nyy7x1x500">#REF!</definedName>
    <definedName name="oksand" localSheetId="1">#REF!</definedName>
    <definedName name="oksand" localSheetId="7">#REF!</definedName>
    <definedName name="oksand">#REF!</definedName>
    <definedName name="operasi" localSheetId="1">#REF!</definedName>
    <definedName name="operasi" localSheetId="7">#REF!</definedName>
    <definedName name="operasi">#REF!</definedName>
    <definedName name="OPERATING_EQUIPMENT" localSheetId="1">#REF!</definedName>
    <definedName name="OPERATING_EQUIPMENT" localSheetId="7">#REF!</definedName>
    <definedName name="OPERATING_EQUIPMENT">#REF!</definedName>
    <definedName name="osc" localSheetId="1">'[24]THPDMoi  (2)'!#REF!</definedName>
    <definedName name="osc" localSheetId="7">'[24]THPDMoi  (2)'!#REF!</definedName>
    <definedName name="osc">'[24]THPDMoi  (2)'!#REF!</definedName>
    <definedName name="ot" localSheetId="1">#REF!</definedName>
    <definedName name="ot" localSheetId="7">#REF!</definedName>
    <definedName name="ot">#REF!</definedName>
    <definedName name="owell" localSheetId="1">#REF!</definedName>
    <definedName name="owell" localSheetId="7">#REF!</definedName>
    <definedName name="owell">#REF!</definedName>
    <definedName name="P" localSheetId="1">#REF!</definedName>
    <definedName name="P" localSheetId="7">#REF!</definedName>
    <definedName name="P">#REF!</definedName>
    <definedName name="p1ti50" localSheetId="1">#REF!</definedName>
    <definedName name="p1ti50" localSheetId="7">#REF!</definedName>
    <definedName name="p1ti50">#REF!</definedName>
    <definedName name="p1ti60" localSheetId="1">#REF!</definedName>
    <definedName name="p1ti60" localSheetId="7">#REF!</definedName>
    <definedName name="p1ti60">#REF!</definedName>
    <definedName name="p1ti70" localSheetId="1">#REF!</definedName>
    <definedName name="p1ti70" localSheetId="7">#REF!</definedName>
    <definedName name="p1ti70">#REF!</definedName>
    <definedName name="p1ti80" localSheetId="1">#REF!</definedName>
    <definedName name="p1ti80" localSheetId="7">#REF!</definedName>
    <definedName name="p1ti80">#REF!</definedName>
    <definedName name="p1tif50" localSheetId="1">#REF!</definedName>
    <definedName name="p1tif50" localSheetId="7">#REF!</definedName>
    <definedName name="p1tif50">#REF!</definedName>
    <definedName name="p2ti50" localSheetId="1">#REF!</definedName>
    <definedName name="p2ti50" localSheetId="7">#REF!</definedName>
    <definedName name="p2ti50">#REF!</definedName>
    <definedName name="p2ti60" localSheetId="1">#REF!</definedName>
    <definedName name="p2ti60" localSheetId="7">#REF!</definedName>
    <definedName name="p2ti60">#REF!</definedName>
    <definedName name="p2ti70" localSheetId="1">#REF!</definedName>
    <definedName name="p2ti70" localSheetId="7">#REF!</definedName>
    <definedName name="p2ti70">#REF!</definedName>
    <definedName name="p2ti80" localSheetId="1">#REF!</definedName>
    <definedName name="p2ti80" localSheetId="7">#REF!</definedName>
    <definedName name="p2ti80">#REF!</definedName>
    <definedName name="p2tif50" localSheetId="1">#REF!</definedName>
    <definedName name="p2tif50" localSheetId="7">#REF!</definedName>
    <definedName name="p2tif50">#REF!</definedName>
    <definedName name="p3al50" localSheetId="1">#REF!</definedName>
    <definedName name="p3al50" localSheetId="7">#REF!</definedName>
    <definedName name="p3al50">#REF!</definedName>
    <definedName name="p3al60" localSheetId="1">#REF!</definedName>
    <definedName name="p3al60" localSheetId="7">#REF!</definedName>
    <definedName name="p3al60">#REF!</definedName>
    <definedName name="p3al70" localSheetId="1">#REF!</definedName>
    <definedName name="p3al70" localSheetId="7">#REF!</definedName>
    <definedName name="p3al70">#REF!</definedName>
    <definedName name="p3al80" localSheetId="1">#REF!</definedName>
    <definedName name="p3al80" localSheetId="7">#REF!</definedName>
    <definedName name="p3al80">#REF!</definedName>
    <definedName name="p3ati50" localSheetId="1">#REF!</definedName>
    <definedName name="p3ati50" localSheetId="7">#REF!</definedName>
    <definedName name="p3ati50">#REF!</definedName>
    <definedName name="p3ati60" localSheetId="1">#REF!</definedName>
    <definedName name="p3ati60" localSheetId="7">#REF!</definedName>
    <definedName name="p3ati60">#REF!</definedName>
    <definedName name="p3atif50" localSheetId="1">#REF!</definedName>
    <definedName name="p3atif50" localSheetId="7">#REF!</definedName>
    <definedName name="p3atif50">#REF!</definedName>
    <definedName name="p3atifr50" localSheetId="1">#REF!</definedName>
    <definedName name="p3atifr50" localSheetId="7">#REF!</definedName>
    <definedName name="p3atifr50">#REF!</definedName>
    <definedName name="p3atifr60" localSheetId="1">#REF!</definedName>
    <definedName name="p3atifr60" localSheetId="7">#REF!</definedName>
    <definedName name="p3atifr60">#REF!</definedName>
    <definedName name="p3ti50" localSheetId="1">#REF!</definedName>
    <definedName name="p3ti50" localSheetId="7">#REF!</definedName>
    <definedName name="p3ti50">#REF!</definedName>
    <definedName name="p3ti60" localSheetId="1">#REF!</definedName>
    <definedName name="p3ti60" localSheetId="7">#REF!</definedName>
    <definedName name="p3ti60">#REF!</definedName>
    <definedName name="p3ti70" localSheetId="1">#REF!</definedName>
    <definedName name="p3ti70" localSheetId="7">#REF!</definedName>
    <definedName name="p3ti70">#REF!</definedName>
    <definedName name="p3ti80" localSheetId="1">#REF!</definedName>
    <definedName name="p3ti80" localSheetId="7">#REF!</definedName>
    <definedName name="p3ti80">#REF!</definedName>
    <definedName name="p3tif50" localSheetId="1">#REF!</definedName>
    <definedName name="p3tif50" localSheetId="7">#REF!</definedName>
    <definedName name="p3tif50">#REF!</definedName>
    <definedName name="pabf100" localSheetId="1">#REF!</definedName>
    <definedName name="pabf100" localSheetId="7">#REF!</definedName>
    <definedName name="pabf100">#REF!</definedName>
    <definedName name="pabf125" localSheetId="1">#REF!</definedName>
    <definedName name="pabf125" localSheetId="7">#REF!</definedName>
    <definedName name="pabf125">#REF!</definedName>
    <definedName name="pabf150" localSheetId="1">#REF!</definedName>
    <definedName name="pabf150" localSheetId="7">#REF!</definedName>
    <definedName name="pabf150">#REF!</definedName>
    <definedName name="pabf4" localSheetId="1">#REF!</definedName>
    <definedName name="pabf4" localSheetId="7">#REF!</definedName>
    <definedName name="pabf4">#REF!</definedName>
    <definedName name="pabf6" localSheetId="1">#REF!</definedName>
    <definedName name="pabf6" localSheetId="7">#REF!</definedName>
    <definedName name="pabf6">#REF!</definedName>
    <definedName name="pabf65" localSheetId="1">#REF!</definedName>
    <definedName name="pabf65" localSheetId="7">#REF!</definedName>
    <definedName name="pabf65">#REF!</definedName>
    <definedName name="pabf80" localSheetId="1">#REF!</definedName>
    <definedName name="pabf80" localSheetId="7">#REF!</definedName>
    <definedName name="pabf80">#REF!</definedName>
    <definedName name="PABL_1" localSheetId="1">[13]Material!#REF!</definedName>
    <definedName name="PABL_1" localSheetId="7">[13]Material!#REF!</definedName>
    <definedName name="PABL_1">[13]Material!#REF!</definedName>
    <definedName name="PABL_2" localSheetId="1">[13]Material!#REF!</definedName>
    <definedName name="PABL_2" localSheetId="7">[13]Material!#REF!</definedName>
    <definedName name="PABL_2">[13]Material!#REF!</definedName>
    <definedName name="PABL_3" localSheetId="1">[13]Material!#REF!</definedName>
    <definedName name="PABL_3" localSheetId="7">[13]Material!#REF!</definedName>
    <definedName name="PABL_3">[13]Material!#REF!</definedName>
    <definedName name="pabl2a" localSheetId="1">[77]Material!#REF!</definedName>
    <definedName name="pabl2a" localSheetId="7">[77]Material!#REF!</definedName>
    <definedName name="pabl2a">[77]Material!#REF!</definedName>
    <definedName name="pabl2a1" localSheetId="1">[29]Material!#REF!</definedName>
    <definedName name="pabl2a1" localSheetId="7">[29]Material!#REF!</definedName>
    <definedName name="pabl2a1">[29]Material!#REF!</definedName>
    <definedName name="pag" localSheetId="1">#REF!</definedName>
    <definedName name="pag" localSheetId="7">#REF!</definedName>
    <definedName name="pag">#REF!</definedName>
    <definedName name="pagu">'[79]Master Edit'!$E$16</definedName>
    <definedName name="pak_1" localSheetId="1">#REF!</definedName>
    <definedName name="pak_1" localSheetId="7">#REF!</definedName>
    <definedName name="pak_1">#REF!</definedName>
    <definedName name="pak_2" localSheetId="1">#REF!</definedName>
    <definedName name="pak_2" localSheetId="7">#REF!</definedName>
    <definedName name="pak_2">#REF!</definedName>
    <definedName name="PAKET" localSheetId="1">#REF!</definedName>
    <definedName name="PAKET" localSheetId="7">#REF!</definedName>
    <definedName name="PAKET">#REF!</definedName>
    <definedName name="pakf100" localSheetId="1">#REF!</definedName>
    <definedName name="pakf100" localSheetId="7">#REF!</definedName>
    <definedName name="pakf100">#REF!</definedName>
    <definedName name="pakf150" localSheetId="1">#REF!</definedName>
    <definedName name="pakf150" localSheetId="7">#REF!</definedName>
    <definedName name="pakf150">#REF!</definedName>
    <definedName name="pakf80" localSheetId="1">#REF!</definedName>
    <definedName name="pakf80" localSheetId="7">#REF!</definedName>
    <definedName name="pakf80">#REF!</definedName>
    <definedName name="PASIR">'[45]An. Quarry'!$A$63:$H$126</definedName>
    <definedName name="PASIRURUG">'[45]An. Quarry'!$A$480:$H$542</definedName>
    <definedName name="PB" localSheetId="1">#REF!</definedName>
    <definedName name="PB" localSheetId="7">#REF!</definedName>
    <definedName name="PB">#REF!</definedName>
    <definedName name="pbsf100" localSheetId="1">#REF!</definedName>
    <definedName name="pbsf100" localSheetId="7">#REF!</definedName>
    <definedName name="pbsf100">#REF!</definedName>
    <definedName name="pbsf150" localSheetId="1">#REF!</definedName>
    <definedName name="pbsf150" localSheetId="7">#REF!</definedName>
    <definedName name="pbsf150">#REF!</definedName>
    <definedName name="pbsf65" localSheetId="1">#REF!</definedName>
    <definedName name="pbsf65" localSheetId="7">#REF!</definedName>
    <definedName name="pbsf65">#REF!</definedName>
    <definedName name="pbsf80" localSheetId="1">#REF!</definedName>
    <definedName name="pbsf80" localSheetId="7">#REF!</definedName>
    <definedName name="pbsf80">#REF!</definedName>
    <definedName name="PC" localSheetId="1">#REF!</definedName>
    <definedName name="PC" localSheetId="7">#REF!</definedName>
    <definedName name="PC">#REF!</definedName>
    <definedName name="PC0000">[7]Sheet1!$E$26</definedName>
    <definedName name="pdt" localSheetId="1">#REF!</definedName>
    <definedName name="pdt" localSheetId="7">#REF!</definedName>
    <definedName name="pdt">#REF!</definedName>
    <definedName name="PE" localSheetId="1">#REF!</definedName>
    <definedName name="PE" localSheetId="7">#REF!</definedName>
    <definedName name="PE">#REF!</definedName>
    <definedName name="PECF" localSheetId="1">#REF!</definedName>
    <definedName name="PECF" localSheetId="7">#REF!</definedName>
    <definedName name="PECF">#REF!</definedName>
    <definedName name="PECL" localSheetId="1">#REF!</definedName>
    <definedName name="PECL" localSheetId="7">#REF!</definedName>
    <definedName name="PECL">#REF!</definedName>
    <definedName name="PEDESTRIAN818" localSheetId="1">#REF!</definedName>
    <definedName name="PEDESTRIAN818" localSheetId="7">#REF!</definedName>
    <definedName name="PEDESTRIAN818">#REF!</definedName>
    <definedName name="PEDESTRIANROLLER" localSheetId="1">#REF!</definedName>
    <definedName name="PEDESTRIANROLLER" localSheetId="7">#REF!</definedName>
    <definedName name="PEDESTRIANROLLER">#REF!</definedName>
    <definedName name="PEK" localSheetId="1">#REF!</definedName>
    <definedName name="PEK" localSheetId="7">#REF!</definedName>
    <definedName name="PEK">#REF!</definedName>
    <definedName name="PEKERJA311" localSheetId="1">#REF!</definedName>
    <definedName name="PEKERJA311" localSheetId="7">#REF!</definedName>
    <definedName name="PEKERJA311">#REF!</definedName>
    <definedName name="PEKERJA312" localSheetId="1">#REF!</definedName>
    <definedName name="PEKERJA312" localSheetId="7">#REF!</definedName>
    <definedName name="PEKERJA312">#REF!</definedName>
    <definedName name="PEKERJA33" localSheetId="1">#REF!</definedName>
    <definedName name="PEKERJA33" localSheetId="7">#REF!</definedName>
    <definedName name="PEKERJA33">#REF!</definedName>
    <definedName name="PEKERJA511" localSheetId="1">#REF!</definedName>
    <definedName name="PEKERJA511" localSheetId="7">#REF!</definedName>
    <definedName name="PEKERJA511">#REF!</definedName>
    <definedName name="PEKERJA512" localSheetId="1">#REF!</definedName>
    <definedName name="PEKERJA512" localSheetId="7">#REF!</definedName>
    <definedName name="PEKERJA512">#REF!</definedName>
    <definedName name="PEKERJA521" localSheetId="1">#REF!</definedName>
    <definedName name="PEKERJA521" localSheetId="7">#REF!</definedName>
    <definedName name="PEKERJA521">#REF!</definedName>
    <definedName name="PEKERJA611" localSheetId="1">#REF!</definedName>
    <definedName name="PEKERJA611" localSheetId="7">#REF!</definedName>
    <definedName name="PEKERJA611">#REF!</definedName>
    <definedName name="PEKERJA753" localSheetId="1">#REF!</definedName>
    <definedName name="PEKERJA753" localSheetId="7">#REF!</definedName>
    <definedName name="PEKERJA753">#REF!</definedName>
    <definedName name="PEKERJA818" localSheetId="1">#REF!</definedName>
    <definedName name="PEKERJA818" localSheetId="7">#REF!</definedName>
    <definedName name="PEKERJA818">#REF!</definedName>
    <definedName name="PEKERJA819" localSheetId="1">#REF!</definedName>
    <definedName name="PEKERJA819" localSheetId="7">#REF!</definedName>
    <definedName name="PEKERJA819">#REF!</definedName>
    <definedName name="PEKERJAAN__A_C" localSheetId="1">#REF!</definedName>
    <definedName name="PEKERJAAN__A_C" localSheetId="7">#REF!</definedName>
    <definedName name="PEKERJAAN__A_C">#REF!</definedName>
    <definedName name="PEKERJAAN_CAT" localSheetId="1">#REF!</definedName>
    <definedName name="PEKERJAAN_CAT" localSheetId="7">#REF!</definedName>
    <definedName name="PEKERJAAN_CAT">#REF!</definedName>
    <definedName name="PEKERJAAN_CCTV__SOUND_SYSTEM____MATV" localSheetId="1">#REF!</definedName>
    <definedName name="PEKERJAAN_CCTV__SOUND_SYSTEM____MATV" localSheetId="7">#REF!</definedName>
    <definedName name="PEKERJAAN_CCTV__SOUND_SYSTEM____MATV">#REF!</definedName>
    <definedName name="PEKERJAAN_DINDING_DAN_FINISHING_DINDING" localSheetId="1">#REF!</definedName>
    <definedName name="PEKERJAAN_DINDING_DAN_FINISHING_DINDING" localSheetId="7">#REF!</definedName>
    <definedName name="PEKERJAAN_DINDING_DAN_FINISHING_DINDING">#REF!</definedName>
    <definedName name="PEKERJAAN_FINISHING_LANTAI" localSheetId="1">#REF!</definedName>
    <definedName name="PEKERJAAN_FINISHING_LANTAI" localSheetId="7">#REF!</definedName>
    <definedName name="PEKERJAAN_FINISHING_LANTAI">#REF!</definedName>
    <definedName name="PEKERJAAN_GONDOLA" localSheetId="1">#REF!</definedName>
    <definedName name="PEKERJAAN_GONDOLA" localSheetId="7">#REF!</definedName>
    <definedName name="PEKERJAAN_GONDOLA">#REF!</definedName>
    <definedName name="PEKERJAAN_LIFT_ex_KOREA" localSheetId="1">#REF!</definedName>
    <definedName name="PEKERJAAN_LIFT_ex_KOREA" localSheetId="7">#REF!</definedName>
    <definedName name="PEKERJAAN_LIFT_ex_KOREA">#REF!</definedName>
    <definedName name="PEKERJAAN_LISTRIK___GENSET" localSheetId="1">#REF!</definedName>
    <definedName name="PEKERJAAN_LISTRIK___GENSET" localSheetId="7">#REF!</definedName>
    <definedName name="PEKERJAAN_LISTRIK___GENSET">#REF!</definedName>
    <definedName name="PEKERJAAN_LUAR" localSheetId="1">#REF!</definedName>
    <definedName name="PEKERJAAN_LUAR" localSheetId="7">#REF!</definedName>
    <definedName name="PEKERJAAN_LUAR">#REF!</definedName>
    <definedName name="PEKERJAAN_PLAFOND" localSheetId="1">#REF!</definedName>
    <definedName name="PEKERJAAN_PLAFOND" localSheetId="7">#REF!</definedName>
    <definedName name="PEKERJAAN_PLAFOND">#REF!</definedName>
    <definedName name="PEKERJAAN_PLUMBING___SANITARY" localSheetId="1">#REF!</definedName>
    <definedName name="PEKERJAAN_PLUMBING___SANITARY" localSheetId="7">#REF!</definedName>
    <definedName name="PEKERJAAN_PLUMBING___SANITARY">#REF!</definedName>
    <definedName name="PEKERJAAN_PONDASI" localSheetId="1">#REF!</definedName>
    <definedName name="PEKERJAAN_PONDASI" localSheetId="7">#REF!</definedName>
    <definedName name="PEKERJAAN_PONDASI">#REF!</definedName>
    <definedName name="PEKERJAAN_RAILING_DAN_LAIN___LAIN" localSheetId="1">#REF!</definedName>
    <definedName name="PEKERJAAN_RAILING_DAN_LAIN___LAIN" localSheetId="7">#REF!</definedName>
    <definedName name="PEKERJAAN_RAILING_DAN_LAIN___LAIN">#REF!</definedName>
    <definedName name="PEKERJAAN_SPRINKLER___FIRE_FIGHTING" localSheetId="1">#REF!</definedName>
    <definedName name="PEKERJAAN_SPRINKLER___FIRE_FIGHTING" localSheetId="7">#REF!</definedName>
    <definedName name="PEKERJAAN_SPRINKLER___FIRE_FIGHTING">#REF!</definedName>
    <definedName name="PEKERJAAN_STRUKTUR_ATAS_DAN_ATAP" localSheetId="1">#REF!</definedName>
    <definedName name="PEKERJAAN_STRUKTUR_ATAS_DAN_ATAP" localSheetId="7">#REF!</definedName>
    <definedName name="PEKERJAAN_STRUKTUR_ATAS_DAN_ATAP">#REF!</definedName>
    <definedName name="PEKERJAAN_SUB_STRUKTUR" localSheetId="1">#REF!</definedName>
    <definedName name="PEKERJAAN_SUB_STRUKTUR" localSheetId="7">#REF!</definedName>
    <definedName name="PEKERJAAN_SUB_STRUKTUR">#REF!</definedName>
    <definedName name="PEKERJAAN_TANAH" localSheetId="1">#REF!</definedName>
    <definedName name="PEKERJAAN_TANAH" localSheetId="7">#REF!</definedName>
    <definedName name="PEKERJAAN_TANAH">#REF!</definedName>
    <definedName name="PEKERJAAN_TELEPON" localSheetId="1">#REF!</definedName>
    <definedName name="PEKERJAAN_TELEPON" localSheetId="7">#REF!</definedName>
    <definedName name="PEKERJAAN_TELEPON">#REF!</definedName>
    <definedName name="Pemasaran" localSheetId="1">#REF!</definedName>
    <definedName name="Pemasaran" localSheetId="7">#REF!</definedName>
    <definedName name="Pemasaran">#REF!</definedName>
    <definedName name="Pembongkaran">[83]NP!$L$841:$V$901</definedName>
    <definedName name="PENTAP" localSheetId="1">#REF!</definedName>
    <definedName name="PENTAP" localSheetId="7">#REF!</definedName>
    <definedName name="PENTAP">#REF!</definedName>
    <definedName name="Peralatanktr" localSheetId="1">#REF!</definedName>
    <definedName name="Peralatanktr" localSheetId="7">#REF!</definedName>
    <definedName name="Peralatanktr">#REF!</definedName>
    <definedName name="PERCENT" localSheetId="1">#REF!</definedName>
    <definedName name="PERCENT" localSheetId="7">#REF!</definedName>
    <definedName name="PERCENT">#REF!</definedName>
    <definedName name="Perktr" localSheetId="1">#REF!</definedName>
    <definedName name="Perktr" localSheetId="7">#REF!</definedName>
    <definedName name="Perktr">#REF!</definedName>
    <definedName name="Perlengkapanktr" localSheetId="1">#REF!</definedName>
    <definedName name="Perlengkapanktr" localSheetId="7">#REF!</definedName>
    <definedName name="Perlengkapanktr">#REF!</definedName>
    <definedName name="personil" localSheetId="1">#REF!</definedName>
    <definedName name="personil" localSheetId="7">#REF!</definedName>
    <definedName name="personil">#REF!</definedName>
    <definedName name="PETC" localSheetId="1">#REF!</definedName>
    <definedName name="PETC" localSheetId="7">#REF!</definedName>
    <definedName name="PETC">#REF!</definedName>
    <definedName name="pgc" localSheetId="1">#REF!</definedName>
    <definedName name="pgc" localSheetId="7">#REF!</definedName>
    <definedName name="pgc">#REF!</definedName>
    <definedName name="pilih_Breakdown" localSheetId="1">[76]SCH!#REF!</definedName>
    <definedName name="pilih_Breakdown" localSheetId="7">[76]SCH!#REF!</definedName>
    <definedName name="pilih_Breakdown">[76]SCH!#REF!</definedName>
    <definedName name="PL" localSheetId="1">#REF!</definedName>
    <definedName name="PL" localSheetId="7">#REF!</definedName>
    <definedName name="PL">#REF!</definedName>
    <definedName name="plot_boq_noelmuti" localSheetId="1">[84]Volume!#REF!</definedName>
    <definedName name="plot_boq_noelmuti" localSheetId="7">[84]Volume!#REF!</definedName>
    <definedName name="plot_boq_noelmuti">[84]Volume!#REF!</definedName>
    <definedName name="plum" localSheetId="1">#REF!</definedName>
    <definedName name="plum" localSheetId="7">#REF!</definedName>
    <definedName name="plum">#REF!</definedName>
    <definedName name="pnepiezo" localSheetId="1">#REF!</definedName>
    <definedName name="pnepiezo" localSheetId="7">#REF!</definedName>
    <definedName name="pnepiezo">#REF!</definedName>
    <definedName name="pp_1" localSheetId="1">#REF!</definedName>
    <definedName name="pp_1" localSheetId="7">#REF!</definedName>
    <definedName name="pp_1">#REF!</definedName>
    <definedName name="pp_2" localSheetId="1">#REF!</definedName>
    <definedName name="pp_2" localSheetId="7">#REF!</definedName>
    <definedName name="pp_2">#REF!</definedName>
    <definedName name="pp_3" localSheetId="1">#REF!</definedName>
    <definedName name="pp_3" localSheetId="7">#REF!</definedName>
    <definedName name="pp_3">#REF!</definedName>
    <definedName name="pp_4" localSheetId="1">#REF!</definedName>
    <definedName name="pp_4" localSheetId="7">#REF!</definedName>
    <definedName name="pp_4">#REF!</definedName>
    <definedName name="pp_5" localSheetId="1">#REF!</definedName>
    <definedName name="pp_5" localSheetId="7">#REF!</definedName>
    <definedName name="pp_5">#REF!</definedName>
    <definedName name="pp_6" localSheetId="1">#REF!</definedName>
    <definedName name="pp_6" localSheetId="7">#REF!</definedName>
    <definedName name="pp_6">#REF!</definedName>
    <definedName name="pph" localSheetId="1">#REF!</definedName>
    <definedName name="pph" localSheetId="7">#REF!</definedName>
    <definedName name="pph">#REF!</definedName>
    <definedName name="ppn" localSheetId="1">#REF!</definedName>
    <definedName name="ppn" localSheetId="7">#REF!</definedName>
    <definedName name="ppn">#REF!</definedName>
    <definedName name="PRIME_COAT" localSheetId="1">'[37]DAFTAR HARGA'!#REF!</definedName>
    <definedName name="PRIME_COAT" localSheetId="7">'[37]DAFTAR HARGA'!#REF!</definedName>
    <definedName name="PRIME_COAT">'[37]DAFTAR HARGA'!#REF!</definedName>
    <definedName name="_xlnm.Print_Area" localSheetId="0">'LK Desember 2020 (Audited)'!$A$143:$G$167</definedName>
    <definedName name="_xlnm.Print_Area" localSheetId="1">'LK Maret 2021'!$A$142:$H$150</definedName>
    <definedName name="_xlnm.Print_Area" localSheetId="2">'PKM Trw I 2019'!$B$1:$G$76</definedName>
    <definedName name="_xlnm.Print_Area" localSheetId="7">'Rinci LR per Bulan RKAP 2019'!$B$4:$C$55</definedName>
    <definedName name="_xlnm.Print_Area" localSheetId="4">'SETORAN MODAL'!$A$2:$G$19</definedName>
    <definedName name="_xlnm.Print_Area">#REF!</definedName>
    <definedName name="PRINT_AREA_MI" localSheetId="1">#REF!</definedName>
    <definedName name="PRINT_AREA_MI" localSheetId="7">#REF!</definedName>
    <definedName name="PRINT_AREA_MI">#REF!</definedName>
    <definedName name="Print_Area_MI1">'[85]BQ-1A'!$A$1:$I$820</definedName>
    <definedName name="_xlnm.Print_Titles">#N/A</definedName>
    <definedName name="Print_Titles_MI" localSheetId="1">#REF!</definedName>
    <definedName name="Print_Titles_MI" localSheetId="7">#REF!</definedName>
    <definedName name="Print_Titles_MI">#REF!</definedName>
    <definedName name="PRO" localSheetId="1">#REF!</definedName>
    <definedName name="PRO" localSheetId="7">#REF!</definedName>
    <definedName name="PRO">#REF!</definedName>
    <definedName name="prop" localSheetId="1">#REF!</definedName>
    <definedName name="prop" localSheetId="7">#REF!</definedName>
    <definedName name="prop">#REF!</definedName>
    <definedName name="prov" localSheetId="1">#REF!</definedName>
    <definedName name="prov" localSheetId="7">#REF!</definedName>
    <definedName name="prov">#REF!</definedName>
    <definedName name="prs" localSheetId="1">#REF!</definedName>
    <definedName name="prs" localSheetId="7">#REF!</definedName>
    <definedName name="prs">#REF!</definedName>
    <definedName name="PS" localSheetId="1">#REF!</definedName>
    <definedName name="PS" localSheetId="7">#REF!</definedName>
    <definedName name="PS">#REF!</definedName>
    <definedName name="psrt">'[82]Master Edit'!$D$9</definedName>
    <definedName name="PTNC">'[24]DON GIA'!$G$227</definedName>
    <definedName name="pu" localSheetId="1">#REF!</definedName>
    <definedName name="pu" localSheetId="7">#REF!</definedName>
    <definedName name="pu">#REF!</definedName>
    <definedName name="PUSAT">'[15]L-4a,b'!$A$1</definedName>
    <definedName name="pvcf100" localSheetId="1">[10]SAP!#REF!</definedName>
    <definedName name="pvcf100" localSheetId="7">[10]SAP!#REF!</definedName>
    <definedName name="pvcf100">[10]SAP!#REF!</definedName>
    <definedName name="pvcf150" localSheetId="1">[10]SAP!#REF!</definedName>
    <definedName name="pvcf150" localSheetId="7">[10]SAP!#REF!</definedName>
    <definedName name="pvcf150">[10]SAP!#REF!</definedName>
    <definedName name="pvcf200" localSheetId="1">[10]SAP!#REF!</definedName>
    <definedName name="pvcf200" localSheetId="7">[10]SAP!#REF!</definedName>
    <definedName name="pvcf200">[10]SAP!#REF!</definedName>
    <definedName name="pvcf65" localSheetId="1">[10]SAP!#REF!</definedName>
    <definedName name="pvcf65" localSheetId="7">[10]SAP!#REF!</definedName>
    <definedName name="pvcf65">[10]SAP!#REF!</definedName>
    <definedName name="pvcf80" localSheetId="1">[10]SAP!#REF!</definedName>
    <definedName name="pvcf80" localSheetId="7">[10]SAP!#REF!</definedName>
    <definedName name="pvcf80">[10]SAP!#REF!</definedName>
    <definedName name="Q" localSheetId="1">[24]giathanh1!#REF!</definedName>
    <definedName name="Q" localSheetId="7">[24]giathanh1!#REF!</definedName>
    <definedName name="Q">[24]giathanh1!#REF!</definedName>
    <definedName name="QQQ" localSheetId="1">'[71]lam-moi'!#REF!</definedName>
    <definedName name="QQQ" localSheetId="7">'[71]lam-moi'!#REF!</definedName>
    <definedName name="QQQ">'[71]lam-moi'!#REF!</definedName>
    <definedName name="RA" localSheetId="1">#REF!</definedName>
    <definedName name="RA" localSheetId="7">#REF!</definedName>
    <definedName name="RA">#REF!</definedName>
    <definedName name="ra11p" localSheetId="1">#REF!</definedName>
    <definedName name="ra11p" localSheetId="7">#REF!</definedName>
    <definedName name="ra11p">#REF!</definedName>
    <definedName name="ra13p" localSheetId="1">#REF!</definedName>
    <definedName name="ra13p" localSheetId="7">#REF!</definedName>
    <definedName name="ra13p">#REF!</definedName>
    <definedName name="RAB" localSheetId="1">#REF!</definedName>
    <definedName name="RAB" localSheetId="7">#REF!</definedName>
    <definedName name="RAB">#REF!</definedName>
    <definedName name="RAB_APBD" localSheetId="1">#REF!</definedName>
    <definedName name="RAB_APBD" localSheetId="7">#REF!</definedName>
    <definedName name="RAB_APBD">#REF!</definedName>
    <definedName name="RAB_APBN" localSheetId="1">#REF!</definedName>
    <definedName name="RAB_APBN" localSheetId="7">#REF!</definedName>
    <definedName name="RAB_APBN">#REF!</definedName>
    <definedName name="rab_polen">[86]boq!$A$540:$I$604</definedName>
    <definedName name="rack1" localSheetId="1">'[24]THPDMoi  (2)'!#REF!</definedName>
    <definedName name="rack1" localSheetId="7">'[24]THPDMoi  (2)'!#REF!</definedName>
    <definedName name="rack1">'[24]THPDMoi  (2)'!#REF!</definedName>
    <definedName name="rack2" localSheetId="1">'[24]THPDMoi  (2)'!#REF!</definedName>
    <definedName name="rack2" localSheetId="7">'[24]THPDMoi  (2)'!#REF!</definedName>
    <definedName name="rack2">'[24]THPDMoi  (2)'!#REF!</definedName>
    <definedName name="rack3" localSheetId="1">'[24]THPDMoi  (2)'!#REF!</definedName>
    <definedName name="rack3" localSheetId="7">'[24]THPDMoi  (2)'!#REF!</definedName>
    <definedName name="rack3">'[24]THPDMoi  (2)'!#REF!</definedName>
    <definedName name="rack4" localSheetId="1">'[24]THPDMoi  (2)'!#REF!</definedName>
    <definedName name="rack4" localSheetId="7">'[24]THPDMoi  (2)'!#REF!</definedName>
    <definedName name="rack4">'[24]THPDMoi  (2)'!#REF!</definedName>
    <definedName name="RAP" localSheetId="1">#REF!</definedName>
    <definedName name="RAP" localSheetId="7">#REF!</definedName>
    <definedName name="RAP">#REF!</definedName>
    <definedName name="RATE" localSheetId="1">#REF!</definedName>
    <definedName name="RATE" localSheetId="7">#REF!</definedName>
    <definedName name="RATE">#REF!</definedName>
    <definedName name="REAL" localSheetId="1">#REF!</definedName>
    <definedName name="REAL" localSheetId="7">#REF!</definedName>
    <definedName name="REAL">#REF!</definedName>
    <definedName name="RECAP" localSheetId="1">#REF!</definedName>
    <definedName name="RECAP" localSheetId="7">#REF!</definedName>
    <definedName name="RECAP">#REF!</definedName>
    <definedName name="ref" localSheetId="1">#REF!</definedName>
    <definedName name="ref" localSheetId="7">#REF!</definedName>
    <definedName name="ref">#REF!</definedName>
    <definedName name="Rego" localSheetId="1">#REF!</definedName>
    <definedName name="Rego" localSheetId="7">#REF!</definedName>
    <definedName name="Rego">#REF!</definedName>
    <definedName name="REKAP">'[15]L-4a,b'!$A$1:$I$48</definedName>
    <definedName name="REKAP_ANALISA" localSheetId="1">#REF!</definedName>
    <definedName name="REKAP_ANALISA" localSheetId="7">#REF!</definedName>
    <definedName name="REKAP_ANALISA">#REF!</definedName>
    <definedName name="REKBILBAKA" localSheetId="1">[50]REKAP!#REF!</definedName>
    <definedName name="REKBILBAKA" localSheetId="7">[50]REKAP!#REF!</definedName>
    <definedName name="REKBILBAKA">[50]REKAP!#REF!</definedName>
    <definedName name="renc_agst">'[87]rincian per proyek'!$A$1:$IV$132</definedName>
    <definedName name="rencjan">'[88]form evaluasi'!$A$1:$AD$231</definedName>
    <definedName name="rep" localSheetId="1">#REF!</definedName>
    <definedName name="rep" localSheetId="7">#REF!</definedName>
    <definedName name="rep">#REF!</definedName>
    <definedName name="RINCIANSEWA" localSheetId="1">#REF!</definedName>
    <definedName name="RINCIANSEWA" localSheetId="7">#REF!</definedName>
    <definedName name="RINCIANSEWA">#REF!</definedName>
    <definedName name="RINCIANSEWA2" localSheetId="1">#REF!</definedName>
    <definedName name="RINCIANSEWA2" localSheetId="7">#REF!</definedName>
    <definedName name="RINCIANSEWA2">#REF!</definedName>
    <definedName name="RL" localSheetId="1">#REF!</definedName>
    <definedName name="RL" localSheetId="7">#REF!</definedName>
    <definedName name="RL">#REF!</definedName>
    <definedName name="Rl_Agst">'[89]rincian per proyek'!$A$1:$BC$142</definedName>
    <definedName name="Rl_sept" localSheetId="1">#REF!</definedName>
    <definedName name="Rl_sept" localSheetId="7">#REF!</definedName>
    <definedName name="Rl_sept">#REF!</definedName>
    <definedName name="RN" localSheetId="1">#REF!</definedName>
    <definedName name="RN" localSheetId="7">#REF!</definedName>
    <definedName name="RN">#REF!</definedName>
    <definedName name="RNRLRKAC" localSheetId="1">#REF!</definedName>
    <definedName name="RNRLRKAC" localSheetId="7">#REF!</definedName>
    <definedName name="RNRLRKAC">#REF!</definedName>
    <definedName name="rnsept">'[90]rincian per proyek'!$A$3:$AE$148</definedName>
    <definedName name="ROUND" localSheetId="1">#REF!</definedName>
    <definedName name="ROUND" localSheetId="7">#REF!</definedName>
    <definedName name="ROUND">#REF!</definedName>
    <definedName name="RPRATE" localSheetId="1">#REF!</definedName>
    <definedName name="RPRATE" localSheetId="7">#REF!</definedName>
    <definedName name="RPRATE">#REF!</definedName>
    <definedName name="RTL" localSheetId="1">#REF!</definedName>
    <definedName name="RTL" localSheetId="7">#REF!</definedName>
    <definedName name="RTL">#REF!</definedName>
    <definedName name="Rucika_Wavin" localSheetId="1">#REF!</definedName>
    <definedName name="Rucika_Wavin" localSheetId="7">#REF!</definedName>
    <definedName name="Rucika_Wavin">#REF!</definedName>
    <definedName name="rukan_a" localSheetId="1">[91]TOWN!#REF!</definedName>
    <definedName name="rukan_a" localSheetId="7">[91]TOWN!#REF!</definedName>
    <definedName name="rukan_a">[91]TOWN!#REF!</definedName>
    <definedName name="rukan_aa" localSheetId="1">[91]TOWN!#REF!</definedName>
    <definedName name="rukan_aa" localSheetId="7">[91]TOWN!#REF!</definedName>
    <definedName name="rukan_aa">[91]TOWN!#REF!</definedName>
    <definedName name="rukan_b" localSheetId="1">[91]TOWN!#REF!</definedName>
    <definedName name="rukan_b" localSheetId="7">[91]TOWN!#REF!</definedName>
    <definedName name="rukan_b">[91]TOWN!#REF!</definedName>
    <definedName name="rukan_c" localSheetId="1">[91]TOWN!#REF!</definedName>
    <definedName name="rukan_c" localSheetId="7">[91]TOWN!#REF!</definedName>
    <definedName name="rukan_c">[91]TOWN!#REF!</definedName>
    <definedName name="rukan_cc" localSheetId="1">[91]TOWN!#REF!</definedName>
    <definedName name="rukan_cc" localSheetId="7">[91]TOWN!#REF!</definedName>
    <definedName name="rukan_cc">[91]TOWN!#REF!</definedName>
    <definedName name="rukan_d" localSheetId="1">[91]TOWN!#REF!</definedName>
    <definedName name="rukan_d" localSheetId="7">[91]TOWN!#REF!</definedName>
    <definedName name="rukan_d">[91]TOWN!#REF!</definedName>
    <definedName name="rukan_dd" localSheetId="1">[91]TOWN!#REF!</definedName>
    <definedName name="rukan_dd" localSheetId="7">[91]TOWN!#REF!</definedName>
    <definedName name="rukan_dd">[91]TOWN!#REF!</definedName>
    <definedName name="rukan_e" localSheetId="1">[91]TOWN!#REF!</definedName>
    <definedName name="rukan_e" localSheetId="7">[91]TOWN!#REF!</definedName>
    <definedName name="rukan_e">[91]TOWN!#REF!</definedName>
    <definedName name="rukan_ee" localSheetId="1">[91]TOWN!#REF!</definedName>
    <definedName name="rukan_ee" localSheetId="7">[91]TOWN!#REF!</definedName>
    <definedName name="rukan_ee">[91]TOWN!#REF!</definedName>
    <definedName name="RUTIN" localSheetId="1">[15]Sheet1!#REF!</definedName>
    <definedName name="RUTIN" localSheetId="7">[15]Sheet1!#REF!</definedName>
    <definedName name="RUTIN">[15]Sheet1!#REF!</definedName>
    <definedName name="S" localSheetId="1">#REF!</definedName>
    <definedName name="S" localSheetId="7">#REF!</definedName>
    <definedName name="S">#REF!</definedName>
    <definedName name="SAH" localSheetId="1">#REF!</definedName>
    <definedName name="SAH" localSheetId="7">#REF!</definedName>
    <definedName name="SAH">#REF!</definedName>
    <definedName name="salah" localSheetId="1">#REF!</definedName>
    <definedName name="salah" localSheetId="7">#REF!</definedName>
    <definedName name="salah">#REF!</definedName>
    <definedName name="sap" localSheetId="1">'[67]DIV-3'!#REF!</definedName>
    <definedName name="sap" localSheetId="7">'[67]DIV-3'!#REF!</definedName>
    <definedName name="sap">'[67]DIV-3'!#REF!</definedName>
    <definedName name="sat">[92]baladewa!$A$1:$N$65536,[92]baladewa!$A$9:$IV$14</definedName>
    <definedName name="sban10" localSheetId="1">#REF!</definedName>
    <definedName name="sban10" localSheetId="7">#REF!</definedName>
    <definedName name="sban10">#REF!</definedName>
    <definedName name="sban11" localSheetId="1">#REF!</definedName>
    <definedName name="sban11" localSheetId="7">#REF!</definedName>
    <definedName name="sban11">#REF!</definedName>
    <definedName name="sban12" localSheetId="1">#REF!</definedName>
    <definedName name="sban12" localSheetId="7">#REF!</definedName>
    <definedName name="sban12">#REF!</definedName>
    <definedName name="sban18" localSheetId="1">#REF!</definedName>
    <definedName name="sban18" localSheetId="7">#REF!</definedName>
    <definedName name="sban18">#REF!</definedName>
    <definedName name="sban20" localSheetId="1">#REF!</definedName>
    <definedName name="sban20" localSheetId="7">#REF!</definedName>
    <definedName name="sban20">#REF!</definedName>
    <definedName name="sban21" localSheetId="1">#REF!</definedName>
    <definedName name="sban21" localSheetId="7">#REF!</definedName>
    <definedName name="sban21">#REF!</definedName>
    <definedName name="sban22" localSheetId="1">#REF!</definedName>
    <definedName name="sban22" localSheetId="7">#REF!</definedName>
    <definedName name="sban22">#REF!</definedName>
    <definedName name="sban23" localSheetId="1">#REF!</definedName>
    <definedName name="sban23" localSheetId="7">#REF!</definedName>
    <definedName name="sban23">#REF!</definedName>
    <definedName name="sban31" localSheetId="1">#REF!</definedName>
    <definedName name="sban31" localSheetId="7">#REF!</definedName>
    <definedName name="sban31">#REF!</definedName>
    <definedName name="sber52" localSheetId="1">#REF!</definedName>
    <definedName name="sber52" localSheetId="7">#REF!</definedName>
    <definedName name="sber52">#REF!</definedName>
    <definedName name="sber55" localSheetId="1">#REF!</definedName>
    <definedName name="sber55" localSheetId="7">#REF!</definedName>
    <definedName name="sber55">#REF!</definedName>
    <definedName name="sber62" localSheetId="1">#REF!</definedName>
    <definedName name="sber62" localSheetId="7">#REF!</definedName>
    <definedName name="sber62">#REF!</definedName>
    <definedName name="sc" localSheetId="1">#REF!</definedName>
    <definedName name="sc" localSheetId="7">#REF!</definedName>
    <definedName name="sc">#REF!</definedName>
    <definedName name="scc" localSheetId="1">#REF!</definedName>
    <definedName name="scc" localSheetId="7">#REF!</definedName>
    <definedName name="scc">#REF!</definedName>
    <definedName name="scd" localSheetId="1">#REF!</definedName>
    <definedName name="scd" localSheetId="7">#REF!</definedName>
    <definedName name="scd">#REF!</definedName>
    <definedName name="scedu" localSheetId="1">#REF!</definedName>
    <definedName name="scedu" localSheetId="7">#REF!</definedName>
    <definedName name="scedu">#REF!</definedName>
    <definedName name="sd3p" localSheetId="1">'[24]lam-moi'!#REF!</definedName>
    <definedName name="sd3p" localSheetId="7">'[24]lam-moi'!#REF!</definedName>
    <definedName name="sd3p">'[24]lam-moi'!#REF!</definedName>
    <definedName name="sdfgfhjkj" localSheetId="1">[68]Cover!#REF!</definedName>
    <definedName name="sdfgfhjkj" localSheetId="7">[68]Cover!#REF!</definedName>
    <definedName name="sdfgfhjkj">[68]Cover!#REF!</definedName>
    <definedName name="SDMONG" localSheetId="1">#REF!</definedName>
    <definedName name="SDMONG" localSheetId="7">#REF!</definedName>
    <definedName name="SDMONG">#REF!</definedName>
    <definedName name="SetPlate" localSheetId="1">#REF!</definedName>
    <definedName name="SetPlate" localSheetId="7">#REF!</definedName>
    <definedName name="SetPlate">#REF!</definedName>
    <definedName name="sewaluar" localSheetId="1">#REF!</definedName>
    <definedName name="sewaluar" localSheetId="7">#REF!</definedName>
    <definedName name="sewaluar">#REF!</definedName>
    <definedName name="sfvd100" localSheetId="1">#REF!</definedName>
    <definedName name="sfvd100" localSheetId="7">#REF!</definedName>
    <definedName name="sfvd100">#REF!</definedName>
    <definedName name="sg" localSheetId="1">#REF!</definedName>
    <definedName name="sg" localSheetId="7">#REF!</definedName>
    <definedName name="sg">#REF!</definedName>
    <definedName name="sgnc" localSheetId="1">[24]gtrinh!#REF!</definedName>
    <definedName name="sgnc" localSheetId="7">[24]gtrinh!#REF!</definedName>
    <definedName name="sgnc">[24]gtrinh!#REF!</definedName>
    <definedName name="sgvl" localSheetId="1">[24]gtrinh!#REF!</definedName>
    <definedName name="sgvl" localSheetId="7">[24]gtrinh!#REF!</definedName>
    <definedName name="sgvl">[24]gtrinh!#REF!</definedName>
    <definedName name="SHEEP">[20]Vibro_Roller!$F$79:$F$85</definedName>
    <definedName name="SHORTLIST" localSheetId="1">#REF!</definedName>
    <definedName name="SHORTLIST" localSheetId="7">#REF!</definedName>
    <definedName name="SHORTLIST">#REF!</definedName>
    <definedName name="sht" localSheetId="1">'[24]THPDMoi  (2)'!#REF!</definedName>
    <definedName name="sht" localSheetId="7">'[24]THPDMoi  (2)'!#REF!</definedName>
    <definedName name="sht">'[24]THPDMoi  (2)'!#REF!</definedName>
    <definedName name="sht3p" localSheetId="1">'[24]lam-moi'!#REF!</definedName>
    <definedName name="sht3p" localSheetId="7">'[24]lam-moi'!#REF!</definedName>
    <definedName name="sht3p">'[24]lam-moi'!#REF!</definedName>
    <definedName name="SIRTU">'[45]An. Quarry'!$A$417:$H$479</definedName>
    <definedName name="SK" localSheetId="1">#REF!</definedName>
    <definedName name="SK" localSheetId="7">#REF!</definedName>
    <definedName name="SK">#REF!</definedName>
    <definedName name="skem_jak1" localSheetId="1">[93]Volume!#REF!</definedName>
    <definedName name="skem_jak1" localSheetId="7">[93]Volume!#REF!</definedName>
    <definedName name="skem_jak1">[93]Volume!#REF!</definedName>
    <definedName name="sks">'[80]Master Edit'!$E$22</definedName>
    <definedName name="SL_CRD" localSheetId="1">#REF!</definedName>
    <definedName name="SL_CRD" localSheetId="7">#REF!</definedName>
    <definedName name="SL_CRD">#REF!</definedName>
    <definedName name="SL_CRS" localSheetId="1">#REF!</definedName>
    <definedName name="SL_CRS" localSheetId="7">#REF!</definedName>
    <definedName name="SL_CRS">#REF!</definedName>
    <definedName name="SL_CS" localSheetId="1">#REF!</definedName>
    <definedName name="SL_CS" localSheetId="7">#REF!</definedName>
    <definedName name="SL_CS">#REF!</definedName>
    <definedName name="SL_DD" localSheetId="1">#REF!</definedName>
    <definedName name="SL_DD" localSheetId="7">#REF!</definedName>
    <definedName name="SL_DD">#REF!</definedName>
    <definedName name="smob01" localSheetId="1">#REF!</definedName>
    <definedName name="smob01" localSheetId="7">#REF!</definedName>
    <definedName name="smob01">#REF!</definedName>
    <definedName name="smob10" localSheetId="1">#REF!</definedName>
    <definedName name="smob10" localSheetId="7">#REF!</definedName>
    <definedName name="smob10">#REF!</definedName>
    <definedName name="smob11" localSheetId="1">#REF!</definedName>
    <definedName name="smob11" localSheetId="7">#REF!</definedName>
    <definedName name="smob11">#REF!</definedName>
    <definedName name="SMOF" localSheetId="1">#REF!</definedName>
    <definedName name="SMOF" localSheetId="7">#REF!</definedName>
    <definedName name="SMOF">#REF!</definedName>
    <definedName name="SMOL" localSheetId="1">#REF!</definedName>
    <definedName name="SMOL" localSheetId="7">#REF!</definedName>
    <definedName name="SMOL">#REF!</definedName>
    <definedName name="SO" localSheetId="1">#REF!</definedName>
    <definedName name="SO" localSheetId="7">#REF!</definedName>
    <definedName name="SO">#REF!</definedName>
    <definedName name="soc3p" localSheetId="1">#REF!</definedName>
    <definedName name="soc3p" localSheetId="7">#REF!</definedName>
    <definedName name="soc3p">#REF!</definedName>
    <definedName name="SOIL">[20]Vibro_Roller!$F$86:$F$87</definedName>
    <definedName name="spen" localSheetId="1">'[67]DIV-7'!#REF!</definedName>
    <definedName name="spen" localSheetId="7">'[67]DIV-7'!#REF!</definedName>
    <definedName name="spen">'[67]DIV-7'!#REF!</definedName>
    <definedName name="spen2" localSheetId="1">'[67]DIV-7'!#REF!</definedName>
    <definedName name="spen2" localSheetId="7">'[67]DIV-7'!#REF!</definedName>
    <definedName name="spen2">'[67]DIV-7'!#REF!</definedName>
    <definedName name="spk1p" localSheetId="1">'[24]#REF'!#REF!</definedName>
    <definedName name="spk1p" localSheetId="7">'[24]#REF'!#REF!</definedName>
    <definedName name="spk1p">'[24]#REF'!#REF!</definedName>
    <definedName name="spk3p" localSheetId="1">'[24]lam-moi'!#REF!</definedName>
    <definedName name="spk3p" localSheetId="7">'[24]lam-moi'!#REF!</definedName>
    <definedName name="spk3p">'[24]lam-moi'!#REF!</definedName>
    <definedName name="SPPK" localSheetId="1">#REF!</definedName>
    <definedName name="SPPK" localSheetId="7">#REF!</definedName>
    <definedName name="SPPK">#REF!</definedName>
    <definedName name="SPRAYER" localSheetId="1">#REF!</definedName>
    <definedName name="SPRAYER" localSheetId="7">#REF!</definedName>
    <definedName name="SPRAYER">#REF!</definedName>
    <definedName name="ssdt01" localSheetId="1">#REF!</definedName>
    <definedName name="ssdt01" localSheetId="7">#REF!</definedName>
    <definedName name="ssdt01">#REF!</definedName>
    <definedName name="ssdz03" localSheetId="1">#REF!</definedName>
    <definedName name="ssdz03" localSheetId="7">#REF!</definedName>
    <definedName name="ssdz03">#REF!</definedName>
    <definedName name="ssdz05" localSheetId="1">#REF!</definedName>
    <definedName name="ssdz05" localSheetId="7">#REF!</definedName>
    <definedName name="ssdz05">#REF!</definedName>
    <definedName name="ssdz06" localSheetId="1">#REF!</definedName>
    <definedName name="ssdz06" localSheetId="7">#REF!</definedName>
    <definedName name="ssdz06">#REF!</definedName>
    <definedName name="ssex01" localSheetId="1">#REF!</definedName>
    <definedName name="ssex01" localSheetId="7">#REF!</definedName>
    <definedName name="ssex01">#REF!</definedName>
    <definedName name="ssex02" localSheetId="1">#REF!</definedName>
    <definedName name="ssex02" localSheetId="7">#REF!</definedName>
    <definedName name="ssex02">#REF!</definedName>
    <definedName name="ssmg01" localSheetId="1">#REF!</definedName>
    <definedName name="ssmg01" localSheetId="7">#REF!</definedName>
    <definedName name="ssmg01">#REF!</definedName>
    <definedName name="ssss" localSheetId="1">#REF!</definedName>
    <definedName name="ssss" localSheetId="7">#REF!</definedName>
    <definedName name="ssss">#REF!</definedName>
    <definedName name="sstr01" localSheetId="1">#REF!</definedName>
    <definedName name="sstr01" localSheetId="7">#REF!</definedName>
    <definedName name="sstr01">#REF!</definedName>
    <definedName name="ssvc01" localSheetId="1">#REF!</definedName>
    <definedName name="ssvc01" localSheetId="7">#REF!</definedName>
    <definedName name="ssvc01">#REF!</definedName>
    <definedName name="ssver54" localSheetId="1">#REF!</definedName>
    <definedName name="ssver54" localSheetId="7">#REF!</definedName>
    <definedName name="ssver54">#REF!</definedName>
    <definedName name="sswl01" localSheetId="1">#REF!</definedName>
    <definedName name="sswl01" localSheetId="7">#REF!</definedName>
    <definedName name="sswl01">#REF!</definedName>
    <definedName name="sswl04" localSheetId="1">#REF!</definedName>
    <definedName name="sswl04" localSheetId="7">#REF!</definedName>
    <definedName name="sswl04">#REF!</definedName>
    <definedName name="sswl06" localSheetId="1">#REF!</definedName>
    <definedName name="sswl06" localSheetId="7">#REF!</definedName>
    <definedName name="sswl06">#REF!</definedName>
    <definedName name="sswt01" localSheetId="1">#REF!</definedName>
    <definedName name="sswt01" localSheetId="7">#REF!</definedName>
    <definedName name="sswt01">#REF!</definedName>
    <definedName name="st" localSheetId="1">#REF!</definedName>
    <definedName name="st" localSheetId="7">#REF!</definedName>
    <definedName name="st">#REF!</definedName>
    <definedName name="st3p" localSheetId="1">'[24]lam-moi'!#REF!</definedName>
    <definedName name="st3p" localSheetId="7">'[24]lam-moi'!#REF!</definedName>
    <definedName name="st3p">'[24]lam-moi'!#REF!</definedName>
    <definedName name="STDE" localSheetId="1">[13]Material!#REF!</definedName>
    <definedName name="STDE" localSheetId="7">[13]Material!#REF!</definedName>
    <definedName name="STDE">[13]Material!#REF!</definedName>
    <definedName name="stde1" localSheetId="1">[77]Material!#REF!</definedName>
    <definedName name="stde1" localSheetId="7">[77]Material!#REF!</definedName>
    <definedName name="stde1">[77]Material!#REF!</definedName>
    <definedName name="stde11" localSheetId="1">[29]Material!#REF!</definedName>
    <definedName name="stde11" localSheetId="7">[29]Material!#REF!</definedName>
    <definedName name="stde11">[29]Material!#REF!</definedName>
    <definedName name="STONECRUSHER" localSheetId="1">#REF!</definedName>
    <definedName name="STONECRUSHER" localSheetId="7">#REF!</definedName>
    <definedName name="STONECRUSHER">#REF!</definedName>
    <definedName name="STOP" localSheetId="1">#REF!</definedName>
    <definedName name="STOP" localSheetId="7">#REF!</definedName>
    <definedName name="STOP">#REF!</definedName>
    <definedName name="STOPE" localSheetId="1">#REF!</definedName>
    <definedName name="STOPE" localSheetId="7">#REF!</definedName>
    <definedName name="STOPE">#REF!</definedName>
    <definedName name="stpiezo" localSheetId="1">#REF!</definedName>
    <definedName name="stpiezo" localSheetId="7">#REF!</definedName>
    <definedName name="stpiezo">#REF!</definedName>
    <definedName name="STRUK" localSheetId="1">#REF!</definedName>
    <definedName name="STRUK" localSheetId="7">#REF!</definedName>
    <definedName name="STRUK">#REF!</definedName>
    <definedName name="STRUKTUR">[15]Sheet1!$A$130:$H$230</definedName>
    <definedName name="sum" localSheetId="1">[13]Material!#REF!</definedName>
    <definedName name="sum" localSheetId="7">[13]Material!#REF!</definedName>
    <definedName name="sum">[13]Material!#REF!</definedName>
    <definedName name="Sumda" localSheetId="1">#REF!</definedName>
    <definedName name="Sumda" localSheetId="7">#REF!</definedName>
    <definedName name="Sumda">#REF!</definedName>
    <definedName name="Sumda1">[94]Sumda1!$B$8:$E$80</definedName>
    <definedName name="Sumda2" localSheetId="1">#REF!</definedName>
    <definedName name="Sumda2" localSheetId="7">#REF!</definedName>
    <definedName name="Sumda2">#REF!</definedName>
    <definedName name="SUMDA3">[95]Sumda1!$B$6:$E$114</definedName>
    <definedName name="SUMDACAD">[66]Sumda1!$B$6:$E$157</definedName>
    <definedName name="summary" localSheetId="1">#REF!</definedName>
    <definedName name="summary" localSheetId="7">#REF!</definedName>
    <definedName name="summary">#REF!</definedName>
    <definedName name="T" localSheetId="1">#REF!</definedName>
    <definedName name="T" localSheetId="7">#REF!</definedName>
    <definedName name="T">#REF!</definedName>
    <definedName name="t101p" localSheetId="1">#REF!</definedName>
    <definedName name="t101p" localSheetId="7">#REF!</definedName>
    <definedName name="t101p">#REF!</definedName>
    <definedName name="t103p" localSheetId="1">#REF!</definedName>
    <definedName name="t103p" localSheetId="7">#REF!</definedName>
    <definedName name="t103p">#REF!</definedName>
    <definedName name="t105mnc" localSheetId="1">'[24]thao-go'!#REF!</definedName>
    <definedName name="t105mnc" localSheetId="7">'[24]thao-go'!#REF!</definedName>
    <definedName name="t105mnc">'[24]thao-go'!#REF!</definedName>
    <definedName name="t10m" localSheetId="1">'[24]lam-moi'!#REF!</definedName>
    <definedName name="t10m" localSheetId="7">'[24]lam-moi'!#REF!</definedName>
    <definedName name="t10m">'[24]lam-moi'!#REF!</definedName>
    <definedName name="t10nc" localSheetId="1">'[24]lam-moi'!#REF!</definedName>
    <definedName name="t10nc" localSheetId="7">'[24]lam-moi'!#REF!</definedName>
    <definedName name="t10nc">'[24]lam-moi'!#REF!</definedName>
    <definedName name="t10nc1p" localSheetId="1">#REF!</definedName>
    <definedName name="t10nc1p" localSheetId="7">#REF!</definedName>
    <definedName name="t10nc1p">#REF!</definedName>
    <definedName name="t10ncm" localSheetId="1">'[24]lam-moi'!#REF!</definedName>
    <definedName name="t10ncm" localSheetId="7">'[24]lam-moi'!#REF!</definedName>
    <definedName name="t10ncm">'[24]lam-moi'!#REF!</definedName>
    <definedName name="t10vl" localSheetId="1">'[24]lam-moi'!#REF!</definedName>
    <definedName name="t10vl" localSheetId="7">'[24]lam-moi'!#REF!</definedName>
    <definedName name="t10vl">'[24]lam-moi'!#REF!</definedName>
    <definedName name="t10vl1p" localSheetId="1">#REF!</definedName>
    <definedName name="t10vl1p" localSheetId="7">#REF!</definedName>
    <definedName name="t10vl1p">#REF!</definedName>
    <definedName name="t121p" localSheetId="1">#REF!</definedName>
    <definedName name="t121p" localSheetId="7">#REF!</definedName>
    <definedName name="t121p">#REF!</definedName>
    <definedName name="t123p" localSheetId="1">#REF!</definedName>
    <definedName name="t123p" localSheetId="7">#REF!</definedName>
    <definedName name="t123p">#REF!</definedName>
    <definedName name="t12m" localSheetId="1">'[24]lam-moi'!#REF!</definedName>
    <definedName name="t12m" localSheetId="7">'[24]lam-moi'!#REF!</definedName>
    <definedName name="t12m">'[24]lam-moi'!#REF!</definedName>
    <definedName name="t12mnc" localSheetId="1">'[24]thao-go'!#REF!</definedName>
    <definedName name="t12mnc" localSheetId="7">'[24]thao-go'!#REF!</definedName>
    <definedName name="t12mnc">'[24]thao-go'!#REF!</definedName>
    <definedName name="t12nc" localSheetId="1">'[24]lam-moi'!#REF!</definedName>
    <definedName name="t12nc" localSheetId="7">'[24]lam-moi'!#REF!</definedName>
    <definedName name="t12nc">'[24]lam-moi'!#REF!</definedName>
    <definedName name="t12nc3p">'[24]CHITIET VL-NC'!$G$38</definedName>
    <definedName name="t12ncm" localSheetId="1">'[24]lam-moi'!#REF!</definedName>
    <definedName name="t12ncm" localSheetId="7">'[24]lam-moi'!#REF!</definedName>
    <definedName name="t12ncm">'[24]lam-moi'!#REF!</definedName>
    <definedName name="t12vl" localSheetId="1">'[24]lam-moi'!#REF!</definedName>
    <definedName name="t12vl" localSheetId="7">'[24]lam-moi'!#REF!</definedName>
    <definedName name="t12vl">'[24]lam-moi'!#REF!</definedName>
    <definedName name="t12vl3p">'[24]CHITIET VL-NC'!$G$34</definedName>
    <definedName name="t141p" localSheetId="1">#REF!</definedName>
    <definedName name="t141p" localSheetId="7">#REF!</definedName>
    <definedName name="t141p">#REF!</definedName>
    <definedName name="t143p" localSheetId="1">#REF!</definedName>
    <definedName name="t143p" localSheetId="7">#REF!</definedName>
    <definedName name="t143p">#REF!</definedName>
    <definedName name="t14m" localSheetId="1">'[24]lam-moi'!#REF!</definedName>
    <definedName name="t14m" localSheetId="7">'[24]lam-moi'!#REF!</definedName>
    <definedName name="t14m">'[24]lam-moi'!#REF!</definedName>
    <definedName name="t14mnc" localSheetId="1">'[24]thao-go'!#REF!</definedName>
    <definedName name="t14mnc" localSheetId="7">'[24]thao-go'!#REF!</definedName>
    <definedName name="t14mnc">'[24]thao-go'!#REF!</definedName>
    <definedName name="t14nc" localSheetId="1">'[24]lam-moi'!#REF!</definedName>
    <definedName name="t14nc" localSheetId="7">'[24]lam-moi'!#REF!</definedName>
    <definedName name="t14nc">'[24]lam-moi'!#REF!</definedName>
    <definedName name="t14nc3p" localSheetId="1">#REF!</definedName>
    <definedName name="t14nc3p" localSheetId="7">#REF!</definedName>
    <definedName name="t14nc3p">#REF!</definedName>
    <definedName name="t14ncm" localSheetId="1">'[24]lam-moi'!#REF!</definedName>
    <definedName name="t14ncm" localSheetId="7">'[24]lam-moi'!#REF!</definedName>
    <definedName name="t14ncm">'[24]lam-moi'!#REF!</definedName>
    <definedName name="T14vc" localSheetId="1">'[24]CHITIET VL-NC-TT -1p'!#REF!</definedName>
    <definedName name="T14vc" localSheetId="7">'[24]CHITIET VL-NC-TT -1p'!#REF!</definedName>
    <definedName name="T14vc">'[24]CHITIET VL-NC-TT -1p'!#REF!</definedName>
    <definedName name="t14vl" localSheetId="1">'[24]lam-moi'!#REF!</definedName>
    <definedName name="t14vl" localSheetId="7">'[24]lam-moi'!#REF!</definedName>
    <definedName name="t14vl">'[24]lam-moi'!#REF!</definedName>
    <definedName name="t14vl3p" localSheetId="1">#REF!</definedName>
    <definedName name="t14vl3p" localSheetId="7">#REF!</definedName>
    <definedName name="t14vl3p">#REF!</definedName>
    <definedName name="T203P" localSheetId="1">[24]VC!#REF!</definedName>
    <definedName name="T203P" localSheetId="7">[24]VC!#REF!</definedName>
    <definedName name="T203P">[24]VC!#REF!</definedName>
    <definedName name="t20m" localSheetId="1">'[24]lam-moi'!#REF!</definedName>
    <definedName name="t20m" localSheetId="7">'[24]lam-moi'!#REF!</definedName>
    <definedName name="t20m">'[24]lam-moi'!#REF!</definedName>
    <definedName name="t20ncm" localSheetId="1">'[24]lam-moi'!#REF!</definedName>
    <definedName name="t20ncm" localSheetId="7">'[24]lam-moi'!#REF!</definedName>
    <definedName name="t20ncm">'[24]lam-moi'!#REF!</definedName>
    <definedName name="t7m" localSheetId="1">'[24]THPDMoi  (2)'!#REF!</definedName>
    <definedName name="t7m" localSheetId="7">'[24]THPDMoi  (2)'!#REF!</definedName>
    <definedName name="t7m">'[24]THPDMoi  (2)'!#REF!</definedName>
    <definedName name="t7nc" localSheetId="1">'[24]lam-moi'!#REF!</definedName>
    <definedName name="t7nc" localSheetId="7">'[24]lam-moi'!#REF!</definedName>
    <definedName name="t7nc">'[24]lam-moi'!#REF!</definedName>
    <definedName name="t7vl" localSheetId="1">'[24]lam-moi'!#REF!</definedName>
    <definedName name="t7vl" localSheetId="7">'[24]lam-moi'!#REF!</definedName>
    <definedName name="t7vl">'[24]lam-moi'!#REF!</definedName>
    <definedName name="t84mnc" localSheetId="1">'[24]thao-go'!#REF!</definedName>
    <definedName name="t84mnc" localSheetId="7">'[24]thao-go'!#REF!</definedName>
    <definedName name="t84mnc">'[24]thao-go'!#REF!</definedName>
    <definedName name="t8m" localSheetId="1">'[24]THPDMoi  (2)'!#REF!</definedName>
    <definedName name="t8m" localSheetId="7">'[24]THPDMoi  (2)'!#REF!</definedName>
    <definedName name="t8m">'[24]THPDMoi  (2)'!#REF!</definedName>
    <definedName name="t8nc" localSheetId="1">'[24]lam-moi'!#REF!</definedName>
    <definedName name="t8nc" localSheetId="7">'[24]lam-moi'!#REF!</definedName>
    <definedName name="t8nc">'[24]lam-moi'!#REF!</definedName>
    <definedName name="t8vl" localSheetId="1">'[24]lam-moi'!#REF!</definedName>
    <definedName name="t8vl" localSheetId="7">'[24]lam-moi'!#REF!</definedName>
    <definedName name="t8vl">'[24]lam-moi'!#REF!</definedName>
    <definedName name="ta" localSheetId="1">#REF!</definedName>
    <definedName name="ta" localSheetId="7">#REF!</definedName>
    <definedName name="ta">#REF!</definedName>
    <definedName name="TAB_ALAT" localSheetId="1">#REF!</definedName>
    <definedName name="TAB_ALAT" localSheetId="7">#REF!</definedName>
    <definedName name="TAB_ALAT">#REF!</definedName>
    <definedName name="TABEL" localSheetId="1">#REF!</definedName>
    <definedName name="TABEL" localSheetId="7">#REF!</definedName>
    <definedName name="TABEL">#REF!</definedName>
    <definedName name="TACK_COAT" localSheetId="1">'[37]DAFTAR HARGA'!#REF!</definedName>
    <definedName name="TACK_COAT" localSheetId="7">'[37]DAFTAR HARGA'!#REF!</definedName>
    <definedName name="TACK_COAT">'[37]DAFTAR HARGA'!#REF!</definedName>
    <definedName name="TAI" localSheetId="1">'[31]DIV-7'!#REF!</definedName>
    <definedName name="TAI" localSheetId="7">'[31]DIV-7'!#REF!</definedName>
    <definedName name="TAI">'[31]DIV-7'!#REF!</definedName>
    <definedName name="TAMPER" localSheetId="1">#REF!</definedName>
    <definedName name="TAMPER" localSheetId="7">#REF!</definedName>
    <definedName name="TAMPER">#REF!</definedName>
    <definedName name="TAMPING">[20]Vibro_Roller!$F$88:$F$90</definedName>
    <definedName name="TANAH">[15]Sheet1!$A$41:$H$59</definedName>
    <definedName name="tandem" localSheetId="1">#REF!</definedName>
    <definedName name="tandem" localSheetId="7">#REF!</definedName>
    <definedName name="tandem">#REF!</definedName>
    <definedName name="TANDEMROLLER" localSheetId="1">#REF!</definedName>
    <definedName name="TANDEMROLLER" localSheetId="7">#REF!</definedName>
    <definedName name="TANDEMROLLER">#REF!</definedName>
    <definedName name="tanki" localSheetId="1">#REF!</definedName>
    <definedName name="tanki" localSheetId="7">#REF!</definedName>
    <definedName name="tanki">#REF!</definedName>
    <definedName name="tawg16" localSheetId="1">#REF!</definedName>
    <definedName name="tawg16" localSheetId="7">#REF!</definedName>
    <definedName name="tawg16">#REF!</definedName>
    <definedName name="tbdd1p" localSheetId="1">'[24]lam-moi'!#REF!</definedName>
    <definedName name="tbdd1p" localSheetId="7">'[24]lam-moi'!#REF!</definedName>
    <definedName name="tbdd1p">'[24]lam-moi'!#REF!</definedName>
    <definedName name="tbdd3p" localSheetId="1">'[24]lam-moi'!#REF!</definedName>
    <definedName name="tbdd3p" localSheetId="7">'[24]lam-moi'!#REF!</definedName>
    <definedName name="tbdd3p">'[24]lam-moi'!#REF!</definedName>
    <definedName name="tbddsdl" localSheetId="1">'[24]lam-moi'!#REF!</definedName>
    <definedName name="tbddsdl" localSheetId="7">'[24]lam-moi'!#REF!</definedName>
    <definedName name="tbddsdl">'[24]lam-moi'!#REF!</definedName>
    <definedName name="TBI" localSheetId="1">'[24]TH XL'!#REF!</definedName>
    <definedName name="TBI" localSheetId="7">'[24]TH XL'!#REF!</definedName>
    <definedName name="TBI">'[24]TH XL'!#REF!</definedName>
    <definedName name="tbtr" localSheetId="1">'[24]TH XL'!#REF!</definedName>
    <definedName name="tbtr" localSheetId="7">'[24]TH XL'!#REF!</definedName>
    <definedName name="tbtr">'[24]TH XL'!#REF!</definedName>
    <definedName name="tbtram" localSheetId="1">#REF!</definedName>
    <definedName name="tbtram" localSheetId="7">#REF!</definedName>
    <definedName name="tbtram">#REF!</definedName>
    <definedName name="TC" localSheetId="1">#REF!</definedName>
    <definedName name="TC" localSheetId="7">#REF!</definedName>
    <definedName name="TC">#REF!</definedName>
    <definedName name="TC_NHANH1" localSheetId="1">#REF!</definedName>
    <definedName name="TC_NHANH1" localSheetId="7">#REF!</definedName>
    <definedName name="TC_NHANH1">#REF!</definedName>
    <definedName name="tcxxnc" localSheetId="1">'[24]thao-go'!#REF!</definedName>
    <definedName name="tcxxnc" localSheetId="7">'[24]thao-go'!#REF!</definedName>
    <definedName name="tcxxnc">'[24]thao-go'!#REF!</definedName>
    <definedName name="td" localSheetId="1">'[24]THPDMoi  (2)'!#REF!</definedName>
    <definedName name="td" localSheetId="7">'[24]THPDMoi  (2)'!#REF!</definedName>
    <definedName name="td">'[24]THPDMoi  (2)'!#REF!</definedName>
    <definedName name="td10vl" localSheetId="1">'[24]#REF'!#REF!</definedName>
    <definedName name="td10vl" localSheetId="7">'[24]#REF'!#REF!</definedName>
    <definedName name="td10vl">'[24]#REF'!#REF!</definedName>
    <definedName name="td12nc" localSheetId="1">'[24]#REF'!#REF!</definedName>
    <definedName name="td12nc" localSheetId="7">'[24]#REF'!#REF!</definedName>
    <definedName name="td12nc">'[24]#REF'!#REF!</definedName>
    <definedName name="td1cnc" localSheetId="1">'[24]lam-moi'!#REF!</definedName>
    <definedName name="td1cnc" localSheetId="7">'[24]lam-moi'!#REF!</definedName>
    <definedName name="td1cnc">'[24]lam-moi'!#REF!</definedName>
    <definedName name="td1cvl" localSheetId="1">'[24]lam-moi'!#REF!</definedName>
    <definedName name="td1cvl" localSheetId="7">'[24]lam-moi'!#REF!</definedName>
    <definedName name="td1cvl">'[24]lam-moi'!#REF!</definedName>
    <definedName name="td1p" localSheetId="1">#REF!</definedName>
    <definedName name="td1p" localSheetId="7">#REF!</definedName>
    <definedName name="td1p">#REF!</definedName>
    <definedName name="TD1pnc" localSheetId="1">'[24]CHITIET VL-NC-TT -1p'!#REF!</definedName>
    <definedName name="TD1pnc" localSheetId="7">'[24]CHITIET VL-NC-TT -1p'!#REF!</definedName>
    <definedName name="TD1pnc">'[24]CHITIET VL-NC-TT -1p'!#REF!</definedName>
    <definedName name="TD1pvl" localSheetId="1">'[24]CHITIET VL-NC-TT -1p'!#REF!</definedName>
    <definedName name="TD1pvl" localSheetId="7">'[24]CHITIET VL-NC-TT -1p'!#REF!</definedName>
    <definedName name="TD1pvl">'[24]CHITIET VL-NC-TT -1p'!#REF!</definedName>
    <definedName name="td3p" localSheetId="1">#REF!</definedName>
    <definedName name="td3p" localSheetId="7">#REF!</definedName>
    <definedName name="td3p">#REF!</definedName>
    <definedName name="tdc84nc" localSheetId="1">'[24]thao-go'!#REF!</definedName>
    <definedName name="tdc84nc" localSheetId="7">'[24]thao-go'!#REF!</definedName>
    <definedName name="tdc84nc">'[24]thao-go'!#REF!</definedName>
    <definedName name="tdcnc" localSheetId="1">'[24]thao-go'!#REF!</definedName>
    <definedName name="tdcnc" localSheetId="7">'[24]thao-go'!#REF!</definedName>
    <definedName name="tdcnc">'[24]thao-go'!#REF!</definedName>
    <definedName name="tdgnc" localSheetId="1">'[24]lam-moi'!#REF!</definedName>
    <definedName name="tdgnc" localSheetId="7">'[24]lam-moi'!#REF!</definedName>
    <definedName name="tdgnc">'[24]lam-moi'!#REF!</definedName>
    <definedName name="tdgvl" localSheetId="1">'[24]lam-moi'!#REF!</definedName>
    <definedName name="tdgvl" localSheetId="7">'[24]lam-moi'!#REF!</definedName>
    <definedName name="tdgvl">'[24]lam-moi'!#REF!</definedName>
    <definedName name="tdhtnc" localSheetId="1">'[24]lam-moi'!#REF!</definedName>
    <definedName name="tdhtnc" localSheetId="7">'[24]lam-moi'!#REF!</definedName>
    <definedName name="tdhtnc">'[24]lam-moi'!#REF!</definedName>
    <definedName name="tdhtvl" localSheetId="1">'[24]lam-moi'!#REF!</definedName>
    <definedName name="tdhtvl" localSheetId="7">'[24]lam-moi'!#REF!</definedName>
    <definedName name="tdhtvl">'[24]lam-moi'!#REF!</definedName>
    <definedName name="tdnc" localSheetId="1">[24]gtrinh!#REF!</definedName>
    <definedName name="tdnc" localSheetId="7">[24]gtrinh!#REF!</definedName>
    <definedName name="tdnc">[24]gtrinh!#REF!</definedName>
    <definedName name="tdnc1p" localSheetId="1">#REF!</definedName>
    <definedName name="tdnc1p" localSheetId="7">#REF!</definedName>
    <definedName name="tdnc1p">#REF!</definedName>
    <definedName name="tdnc3p">'[24]CHITIET VL-NC'!$G$28</definedName>
    <definedName name="tdt1pnc" localSheetId="1">[24]gtrinh!#REF!</definedName>
    <definedName name="tdt1pnc" localSheetId="7">[24]gtrinh!#REF!</definedName>
    <definedName name="tdt1pnc">[24]gtrinh!#REF!</definedName>
    <definedName name="tdt1pvl" localSheetId="1">[24]gtrinh!#REF!</definedName>
    <definedName name="tdt1pvl" localSheetId="7">[24]gtrinh!#REF!</definedName>
    <definedName name="tdt1pvl">[24]gtrinh!#REF!</definedName>
    <definedName name="tdt2cnc" localSheetId="1">'[24]lam-moi'!#REF!</definedName>
    <definedName name="tdt2cnc" localSheetId="7">'[24]lam-moi'!#REF!</definedName>
    <definedName name="tdt2cnc">'[24]lam-moi'!#REF!</definedName>
    <definedName name="tdt2cvl" localSheetId="1">[24]chitiet!#REF!</definedName>
    <definedName name="tdt2cvl" localSheetId="7">[24]chitiet!#REF!</definedName>
    <definedName name="tdt2cvl">[24]chitiet!#REF!</definedName>
    <definedName name="tdtr2cnc" localSheetId="1">#REF!</definedName>
    <definedName name="tdtr2cnc" localSheetId="7">#REF!</definedName>
    <definedName name="tdtr2cnc">#REF!</definedName>
    <definedName name="tdtr2cvl" localSheetId="1">#REF!</definedName>
    <definedName name="tdtr2cvl" localSheetId="7">#REF!</definedName>
    <definedName name="tdtr2cvl">#REF!</definedName>
    <definedName name="tdtrnc" localSheetId="1">[24]gtrinh!#REF!</definedName>
    <definedName name="tdtrnc" localSheetId="7">[24]gtrinh!#REF!</definedName>
    <definedName name="tdtrnc">[24]gtrinh!#REF!</definedName>
    <definedName name="tdtrvl" localSheetId="1">[24]gtrinh!#REF!</definedName>
    <definedName name="tdtrvl" localSheetId="7">[24]gtrinh!#REF!</definedName>
    <definedName name="tdtrvl">[24]gtrinh!#REF!</definedName>
    <definedName name="tdvl" localSheetId="1">[24]gtrinh!#REF!</definedName>
    <definedName name="tdvl" localSheetId="7">[24]gtrinh!#REF!</definedName>
    <definedName name="tdvl">[24]gtrinh!#REF!</definedName>
    <definedName name="tdvl1p" localSheetId="1">#REF!</definedName>
    <definedName name="tdvl1p" localSheetId="7">#REF!</definedName>
    <definedName name="tdvl1p">#REF!</definedName>
    <definedName name="tdvl3p">'[24]CHITIET VL-NC'!$G$23</definedName>
    <definedName name="terbilang" localSheetId="1">'[96]Modal Kerja'!#REF!</definedName>
    <definedName name="terbilang" localSheetId="7">'[96]Modal Kerja'!#REF!</definedName>
    <definedName name="terbilang">'[96]Modal Kerja'!#REF!</definedName>
    <definedName name="tgl" localSheetId="1">#REF!</definedName>
    <definedName name="tgl" localSheetId="7">#REF!</definedName>
    <definedName name="tgl">#REF!</definedName>
    <definedName name="th3x15" localSheetId="1">[24]giathanh1!#REF!</definedName>
    <definedName name="th3x15" localSheetId="7">[24]giathanh1!#REF!</definedName>
    <definedName name="th3x15">[24]giathanh1!#REF!</definedName>
    <definedName name="ThanhXuan110" localSheetId="1">'[97]KH-Q1,Q2,01'!#REF!</definedName>
    <definedName name="ThanhXuan110" localSheetId="7">'[97]KH-Q1,Q2,01'!#REF!</definedName>
    <definedName name="ThanhXuan110">'[97]KH-Q1,Q2,01'!#REF!</definedName>
    <definedName name="THGO1pnc" localSheetId="1">#REF!</definedName>
    <definedName name="THGO1pnc" localSheetId="7">#REF!</definedName>
    <definedName name="THGO1pnc">#REF!</definedName>
    <definedName name="thht" localSheetId="1">#REF!</definedName>
    <definedName name="thht" localSheetId="7">#REF!</definedName>
    <definedName name="thht">#REF!</definedName>
    <definedName name="THKP160" localSheetId="1">'[24]dongia (2)'!#REF!</definedName>
    <definedName name="THKP160" localSheetId="7">'[24]dongia (2)'!#REF!</definedName>
    <definedName name="THKP160">'[24]dongia (2)'!#REF!</definedName>
    <definedName name="thkp3" localSheetId="1">#REF!</definedName>
    <definedName name="thkp3" localSheetId="7">#REF!</definedName>
    <definedName name="thkp3">#REF!</definedName>
    <definedName name="THREEWHEELROLLER" localSheetId="1">#REF!</definedName>
    <definedName name="THREEWHEELROLLER" localSheetId="7">#REF!</definedName>
    <definedName name="THREEWHEELROLLER">#REF!</definedName>
    <definedName name="thtr15" localSheetId="1">[24]giathanh1!#REF!</definedName>
    <definedName name="thtr15" localSheetId="7">[24]giathanh1!#REF!</definedName>
    <definedName name="thtr15">[24]giathanh1!#REF!</definedName>
    <definedName name="thtt" localSheetId="1">#REF!</definedName>
    <definedName name="thtt" localSheetId="7">#REF!</definedName>
    <definedName name="thtt">#REF!</definedName>
    <definedName name="TI" localSheetId="1">#REF!</definedName>
    <definedName name="TI" localSheetId="7">#REF!</definedName>
    <definedName name="TI">#REF!</definedName>
    <definedName name="tidf10" localSheetId="1">#REF!</definedName>
    <definedName name="tidf10" localSheetId="7">#REF!</definedName>
    <definedName name="tidf10">#REF!</definedName>
    <definedName name="tidf100" localSheetId="1">#REF!</definedName>
    <definedName name="tidf100" localSheetId="7">#REF!</definedName>
    <definedName name="tidf100">#REF!</definedName>
    <definedName name="tidf350" localSheetId="1">#REF!</definedName>
    <definedName name="tidf350" localSheetId="7">#REF!</definedName>
    <definedName name="tidf350">#REF!</definedName>
    <definedName name="Tiepdia">[24]Tiepdia!$A:$IV</definedName>
    <definedName name="TIRE">[20]Vibro_Roller!$F$73:$F$78</definedName>
    <definedName name="TIREROLLER" localSheetId="1">#REF!</definedName>
    <definedName name="TIREROLLER" localSheetId="7">#REF!</definedName>
    <definedName name="TIREROLLER">#REF!</definedName>
    <definedName name="tjrtyj" localSheetId="1">'[57]ARP-10'!#REF!</definedName>
    <definedName name="tjrtyj" localSheetId="7">'[57]ARP-10'!#REF!</definedName>
    <definedName name="tjrtyj">'[57]ARP-10'!#REF!</definedName>
    <definedName name="TK" localSheetId="1">#REF!</definedName>
    <definedName name="TK" localSheetId="7">#REF!</definedName>
    <definedName name="TK">#REF!</definedName>
    <definedName name="tki" localSheetId="1">#REF!</definedName>
    <definedName name="tki" localSheetId="7">#REF!</definedName>
    <definedName name="tki">#REF!</definedName>
    <definedName name="tkitc10x2x0.6" localSheetId="1">#REF!</definedName>
    <definedName name="tkitc10x2x0.6" localSheetId="7">#REF!</definedName>
    <definedName name="tkitc10x2x0.6">#REF!</definedName>
    <definedName name="tl1x36bimc" localSheetId="1">#REF!</definedName>
    <definedName name="tl1x36bimc" localSheetId="7">#REF!</definedName>
    <definedName name="tl1x36bimc">#REF!</definedName>
    <definedName name="tla2x18iac" localSheetId="1">#REF!</definedName>
    <definedName name="tla2x18iac" localSheetId="7">#REF!</definedName>
    <definedName name="tla2x18iac">#REF!</definedName>
    <definedName name="tla2x18iacbimc" localSheetId="1">#REF!</definedName>
    <definedName name="tla2x18iacbimc" localSheetId="7">#REF!</definedName>
    <definedName name="tla2x18iacbimc">#REF!</definedName>
    <definedName name="TLAC120" localSheetId="1">#REF!</definedName>
    <definedName name="TLAC120" localSheetId="7">#REF!</definedName>
    <definedName name="TLAC120">#REF!</definedName>
    <definedName name="TLAC35" localSheetId="1">#REF!</definedName>
    <definedName name="TLAC35" localSheetId="7">#REF!</definedName>
    <definedName name="TLAC35">#REF!</definedName>
    <definedName name="TLAC50" localSheetId="1">#REF!</definedName>
    <definedName name="TLAC50" localSheetId="7">#REF!</definedName>
    <definedName name="TLAC50">#REF!</definedName>
    <definedName name="TLAC70" localSheetId="1">#REF!</definedName>
    <definedName name="TLAC70" localSheetId="7">#REF!</definedName>
    <definedName name="TLAC70">#REF!</definedName>
    <definedName name="TLAC95" localSheetId="1">#REF!</definedName>
    <definedName name="TLAC95" localSheetId="7">#REF!</definedName>
    <definedName name="TLAC95">#REF!</definedName>
    <definedName name="tlb1x18" localSheetId="1">#REF!</definedName>
    <definedName name="tlb1x18" localSheetId="7">#REF!</definedName>
    <definedName name="tlb1x18">#REF!</definedName>
    <definedName name="tlb1x36" localSheetId="1">#REF!</definedName>
    <definedName name="tlb1x36" localSheetId="7">#REF!</definedName>
    <definedName name="tlb1x36">#REF!</definedName>
    <definedName name="tlb1x36bimc" localSheetId="1">#REF!</definedName>
    <definedName name="tlb1x36bimc" localSheetId="7">#REF!</definedName>
    <definedName name="tlb1x36bimc">#REF!</definedName>
    <definedName name="tlb1x36w" localSheetId="1">#REF!</definedName>
    <definedName name="tlb1x36w" localSheetId="7">#REF!</definedName>
    <definedName name="tlb1x36w">#REF!</definedName>
    <definedName name="tlbk1x36" localSheetId="1">#REF!</definedName>
    <definedName name="tlbk1x36" localSheetId="7">#REF!</definedName>
    <definedName name="tlbk1x36">#REF!</definedName>
    <definedName name="tlbvs2x18" localSheetId="1">#REF!</definedName>
    <definedName name="tlbvs2x18" localSheetId="7">#REF!</definedName>
    <definedName name="tlbvs2x18">#REF!</definedName>
    <definedName name="tlbvs2x18bimc" localSheetId="1">#REF!</definedName>
    <definedName name="tlbvs2x18bimc" localSheetId="7">#REF!</definedName>
    <definedName name="tlbvs2x18bimc">#REF!</definedName>
    <definedName name="tlc20bimc" localSheetId="1">#REF!</definedName>
    <definedName name="tlc20bimc" localSheetId="7">#REF!</definedName>
    <definedName name="tlc20bimc">#REF!</definedName>
    <definedName name="tlidf250p" localSheetId="1">#REF!</definedName>
    <definedName name="tlidf250p" localSheetId="7">#REF!</definedName>
    <definedName name="tlidf250p">#REF!</definedName>
    <definedName name="tlp" localSheetId="1">#REF!</definedName>
    <definedName name="tlp" localSheetId="7">#REF!</definedName>
    <definedName name="tlp">#REF!</definedName>
    <definedName name="tltko2x36" localSheetId="1">#REF!</definedName>
    <definedName name="tltko2x36" localSheetId="7">#REF!</definedName>
    <definedName name="tltko2x36">#REF!</definedName>
    <definedName name="tltko2x36bimc" localSheetId="1">#REF!</definedName>
    <definedName name="tltko2x36bimc" localSheetId="7">#REF!</definedName>
    <definedName name="tltko2x36bimc">#REF!</definedName>
    <definedName name="TM" localSheetId="1">#REF!</definedName>
    <definedName name="TM" localSheetId="7">#REF!</definedName>
    <definedName name="TM">#REF!</definedName>
    <definedName name="tmp" localSheetId="1">#REF!</definedName>
    <definedName name="tmp" localSheetId="7">#REF!</definedName>
    <definedName name="tmp">#REF!</definedName>
    <definedName name="tn1pinnc" localSheetId="1">'[24]thao-go'!#REF!</definedName>
    <definedName name="tn1pinnc" localSheetId="7">'[24]thao-go'!#REF!</definedName>
    <definedName name="tn1pinnc">'[24]thao-go'!#REF!</definedName>
    <definedName name="tn2mhnnc" localSheetId="1">'[24]thao-go'!#REF!</definedName>
    <definedName name="tn2mhnnc" localSheetId="7">'[24]thao-go'!#REF!</definedName>
    <definedName name="tn2mhnnc">'[24]thao-go'!#REF!</definedName>
    <definedName name="TNCM" localSheetId="1">'[24]CHITIET VL-NC-TT-3p'!#REF!</definedName>
    <definedName name="TNCM" localSheetId="7">'[24]CHITIET VL-NC-TT-3p'!#REF!</definedName>
    <definedName name="TNCM">'[24]CHITIET VL-NC-TT-3p'!#REF!</definedName>
    <definedName name="tnhnnc" localSheetId="1">'[24]thao-go'!#REF!</definedName>
    <definedName name="tnhnnc" localSheetId="7">'[24]thao-go'!#REF!</definedName>
    <definedName name="tnhnnc">'[24]thao-go'!#REF!</definedName>
    <definedName name="tnignc" localSheetId="1">'[24]thao-go'!#REF!</definedName>
    <definedName name="tnignc" localSheetId="7">'[24]thao-go'!#REF!</definedName>
    <definedName name="tnignc">'[24]thao-go'!#REF!</definedName>
    <definedName name="tnin190nc" localSheetId="1">'[24]thao-go'!#REF!</definedName>
    <definedName name="tnin190nc" localSheetId="7">'[24]thao-go'!#REF!</definedName>
    <definedName name="tnin190nc">'[24]thao-go'!#REF!</definedName>
    <definedName name="tnlnc" localSheetId="1">'[24]thao-go'!#REF!</definedName>
    <definedName name="tnlnc" localSheetId="7">'[24]thao-go'!#REF!</definedName>
    <definedName name="tnlnc">'[24]thao-go'!#REF!</definedName>
    <definedName name="tnnnc" localSheetId="1">'[24]thao-go'!#REF!</definedName>
    <definedName name="tnnnc" localSheetId="7">'[24]thao-go'!#REF!</definedName>
    <definedName name="tnnnc">'[24]thao-go'!#REF!</definedName>
    <definedName name="tot" localSheetId="1">#REF!</definedName>
    <definedName name="tot" localSheetId="7">#REF!</definedName>
    <definedName name="tot">#REF!</definedName>
    <definedName name="town_a" localSheetId="1">#REF!</definedName>
    <definedName name="town_a" localSheetId="7">#REF!</definedName>
    <definedName name="town_a">#REF!</definedName>
    <definedName name="town_b" localSheetId="1">#REF!</definedName>
    <definedName name="town_b" localSheetId="7">#REF!</definedName>
    <definedName name="town_b">#REF!</definedName>
    <definedName name="town_c" localSheetId="1">#REF!</definedName>
    <definedName name="town_c" localSheetId="7">#REF!</definedName>
    <definedName name="town_c">#REF!</definedName>
    <definedName name="town_d" localSheetId="1">#REF!</definedName>
    <definedName name="town_d" localSheetId="7">#REF!</definedName>
    <definedName name="town_d">#REF!</definedName>
    <definedName name="town_e" localSheetId="1">#REF!</definedName>
    <definedName name="town_e" localSheetId="7">#REF!</definedName>
    <definedName name="town_e">#REF!</definedName>
    <definedName name="tpm" localSheetId="1">#REF!</definedName>
    <definedName name="tpm" localSheetId="7">#REF!</definedName>
    <definedName name="tpm">#REF!</definedName>
    <definedName name="tr" localSheetId="1">#REF!</definedName>
    <definedName name="tr" localSheetId="7">#REF!</definedName>
    <definedName name="tr">#REF!</definedName>
    <definedName name="TR15HT" localSheetId="1">'[24]TONGKE-HT'!#REF!</definedName>
    <definedName name="TR15HT" localSheetId="7">'[24]TONGKE-HT'!#REF!</definedName>
    <definedName name="TR15HT">'[24]TONGKE-HT'!#REF!</definedName>
    <definedName name="TR16HT" localSheetId="1">'[24]TONGKE-HT'!#REF!</definedName>
    <definedName name="TR16HT" localSheetId="7">'[24]TONGKE-HT'!#REF!</definedName>
    <definedName name="TR16HT">'[24]TONGKE-HT'!#REF!</definedName>
    <definedName name="TR19HT" localSheetId="1">'[24]TONGKE-HT'!#REF!</definedName>
    <definedName name="TR19HT" localSheetId="7">'[24]TONGKE-HT'!#REF!</definedName>
    <definedName name="TR19HT">'[24]TONGKE-HT'!#REF!</definedName>
    <definedName name="tr1x15" localSheetId="1">[24]giathanh1!#REF!</definedName>
    <definedName name="tr1x15" localSheetId="7">[24]giathanh1!#REF!</definedName>
    <definedName name="tr1x15">[24]giathanh1!#REF!</definedName>
    <definedName name="TR20HT" localSheetId="1">'[24]TONGKE-HT'!#REF!</definedName>
    <definedName name="TR20HT" localSheetId="7">'[24]TONGKE-HT'!#REF!</definedName>
    <definedName name="TR20HT">'[24]TONGKE-HT'!#REF!</definedName>
    <definedName name="tr3x100" localSheetId="1">'[24]dongia (2)'!#REF!</definedName>
    <definedName name="tr3x100" localSheetId="7">'[24]dongia (2)'!#REF!</definedName>
    <definedName name="tr3x100">'[24]dongia (2)'!#REF!</definedName>
    <definedName name="TRACKLOADER" localSheetId="1">#REF!</definedName>
    <definedName name="TRACKLOADER" localSheetId="7">#REF!</definedName>
    <definedName name="TRACKLOADER">#REF!</definedName>
    <definedName name="TRAILLER" localSheetId="1">#REF!</definedName>
    <definedName name="TRAILLER" localSheetId="7">#REF!</definedName>
    <definedName name="TRAILLER">#REF!</definedName>
    <definedName name="tram100" localSheetId="1">'[24]dongia (2)'!#REF!</definedName>
    <definedName name="tram100" localSheetId="7">'[24]dongia (2)'!#REF!</definedName>
    <definedName name="tram100">'[24]dongia (2)'!#REF!</definedName>
    <definedName name="tram1x25" localSheetId="1">'[24]dongia (2)'!#REF!</definedName>
    <definedName name="tram1x25" localSheetId="7">'[24]dongia (2)'!#REF!</definedName>
    <definedName name="tram1x25">'[24]dongia (2)'!#REF!</definedName>
    <definedName name="TRIX" localSheetId="1">#REF!</definedName>
    <definedName name="TRIX" localSheetId="7">#REF!</definedName>
    <definedName name="TRIX">#REF!</definedName>
    <definedName name="tru10mtc" localSheetId="1">'[24]t-h HA THE'!#REF!</definedName>
    <definedName name="tru10mtc" localSheetId="7">'[24]t-h HA THE'!#REF!</definedName>
    <definedName name="tru10mtc">'[24]t-h HA THE'!#REF!</definedName>
    <definedName name="tru8mtc" localSheetId="1">'[24]t-h HA THE'!#REF!</definedName>
    <definedName name="tru8mtc" localSheetId="7">'[24]t-h HA THE'!#REF!</definedName>
    <definedName name="tru8mtc">'[24]t-h HA THE'!#REF!</definedName>
    <definedName name="tscb" localSheetId="1">#REF!</definedName>
    <definedName name="tscb" localSheetId="7">#REF!</definedName>
    <definedName name="tscb">#REF!</definedName>
    <definedName name="tscs3w" localSheetId="1">#REF!</definedName>
    <definedName name="tscs3w" localSheetId="7">#REF!</definedName>
    <definedName name="tscs3w">#REF!</definedName>
    <definedName name="tscs6w" localSheetId="1">#REF!</definedName>
    <definedName name="tscs6w" localSheetId="7">#REF!</definedName>
    <definedName name="tscs6w">#REF!</definedName>
    <definedName name="tshs15" localSheetId="1">#REF!</definedName>
    <definedName name="tshs15" localSheetId="7">#REF!</definedName>
    <definedName name="tshs15">#REF!</definedName>
    <definedName name="tshs6w" localSheetId="1">#REF!</definedName>
    <definedName name="tshs6w" localSheetId="7">#REF!</definedName>
    <definedName name="tshs6w">#REF!</definedName>
    <definedName name="tski" localSheetId="1">#REF!</definedName>
    <definedName name="tski" localSheetId="7">#REF!</definedName>
    <definedName name="tski">#REF!</definedName>
    <definedName name="tskie" localSheetId="1">#REF!</definedName>
    <definedName name="tskie" localSheetId="7">#REF!</definedName>
    <definedName name="tskie">#REF!</definedName>
    <definedName name="tsnya2x1.5" localSheetId="1">#REF!</definedName>
    <definedName name="tsnya2x1.5" localSheetId="7">#REF!</definedName>
    <definedName name="tsnya2x1.5">#REF!</definedName>
    <definedName name="tsnyafrc" localSheetId="1">#REF!</definedName>
    <definedName name="tsnyafrc" localSheetId="7">#REF!</definedName>
    <definedName name="tsnyafrc">#REF!</definedName>
    <definedName name="tso" localSheetId="1">#REF!</definedName>
    <definedName name="tso" localSheetId="7">#REF!</definedName>
    <definedName name="tso">#REF!</definedName>
    <definedName name="TT_1P" localSheetId="1">#REF!</definedName>
    <definedName name="TT_1P" localSheetId="7">#REF!</definedName>
    <definedName name="TT_1P">#REF!</definedName>
    <definedName name="TT_3p" localSheetId="1">#REF!</definedName>
    <definedName name="TT_3p" localSheetId="7">#REF!</definedName>
    <definedName name="TT_3p">#REF!</definedName>
    <definedName name="tt1pnc" localSheetId="1">'[24]lam-moi'!#REF!</definedName>
    <definedName name="tt1pnc" localSheetId="7">'[24]lam-moi'!#REF!</definedName>
    <definedName name="tt1pnc">'[24]lam-moi'!#REF!</definedName>
    <definedName name="tt1pvl" localSheetId="1">'[24]lam-moi'!#REF!</definedName>
    <definedName name="tt1pvl" localSheetId="7">'[24]lam-moi'!#REF!</definedName>
    <definedName name="tt1pvl">'[24]lam-moi'!#REF!</definedName>
    <definedName name="tt3pnc" localSheetId="1">'[24]lam-moi'!#REF!</definedName>
    <definedName name="tt3pnc" localSheetId="7">'[24]lam-moi'!#REF!</definedName>
    <definedName name="tt3pnc">'[24]lam-moi'!#REF!</definedName>
    <definedName name="tt3pvl" localSheetId="1">'[24]lam-moi'!#REF!</definedName>
    <definedName name="tt3pvl" localSheetId="7">'[24]lam-moi'!#REF!</definedName>
    <definedName name="tt3pvl">'[24]lam-moi'!#REF!</definedName>
    <definedName name="ttd" localSheetId="1">#REF!</definedName>
    <definedName name="ttd" localSheetId="7">#REF!</definedName>
    <definedName name="ttd">#REF!</definedName>
    <definedName name="TTDD">[24]TDTKP!$E$44+[24]TDTKP!$F$44+[24]TDTKP!$G$44</definedName>
    <definedName name="TTDD3P" localSheetId="1">[24]TDTKP1!#REF!</definedName>
    <definedName name="TTDD3P" localSheetId="7">[24]TDTKP1!#REF!</definedName>
    <definedName name="TTDD3P">[24]TDTKP1!#REF!</definedName>
    <definedName name="TTDDCT3p" localSheetId="1">[24]TDTKP1!#REF!</definedName>
    <definedName name="TTDDCT3p" localSheetId="7">[24]TDTKP1!#REF!</definedName>
    <definedName name="TTDDCT3p">[24]TDTKP1!#REF!</definedName>
    <definedName name="TTK3p">'[24]TONGKE3p '!$C$295</definedName>
    <definedName name="ttronmk" localSheetId="1">#REF!</definedName>
    <definedName name="ttronmk" localSheetId="7">#REF!</definedName>
    <definedName name="ttronmk">#REF!</definedName>
    <definedName name="TUKANG753" localSheetId="1">#REF!</definedName>
    <definedName name="TUKANG753" localSheetId="7">#REF!</definedName>
    <definedName name="TUKANG753">#REF!</definedName>
    <definedName name="tv75nc" localSheetId="1">#REF!</definedName>
    <definedName name="tv75nc" localSheetId="7">#REF!</definedName>
    <definedName name="tv75nc">#REF!</definedName>
    <definedName name="tv75vl" localSheetId="1">#REF!</definedName>
    <definedName name="tv75vl" localSheetId="7">#REF!</definedName>
    <definedName name="tv75vl">#REF!</definedName>
    <definedName name="tx1pignc" localSheetId="1">'[24]thao-go'!#REF!</definedName>
    <definedName name="tx1pignc" localSheetId="7">'[24]thao-go'!#REF!</definedName>
    <definedName name="tx1pignc">'[24]thao-go'!#REF!</definedName>
    <definedName name="tx1pindnc" localSheetId="1">'[24]thao-go'!#REF!</definedName>
    <definedName name="tx1pindnc" localSheetId="7">'[24]thao-go'!#REF!</definedName>
    <definedName name="tx1pindnc">'[24]thao-go'!#REF!</definedName>
    <definedName name="tx1pingnc" localSheetId="1">'[24]thao-go'!#REF!</definedName>
    <definedName name="tx1pingnc" localSheetId="7">'[24]thao-go'!#REF!</definedName>
    <definedName name="tx1pingnc">'[24]thao-go'!#REF!</definedName>
    <definedName name="tx1pintnc" localSheetId="1">'[24]thao-go'!#REF!</definedName>
    <definedName name="tx1pintnc" localSheetId="7">'[24]thao-go'!#REF!</definedName>
    <definedName name="tx1pintnc">'[24]thao-go'!#REF!</definedName>
    <definedName name="tx1pitnc" localSheetId="1">'[24]thao-go'!#REF!</definedName>
    <definedName name="tx1pitnc" localSheetId="7">'[24]thao-go'!#REF!</definedName>
    <definedName name="tx1pitnc">'[24]thao-go'!#REF!</definedName>
    <definedName name="tx2mhnnc" localSheetId="1">'[24]thao-go'!#REF!</definedName>
    <definedName name="tx2mhnnc" localSheetId="7">'[24]thao-go'!#REF!</definedName>
    <definedName name="tx2mhnnc">'[24]thao-go'!#REF!</definedName>
    <definedName name="tx2mitnc" localSheetId="1">'[24]thao-go'!#REF!</definedName>
    <definedName name="tx2mitnc" localSheetId="7">'[24]thao-go'!#REF!</definedName>
    <definedName name="tx2mitnc">'[24]thao-go'!#REF!</definedName>
    <definedName name="txhnnc" localSheetId="1">'[24]thao-go'!#REF!</definedName>
    <definedName name="txhnnc" localSheetId="7">'[24]thao-go'!#REF!</definedName>
    <definedName name="txhnnc">'[24]thao-go'!#REF!</definedName>
    <definedName name="txig1nc" localSheetId="1">'[24]thao-go'!#REF!</definedName>
    <definedName name="txig1nc" localSheetId="7">'[24]thao-go'!#REF!</definedName>
    <definedName name="txig1nc">'[24]thao-go'!#REF!</definedName>
    <definedName name="txin190nc" localSheetId="1">'[24]thao-go'!#REF!</definedName>
    <definedName name="txin190nc" localSheetId="7">'[24]thao-go'!#REF!</definedName>
    <definedName name="txin190nc">'[24]thao-go'!#REF!</definedName>
    <definedName name="txinnc" localSheetId="1">'[24]thao-go'!#REF!</definedName>
    <definedName name="txinnc" localSheetId="7">'[24]thao-go'!#REF!</definedName>
    <definedName name="txinnc">'[24]thao-go'!#REF!</definedName>
    <definedName name="txit1nc" localSheetId="1">'[24]thao-go'!#REF!</definedName>
    <definedName name="txit1nc" localSheetId="7">'[24]thao-go'!#REF!</definedName>
    <definedName name="txit1nc">'[24]thao-go'!#REF!</definedName>
    <definedName name="TYPICAL_FLOOR___7_LEVEL" localSheetId="1">#REF!</definedName>
    <definedName name="TYPICAL_FLOOR___7_LEVEL" localSheetId="7">#REF!</definedName>
    <definedName name="TYPICAL_FLOOR___7_LEVEL">#REF!</definedName>
    <definedName name="ubtn" localSheetId="1">#REF!</definedName>
    <definedName name="ubtn" localSheetId="7">#REF!</definedName>
    <definedName name="ubtn">#REF!</definedName>
    <definedName name="ubtn00" localSheetId="1">#REF!</definedName>
    <definedName name="ubtn00" localSheetId="7">#REF!</definedName>
    <definedName name="ubtn00">#REF!</definedName>
    <definedName name="ubtn13" localSheetId="1">#REF!</definedName>
    <definedName name="ubtn13" localSheetId="7">#REF!</definedName>
    <definedName name="ubtn13">#REF!</definedName>
    <definedName name="ubtn14" localSheetId="1">#REF!</definedName>
    <definedName name="ubtn14" localSheetId="7">#REF!</definedName>
    <definedName name="ubtn14">#REF!</definedName>
    <definedName name="ubtn20" localSheetId="1">#REF!</definedName>
    <definedName name="ubtn20" localSheetId="7">#REF!</definedName>
    <definedName name="ubtn20">#REF!</definedName>
    <definedName name="ugal01" localSheetId="1">#REF!</definedName>
    <definedName name="ugal01" localSheetId="7">#REF!</definedName>
    <definedName name="ugal01">#REF!</definedName>
    <definedName name="ugal20" localSheetId="1">#REF!</definedName>
    <definedName name="ugal20" localSheetId="7">#REF!</definedName>
    <definedName name="ugal20">#REF!</definedName>
    <definedName name="ulan50" localSheetId="1">#REF!</definedName>
    <definedName name="ulan50" localSheetId="7">#REF!</definedName>
    <definedName name="ulan50">#REF!</definedName>
    <definedName name="UMUM" localSheetId="1">#REF!</definedName>
    <definedName name="UMUM" localSheetId="7">#REF!</definedName>
    <definedName name="UMUM">#REF!</definedName>
    <definedName name="unitprice">[62]Analisa!$B$16:$BG$647</definedName>
    <definedName name="UNME" localSheetId="1">[13]Material!#REF!</definedName>
    <definedName name="UNME" localSheetId="7">[13]Material!#REF!</definedName>
    <definedName name="UNME">[13]Material!#REF!</definedName>
    <definedName name="UPAH" localSheetId="1">#REF!</definedName>
    <definedName name="UPAH" localSheetId="7">#REF!</definedName>
    <definedName name="UPAH">#REF!</definedName>
    <definedName name="upas00" localSheetId="1">#REF!</definedName>
    <definedName name="upas00" localSheetId="7">#REF!</definedName>
    <definedName name="upas00">#REF!</definedName>
    <definedName name="upas10" localSheetId="1">#REF!</definedName>
    <definedName name="upas10" localSheetId="7">#REF!</definedName>
    <definedName name="upas10">#REF!</definedName>
    <definedName name="uphr00" localSheetId="1">#REF!</definedName>
    <definedName name="uphr00" localSheetId="7">#REF!</definedName>
    <definedName name="uphr00">#REF!</definedName>
    <definedName name="uphr01" localSheetId="1">#REF!</definedName>
    <definedName name="uphr01" localSheetId="7">#REF!</definedName>
    <definedName name="uphr01">#REF!</definedName>
    <definedName name="upls02" localSheetId="1">#REF!</definedName>
    <definedName name="upls02" localSheetId="7">#REF!</definedName>
    <definedName name="upls02">#REF!</definedName>
    <definedName name="upls07" localSheetId="1">#REF!</definedName>
    <definedName name="upls07" localSheetId="7">#REF!</definedName>
    <definedName name="upls07">#REF!</definedName>
    <definedName name="upto" localSheetId="1">#REF!</definedName>
    <definedName name="upto" localSheetId="7">#REF!</definedName>
    <definedName name="upto">#REF!</definedName>
    <definedName name="URAIAN">'[45]BDA-01'!$A$1:$J$363</definedName>
    <definedName name="URAIAN22E" localSheetId="1">'[28]BD Div-2'!#REF!</definedName>
    <definedName name="URAIAN22E" localSheetId="7">'[28]BD Div-2'!#REF!</definedName>
    <definedName name="URAIAN22E">'[28]BD Div-2'!#REF!</definedName>
    <definedName name="URAIAN22L" localSheetId="1">'[45]BDA-01'!#REF!</definedName>
    <definedName name="URAIAN22L" localSheetId="7">'[45]BDA-01'!#REF!</definedName>
    <definedName name="URAIAN22L">'[45]BDA-01'!#REF!</definedName>
    <definedName name="URAIAN231" localSheetId="1">'[28]BD Div-2'!#REF!</definedName>
    <definedName name="URAIAN231" localSheetId="7">'[28]BD Div-2'!#REF!</definedName>
    <definedName name="URAIAN231">'[28]BD Div-2'!#REF!</definedName>
    <definedName name="URAIAN233">'[45]BDA-01'!$A$108:$J$363</definedName>
    <definedName name="Uraian234" localSheetId="1">'[28]BD Div-2'!#REF!</definedName>
    <definedName name="Uraian234" localSheetId="7">'[28]BD Div-2'!#REF!</definedName>
    <definedName name="Uraian234">'[28]BD Div-2'!#REF!</definedName>
    <definedName name="Uraian235" localSheetId="1">'[28]BD Div-2'!#REF!</definedName>
    <definedName name="Uraian235" localSheetId="7">'[28]BD Div-2'!#REF!</definedName>
    <definedName name="Uraian235">'[28]BD Div-2'!#REF!</definedName>
    <definedName name="Uraian236" localSheetId="1">'[66]BD Div-2 sd 7.6'!#REF!</definedName>
    <definedName name="Uraian236" localSheetId="7">'[66]BD Div-2 sd 7.6'!#REF!</definedName>
    <definedName name="Uraian236">'[66]BD Div-2 sd 7.6'!#REF!</definedName>
    <definedName name="URAIAN241" localSheetId="1">'[66]BD Div-2 sd 7.6'!#REF!</definedName>
    <definedName name="URAIAN241" localSheetId="7">'[66]BD Div-2 sd 7.6'!#REF!</definedName>
    <definedName name="URAIAN241">'[66]BD Div-2 sd 7.6'!#REF!</definedName>
    <definedName name="URAIAN242" localSheetId="1">'[28]BD Div-2'!#REF!</definedName>
    <definedName name="URAIAN242" localSheetId="7">'[28]BD Div-2'!#REF!</definedName>
    <definedName name="URAIAN242">'[28]BD Div-2'!#REF!</definedName>
    <definedName name="URAIAN243" localSheetId="1">'[28]BD Div-2'!#REF!</definedName>
    <definedName name="URAIAN243" localSheetId="7">'[28]BD Div-2'!#REF!</definedName>
    <definedName name="URAIAN243">'[28]BD Div-2'!#REF!</definedName>
    <definedName name="Uraian311" localSheetId="1">'[67]DIV-3'!#REF!</definedName>
    <definedName name="Uraian311" localSheetId="7">'[67]DIV-3'!#REF!</definedName>
    <definedName name="Uraian311">'[67]DIV-3'!#REF!</definedName>
    <definedName name="Uraian312" localSheetId="1">'[28]BD Div-3'!#REF!</definedName>
    <definedName name="Uraian312" localSheetId="7">'[28]BD Div-3'!#REF!</definedName>
    <definedName name="Uraian312">'[28]BD Div-3'!#REF!</definedName>
    <definedName name="Uraian313" localSheetId="1">'[28]BD Div-3'!#REF!</definedName>
    <definedName name="Uraian313" localSheetId="7">'[28]BD Div-3'!#REF!</definedName>
    <definedName name="Uraian313">'[28]BD Div-3'!#REF!</definedName>
    <definedName name="Uraian314" localSheetId="1">'[28]BD Div-3'!#REF!</definedName>
    <definedName name="Uraian314" localSheetId="7">'[28]BD Div-3'!#REF!</definedName>
    <definedName name="Uraian314">'[28]BD Div-3'!#REF!</definedName>
    <definedName name="Uraian315" localSheetId="1">'[28]BD Div-3'!#REF!</definedName>
    <definedName name="Uraian315" localSheetId="7">'[28]BD Div-3'!#REF!</definedName>
    <definedName name="Uraian315">'[28]BD Div-3'!#REF!</definedName>
    <definedName name="Uraian319" localSheetId="1">'[67]DIV-3'!#REF!</definedName>
    <definedName name="Uraian319" localSheetId="7">'[67]DIV-3'!#REF!</definedName>
    <definedName name="Uraian319">'[67]DIV-3'!#REF!</definedName>
    <definedName name="Uraian322">'[67]DIV-3'!$A$131:$J$131</definedName>
    <definedName name="URAIAN323" localSheetId="1">#REF!</definedName>
    <definedName name="URAIAN323" localSheetId="7">#REF!</definedName>
    <definedName name="URAIAN323">#REF!</definedName>
    <definedName name="URAIAN323L" localSheetId="1">#REF!</definedName>
    <definedName name="URAIAN323L" localSheetId="7">#REF!</definedName>
    <definedName name="URAIAN323L">#REF!</definedName>
    <definedName name="Uraian324" localSheetId="1">'[67]DIV-3'!#REF!</definedName>
    <definedName name="Uraian324" localSheetId="7">'[67]DIV-3'!#REF!</definedName>
    <definedName name="Uraian324">'[67]DIV-3'!#REF!</definedName>
    <definedName name="Uraian331" localSheetId="1">'[67]DIV-3'!#REF!</definedName>
    <definedName name="Uraian331" localSheetId="7">'[67]DIV-3'!#REF!</definedName>
    <definedName name="Uraian331">'[67]DIV-3'!#REF!</definedName>
    <definedName name="Uraian346" localSheetId="1">'[28]BD Div-3'!#REF!</definedName>
    <definedName name="Uraian346" localSheetId="7">'[28]BD Div-3'!#REF!</definedName>
    <definedName name="Uraian346">'[28]BD Div-3'!#REF!</definedName>
    <definedName name="URAIAN421" localSheetId="1">#REF!</definedName>
    <definedName name="URAIAN421" localSheetId="7">#REF!</definedName>
    <definedName name="URAIAN421">#REF!</definedName>
    <definedName name="URAIAN422" localSheetId="1">#REF!</definedName>
    <definedName name="URAIAN422" localSheetId="7">#REF!</definedName>
    <definedName name="URAIAN422">#REF!</definedName>
    <definedName name="URAIAN423" localSheetId="1">'[28]BD Div-4'!#REF!</definedName>
    <definedName name="URAIAN423" localSheetId="7">'[28]BD Div-4'!#REF!</definedName>
    <definedName name="URAIAN423">'[28]BD Div-4'!#REF!</definedName>
    <definedName name="URAIAN424" localSheetId="1">'[28]BD Div-4'!#REF!</definedName>
    <definedName name="URAIAN424" localSheetId="7">'[28]BD Div-4'!#REF!</definedName>
    <definedName name="URAIAN424">'[28]BD Div-4'!#REF!</definedName>
    <definedName name="URAIAN425" localSheetId="1">'[28]BD Div-4'!#REF!</definedName>
    <definedName name="URAIAN425" localSheetId="7">'[28]BD Div-4'!#REF!</definedName>
    <definedName name="URAIAN425">'[28]BD Div-4'!#REF!</definedName>
    <definedName name="URAIAN426" localSheetId="1">'[28]BD Div-4'!#REF!</definedName>
    <definedName name="URAIAN426" localSheetId="7">'[28]BD Div-4'!#REF!</definedName>
    <definedName name="URAIAN426">'[28]BD Div-4'!#REF!</definedName>
    <definedName name="URAIAN427" localSheetId="1">'[28]BD Div-4'!#REF!</definedName>
    <definedName name="URAIAN427" localSheetId="7">'[28]BD Div-4'!#REF!</definedName>
    <definedName name="URAIAN427">'[28]BD Div-4'!#REF!</definedName>
    <definedName name="URAIAN511" localSheetId="1">#REF!</definedName>
    <definedName name="URAIAN511" localSheetId="7">#REF!</definedName>
    <definedName name="URAIAN511">#REF!</definedName>
    <definedName name="URAIAN512" localSheetId="1">#REF!</definedName>
    <definedName name="URAIAN512" localSheetId="7">#REF!</definedName>
    <definedName name="URAIAN512">#REF!</definedName>
    <definedName name="URAIAN521" localSheetId="1">'[28]BD Div-5'!#REF!</definedName>
    <definedName name="URAIAN521" localSheetId="7">'[28]BD Div-5'!#REF!</definedName>
    <definedName name="URAIAN521">'[28]BD Div-5'!#REF!</definedName>
    <definedName name="URAIAN522" localSheetId="1">'[28]BD Div-5'!#REF!</definedName>
    <definedName name="URAIAN522" localSheetId="7">'[28]BD Div-5'!#REF!</definedName>
    <definedName name="URAIAN522">'[28]BD Div-5'!#REF!</definedName>
    <definedName name="URAIAN541" localSheetId="1">'[28]BD Div-5'!#REF!</definedName>
    <definedName name="URAIAN541" localSheetId="7">'[28]BD Div-5'!#REF!</definedName>
    <definedName name="URAIAN541">'[28]BD Div-5'!#REF!</definedName>
    <definedName name="URAIAN542" localSheetId="1">'[28]BD Div-5'!#REF!</definedName>
    <definedName name="URAIAN542" localSheetId="7">'[28]BD Div-5'!#REF!</definedName>
    <definedName name="URAIAN542">'[28]BD Div-5'!#REF!</definedName>
    <definedName name="URAIAN611" localSheetId="1">#REF!</definedName>
    <definedName name="URAIAN611" localSheetId="7">#REF!</definedName>
    <definedName name="URAIAN611">#REF!</definedName>
    <definedName name="URAIAN612" localSheetId="1">#REF!</definedName>
    <definedName name="URAIAN612" localSheetId="7">#REF!</definedName>
    <definedName name="URAIAN612">#REF!</definedName>
    <definedName name="URAIAN621" localSheetId="1">'[28]BD Div-6'!#REF!</definedName>
    <definedName name="URAIAN621" localSheetId="7">'[28]BD Div-6'!#REF!</definedName>
    <definedName name="URAIAN621">'[28]BD Div-6'!#REF!</definedName>
    <definedName name="URAIAN622" localSheetId="1">'[28]BD Div-6'!#REF!</definedName>
    <definedName name="URAIAN622" localSheetId="7">'[28]BD Div-6'!#REF!</definedName>
    <definedName name="URAIAN622">'[28]BD Div-6'!#REF!</definedName>
    <definedName name="URAIAN623" localSheetId="1">'[28]BD Div-6'!#REF!</definedName>
    <definedName name="URAIAN623" localSheetId="7">'[28]BD Div-6'!#REF!</definedName>
    <definedName name="URAIAN623">'[28]BD Div-6'!#REF!</definedName>
    <definedName name="URAIAN631" localSheetId="1">'[28]BD Div-6'!#REF!</definedName>
    <definedName name="URAIAN631" localSheetId="7">'[28]BD Div-6'!#REF!</definedName>
    <definedName name="URAIAN631">'[28]BD Div-6'!#REF!</definedName>
    <definedName name="URAIAN632" localSheetId="1">'[28]BD Div-6'!#REF!</definedName>
    <definedName name="URAIAN632" localSheetId="7">'[28]BD Div-6'!#REF!</definedName>
    <definedName name="URAIAN632">'[28]BD Div-6'!#REF!</definedName>
    <definedName name="URAIAN633" localSheetId="1">'[28]BD Div-6'!#REF!</definedName>
    <definedName name="URAIAN633" localSheetId="7">'[28]BD Div-6'!#REF!</definedName>
    <definedName name="URAIAN633">'[28]BD Div-6'!#REF!</definedName>
    <definedName name="URAIAN634" localSheetId="1">'[28]BD Div-6'!#REF!</definedName>
    <definedName name="URAIAN634" localSheetId="7">'[28]BD Div-6'!#REF!</definedName>
    <definedName name="URAIAN634">'[28]BD Div-6'!#REF!</definedName>
    <definedName name="URAIAN635" localSheetId="1">'[28]BD Div-6'!#REF!</definedName>
    <definedName name="URAIAN635" localSheetId="7">'[28]BD Div-6'!#REF!</definedName>
    <definedName name="URAIAN635">'[28]BD Div-6'!#REF!</definedName>
    <definedName name="URAIAN635A" localSheetId="1">'[28]BD Div-6'!#REF!</definedName>
    <definedName name="URAIAN635A" localSheetId="7">'[28]BD Div-6'!#REF!</definedName>
    <definedName name="URAIAN635A">'[28]BD Div-6'!#REF!</definedName>
    <definedName name="URAIAN636" localSheetId="1">#REF!</definedName>
    <definedName name="URAIAN636" localSheetId="7">#REF!</definedName>
    <definedName name="URAIAN636">#REF!</definedName>
    <definedName name="URAIAN641L" localSheetId="1">#REF!</definedName>
    <definedName name="URAIAN641L" localSheetId="7">#REF!</definedName>
    <definedName name="URAIAN641L">#REF!</definedName>
    <definedName name="URAIAN642" localSheetId="1">#REF!</definedName>
    <definedName name="URAIAN642" localSheetId="7">#REF!</definedName>
    <definedName name="URAIAN642">#REF!</definedName>
    <definedName name="URAIAN65" localSheetId="1">'[28]BD Div-6'!#REF!</definedName>
    <definedName name="URAIAN65" localSheetId="7">'[28]BD Div-6'!#REF!</definedName>
    <definedName name="URAIAN65">'[28]BD Div-6'!#REF!</definedName>
    <definedName name="URAIAN66PERATA" localSheetId="1">'[28]BD Div-6'!#REF!</definedName>
    <definedName name="URAIAN66PERATA" localSheetId="7">'[28]BD Div-6'!#REF!</definedName>
    <definedName name="URAIAN66PERATA">'[28]BD Div-6'!#REF!</definedName>
    <definedName name="URAIAN66PERMUKAAN" localSheetId="1">'[28]BD Div-6'!#REF!</definedName>
    <definedName name="URAIAN66PERMUKAAN" localSheetId="7">'[28]BD Div-6'!#REF!</definedName>
    <definedName name="URAIAN66PERMUKAAN">'[28]BD Div-6'!#REF!</definedName>
    <definedName name="URAIAN7101" localSheetId="1">'[28]BD Div-7'!#REF!</definedName>
    <definedName name="URAIAN7101" localSheetId="7">'[28]BD Div-7'!#REF!</definedName>
    <definedName name="URAIAN7101">'[28]BD Div-7'!#REF!</definedName>
    <definedName name="URAIAN7102" localSheetId="1">'[28]BD Div-7'!#REF!</definedName>
    <definedName name="URAIAN7102" localSheetId="7">'[28]BD Div-7'!#REF!</definedName>
    <definedName name="URAIAN7102">'[28]BD Div-7'!#REF!</definedName>
    <definedName name="URAIAN7103" localSheetId="1">'[28]BD Div-7'!#REF!</definedName>
    <definedName name="URAIAN7103" localSheetId="7">'[28]BD Div-7'!#REF!</definedName>
    <definedName name="URAIAN7103">'[28]BD Div-7'!#REF!</definedName>
    <definedName name="URAIAN711" localSheetId="1">#REF!</definedName>
    <definedName name="URAIAN711" localSheetId="7">#REF!</definedName>
    <definedName name="URAIAN711">#REF!</definedName>
    <definedName name="URAIAN712" localSheetId="1">'[28]BD Div-7'!#REF!</definedName>
    <definedName name="URAIAN712" localSheetId="7">'[28]BD Div-7'!#REF!</definedName>
    <definedName name="URAIAN712">'[28]BD Div-7'!#REF!</definedName>
    <definedName name="URAIAN713">'[67]DIV-7'!$A$195:$J$195</definedName>
    <definedName name="URAIAN714" localSheetId="1">#REF!</definedName>
    <definedName name="URAIAN714" localSheetId="7">#REF!</definedName>
    <definedName name="URAIAN714">#REF!</definedName>
    <definedName name="URAIAN715">'[67]DIV-7'!$A$201:$J$389</definedName>
    <definedName name="URAIAN716" localSheetId="1">'[28]BD Div-7'!#REF!</definedName>
    <definedName name="URAIAN716" localSheetId="7">'[28]BD Div-7'!#REF!</definedName>
    <definedName name="URAIAN716">'[28]BD Div-7'!#REF!</definedName>
    <definedName name="URAIAN717" localSheetId="1">'[28]BD Div-7'!#REF!</definedName>
    <definedName name="URAIAN717" localSheetId="7">'[28]BD Div-7'!#REF!</definedName>
    <definedName name="URAIAN717">'[28]BD Div-7'!#REF!</definedName>
    <definedName name="URAIAN718" localSheetId="1">'[28]BD Div-7'!#REF!</definedName>
    <definedName name="URAIAN718" localSheetId="7">'[28]BD Div-7'!#REF!</definedName>
    <definedName name="URAIAN718">'[28]BD Div-7'!#REF!</definedName>
    <definedName name="URAIAN721" localSheetId="1">#REF!</definedName>
    <definedName name="URAIAN721" localSheetId="7">#REF!</definedName>
    <definedName name="URAIAN721">#REF!</definedName>
    <definedName name="URAIAN731" localSheetId="1">#REF!</definedName>
    <definedName name="URAIAN731" localSheetId="7">#REF!</definedName>
    <definedName name="URAIAN731">#REF!</definedName>
    <definedName name="URAIAN732" localSheetId="1">#REF!</definedName>
    <definedName name="URAIAN732" localSheetId="7">#REF!</definedName>
    <definedName name="URAIAN732">#REF!</definedName>
    <definedName name="URAIAN733" localSheetId="1">#REF!</definedName>
    <definedName name="URAIAN733" localSheetId="7">#REF!</definedName>
    <definedName name="URAIAN733">#REF!</definedName>
    <definedName name="URAIAN734" localSheetId="1">#REF!</definedName>
    <definedName name="URAIAN734" localSheetId="7">#REF!</definedName>
    <definedName name="URAIAN734">#REF!</definedName>
    <definedName name="URAIAN735" localSheetId="1">#REF!</definedName>
    <definedName name="URAIAN735" localSheetId="7">#REF!</definedName>
    <definedName name="URAIAN735">#REF!</definedName>
    <definedName name="URAIAN744" localSheetId="1">'[28]BD Div-7'!#REF!</definedName>
    <definedName name="URAIAN744" localSheetId="7">'[28]BD Div-7'!#REF!</definedName>
    <definedName name="URAIAN744">'[28]BD Div-7'!#REF!</definedName>
    <definedName name="URAIAN745" localSheetId="1">'[28]BD Div-7'!#REF!</definedName>
    <definedName name="URAIAN745" localSheetId="7">'[28]BD Div-7'!#REF!</definedName>
    <definedName name="URAIAN745">'[28]BD Div-7'!#REF!</definedName>
    <definedName name="URAIAN7610" localSheetId="1">'[28]BD Div-7'!#REF!</definedName>
    <definedName name="URAIAN7610" localSheetId="7">'[28]BD Div-7'!#REF!</definedName>
    <definedName name="URAIAN7610">'[28]BD Div-7'!#REF!</definedName>
    <definedName name="URAIAN7612a" localSheetId="1">'[28]BD Div-7'!#REF!</definedName>
    <definedName name="URAIAN7612a" localSheetId="7">'[28]BD Div-7'!#REF!</definedName>
    <definedName name="URAIAN7612a">'[28]BD Div-7'!#REF!</definedName>
    <definedName name="URAIAN7612b" localSheetId="1">'[28]BD Div-7'!#REF!</definedName>
    <definedName name="URAIAN7612b" localSheetId="7">'[28]BD Div-7'!#REF!</definedName>
    <definedName name="URAIAN7612b">'[28]BD Div-7'!#REF!</definedName>
    <definedName name="URAIAN7612c" localSheetId="1">'[28]BD Div-7'!#REF!</definedName>
    <definedName name="URAIAN7612c" localSheetId="7">'[28]BD Div-7'!#REF!</definedName>
    <definedName name="URAIAN7612c">'[28]BD Div-7'!#REF!</definedName>
    <definedName name="URAIAN7613a" localSheetId="1">'[28]BD Div-7'!#REF!</definedName>
    <definedName name="URAIAN7613a" localSheetId="7">'[28]BD Div-7'!#REF!</definedName>
    <definedName name="URAIAN7613a">'[28]BD Div-7'!#REF!</definedName>
    <definedName name="URAIAN7613b" localSheetId="1">'[28]BD Div-7'!#REF!</definedName>
    <definedName name="URAIAN7613b" localSheetId="7">'[28]BD Div-7'!#REF!</definedName>
    <definedName name="URAIAN7613b">'[28]BD Div-7'!#REF!</definedName>
    <definedName name="URAIAN7613c" localSheetId="1">'[28]BD Div-7'!#REF!</definedName>
    <definedName name="URAIAN7613c" localSheetId="7">'[28]BD Div-7'!#REF!</definedName>
    <definedName name="URAIAN7613c">'[28]BD Div-7'!#REF!</definedName>
    <definedName name="URAIAN7614a" localSheetId="1">'[28]BD Div-7'!#REF!</definedName>
    <definedName name="URAIAN7614a" localSheetId="7">'[28]BD Div-7'!#REF!</definedName>
    <definedName name="URAIAN7614a">'[28]BD Div-7'!#REF!</definedName>
    <definedName name="URAIAN7614b" localSheetId="1">'[28]BD Div-7'!#REF!</definedName>
    <definedName name="URAIAN7614b" localSheetId="7">'[28]BD Div-7'!#REF!</definedName>
    <definedName name="URAIAN7614b">'[28]BD Div-7'!#REF!</definedName>
    <definedName name="URAIAN7614d" localSheetId="1">'[28]BD Div-7'!#REF!</definedName>
    <definedName name="URAIAN7614d" localSheetId="7">'[28]BD Div-7'!#REF!</definedName>
    <definedName name="URAIAN7614d">'[28]BD Div-7'!#REF!</definedName>
    <definedName name="URAIAN7614e" localSheetId="1">'[28]BD Div-7'!#REF!</definedName>
    <definedName name="URAIAN7614e" localSheetId="7">'[28]BD Div-7'!#REF!</definedName>
    <definedName name="URAIAN7614e">'[28]BD Div-7'!#REF!</definedName>
    <definedName name="URAIAN7618" localSheetId="1">'[28]BD Div-7'!#REF!</definedName>
    <definedName name="URAIAN7618" localSheetId="7">'[28]BD Div-7'!#REF!</definedName>
    <definedName name="URAIAN7618">'[28]BD Div-7'!#REF!</definedName>
    <definedName name="URAIAN7619" localSheetId="1">'[67]DIV-7'!#REF!</definedName>
    <definedName name="URAIAN7619" localSheetId="7">'[67]DIV-7'!#REF!</definedName>
    <definedName name="URAIAN7619">'[67]DIV-7'!#REF!</definedName>
    <definedName name="URAIAN768" localSheetId="1">'[28]BD Div-7'!#REF!</definedName>
    <definedName name="URAIAN768" localSheetId="7">'[28]BD Div-7'!#REF!</definedName>
    <definedName name="URAIAN768">'[28]BD Div-7'!#REF!</definedName>
    <definedName name="URAIAN769" localSheetId="1">'[28]BD Div-7'!#REF!</definedName>
    <definedName name="URAIAN769" localSheetId="7">'[28]BD Div-7'!#REF!</definedName>
    <definedName name="URAIAN769">'[28]BD Div-7'!#REF!</definedName>
    <definedName name="URAIAN76x" localSheetId="1">'[28]BD Div-7'!#REF!</definedName>
    <definedName name="URAIAN76x" localSheetId="7">'[28]BD Div-7'!#REF!</definedName>
    <definedName name="URAIAN76x">'[28]BD Div-7'!#REF!</definedName>
    <definedName name="URAIAN771a" localSheetId="1">#REF!</definedName>
    <definedName name="URAIAN771a" localSheetId="7">#REF!</definedName>
    <definedName name="URAIAN771a">#REF!</definedName>
    <definedName name="URAIAN771b" localSheetId="1">#REF!</definedName>
    <definedName name="URAIAN771b" localSheetId="7">#REF!</definedName>
    <definedName name="URAIAN771b">#REF!</definedName>
    <definedName name="URAIAN771c" localSheetId="1">#REF!</definedName>
    <definedName name="URAIAN771c" localSheetId="7">#REF!</definedName>
    <definedName name="URAIAN771c">#REF!</definedName>
    <definedName name="URAIAN771d" localSheetId="1">#REF!</definedName>
    <definedName name="URAIAN771d" localSheetId="7">#REF!</definedName>
    <definedName name="URAIAN771d">#REF!</definedName>
    <definedName name="URAIAN772a" localSheetId="1">#REF!</definedName>
    <definedName name="URAIAN772a" localSheetId="7">#REF!</definedName>
    <definedName name="URAIAN772a">#REF!</definedName>
    <definedName name="URAIAN772b" localSheetId="1">#REF!</definedName>
    <definedName name="URAIAN772b" localSheetId="7">#REF!</definedName>
    <definedName name="URAIAN772b">#REF!</definedName>
    <definedName name="URAIAN772c" localSheetId="1">#REF!</definedName>
    <definedName name="URAIAN772c" localSheetId="7">#REF!</definedName>
    <definedName name="URAIAN772c">#REF!</definedName>
    <definedName name="URAIAN772d" localSheetId="1">#REF!</definedName>
    <definedName name="URAIAN772d" localSheetId="7">#REF!</definedName>
    <definedName name="URAIAN772d">#REF!</definedName>
    <definedName name="URAIAN79manual" localSheetId="1">'[67]DIV-7'!#REF!</definedName>
    <definedName name="URAIAN79manual" localSheetId="7">'[67]DIV-7'!#REF!</definedName>
    <definedName name="URAIAN79manual">'[67]DIV-7'!#REF!</definedName>
    <definedName name="URAIAN79mekanis" localSheetId="1">'[28]BD Div-7'!#REF!</definedName>
    <definedName name="URAIAN79mekanis" localSheetId="7">'[28]BD Div-7'!#REF!</definedName>
    <definedName name="URAIAN79mekanis">'[28]BD Div-7'!#REF!</definedName>
    <definedName name="URAIAN811">'[67]DIV-8'!$A$1:$J$179</definedName>
    <definedName name="URAIAN812">'[67]DIV-8'!$A$180:$J$358</definedName>
    <definedName name="URAIAN813" localSheetId="1">'[28]BD Div-8'!#REF!</definedName>
    <definedName name="URAIAN813" localSheetId="7">'[28]BD Div-8'!#REF!</definedName>
    <definedName name="URAIAN813">'[28]BD Div-8'!#REF!</definedName>
    <definedName name="URAIAN814" localSheetId="1">'[28]BD Div-8'!#REF!</definedName>
    <definedName name="URAIAN814" localSheetId="7">'[28]BD Div-8'!#REF!</definedName>
    <definedName name="URAIAN814">'[28]BD Div-8'!#REF!</definedName>
    <definedName name="URAIAN815">'[67]DIV-8'!$A$717:$J$895</definedName>
    <definedName name="URAIAN817" localSheetId="1">'[28]BD Div-8'!#REF!</definedName>
    <definedName name="URAIAN817" localSheetId="7">'[28]BD Div-8'!#REF!</definedName>
    <definedName name="URAIAN817">'[28]BD Div-8'!#REF!</definedName>
    <definedName name="URAIAN818" localSheetId="1">'[28]BD Div-8'!#REF!</definedName>
    <definedName name="URAIAN818" localSheetId="7">'[28]BD Div-8'!#REF!</definedName>
    <definedName name="URAIAN818">'[28]BD Div-8'!#REF!</definedName>
    <definedName name="URAIAN819" localSheetId="1">'[28]BD Div-8'!#REF!</definedName>
    <definedName name="URAIAN819" localSheetId="7">'[28]BD Div-8'!#REF!</definedName>
    <definedName name="URAIAN819">'[28]BD Div-8'!#REF!</definedName>
    <definedName name="URAIAN82" localSheetId="1">'[28]BD Div-8'!#REF!</definedName>
    <definedName name="URAIAN82" localSheetId="7">'[28]BD Div-8'!#REF!</definedName>
    <definedName name="URAIAN82">'[28]BD Div-8'!#REF!</definedName>
    <definedName name="Uraian841" localSheetId="1">'[28]BD Div-8'!#REF!</definedName>
    <definedName name="Uraian841" localSheetId="7">'[28]BD Div-8'!#REF!</definedName>
    <definedName name="Uraian841">'[28]BD Div-8'!#REF!</definedName>
    <definedName name="Uraian8410">'[67]DIV-8'!$A$2222:$J$2343</definedName>
    <definedName name="Uraian842" localSheetId="1">'[28]BD Div-8'!#REF!</definedName>
    <definedName name="Uraian842" localSheetId="7">'[28]BD Div-8'!#REF!</definedName>
    <definedName name="Uraian842">'[28]BD Div-8'!#REF!</definedName>
    <definedName name="Uraian844" localSheetId="1">'[28]BD Div-8'!#REF!</definedName>
    <definedName name="Uraian844" localSheetId="7">'[28]BD Div-8'!#REF!</definedName>
    <definedName name="Uraian844">'[28]BD Div-8'!#REF!</definedName>
    <definedName name="Uraian845">'[67]DIV-8'!$A$1856:$J$1977</definedName>
    <definedName name="Uraian846">'[67]DIV-8'!$A$1978:$J$2099</definedName>
    <definedName name="Uraian847">'[67]DIV-8'!$A$2100:$J$2221</definedName>
    <definedName name="URAIANGEOTEKSTIL" localSheetId="1">'[28]BD Div-7'!#REF!</definedName>
    <definedName name="URAIANGEOTEKSTIL" localSheetId="7">'[28]BD Div-7'!#REF!</definedName>
    <definedName name="URAIANGEOTEKSTIL">'[28]BD Div-7'!#REF!</definedName>
    <definedName name="urug20" localSheetId="1">#REF!</definedName>
    <definedName name="urug20" localSheetId="7">#REF!</definedName>
    <definedName name="urug20">#REF!</definedName>
    <definedName name="USD" localSheetId="1">#REF!</definedName>
    <definedName name="USD" localSheetId="7">#REF!</definedName>
    <definedName name="USD">#REF!</definedName>
    <definedName name="UTAIAN7614c" localSheetId="1">'[28]BD Div-7'!#REF!</definedName>
    <definedName name="UTAIAN7614c" localSheetId="7">'[28]BD Div-7'!#REF!</definedName>
    <definedName name="UTAIAN7614c">'[28]BD Div-7'!#REF!</definedName>
    <definedName name="utkDC">[62]Analisa!$B$15:$BA$647</definedName>
    <definedName name="utkSumm">[62]BOQ!$C$12:$R$950</definedName>
    <definedName name="utkUPA">[62]Analisa!$A$15:$BG$647</definedName>
    <definedName name="utnh12">[7]Sheet1!$I$674</definedName>
    <definedName name="V" localSheetId="1">#REF!</definedName>
    <definedName name="V" localSheetId="7">#REF!</definedName>
    <definedName name="V">#REF!</definedName>
    <definedName name="VCDD3p" localSheetId="1">'[24]KPVC-BD '!#REF!</definedName>
    <definedName name="VCDD3p" localSheetId="7">'[24]KPVC-BD '!#REF!</definedName>
    <definedName name="VCDD3p">'[24]KPVC-BD '!#REF!</definedName>
    <definedName name="VCHT" localSheetId="1">#REF!</definedName>
    <definedName name="VCHT" localSheetId="7">#REF!</definedName>
    <definedName name="VCHT">#REF!</definedName>
    <definedName name="VCTT" localSheetId="1">#REF!</definedName>
    <definedName name="VCTT" localSheetId="7">#REF!</definedName>
    <definedName name="VCTT">#REF!</definedName>
    <definedName name="VCVBT1">'[24]VCV-BE-TONG'!$G$11</definedName>
    <definedName name="VCVBT2">'[24]VCV-BE-TONG'!$G$17</definedName>
    <definedName name="vd" localSheetId="1">#REF!</definedName>
    <definedName name="vd" localSheetId="7">#REF!</definedName>
    <definedName name="vd">#REF!</definedName>
    <definedName name="vd3p" localSheetId="1">#REF!</definedName>
    <definedName name="vd3p" localSheetId="7">#REF!</definedName>
    <definedName name="vd3p">#REF!</definedName>
    <definedName name="vibro" localSheetId="1">#REF!</definedName>
    <definedName name="vibro" localSheetId="7">#REF!</definedName>
    <definedName name="vibro">#REF!</definedName>
    <definedName name="VIBROROLLER" localSheetId="1">#REF!</definedName>
    <definedName name="VIBROROLLER" localSheetId="7">#REF!</definedName>
    <definedName name="VIBROROLLER">#REF!</definedName>
    <definedName name="VIBROROLLER321" localSheetId="1">#REF!</definedName>
    <definedName name="VIBROROLLER321" localSheetId="7">#REF!</definedName>
    <definedName name="VIBROROLLER321">#REF!</definedName>
    <definedName name="VIBROROLLER33" localSheetId="1">#REF!</definedName>
    <definedName name="VIBROROLLER33" localSheetId="7">#REF!</definedName>
    <definedName name="VIBROROLLER33">#REF!</definedName>
    <definedName name="VIBROROLLER511" localSheetId="1">#REF!</definedName>
    <definedName name="VIBROROLLER511" localSheetId="7">#REF!</definedName>
    <definedName name="VIBROROLLER511">#REF!</definedName>
    <definedName name="VIBROROLLER512" localSheetId="1">#REF!</definedName>
    <definedName name="VIBROROLLER512" localSheetId="7">#REF!</definedName>
    <definedName name="VIBROROLLER512">#REF!</definedName>
    <definedName name="VIBROROLLER521" localSheetId="1">#REF!</definedName>
    <definedName name="VIBROROLLER521" localSheetId="7">#REF!</definedName>
    <definedName name="VIBROROLLER521">#REF!</definedName>
    <definedName name="vl1p" localSheetId="1">#REF!</definedName>
    <definedName name="vl1p" localSheetId="7">#REF!</definedName>
    <definedName name="vl1p">#REF!</definedName>
    <definedName name="vl3p" localSheetId="1">#REF!</definedName>
    <definedName name="vl3p" localSheetId="7">#REF!</definedName>
    <definedName name="vl3p">#REF!</definedName>
    <definedName name="vldd" localSheetId="1">'[24]TH XL'!#REF!</definedName>
    <definedName name="vldd" localSheetId="7">'[24]TH XL'!#REF!</definedName>
    <definedName name="vldd">'[24]TH XL'!#REF!</definedName>
    <definedName name="vldn400" localSheetId="1">#REF!</definedName>
    <definedName name="vldn400" localSheetId="7">#REF!</definedName>
    <definedName name="vldn400">#REF!</definedName>
    <definedName name="vldn600" localSheetId="1">#REF!</definedName>
    <definedName name="vldn600" localSheetId="7">#REF!</definedName>
    <definedName name="vldn600">#REF!</definedName>
    <definedName name="VLHC">[24]TNHCHINH!$I$38</definedName>
    <definedName name="vltr" localSheetId="1">'[24]TH XL'!#REF!</definedName>
    <definedName name="vltr" localSheetId="7">'[24]TH XL'!#REF!</definedName>
    <definedName name="vltr">'[24]TH XL'!#REF!</definedName>
    <definedName name="vltram" localSheetId="1">#REF!</definedName>
    <definedName name="vltram" localSheetId="7">#REF!</definedName>
    <definedName name="vltram">#REF!</definedName>
    <definedName name="vntf100" localSheetId="1">#REF!</definedName>
    <definedName name="vntf100" localSheetId="7">#REF!</definedName>
    <definedName name="vntf100">#REF!</definedName>
    <definedName name="vntf80" localSheetId="1">#REF!</definedName>
    <definedName name="vntf80" localSheetId="7">#REF!</definedName>
    <definedName name="vntf80">#REF!</definedName>
    <definedName name="VR" localSheetId="1">#REF!</definedName>
    <definedName name="VR" localSheetId="7">#REF!</definedName>
    <definedName name="VR">#REF!</definedName>
    <definedName name="vr3p" localSheetId="1">#REF!</definedName>
    <definedName name="vr3p" localSheetId="7">#REF!</definedName>
    <definedName name="vr3p">#REF!</definedName>
    <definedName name="vt1pbs" localSheetId="1">'[24]lam-moi'!#REF!</definedName>
    <definedName name="vt1pbs" localSheetId="7">'[24]lam-moi'!#REF!</definedName>
    <definedName name="vt1pbs">'[24]lam-moi'!#REF!</definedName>
    <definedName name="vtbs" localSheetId="1">'[24]lam-moi'!#REF!</definedName>
    <definedName name="vtbs" localSheetId="7">'[24]lam-moi'!#REF!</definedName>
    <definedName name="vtbs">'[24]lam-moi'!#REF!</definedName>
    <definedName name="W" localSheetId="1">#REF!</definedName>
    <definedName name="W" localSheetId="7">#REF!</definedName>
    <definedName name="W">#REF!</definedName>
    <definedName name="WA" localSheetId="1">#REF!</definedName>
    <definedName name="WA" localSheetId="7">#REF!</definedName>
    <definedName name="WA">#REF!</definedName>
    <definedName name="wajib" localSheetId="1">#REF!</definedName>
    <definedName name="wajib" localSheetId="7">#REF!</definedName>
    <definedName name="wajib">#REF!</definedName>
    <definedName name="WATE" localSheetId="1">[13]Material!#REF!</definedName>
    <definedName name="WATE" localSheetId="7">[13]Material!#REF!</definedName>
    <definedName name="WATE">[13]Material!#REF!</definedName>
    <definedName name="WATERPUMP" localSheetId="1">#REF!</definedName>
    <definedName name="WATERPUMP" localSheetId="7">#REF!</definedName>
    <definedName name="WATERPUMP">#REF!</definedName>
    <definedName name="WATERTANK33" localSheetId="1">#REF!</definedName>
    <definedName name="WATERTANK33" localSheetId="7">#REF!</definedName>
    <definedName name="WATERTANK33">#REF!</definedName>
    <definedName name="WATERTANK511" localSheetId="1">#REF!</definedName>
    <definedName name="WATERTANK511" localSheetId="7">#REF!</definedName>
    <definedName name="WATERTANK511">#REF!</definedName>
    <definedName name="WATERTANK512" localSheetId="1">#REF!</definedName>
    <definedName name="WATERTANK512" localSheetId="7">#REF!</definedName>
    <definedName name="WATERTANK512">#REF!</definedName>
    <definedName name="WATERTANK521" localSheetId="1">#REF!</definedName>
    <definedName name="WATERTANK521" localSheetId="7">#REF!</definedName>
    <definedName name="WATERTANK521">#REF!</definedName>
    <definedName name="WATERTANKER" localSheetId="1">#REF!</definedName>
    <definedName name="WATERTANKER" localSheetId="7">#REF!</definedName>
    <definedName name="WATERTANKER">#REF!</definedName>
    <definedName name="WHEELLOADER" localSheetId="1">#REF!</definedName>
    <definedName name="WHEELLOADER" localSheetId="7">#REF!</definedName>
    <definedName name="WHEELLOADER">#REF!</definedName>
    <definedName name="WHELLLOADER511" localSheetId="1">#REF!</definedName>
    <definedName name="WHELLLOADER511" localSheetId="7">#REF!</definedName>
    <definedName name="WHELLLOADER511">#REF!</definedName>
    <definedName name="WHELLLOADER512" localSheetId="1">#REF!</definedName>
    <definedName name="WHELLLOADER512" localSheetId="7">#REF!</definedName>
    <definedName name="WHELLLOADER512">#REF!</definedName>
    <definedName name="WHELLLOADER521" localSheetId="1">#REF!</definedName>
    <definedName name="WHELLLOADER521" localSheetId="7">#REF!</definedName>
    <definedName name="WHELLLOADER521">#REF!</definedName>
    <definedName name="WL" localSheetId="1">#REF!</definedName>
    <definedName name="WL" localSheetId="7">#REF!</definedName>
    <definedName name="WL">#REF!</definedName>
    <definedName name="wls" localSheetId="1">[10]SAP!#REF!</definedName>
    <definedName name="wls" localSheetId="7">[10]SAP!#REF!</definedName>
    <definedName name="wls">[10]SAP!#REF!</definedName>
    <definedName name="Workitem">[62]BOQ!$H$11:$N$950</definedName>
    <definedName name="WR" localSheetId="1">#REF!</definedName>
    <definedName name="WR" localSheetId="7">#REF!</definedName>
    <definedName name="WR">#REF!</definedName>
    <definedName name="wrn.chi._.tiÆt." localSheetId="7" hidden="1">{#N/A,#N/A,FALSE,"Chi tiÆt"}</definedName>
    <definedName name="wrn.chi._.tiÆt." hidden="1">{#N/A,#N/A,FALSE,"Chi tiÆt"}</definedName>
    <definedName name="WT" localSheetId="1">#REF!</definedName>
    <definedName name="WT" localSheetId="7">#REF!</definedName>
    <definedName name="WT">#REF!</definedName>
    <definedName name="wtc" localSheetId="1">#REF!</definedName>
    <definedName name="wtc" localSheetId="7">#REF!</definedName>
    <definedName name="wtc">#REF!</definedName>
    <definedName name="WW" localSheetId="1">#REF!</definedName>
    <definedName name="WW" localSheetId="7">#REF!</definedName>
    <definedName name="WW">#REF!</definedName>
    <definedName name="x" localSheetId="1">#REF!</definedName>
    <definedName name="x" localSheetId="7">#REF!</definedName>
    <definedName name="x">#REF!</definedName>
    <definedName name="x17dnc" localSheetId="1">[24]chitiet!#REF!</definedName>
    <definedName name="x17dnc" localSheetId="7">[24]chitiet!#REF!</definedName>
    <definedName name="x17dnc">[24]chitiet!#REF!</definedName>
    <definedName name="x17dvl" localSheetId="1">[24]chitiet!#REF!</definedName>
    <definedName name="x17dvl" localSheetId="7">[24]chitiet!#REF!</definedName>
    <definedName name="x17dvl">[24]chitiet!#REF!</definedName>
    <definedName name="x17knc" localSheetId="1">[24]chitiet!#REF!</definedName>
    <definedName name="x17knc" localSheetId="7">[24]chitiet!#REF!</definedName>
    <definedName name="x17knc">[24]chitiet!#REF!</definedName>
    <definedName name="x17kvl" localSheetId="1">[24]chitiet!#REF!</definedName>
    <definedName name="x17kvl" localSheetId="7">[24]chitiet!#REF!</definedName>
    <definedName name="x17kvl">[24]chitiet!#REF!</definedName>
    <definedName name="X1pFCOnc" localSheetId="1">'[24]CHITIET VL-NC-TT -1p'!#REF!</definedName>
    <definedName name="X1pFCOnc" localSheetId="7">'[24]CHITIET VL-NC-TT -1p'!#REF!</definedName>
    <definedName name="X1pFCOnc">'[24]CHITIET VL-NC-TT -1p'!#REF!</definedName>
    <definedName name="X1pFCOvc" localSheetId="1">'[24]CHITIET VL-NC-TT -1p'!#REF!</definedName>
    <definedName name="X1pFCOvc" localSheetId="7">'[24]CHITIET VL-NC-TT -1p'!#REF!</definedName>
    <definedName name="X1pFCOvc">'[24]CHITIET VL-NC-TT -1p'!#REF!</definedName>
    <definedName name="X1pFCOvl" localSheetId="1">'[24]CHITIET VL-NC-TT -1p'!#REF!</definedName>
    <definedName name="X1pFCOvl" localSheetId="7">'[24]CHITIET VL-NC-TT -1p'!#REF!</definedName>
    <definedName name="X1pFCOvl">'[24]CHITIET VL-NC-TT -1p'!#REF!</definedName>
    <definedName name="x1pignc" localSheetId="1">'[24]lam-moi'!#REF!</definedName>
    <definedName name="x1pignc" localSheetId="7">'[24]lam-moi'!#REF!</definedName>
    <definedName name="x1pignc">'[24]lam-moi'!#REF!</definedName>
    <definedName name="X1pIGvc" localSheetId="1">'[24]CHITIET VL-NC-TT -1p'!#REF!</definedName>
    <definedName name="X1pIGvc" localSheetId="7">'[24]CHITIET VL-NC-TT -1p'!#REF!</definedName>
    <definedName name="X1pIGvc">'[24]CHITIET VL-NC-TT -1p'!#REF!</definedName>
    <definedName name="x1pigvl" localSheetId="1">'[24]lam-moi'!#REF!</definedName>
    <definedName name="x1pigvl" localSheetId="7">'[24]lam-moi'!#REF!</definedName>
    <definedName name="x1pigvl">'[24]lam-moi'!#REF!</definedName>
    <definedName name="x1pind" localSheetId="1">#REF!</definedName>
    <definedName name="x1pind" localSheetId="7">#REF!</definedName>
    <definedName name="x1pind">#REF!</definedName>
    <definedName name="x1pindnc" localSheetId="1">'[24]lam-moi'!#REF!</definedName>
    <definedName name="x1pindnc" localSheetId="7">'[24]lam-moi'!#REF!</definedName>
    <definedName name="x1pindnc">'[24]lam-moi'!#REF!</definedName>
    <definedName name="x1pindvl" localSheetId="1">'[24]lam-moi'!#REF!</definedName>
    <definedName name="x1pindvl" localSheetId="7">'[24]lam-moi'!#REF!</definedName>
    <definedName name="x1pindvl">'[24]lam-moi'!#REF!</definedName>
    <definedName name="x1ping" localSheetId="1">#REF!</definedName>
    <definedName name="x1ping" localSheetId="7">#REF!</definedName>
    <definedName name="x1ping">#REF!</definedName>
    <definedName name="x1pingnc" localSheetId="1">'[24]lam-moi'!#REF!</definedName>
    <definedName name="x1pingnc" localSheetId="7">'[24]lam-moi'!#REF!</definedName>
    <definedName name="x1pingnc">'[24]lam-moi'!#REF!</definedName>
    <definedName name="x1pingvl" localSheetId="1">'[24]lam-moi'!#REF!</definedName>
    <definedName name="x1pingvl" localSheetId="7">'[24]lam-moi'!#REF!</definedName>
    <definedName name="x1pingvl">'[24]lam-moi'!#REF!</definedName>
    <definedName name="x1pint" localSheetId="1">#REF!</definedName>
    <definedName name="x1pint" localSheetId="7">#REF!</definedName>
    <definedName name="x1pint">#REF!</definedName>
    <definedName name="x1pintnc" localSheetId="1">'[24]lam-moi'!#REF!</definedName>
    <definedName name="x1pintnc" localSheetId="7">'[24]lam-moi'!#REF!</definedName>
    <definedName name="x1pintnc">'[24]lam-moi'!#REF!</definedName>
    <definedName name="X1pINTvc" localSheetId="1">'[24]CHITIET VL-NC-TT -1p'!#REF!</definedName>
    <definedName name="X1pINTvc" localSheetId="7">'[24]CHITIET VL-NC-TT -1p'!#REF!</definedName>
    <definedName name="X1pINTvc">'[24]CHITIET VL-NC-TT -1p'!#REF!</definedName>
    <definedName name="x1pintvl" localSheetId="1">'[24]lam-moi'!#REF!</definedName>
    <definedName name="x1pintvl" localSheetId="7">'[24]lam-moi'!#REF!</definedName>
    <definedName name="x1pintvl">'[24]lam-moi'!#REF!</definedName>
    <definedName name="x1pitnc" localSheetId="1">'[24]lam-moi'!#REF!</definedName>
    <definedName name="x1pitnc" localSheetId="7">'[24]lam-moi'!#REF!</definedName>
    <definedName name="x1pitnc">'[24]lam-moi'!#REF!</definedName>
    <definedName name="X1pITvc" localSheetId="1">'[24]CHITIET VL-NC-TT -1p'!#REF!</definedName>
    <definedName name="X1pITvc" localSheetId="7">'[24]CHITIET VL-NC-TT -1p'!#REF!</definedName>
    <definedName name="X1pITvc">'[24]CHITIET VL-NC-TT -1p'!#REF!</definedName>
    <definedName name="x1pitvl" localSheetId="1">'[24]lam-moi'!#REF!</definedName>
    <definedName name="x1pitvl" localSheetId="7">'[24]lam-moi'!#REF!</definedName>
    <definedName name="x1pitvl">'[24]lam-moi'!#REF!</definedName>
    <definedName name="x20knc" localSheetId="1">[24]chitiet!#REF!</definedName>
    <definedName name="x20knc" localSheetId="7">[24]chitiet!#REF!</definedName>
    <definedName name="x20knc">[24]chitiet!#REF!</definedName>
    <definedName name="x20kvl" localSheetId="1">[24]chitiet!#REF!</definedName>
    <definedName name="x20kvl" localSheetId="7">[24]chitiet!#REF!</definedName>
    <definedName name="x20kvl">[24]chitiet!#REF!</definedName>
    <definedName name="x22knc" localSheetId="1">[24]chitiet!#REF!</definedName>
    <definedName name="x22knc" localSheetId="7">[24]chitiet!#REF!</definedName>
    <definedName name="x22knc">[24]chitiet!#REF!</definedName>
    <definedName name="x22kvl" localSheetId="1">[24]chitiet!#REF!</definedName>
    <definedName name="x22kvl" localSheetId="7">[24]chitiet!#REF!</definedName>
    <definedName name="x22kvl">[24]chitiet!#REF!</definedName>
    <definedName name="x2mig1nc" localSheetId="1">'[24]lam-moi'!#REF!</definedName>
    <definedName name="x2mig1nc" localSheetId="7">'[24]lam-moi'!#REF!</definedName>
    <definedName name="x2mig1nc">'[24]lam-moi'!#REF!</definedName>
    <definedName name="x2mig1vl" localSheetId="1">'[24]lam-moi'!#REF!</definedName>
    <definedName name="x2mig1vl" localSheetId="7">'[24]lam-moi'!#REF!</definedName>
    <definedName name="x2mig1vl">'[24]lam-moi'!#REF!</definedName>
    <definedName name="x2min1nc" localSheetId="1">'[24]lam-moi'!#REF!</definedName>
    <definedName name="x2min1nc" localSheetId="7">'[24]lam-moi'!#REF!</definedName>
    <definedName name="x2min1nc">'[24]lam-moi'!#REF!</definedName>
    <definedName name="x2min1vl" localSheetId="1">'[24]lam-moi'!#REF!</definedName>
    <definedName name="x2min1vl" localSheetId="7">'[24]lam-moi'!#REF!</definedName>
    <definedName name="x2min1vl">'[24]lam-moi'!#REF!</definedName>
    <definedName name="x2mit1vl" localSheetId="1">'[24]lam-moi'!#REF!</definedName>
    <definedName name="x2mit1vl" localSheetId="7">'[24]lam-moi'!#REF!</definedName>
    <definedName name="x2mit1vl">'[24]lam-moi'!#REF!</definedName>
    <definedName name="x2mitnc" localSheetId="1">'[24]lam-moi'!#REF!</definedName>
    <definedName name="x2mitnc" localSheetId="7">'[24]lam-moi'!#REF!</definedName>
    <definedName name="x2mitnc">'[24]lam-moi'!#REF!</definedName>
    <definedName name="XCCT">0.5</definedName>
    <definedName name="xdsnc" localSheetId="1">[24]gtrinh!#REF!</definedName>
    <definedName name="xdsnc" localSheetId="7">[24]gtrinh!#REF!</definedName>
    <definedName name="xdsnc">[24]gtrinh!#REF!</definedName>
    <definedName name="xdsvl" localSheetId="1">[24]gtrinh!#REF!</definedName>
    <definedName name="xdsvl" localSheetId="7">[24]gtrinh!#REF!</definedName>
    <definedName name="xdsvl">[24]gtrinh!#REF!</definedName>
    <definedName name="xfco" localSheetId="1">#REF!</definedName>
    <definedName name="xfco" localSheetId="7">#REF!</definedName>
    <definedName name="xfco">#REF!</definedName>
    <definedName name="xfco3p" localSheetId="1">#REF!</definedName>
    <definedName name="xfco3p" localSheetId="7">#REF!</definedName>
    <definedName name="xfco3p">#REF!</definedName>
    <definedName name="xfconc" localSheetId="1">'[24]lam-moi'!#REF!</definedName>
    <definedName name="xfconc" localSheetId="7">'[24]lam-moi'!#REF!</definedName>
    <definedName name="xfconc">'[24]lam-moi'!#REF!</definedName>
    <definedName name="xfconc3p">'[24]CHITIET VL-NC'!$G$94</definedName>
    <definedName name="xfcotnc" localSheetId="1">#REF!</definedName>
    <definedName name="xfcotnc" localSheetId="7">#REF!</definedName>
    <definedName name="xfcotnc">#REF!</definedName>
    <definedName name="xfcotvl" localSheetId="1">#REF!</definedName>
    <definedName name="xfcotvl" localSheetId="7">#REF!</definedName>
    <definedName name="xfcotvl">#REF!</definedName>
    <definedName name="xfcovl" localSheetId="1">'[24]lam-moi'!#REF!</definedName>
    <definedName name="xfcovl" localSheetId="7">'[24]lam-moi'!#REF!</definedName>
    <definedName name="xfcovl">'[24]lam-moi'!#REF!</definedName>
    <definedName name="xfcovl3p">'[24]CHITIET VL-NC'!$G$90</definedName>
    <definedName name="xfnc" localSheetId="1">'[24]lam-moi'!#REF!</definedName>
    <definedName name="xfnc" localSheetId="7">'[24]lam-moi'!#REF!</definedName>
    <definedName name="xfnc">'[24]lam-moi'!#REF!</definedName>
    <definedName name="xfvl" localSheetId="1">'[24]lam-moi'!#REF!</definedName>
    <definedName name="xfvl" localSheetId="7">'[24]lam-moi'!#REF!</definedName>
    <definedName name="xfvl">'[24]lam-moi'!#REF!</definedName>
    <definedName name="xhn" localSheetId="1">#REF!</definedName>
    <definedName name="xhn" localSheetId="7">#REF!</definedName>
    <definedName name="xhn">#REF!</definedName>
    <definedName name="xhnnc" localSheetId="1">'[24]lam-moi'!#REF!</definedName>
    <definedName name="xhnnc" localSheetId="7">'[24]lam-moi'!#REF!</definedName>
    <definedName name="xhnnc">'[24]lam-moi'!#REF!</definedName>
    <definedName name="xhnvl" localSheetId="1">'[24]lam-moi'!#REF!</definedName>
    <definedName name="xhnvl" localSheetId="7">'[24]lam-moi'!#REF!</definedName>
    <definedName name="xhnvl">'[24]lam-moi'!#REF!</definedName>
    <definedName name="xig" localSheetId="1">#REF!</definedName>
    <definedName name="xig" localSheetId="7">#REF!</definedName>
    <definedName name="xig">#REF!</definedName>
    <definedName name="xig1" localSheetId="1">#REF!</definedName>
    <definedName name="xig1" localSheetId="7">#REF!</definedName>
    <definedName name="xig1">#REF!</definedName>
    <definedName name="xig1nc" localSheetId="1">'[24]lam-moi'!#REF!</definedName>
    <definedName name="xig1nc" localSheetId="7">'[24]lam-moi'!#REF!</definedName>
    <definedName name="xig1nc">'[24]lam-moi'!#REF!</definedName>
    <definedName name="xig1p" localSheetId="1">#REF!</definedName>
    <definedName name="xig1p" localSheetId="7">#REF!</definedName>
    <definedName name="xig1p">#REF!</definedName>
    <definedName name="xig1pnc" localSheetId="1">'[24]lam-moi'!#REF!</definedName>
    <definedName name="xig1pnc" localSheetId="7">'[24]lam-moi'!#REF!</definedName>
    <definedName name="xig1pnc">'[24]lam-moi'!#REF!</definedName>
    <definedName name="xig1pvl" localSheetId="1">'[24]lam-moi'!#REF!</definedName>
    <definedName name="xig1pvl" localSheetId="7">'[24]lam-moi'!#REF!</definedName>
    <definedName name="xig1pvl">'[24]lam-moi'!#REF!</definedName>
    <definedName name="xig1vl" localSheetId="1">'[24]lam-moi'!#REF!</definedName>
    <definedName name="xig1vl" localSheetId="7">'[24]lam-moi'!#REF!</definedName>
    <definedName name="xig1vl">'[24]lam-moi'!#REF!</definedName>
    <definedName name="xig2nc" localSheetId="1">'[24]lam-moi'!#REF!</definedName>
    <definedName name="xig2nc" localSheetId="7">'[24]lam-moi'!#REF!</definedName>
    <definedName name="xig2nc">'[24]lam-moi'!#REF!</definedName>
    <definedName name="xig2vl" localSheetId="1">'[24]lam-moi'!#REF!</definedName>
    <definedName name="xig2vl" localSheetId="7">'[24]lam-moi'!#REF!</definedName>
    <definedName name="xig2vl">'[24]lam-moi'!#REF!</definedName>
    <definedName name="xig3p" localSheetId="1">#REF!</definedName>
    <definedName name="xig3p" localSheetId="7">#REF!</definedName>
    <definedName name="xig3p">#REF!</definedName>
    <definedName name="xiggnc">'[24]CHITIET VL-NC'!$G$57</definedName>
    <definedName name="xiggvl">'[24]CHITIET VL-NC'!$G$53</definedName>
    <definedName name="xignc" localSheetId="1">'[24]lam-moi'!#REF!</definedName>
    <definedName name="xignc" localSheetId="7">'[24]lam-moi'!#REF!</definedName>
    <definedName name="xignc">'[24]lam-moi'!#REF!</definedName>
    <definedName name="xignc3p" localSheetId="1">#REF!</definedName>
    <definedName name="xignc3p" localSheetId="7">#REF!</definedName>
    <definedName name="xignc3p">#REF!</definedName>
    <definedName name="xigvl" localSheetId="1">'[24]lam-moi'!#REF!</definedName>
    <definedName name="xigvl" localSheetId="7">'[24]lam-moi'!#REF!</definedName>
    <definedName name="xigvl">'[24]lam-moi'!#REF!</definedName>
    <definedName name="xigvl3p" localSheetId="1">#REF!</definedName>
    <definedName name="xigvl3p" localSheetId="7">#REF!</definedName>
    <definedName name="xigvl3p">#REF!</definedName>
    <definedName name="xin" localSheetId="1">#REF!</definedName>
    <definedName name="xin" localSheetId="7">#REF!</definedName>
    <definedName name="xin">#REF!</definedName>
    <definedName name="xin190" localSheetId="1">#REF!</definedName>
    <definedName name="xin190" localSheetId="7">#REF!</definedName>
    <definedName name="xin190">#REF!</definedName>
    <definedName name="xin1903p" localSheetId="1">#REF!</definedName>
    <definedName name="xin1903p" localSheetId="7">#REF!</definedName>
    <definedName name="xin1903p">#REF!</definedName>
    <definedName name="xin190nc" localSheetId="1">'[24]lam-moi'!#REF!</definedName>
    <definedName name="xin190nc" localSheetId="7">'[24]lam-moi'!#REF!</definedName>
    <definedName name="xin190nc">'[24]lam-moi'!#REF!</definedName>
    <definedName name="xin190nc3p">'[24]CHITIET VL-NC'!$G$76</definedName>
    <definedName name="xin190vl" localSheetId="1">'[24]lam-moi'!#REF!</definedName>
    <definedName name="xin190vl" localSheetId="7">'[24]lam-moi'!#REF!</definedName>
    <definedName name="xin190vl">'[24]lam-moi'!#REF!</definedName>
    <definedName name="xin190vl3p">'[24]CHITIET VL-NC'!$G$72</definedName>
    <definedName name="xin2903p" localSheetId="1">#REF!</definedName>
    <definedName name="xin2903p" localSheetId="7">#REF!</definedName>
    <definedName name="xin2903p">#REF!</definedName>
    <definedName name="xin290nc3p" localSheetId="1">#REF!</definedName>
    <definedName name="xin290nc3p" localSheetId="7">#REF!</definedName>
    <definedName name="xin290nc3p">#REF!</definedName>
    <definedName name="xin290vl3p" localSheetId="1">#REF!</definedName>
    <definedName name="xin290vl3p" localSheetId="7">#REF!</definedName>
    <definedName name="xin290vl3p">#REF!</definedName>
    <definedName name="xin3p" localSheetId="1">#REF!</definedName>
    <definedName name="xin3p" localSheetId="7">#REF!</definedName>
    <definedName name="xin3p">#REF!</definedName>
    <definedName name="xin901nc" localSheetId="1">'[24]lam-moi'!#REF!</definedName>
    <definedName name="xin901nc" localSheetId="7">'[24]lam-moi'!#REF!</definedName>
    <definedName name="xin901nc">'[24]lam-moi'!#REF!</definedName>
    <definedName name="xin901vl" localSheetId="1">'[24]lam-moi'!#REF!</definedName>
    <definedName name="xin901vl" localSheetId="7">'[24]lam-moi'!#REF!</definedName>
    <definedName name="xin901vl">'[24]lam-moi'!#REF!</definedName>
    <definedName name="xind" localSheetId="1">#REF!</definedName>
    <definedName name="xind" localSheetId="7">#REF!</definedName>
    <definedName name="xind">#REF!</definedName>
    <definedName name="xind1p" localSheetId="1">#REF!</definedName>
    <definedName name="xind1p" localSheetId="7">#REF!</definedName>
    <definedName name="xind1p">#REF!</definedName>
    <definedName name="xind1pnc" localSheetId="1">'[24]lam-moi'!#REF!</definedName>
    <definedName name="xind1pnc" localSheetId="7">'[24]lam-moi'!#REF!</definedName>
    <definedName name="xind1pnc">'[24]lam-moi'!#REF!</definedName>
    <definedName name="xind1pvl" localSheetId="1">'[24]lam-moi'!#REF!</definedName>
    <definedName name="xind1pvl" localSheetId="7">'[24]lam-moi'!#REF!</definedName>
    <definedName name="xind1pvl">'[24]lam-moi'!#REF!</definedName>
    <definedName name="xind3p" localSheetId="1">#REF!</definedName>
    <definedName name="xind3p" localSheetId="7">#REF!</definedName>
    <definedName name="xind3p">#REF!</definedName>
    <definedName name="xindnc" localSheetId="1">'[24]lam-moi'!#REF!</definedName>
    <definedName name="xindnc" localSheetId="7">'[24]lam-moi'!#REF!</definedName>
    <definedName name="xindnc">'[24]lam-moi'!#REF!</definedName>
    <definedName name="xindnc1p" localSheetId="1">#REF!</definedName>
    <definedName name="xindnc1p" localSheetId="7">#REF!</definedName>
    <definedName name="xindnc1p">#REF!</definedName>
    <definedName name="xindnc3p">'[24]CHITIET VL-NC'!$G$85</definedName>
    <definedName name="xindvl" localSheetId="1">'[24]lam-moi'!#REF!</definedName>
    <definedName name="xindvl" localSheetId="7">'[24]lam-moi'!#REF!</definedName>
    <definedName name="xindvl">'[24]lam-moi'!#REF!</definedName>
    <definedName name="xindvl1p" localSheetId="1">#REF!</definedName>
    <definedName name="xindvl1p" localSheetId="7">#REF!</definedName>
    <definedName name="xindvl1p">#REF!</definedName>
    <definedName name="xindvl3p">'[24]CHITIET VL-NC'!$G$80</definedName>
    <definedName name="xing1p" localSheetId="1">#REF!</definedName>
    <definedName name="xing1p" localSheetId="7">#REF!</definedName>
    <definedName name="xing1p">#REF!</definedName>
    <definedName name="xing1pnc" localSheetId="1">'[24]lam-moi'!#REF!</definedName>
    <definedName name="xing1pnc" localSheetId="7">'[24]lam-moi'!#REF!</definedName>
    <definedName name="xing1pnc">'[24]lam-moi'!#REF!</definedName>
    <definedName name="xing1pvl" localSheetId="1">'[24]lam-moi'!#REF!</definedName>
    <definedName name="xing1pvl" localSheetId="7">'[24]lam-moi'!#REF!</definedName>
    <definedName name="xing1pvl">'[24]lam-moi'!#REF!</definedName>
    <definedName name="xingnc1p" localSheetId="1">#REF!</definedName>
    <definedName name="xingnc1p" localSheetId="7">#REF!</definedName>
    <definedName name="xingnc1p">#REF!</definedName>
    <definedName name="xingvl1p" localSheetId="1">#REF!</definedName>
    <definedName name="xingvl1p" localSheetId="7">#REF!</definedName>
    <definedName name="xingvl1p">#REF!</definedName>
    <definedName name="xinnc" localSheetId="1">'[24]lam-moi'!#REF!</definedName>
    <definedName name="xinnc" localSheetId="7">'[24]lam-moi'!#REF!</definedName>
    <definedName name="xinnc">'[24]lam-moi'!#REF!</definedName>
    <definedName name="xinnc3p" localSheetId="1">#REF!</definedName>
    <definedName name="xinnc3p" localSheetId="7">#REF!</definedName>
    <definedName name="xinnc3p">#REF!</definedName>
    <definedName name="xint1p" localSheetId="1">#REF!</definedName>
    <definedName name="xint1p" localSheetId="7">#REF!</definedName>
    <definedName name="xint1p">#REF!</definedName>
    <definedName name="xinvl" localSheetId="1">'[24]lam-moi'!#REF!</definedName>
    <definedName name="xinvl" localSheetId="7">'[24]lam-moi'!#REF!</definedName>
    <definedName name="xinvl">'[24]lam-moi'!#REF!</definedName>
    <definedName name="xinvl3p" localSheetId="1">#REF!</definedName>
    <definedName name="xinvl3p" localSheetId="7">#REF!</definedName>
    <definedName name="xinvl3p">#REF!</definedName>
    <definedName name="xit" localSheetId="1">#REF!</definedName>
    <definedName name="xit" localSheetId="7">#REF!</definedName>
    <definedName name="xit">#REF!</definedName>
    <definedName name="xit1" localSheetId="1">#REF!</definedName>
    <definedName name="xit1" localSheetId="7">#REF!</definedName>
    <definedName name="xit1">#REF!</definedName>
    <definedName name="xit1nc" localSheetId="1">'[24]lam-moi'!#REF!</definedName>
    <definedName name="xit1nc" localSheetId="7">'[24]lam-moi'!#REF!</definedName>
    <definedName name="xit1nc">'[24]lam-moi'!#REF!</definedName>
    <definedName name="xit1p" localSheetId="1">#REF!</definedName>
    <definedName name="xit1p" localSheetId="7">#REF!</definedName>
    <definedName name="xit1p">#REF!</definedName>
    <definedName name="xit1pnc" localSheetId="1">'[24]lam-moi'!#REF!</definedName>
    <definedName name="xit1pnc" localSheetId="7">'[24]lam-moi'!#REF!</definedName>
    <definedName name="xit1pnc">'[24]lam-moi'!#REF!</definedName>
    <definedName name="xit1pvl" localSheetId="1">'[24]lam-moi'!#REF!</definedName>
    <definedName name="xit1pvl" localSheetId="7">'[24]lam-moi'!#REF!</definedName>
    <definedName name="xit1pvl">'[24]lam-moi'!#REF!</definedName>
    <definedName name="xit1vl" localSheetId="1">'[24]lam-moi'!#REF!</definedName>
    <definedName name="xit1vl" localSheetId="7">'[24]lam-moi'!#REF!</definedName>
    <definedName name="xit1vl">'[24]lam-moi'!#REF!</definedName>
    <definedName name="xit2nc" localSheetId="1">'[24]lam-moi'!#REF!</definedName>
    <definedName name="xit2nc" localSheetId="7">'[24]lam-moi'!#REF!</definedName>
    <definedName name="xit2nc">'[24]lam-moi'!#REF!</definedName>
    <definedName name="xit2nc3p" localSheetId="1">#REF!</definedName>
    <definedName name="xit2nc3p" localSheetId="7">#REF!</definedName>
    <definedName name="xit2nc3p">#REF!</definedName>
    <definedName name="xit2vl" localSheetId="1">'[24]lam-moi'!#REF!</definedName>
    <definedName name="xit2vl" localSheetId="7">'[24]lam-moi'!#REF!</definedName>
    <definedName name="xit2vl">'[24]lam-moi'!#REF!</definedName>
    <definedName name="xit2vl3p" localSheetId="1">#REF!</definedName>
    <definedName name="xit2vl3p" localSheetId="7">#REF!</definedName>
    <definedName name="xit2vl3p">#REF!</definedName>
    <definedName name="xit3p" localSheetId="1">#REF!</definedName>
    <definedName name="xit3p" localSheetId="7">#REF!</definedName>
    <definedName name="xit3p">#REF!</definedName>
    <definedName name="xitnc" localSheetId="1">'[24]lam-moi'!#REF!</definedName>
    <definedName name="xitnc" localSheetId="7">'[24]lam-moi'!#REF!</definedName>
    <definedName name="xitnc">'[24]lam-moi'!#REF!</definedName>
    <definedName name="xitnc3p" localSheetId="1">#REF!</definedName>
    <definedName name="xitnc3p" localSheetId="7">#REF!</definedName>
    <definedName name="xitnc3p">#REF!</definedName>
    <definedName name="xittnc">'[24]CHITIET VL-NC'!$G$48</definedName>
    <definedName name="xittvl">'[24]CHITIET VL-NC'!$G$44</definedName>
    <definedName name="xitvl" localSheetId="1">'[24]lam-moi'!#REF!</definedName>
    <definedName name="xitvl" localSheetId="7">'[24]lam-moi'!#REF!</definedName>
    <definedName name="xitvl">'[24]lam-moi'!#REF!</definedName>
    <definedName name="xitvl3p" localSheetId="1">#REF!</definedName>
    <definedName name="xitvl3p" localSheetId="7">#REF!</definedName>
    <definedName name="xitvl3p">#REF!</definedName>
    <definedName name="xm">[56]gvl!$N$16</definedName>
    <definedName name="xr1nc" localSheetId="1">'[24]lam-moi'!#REF!</definedName>
    <definedName name="xr1nc" localSheetId="7">'[24]lam-moi'!#REF!</definedName>
    <definedName name="xr1nc">'[24]lam-moi'!#REF!</definedName>
    <definedName name="xr1vl" localSheetId="1">'[24]lam-moi'!#REF!</definedName>
    <definedName name="xr1vl" localSheetId="7">'[24]lam-moi'!#REF!</definedName>
    <definedName name="xr1vl">'[24]lam-moi'!#REF!</definedName>
    <definedName name="xtr3pnc" localSheetId="1">[24]gtrinh!#REF!</definedName>
    <definedName name="xtr3pnc" localSheetId="7">[24]gtrinh!#REF!</definedName>
    <definedName name="xtr3pnc">[24]gtrinh!#REF!</definedName>
    <definedName name="xtr3pvl" localSheetId="1">[24]gtrinh!#REF!</definedName>
    <definedName name="xtr3pvl" localSheetId="7">[24]gtrinh!#REF!</definedName>
    <definedName name="xtr3pvl">[24]gtrinh!#REF!</definedName>
    <definedName name="yen" localSheetId="1">#REF!</definedName>
    <definedName name="yen" localSheetId="7">#REF!</definedName>
    <definedName name="yen">#REF!</definedName>
    <definedName name="yj" localSheetId="1">'[57]arp-3a'!#REF!</definedName>
    <definedName name="yj" localSheetId="7">'[57]arp-3a'!#REF!</definedName>
    <definedName name="yj">'[57]arp-3a'!#REF!</definedName>
    <definedName name="Z" localSheetId="1">#REF!</definedName>
    <definedName name="Z" localSheetId="7">#REF!</definedName>
    <definedName name="Z">#REF!</definedName>
  </definedNames>
  <calcPr calcId="191028"/>
</workbook>
</file>

<file path=xl/calcChain.xml><?xml version="1.0" encoding="utf-8"?>
<calcChain xmlns="http://schemas.openxmlformats.org/spreadsheetml/2006/main">
  <c r="E127" i="13" l="1"/>
  <c r="H126" i="13" s="1"/>
  <c r="E125" i="13"/>
  <c r="E141" i="13"/>
  <c r="H127" i="13"/>
  <c r="E41" i="13"/>
  <c r="E31" i="13"/>
  <c r="I48" i="13"/>
  <c r="H40" i="13"/>
  <c r="H31" i="13"/>
  <c r="E33" i="13"/>
  <c r="H29" i="13"/>
  <c r="H30" i="13"/>
  <c r="E12" i="13"/>
  <c r="F81" i="13"/>
  <c r="F80" i="13"/>
  <c r="F76" i="13"/>
  <c r="F75" i="13"/>
  <c r="F74" i="13"/>
  <c r="F73" i="13"/>
  <c r="F72" i="13"/>
  <c r="F71" i="13"/>
  <c r="F70" i="13"/>
  <c r="F69" i="13"/>
  <c r="F68" i="13"/>
  <c r="E76" i="13"/>
  <c r="J77" i="13"/>
  <c r="J75" i="13"/>
  <c r="E73" i="13"/>
  <c r="E71" i="13"/>
  <c r="E70" i="13"/>
  <c r="E69" i="13"/>
  <c r="E68" i="13"/>
  <c r="J69" i="13"/>
  <c r="J68" i="13"/>
  <c r="E62" i="13" l="1"/>
  <c r="E61" i="13"/>
  <c r="F86" i="13" l="1"/>
  <c r="I80" i="13"/>
  <c r="I76" i="13"/>
  <c r="I73" i="13"/>
  <c r="I69" i="13"/>
  <c r="F62" i="13"/>
  <c r="F61" i="13"/>
  <c r="F149" i="13"/>
  <c r="F150" i="13"/>
  <c r="F154" i="13"/>
  <c r="E153" i="13"/>
  <c r="E154" i="13"/>
  <c r="E151" i="13"/>
  <c r="F151" i="13"/>
  <c r="G151" i="13"/>
  <c r="G150" i="13"/>
  <c r="G149" i="13"/>
  <c r="F177" i="1"/>
  <c r="E177" i="1"/>
  <c r="G166" i="1"/>
  <c r="G133" i="13"/>
  <c r="G127" i="13"/>
  <c r="G126" i="13"/>
  <c r="G123" i="13"/>
  <c r="G111" i="13"/>
  <c r="G110" i="13"/>
  <c r="G107" i="13"/>
  <c r="G104" i="13"/>
  <c r="G100" i="13"/>
  <c r="F46" i="13"/>
  <c r="F45" i="13"/>
  <c r="F28" i="13"/>
  <c r="F36" i="13" s="1"/>
  <c r="F16" i="13"/>
  <c r="F15" i="13"/>
  <c r="F14" i="13"/>
  <c r="F12" i="13"/>
  <c r="F11" i="13"/>
  <c r="G11" i="13"/>
  <c r="F27" i="1"/>
  <c r="F35" i="13"/>
  <c r="E34" i="1"/>
  <c r="E27" i="1"/>
  <c r="G33" i="1"/>
  <c r="G31" i="1"/>
  <c r="G25" i="1"/>
  <c r="G26" i="1"/>
  <c r="G24" i="1"/>
  <c r="G22" i="1"/>
  <c r="G21" i="1"/>
  <c r="G20" i="1"/>
  <c r="G19" i="1"/>
  <c r="G15" i="1"/>
  <c r="G14" i="1"/>
  <c r="G13" i="1"/>
  <c r="G12" i="1"/>
  <c r="G11" i="1"/>
  <c r="G289" i="13"/>
  <c r="F289" i="13"/>
  <c r="E289" i="13"/>
  <c r="I288" i="13"/>
  <c r="H288" i="13"/>
  <c r="I287" i="13"/>
  <c r="H287" i="13"/>
  <c r="G284" i="13"/>
  <c r="F284" i="13"/>
  <c r="E284" i="13"/>
  <c r="I283" i="13"/>
  <c r="H283" i="13"/>
  <c r="I282" i="13"/>
  <c r="H282" i="13"/>
  <c r="H281" i="13"/>
  <c r="I280" i="13"/>
  <c r="H280" i="13"/>
  <c r="I279" i="13"/>
  <c r="H279" i="13"/>
  <c r="H278" i="13"/>
  <c r="I277" i="13"/>
  <c r="H277" i="13"/>
  <c r="I276" i="13"/>
  <c r="H276" i="13"/>
  <c r="I275" i="13"/>
  <c r="H275" i="13"/>
  <c r="G272" i="13"/>
  <c r="F272" i="13"/>
  <c r="E272" i="13"/>
  <c r="H270" i="13"/>
  <c r="H269" i="13"/>
  <c r="H268" i="13"/>
  <c r="G264" i="13"/>
  <c r="I228" i="13"/>
  <c r="H228" i="13"/>
  <c r="F227" i="13"/>
  <c r="E227" i="13"/>
  <c r="I226" i="13"/>
  <c r="H226" i="13"/>
  <c r="G222" i="13"/>
  <c r="I222" i="13"/>
  <c r="G220" i="13"/>
  <c r="H220" i="13" s="1"/>
  <c r="G219" i="13"/>
  <c r="F212" i="13"/>
  <c r="E212" i="13"/>
  <c r="I211" i="13"/>
  <c r="H211" i="13"/>
  <c r="I210" i="13"/>
  <c r="H210" i="13"/>
  <c r="G207" i="13"/>
  <c r="I207" i="13" s="1"/>
  <c r="G206" i="13"/>
  <c r="I206" i="13" s="1"/>
  <c r="H206" i="13"/>
  <c r="G203" i="13"/>
  <c r="F203" i="13"/>
  <c r="E203" i="13"/>
  <c r="I200" i="13"/>
  <c r="I199" i="13"/>
  <c r="B199" i="13"/>
  <c r="I197" i="13"/>
  <c r="H197" i="13"/>
  <c r="F195" i="13"/>
  <c r="E195" i="13"/>
  <c r="G194" i="13"/>
  <c r="I194" i="13" s="1"/>
  <c r="G193" i="13"/>
  <c r="B191" i="13"/>
  <c r="B192" i="13"/>
  <c r="B193" i="13"/>
  <c r="B194" i="13"/>
  <c r="G172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G169" i="13"/>
  <c r="G195" i="13"/>
  <c r="I195" i="13" s="1"/>
  <c r="B144" i="13"/>
  <c r="B162" i="13"/>
  <c r="E138" i="13"/>
  <c r="G138" i="13" s="1"/>
  <c r="E137" i="13"/>
  <c r="G137" i="13"/>
  <c r="F135" i="13"/>
  <c r="E135" i="13"/>
  <c r="G135" i="13" s="1"/>
  <c r="F130" i="13"/>
  <c r="E130" i="13"/>
  <c r="G130" i="13" s="1"/>
  <c r="F121" i="13"/>
  <c r="F131" i="13" s="1"/>
  <c r="F136" i="13" s="1"/>
  <c r="G140" i="13" s="1"/>
  <c r="E121" i="13"/>
  <c r="F112" i="13"/>
  <c r="E112" i="13"/>
  <c r="G105" i="13"/>
  <c r="G82" i="13"/>
  <c r="E82" i="13"/>
  <c r="H82" i="13" s="1"/>
  <c r="I81" i="13"/>
  <c r="H81" i="13"/>
  <c r="H80" i="13"/>
  <c r="G77" i="13"/>
  <c r="E77" i="13"/>
  <c r="H76" i="13"/>
  <c r="I75" i="13"/>
  <c r="H75" i="13"/>
  <c r="H74" i="13"/>
  <c r="H73" i="13"/>
  <c r="I72" i="13"/>
  <c r="H72" i="13"/>
  <c r="H71" i="13"/>
  <c r="I70" i="13"/>
  <c r="H70" i="13"/>
  <c r="H69" i="13"/>
  <c r="I68" i="13"/>
  <c r="H68" i="13"/>
  <c r="G65" i="13"/>
  <c r="E65" i="13"/>
  <c r="H65" i="13" s="1"/>
  <c r="H62" i="13"/>
  <c r="H61" i="13"/>
  <c r="F47" i="13"/>
  <c r="E47" i="13"/>
  <c r="G46" i="13"/>
  <c r="G45" i="13"/>
  <c r="G44" i="13"/>
  <c r="F42" i="13"/>
  <c r="E42" i="13"/>
  <c r="G42" i="13" s="1"/>
  <c r="G41" i="13"/>
  <c r="G40" i="13"/>
  <c r="G34" i="13"/>
  <c r="G32" i="13"/>
  <c r="E35" i="13"/>
  <c r="G35" i="13" s="1"/>
  <c r="E28" i="13"/>
  <c r="F17" i="13"/>
  <c r="E17" i="13"/>
  <c r="G17" i="13" s="1"/>
  <c r="G16" i="13"/>
  <c r="G15" i="13"/>
  <c r="G12" i="13"/>
  <c r="G154" i="13"/>
  <c r="E285" i="13"/>
  <c r="F204" i="13"/>
  <c r="F213" i="13"/>
  <c r="F229" i="13"/>
  <c r="E290" i="13"/>
  <c r="E294" i="13"/>
  <c r="I203" i="13"/>
  <c r="F290" i="13"/>
  <c r="F294" i="13"/>
  <c r="I284" i="13"/>
  <c r="G290" i="13"/>
  <c r="G294" i="13"/>
  <c r="H294" i="13"/>
  <c r="F285" i="13"/>
  <c r="G204" i="13"/>
  <c r="H204" i="13" s="1"/>
  <c r="I204" i="13"/>
  <c r="I220" i="13"/>
  <c r="G227" i="13"/>
  <c r="I227" i="13" s="1"/>
  <c r="H227" i="13"/>
  <c r="I289" i="13"/>
  <c r="G83" i="13"/>
  <c r="F48" i="13"/>
  <c r="E204" i="13"/>
  <c r="E213" i="13"/>
  <c r="E229" i="13"/>
  <c r="H219" i="13"/>
  <c r="I219" i="13"/>
  <c r="G78" i="13"/>
  <c r="H203" i="13"/>
  <c r="H272" i="13"/>
  <c r="H284" i="13"/>
  <c r="G285" i="13"/>
  <c r="H222" i="13"/>
  <c r="H289" i="13"/>
  <c r="H290" i="13"/>
  <c r="E139" i="1"/>
  <c r="E138" i="1"/>
  <c r="I294" i="13"/>
  <c r="I290" i="13"/>
  <c r="G87" i="13"/>
  <c r="E156" i="13"/>
  <c r="H285" i="13"/>
  <c r="I285" i="13"/>
  <c r="F231" i="13"/>
  <c r="G184" i="1"/>
  <c r="G182" i="1"/>
  <c r="G172" i="1"/>
  <c r="G171" i="1"/>
  <c r="G165" i="1"/>
  <c r="G164" i="1"/>
  <c r="G163" i="1"/>
  <c r="F156" i="13"/>
  <c r="G156" i="13"/>
  <c r="F323" i="1"/>
  <c r="E323" i="1"/>
  <c r="G322" i="1"/>
  <c r="G321" i="1"/>
  <c r="F318" i="1"/>
  <c r="E318" i="1"/>
  <c r="G317" i="1"/>
  <c r="G316" i="1"/>
  <c r="G315" i="1"/>
  <c r="G314" i="1"/>
  <c r="G313" i="1"/>
  <c r="G312" i="1"/>
  <c r="G311" i="1"/>
  <c r="G310" i="1"/>
  <c r="G309" i="1"/>
  <c r="F306" i="1"/>
  <c r="E306" i="1"/>
  <c r="G304" i="1"/>
  <c r="G303" i="1"/>
  <c r="G302" i="1"/>
  <c r="E324" i="1"/>
  <c r="E328" i="1"/>
  <c r="F319" i="1"/>
  <c r="E319" i="1"/>
  <c r="G323" i="1"/>
  <c r="F324" i="1"/>
  <c r="G306" i="1"/>
  <c r="G318" i="1"/>
  <c r="G319" i="1"/>
  <c r="F328" i="1"/>
  <c r="G324" i="1"/>
  <c r="G328" i="1"/>
  <c r="G139" i="1"/>
  <c r="G138" i="1"/>
  <c r="G134" i="1"/>
  <c r="G128" i="1"/>
  <c r="G127" i="1"/>
  <c r="G125" i="1"/>
  <c r="G113" i="1"/>
  <c r="G108" i="1"/>
  <c r="G103" i="1"/>
  <c r="G98" i="1"/>
  <c r="G27" i="1"/>
  <c r="F298" i="1"/>
  <c r="E298" i="1"/>
  <c r="G45" i="1"/>
  <c r="G44" i="1"/>
  <c r="G43" i="1"/>
  <c r="G40" i="1"/>
  <c r="G39" i="1"/>
  <c r="F256" i="1"/>
  <c r="F228" i="1"/>
  <c r="F254" i="1"/>
  <c r="F253" i="1"/>
  <c r="F241" i="1"/>
  <c r="F240" i="1"/>
  <c r="G154" i="1"/>
  <c r="E157" i="1"/>
  <c r="E167" i="1"/>
  <c r="F167" i="1"/>
  <c r="F76" i="1"/>
  <c r="G244" i="1"/>
  <c r="G61" i="1"/>
  <c r="B225" i="1"/>
  <c r="B226" i="1"/>
  <c r="B227" i="1"/>
  <c r="E296" i="9"/>
  <c r="E295" i="9"/>
  <c r="E294" i="9"/>
  <c r="E293" i="9"/>
  <c r="E292" i="9"/>
  <c r="E290" i="9"/>
  <c r="E289" i="9"/>
  <c r="E288" i="9"/>
  <c r="K293" i="9"/>
  <c r="M294" i="9"/>
  <c r="M293" i="9"/>
  <c r="M292" i="9"/>
  <c r="M295" i="9"/>
  <c r="M296" i="9"/>
  <c r="M290" i="9"/>
  <c r="L296" i="9"/>
  <c r="K296" i="9"/>
  <c r="L295" i="9"/>
  <c r="L292" i="9"/>
  <c r="L290" i="9"/>
  <c r="K295" i="9"/>
  <c r="K292" i="9"/>
  <c r="K290" i="9"/>
  <c r="J296" i="9"/>
  <c r="N296" i="9"/>
  <c r="N294" i="9"/>
  <c r="J292" i="9"/>
  <c r="N292" i="9"/>
  <c r="N291" i="9"/>
  <c r="K289" i="9"/>
  <c r="L289" i="9"/>
  <c r="M289" i="9"/>
  <c r="M288" i="9"/>
  <c r="L288" i="9"/>
  <c r="K288" i="9"/>
  <c r="J295" i="9"/>
  <c r="N295" i="9"/>
  <c r="J293" i="9"/>
  <c r="N293" i="9"/>
  <c r="J290" i="9"/>
  <c r="J289" i="9"/>
  <c r="N289" i="9"/>
  <c r="J288" i="9"/>
  <c r="N288" i="9"/>
  <c r="N290" i="9"/>
  <c r="N287" i="9"/>
  <c r="O287" i="9"/>
  <c r="E544" i="9"/>
  <c r="E535" i="9"/>
  <c r="E533" i="9"/>
  <c r="E531" i="9"/>
  <c r="E520" i="9"/>
  <c r="E519" i="9"/>
  <c r="E518" i="9"/>
  <c r="E481" i="9"/>
  <c r="E458" i="9"/>
  <c r="E491" i="9"/>
  <c r="E488" i="9"/>
  <c r="E486" i="9"/>
  <c r="E485" i="9"/>
  <c r="E484" i="9"/>
  <c r="E482" i="9"/>
  <c r="E480" i="9"/>
  <c r="E474" i="9"/>
  <c r="E469" i="9"/>
  <c r="E461" i="9"/>
  <c r="E460" i="9"/>
  <c r="E457" i="9"/>
  <c r="E456" i="9"/>
  <c r="E455" i="9"/>
  <c r="E437" i="9"/>
  <c r="E435" i="9"/>
  <c r="E425" i="9"/>
  <c r="E423" i="9"/>
  <c r="E415" i="9"/>
  <c r="E381" i="9"/>
  <c r="E379" i="9"/>
  <c r="E378" i="9"/>
  <c r="E361" i="9"/>
  <c r="E357" i="9"/>
  <c r="E356" i="9"/>
  <c r="E349" i="9"/>
  <c r="E345" i="9"/>
  <c r="E341" i="9"/>
  <c r="E338" i="9"/>
  <c r="E334" i="9"/>
  <c r="E320" i="9"/>
  <c r="E314" i="9"/>
  <c r="E313" i="9"/>
  <c r="E305" i="9"/>
  <c r="E303" i="9"/>
  <c r="E298" i="9"/>
  <c r="E286" i="9"/>
  <c r="F545" i="9"/>
  <c r="F536" i="9"/>
  <c r="F535" i="9"/>
  <c r="F534" i="9"/>
  <c r="F533" i="9"/>
  <c r="F520" i="9"/>
  <c r="F519" i="9"/>
  <c r="F491" i="9"/>
  <c r="F490" i="9"/>
  <c r="F489" i="9"/>
  <c r="F488" i="9"/>
  <c r="F486" i="9"/>
  <c r="F485" i="9"/>
  <c r="F484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3" i="9"/>
  <c r="F462" i="9"/>
  <c r="F461" i="9"/>
  <c r="F460" i="9"/>
  <c r="F459" i="9"/>
  <c r="F458" i="9"/>
  <c r="F457" i="9"/>
  <c r="F456" i="9"/>
  <c r="F455" i="9"/>
  <c r="F437" i="9"/>
  <c r="F435" i="9"/>
  <c r="F434" i="9"/>
  <c r="F433" i="9"/>
  <c r="F432" i="9"/>
  <c r="F431" i="9"/>
  <c r="F430" i="9"/>
  <c r="F429" i="9"/>
  <c r="F428" i="9"/>
  <c r="F427" i="9"/>
  <c r="F426" i="9"/>
  <c r="F425" i="9"/>
  <c r="F423" i="9"/>
  <c r="F415" i="9"/>
  <c r="F406" i="9"/>
  <c r="F402" i="9"/>
  <c r="F401" i="9"/>
  <c r="F400" i="9"/>
  <c r="F399" i="9"/>
  <c r="F398" i="9"/>
  <c r="F397" i="9"/>
  <c r="F396" i="9"/>
  <c r="F381" i="9"/>
  <c r="F378" i="9"/>
  <c r="F377" i="9"/>
  <c r="F361" i="9"/>
  <c r="F358" i="9"/>
  <c r="F357" i="9"/>
  <c r="F356" i="9"/>
  <c r="F349" i="9"/>
  <c r="F345" i="9"/>
  <c r="F341" i="9"/>
  <c r="F338" i="9"/>
  <c r="F332" i="9"/>
  <c r="F324" i="9"/>
  <c r="F323" i="9"/>
  <c r="F322" i="9"/>
  <c r="F321" i="9"/>
  <c r="F320" i="9"/>
  <c r="F314" i="9"/>
  <c r="F313" i="9"/>
  <c r="F311" i="9"/>
  <c r="F310" i="9"/>
  <c r="F309" i="9"/>
  <c r="F308" i="9"/>
  <c r="F307" i="9"/>
  <c r="F306" i="9"/>
  <c r="F305" i="9"/>
  <c r="F303" i="9"/>
  <c r="F302" i="9"/>
  <c r="F301" i="9"/>
  <c r="F298" i="9"/>
  <c r="F297" i="9"/>
  <c r="F296" i="9"/>
  <c r="F295" i="9"/>
  <c r="F294" i="9"/>
  <c r="F293" i="9"/>
  <c r="F292" i="9"/>
  <c r="F290" i="9"/>
  <c r="F289" i="9"/>
  <c r="F288" i="9"/>
  <c r="F286" i="9"/>
  <c r="E20" i="9"/>
  <c r="E30" i="9"/>
  <c r="E71" i="9"/>
  <c r="E87" i="9"/>
  <c r="E102" i="9"/>
  <c r="E114" i="9"/>
  <c r="E125" i="9"/>
  <c r="E134" i="9"/>
  <c r="E152" i="9"/>
  <c r="E153" i="9"/>
  <c r="E172" i="9"/>
  <c r="E237" i="9"/>
  <c r="E157" i="9"/>
  <c r="E159" i="9"/>
  <c r="E158" i="9"/>
  <c r="E161" i="9"/>
  <c r="E163" i="9"/>
  <c r="E162" i="9"/>
  <c r="E165" i="9"/>
  <c r="E167" i="9"/>
  <c r="E166" i="9"/>
  <c r="E168" i="9"/>
  <c r="E169" i="9"/>
  <c r="E176" i="9"/>
  <c r="E177" i="9"/>
  <c r="E178" i="9"/>
  <c r="E179" i="9"/>
  <c r="E180" i="9"/>
  <c r="E181" i="9"/>
  <c r="E185" i="9"/>
  <c r="E186" i="9"/>
  <c r="E187" i="9"/>
  <c r="E188" i="9"/>
  <c r="E189" i="9"/>
  <c r="E190" i="9"/>
  <c r="E191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10" i="9"/>
  <c r="E211" i="9"/>
  <c r="E212" i="9"/>
  <c r="E213" i="9"/>
  <c r="E214" i="9"/>
  <c r="E215" i="9"/>
  <c r="E216" i="9"/>
  <c r="E217" i="9"/>
  <c r="E218" i="9"/>
  <c r="E222" i="9"/>
  <c r="E223" i="9"/>
  <c r="E224" i="9"/>
  <c r="E225" i="9"/>
  <c r="E229" i="9"/>
  <c r="E230" i="9"/>
  <c r="E231" i="9"/>
  <c r="E232" i="9"/>
  <c r="E233" i="9"/>
  <c r="E300" i="9"/>
  <c r="F300" i="9"/>
  <c r="E326" i="9"/>
  <c r="E339" i="9"/>
  <c r="E343" i="9"/>
  <c r="E347" i="9"/>
  <c r="E351" i="9"/>
  <c r="E359" i="9"/>
  <c r="E403" i="9"/>
  <c r="E416" i="9"/>
  <c r="E419" i="9"/>
  <c r="E420" i="9"/>
  <c r="E421" i="9"/>
  <c r="E438" i="9"/>
  <c r="E452" i="9"/>
  <c r="E465" i="9"/>
  <c r="F465" i="9"/>
  <c r="E494" i="9"/>
  <c r="E495" i="9"/>
  <c r="E496" i="9"/>
  <c r="E497" i="9"/>
  <c r="E498" i="9"/>
  <c r="E553" i="9"/>
  <c r="E566" i="9"/>
  <c r="E39" i="9"/>
  <c r="F39" i="9"/>
  <c r="E36" i="9"/>
  <c r="F36" i="9"/>
  <c r="E38" i="9"/>
  <c r="F38" i="9"/>
  <c r="E37" i="9"/>
  <c r="F37" i="9"/>
  <c r="E382" i="9"/>
  <c r="E546" i="9"/>
  <c r="E492" i="9"/>
  <c r="E528" i="9"/>
  <c r="E46" i="9"/>
  <c r="E466" i="9"/>
  <c r="E316" i="9"/>
  <c r="E362" i="9"/>
  <c r="E47" i="9"/>
  <c r="F47" i="9"/>
  <c r="E547" i="9"/>
  <c r="E41" i="9"/>
  <c r="F41" i="9"/>
  <c r="E40" i="9"/>
  <c r="F40" i="9"/>
  <c r="E35" i="9"/>
  <c r="F35" i="9"/>
  <c r="E34" i="9"/>
  <c r="E33" i="9"/>
  <c r="F33" i="9"/>
  <c r="F34" i="9"/>
  <c r="E48" i="9"/>
  <c r="F46" i="9"/>
  <c r="E500" i="9"/>
  <c r="E555" i="9"/>
  <c r="E43" i="9"/>
  <c r="E44" i="9"/>
  <c r="E502" i="9"/>
  <c r="E568" i="9"/>
  <c r="E51" i="9"/>
  <c r="E54" i="9"/>
  <c r="E570" i="9"/>
  <c r="F227" i="1"/>
  <c r="F206" i="1"/>
  <c r="F203" i="1"/>
  <c r="G162" i="1"/>
  <c r="G73" i="1"/>
  <c r="G70" i="1"/>
  <c r="G60" i="1"/>
  <c r="G19" i="10"/>
  <c r="F19" i="10"/>
  <c r="E19" i="10"/>
  <c r="D17" i="10"/>
  <c r="D18" i="10"/>
  <c r="D19" i="10"/>
  <c r="G15" i="10"/>
  <c r="F15" i="10"/>
  <c r="E15" i="10"/>
  <c r="D13" i="10"/>
  <c r="D12" i="10"/>
  <c r="D11" i="10"/>
  <c r="D10" i="10"/>
  <c r="D9" i="10"/>
  <c r="D15" i="10"/>
  <c r="G10" i="1"/>
  <c r="G68" i="1"/>
  <c r="G75" i="1"/>
  <c r="G79" i="1"/>
  <c r="G74" i="1"/>
  <c r="G69" i="1"/>
  <c r="G71" i="1"/>
  <c r="G67" i="1"/>
  <c r="G72" i="1"/>
  <c r="G80" i="1"/>
  <c r="D561" i="9"/>
  <c r="D566" i="9"/>
  <c r="D553" i="9"/>
  <c r="D546" i="9"/>
  <c r="F546" i="9"/>
  <c r="D528" i="9"/>
  <c r="F528" i="9"/>
  <c r="F501" i="9"/>
  <c r="F499" i="9"/>
  <c r="F498" i="9"/>
  <c r="D498" i="9"/>
  <c r="D497" i="9"/>
  <c r="F496" i="9"/>
  <c r="D496" i="9"/>
  <c r="F495" i="9"/>
  <c r="D495" i="9"/>
  <c r="F494" i="9"/>
  <c r="D494" i="9"/>
  <c r="F493" i="9"/>
  <c r="D492" i="9"/>
  <c r="F492" i="9"/>
  <c r="D466" i="9"/>
  <c r="F466" i="9"/>
  <c r="D452" i="9"/>
  <c r="F452" i="9"/>
  <c r="D438" i="9"/>
  <c r="F438" i="9"/>
  <c r="F421" i="9"/>
  <c r="D421" i="9"/>
  <c r="F420" i="9"/>
  <c r="D420" i="9"/>
  <c r="F419" i="9"/>
  <c r="D419" i="9"/>
  <c r="D416" i="9"/>
  <c r="F416" i="9"/>
  <c r="D403" i="9"/>
  <c r="F403" i="9"/>
  <c r="D382" i="9"/>
  <c r="F382" i="9"/>
  <c r="D359" i="9"/>
  <c r="F359" i="9"/>
  <c r="D351" i="9"/>
  <c r="F351" i="9"/>
  <c r="D347" i="9"/>
  <c r="F347" i="9"/>
  <c r="D343" i="9"/>
  <c r="F343" i="9"/>
  <c r="D339" i="9"/>
  <c r="F339" i="9"/>
  <c r="D334" i="9"/>
  <c r="F334" i="9"/>
  <c r="D326" i="9"/>
  <c r="F326" i="9"/>
  <c r="D316" i="9"/>
  <c r="F316" i="9"/>
  <c r="F233" i="9"/>
  <c r="D233" i="9"/>
  <c r="F232" i="9"/>
  <c r="D232" i="9"/>
  <c r="F231" i="9"/>
  <c r="D231" i="9"/>
  <c r="F230" i="9"/>
  <c r="D230" i="9"/>
  <c r="F229" i="9"/>
  <c r="D229" i="9"/>
  <c r="F225" i="9"/>
  <c r="D225" i="9"/>
  <c r="F224" i="9"/>
  <c r="D224" i="9"/>
  <c r="F223" i="9"/>
  <c r="D223" i="9"/>
  <c r="F222" i="9"/>
  <c r="D222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12" i="9"/>
  <c r="D212" i="9"/>
  <c r="F211" i="9"/>
  <c r="D211" i="9"/>
  <c r="F210" i="9"/>
  <c r="D210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1" i="9"/>
  <c r="D191" i="9"/>
  <c r="F190" i="9"/>
  <c r="D190" i="9"/>
  <c r="F189" i="9"/>
  <c r="D189" i="9"/>
  <c r="F188" i="9"/>
  <c r="D188" i="9"/>
  <c r="F187" i="9"/>
  <c r="D187" i="9"/>
  <c r="F186" i="9"/>
  <c r="D186" i="9"/>
  <c r="F185" i="9"/>
  <c r="D185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69" i="9"/>
  <c r="D169" i="9"/>
  <c r="F168" i="9"/>
  <c r="D168" i="9"/>
  <c r="F166" i="9"/>
  <c r="D166" i="9"/>
  <c r="F165" i="9"/>
  <c r="F167" i="9"/>
  <c r="D165" i="9"/>
  <c r="D167" i="9"/>
  <c r="F162" i="9"/>
  <c r="D162" i="9"/>
  <c r="F161" i="9"/>
  <c r="F163" i="9"/>
  <c r="D161" i="9"/>
  <c r="D163" i="9"/>
  <c r="F158" i="9"/>
  <c r="D158" i="9"/>
  <c r="F157" i="9"/>
  <c r="F159" i="9"/>
  <c r="D157" i="9"/>
  <c r="D159" i="9"/>
  <c r="D152" i="9"/>
  <c r="D134" i="9"/>
  <c r="D125" i="9"/>
  <c r="D114" i="9"/>
  <c r="D102" i="9"/>
  <c r="D16" i="9"/>
  <c r="D87" i="9"/>
  <c r="D15" i="9"/>
  <c r="D71" i="9"/>
  <c r="D14" i="9"/>
  <c r="F65" i="9"/>
  <c r="D48" i="9"/>
  <c r="F48" i="9"/>
  <c r="D43" i="9"/>
  <c r="F43" i="9"/>
  <c r="D17" i="9"/>
  <c r="D153" i="9"/>
  <c r="D18" i="9"/>
  <c r="D20" i="9"/>
  <c r="D30" i="9"/>
  <c r="D44" i="9"/>
  <c r="D362" i="9"/>
  <c r="F362" i="9"/>
  <c r="D547" i="9"/>
  <c r="F497" i="9"/>
  <c r="D555" i="9"/>
  <c r="F555" i="9"/>
  <c r="F547" i="9"/>
  <c r="D51" i="9"/>
  <c r="F44" i="9"/>
  <c r="D172" i="9"/>
  <c r="D237" i="9"/>
  <c r="D500" i="9"/>
  <c r="D502" i="9"/>
  <c r="F500" i="9"/>
  <c r="D54" i="9"/>
  <c r="F54" i="9"/>
  <c r="F51" i="9"/>
  <c r="D568" i="9"/>
  <c r="F502" i="9"/>
  <c r="I54" i="9"/>
  <c r="F568" i="9"/>
  <c r="D570" i="9"/>
  <c r="H54" i="9"/>
  <c r="J54" i="9"/>
  <c r="F570" i="9"/>
  <c r="F185" i="1"/>
  <c r="E185" i="1"/>
  <c r="E188" i="1"/>
  <c r="E173" i="1"/>
  <c r="F157" i="1"/>
  <c r="F154" i="1"/>
  <c r="E154" i="1"/>
  <c r="E158" i="1"/>
  <c r="F158" i="1"/>
  <c r="F188" i="1"/>
  <c r="G185" i="1"/>
  <c r="G157" i="1"/>
  <c r="G158" i="1"/>
  <c r="F173" i="1"/>
  <c r="G173" i="1"/>
  <c r="G167" i="1"/>
  <c r="E178" i="1"/>
  <c r="E190" i="1"/>
  <c r="G188" i="1"/>
  <c r="F178" i="1"/>
  <c r="F190" i="1"/>
  <c r="G262" i="1"/>
  <c r="G260" i="1"/>
  <c r="G256" i="1"/>
  <c r="G254" i="1"/>
  <c r="G253" i="1"/>
  <c r="G231" i="1"/>
  <c r="G228" i="1"/>
  <c r="G178" i="1"/>
  <c r="E81" i="1"/>
  <c r="G190" i="1"/>
  <c r="E123" i="1"/>
  <c r="C105" i="8"/>
  <c r="C53" i="8"/>
  <c r="C83" i="8"/>
  <c r="C8" i="8"/>
  <c r="F114" i="1"/>
  <c r="E114" i="1"/>
  <c r="G114" i="1"/>
  <c r="H30" i="3"/>
  <c r="F30" i="3"/>
  <c r="H26" i="3"/>
  <c r="F26" i="3"/>
  <c r="H23" i="3"/>
  <c r="F23" i="3"/>
  <c r="H20" i="3"/>
  <c r="F20" i="3"/>
  <c r="H14" i="3"/>
  <c r="H13" i="3"/>
  <c r="F13" i="3"/>
  <c r="H11" i="3"/>
  <c r="H10" i="3"/>
  <c r="F11" i="3"/>
  <c r="F10" i="3"/>
  <c r="H8" i="3"/>
  <c r="F8" i="3"/>
  <c r="F16" i="1"/>
  <c r="G10" i="3"/>
  <c r="H16" i="3"/>
  <c r="H7" i="3"/>
  <c r="I7" i="3"/>
  <c r="F229" i="1"/>
  <c r="F237" i="1"/>
  <c r="E237" i="1"/>
  <c r="B233" i="1"/>
  <c r="E229" i="1"/>
  <c r="B205" i="1"/>
  <c r="B206" i="1"/>
  <c r="B207" i="1"/>
  <c r="B208" i="1"/>
  <c r="B209" i="1"/>
  <c r="B210" i="1"/>
  <c r="B211" i="1"/>
  <c r="B212" i="1"/>
  <c r="B213" i="1"/>
  <c r="E131" i="1"/>
  <c r="F64" i="1"/>
  <c r="F77" i="1"/>
  <c r="E64" i="1"/>
  <c r="B214" i="1"/>
  <c r="G64" i="1"/>
  <c r="B215" i="1"/>
  <c r="B216" i="1"/>
  <c r="B217" i="1"/>
  <c r="B218" i="1"/>
  <c r="B219" i="1"/>
  <c r="B220" i="1"/>
  <c r="B221" i="1"/>
  <c r="B222" i="1"/>
  <c r="E41" i="1"/>
  <c r="E132" i="1"/>
  <c r="B223" i="1"/>
  <c r="B228" i="1"/>
  <c r="F123" i="1"/>
  <c r="G123" i="1"/>
  <c r="F41" i="1"/>
  <c r="G41" i="1"/>
  <c r="C61" i="5"/>
  <c r="C42" i="5"/>
  <c r="C8" i="5"/>
  <c r="E76" i="1"/>
  <c r="E82" i="1"/>
  <c r="E86" i="1"/>
  <c r="E88" i="1"/>
  <c r="C30" i="4"/>
  <c r="C6" i="4"/>
  <c r="F81" i="1"/>
  <c r="G81" i="1"/>
  <c r="F261" i="1"/>
  <c r="E246" i="1"/>
  <c r="G241" i="1"/>
  <c r="G240" i="1"/>
  <c r="E261" i="1"/>
  <c r="G261" i="1"/>
  <c r="G245" i="1"/>
  <c r="F246" i="1"/>
  <c r="G237" i="1"/>
  <c r="G246" i="1"/>
  <c r="B145" i="1"/>
  <c r="B196" i="1"/>
  <c r="F14" i="3"/>
  <c r="G13" i="3"/>
  <c r="L30" i="3"/>
  <c r="L29" i="3"/>
  <c r="L27" i="3"/>
  <c r="L26" i="3"/>
  <c r="L24" i="3"/>
  <c r="L21" i="3"/>
  <c r="L20" i="3"/>
  <c r="L17" i="3"/>
  <c r="L16" i="3"/>
  <c r="L10" i="3"/>
  <c r="L8" i="3"/>
  <c r="L11" i="3"/>
  <c r="L7" i="3"/>
  <c r="I5" i="3"/>
  <c r="J5" i="3"/>
  <c r="F5" i="3"/>
  <c r="G5" i="3"/>
  <c r="M16" i="3"/>
  <c r="M20" i="3"/>
  <c r="M26" i="3"/>
  <c r="M29" i="3"/>
  <c r="M10" i="3"/>
  <c r="L23" i="3"/>
  <c r="M23" i="3"/>
  <c r="M7" i="3"/>
  <c r="I13" i="3"/>
  <c r="J13" i="3"/>
  <c r="I10" i="3"/>
  <c r="J10" i="3"/>
  <c r="F34" i="1"/>
  <c r="E16" i="1"/>
  <c r="F238" i="1"/>
  <c r="E238" i="1"/>
  <c r="E247" i="1"/>
  <c r="F136" i="1"/>
  <c r="E136" i="1"/>
  <c r="E137" i="1"/>
  <c r="E141" i="1"/>
  <c r="G34" i="1"/>
  <c r="G136" i="1"/>
  <c r="F35" i="1"/>
  <c r="E35" i="1"/>
  <c r="F7" i="3"/>
  <c r="G7" i="3"/>
  <c r="J7" i="3"/>
  <c r="G16" i="1"/>
  <c r="F16" i="3"/>
  <c r="G238" i="1"/>
  <c r="F247" i="1"/>
  <c r="G229" i="1"/>
  <c r="F263" i="1"/>
  <c r="G247" i="1"/>
  <c r="F131" i="1"/>
  <c r="F46" i="1"/>
  <c r="E46" i="1"/>
  <c r="G46" i="1"/>
  <c r="G131" i="1"/>
  <c r="F27" i="3"/>
  <c r="G26" i="3"/>
  <c r="F21" i="3"/>
  <c r="G20" i="3"/>
  <c r="H21" i="3"/>
  <c r="H27" i="3"/>
  <c r="I26" i="3"/>
  <c r="E47" i="1"/>
  <c r="E50" i="1"/>
  <c r="F47" i="1"/>
  <c r="G47" i="1"/>
  <c r="G35" i="1"/>
  <c r="F132" i="1"/>
  <c r="G132" i="1"/>
  <c r="F50" i="1"/>
  <c r="G50" i="1"/>
  <c r="J26" i="3"/>
  <c r="F137" i="1"/>
  <c r="F265" i="1"/>
  <c r="F29" i="3"/>
  <c r="G29" i="3"/>
  <c r="F24" i="3"/>
  <c r="H29" i="3"/>
  <c r="I29" i="3"/>
  <c r="H17" i="3"/>
  <c r="I16" i="3"/>
  <c r="H24" i="3"/>
  <c r="F17" i="3"/>
  <c r="I20" i="3"/>
  <c r="J20" i="3"/>
  <c r="G137" i="1"/>
  <c r="J29" i="3"/>
  <c r="F141" i="1"/>
  <c r="G23" i="3"/>
  <c r="G16" i="3"/>
  <c r="J16" i="3"/>
  <c r="I23" i="3"/>
  <c r="J23" i="3"/>
  <c r="E77" i="1"/>
  <c r="G76" i="1"/>
  <c r="F82" i="1"/>
  <c r="F86" i="1"/>
  <c r="F88" i="1"/>
  <c r="G82" i="1"/>
  <c r="G77" i="1"/>
  <c r="E263" i="1"/>
  <c r="E265" i="1"/>
  <c r="G86" i="1"/>
  <c r="G263" i="1"/>
  <c r="G265" i="1"/>
  <c r="H195" i="13" l="1"/>
  <c r="H194" i="13"/>
  <c r="G121" i="13"/>
  <c r="F332" i="13"/>
  <c r="G212" i="13"/>
  <c r="F140" i="13"/>
  <c r="H207" i="13"/>
  <c r="E131" i="13"/>
  <c r="E136" i="13" s="1"/>
  <c r="C140" i="13" s="1"/>
  <c r="G112" i="13"/>
  <c r="E48" i="13"/>
  <c r="F51" i="13"/>
  <c r="G51" i="13"/>
  <c r="E36" i="13"/>
  <c r="G36" i="13" s="1"/>
  <c r="E264" i="13"/>
  <c r="G48" i="13"/>
  <c r="G47" i="13"/>
  <c r="F82" i="13"/>
  <c r="I82" i="13" s="1"/>
  <c r="H77" i="13"/>
  <c r="J78" i="13"/>
  <c r="F77" i="13"/>
  <c r="I77" i="13" s="1"/>
  <c r="F65" i="13"/>
  <c r="E83" i="13"/>
  <c r="E87" i="13" s="1"/>
  <c r="H87" i="13" s="1"/>
  <c r="E78" i="13"/>
  <c r="H78" i="13" s="1"/>
  <c r="I212" i="13" l="1"/>
  <c r="G213" i="13"/>
  <c r="H212" i="13"/>
  <c r="G131" i="13"/>
  <c r="G136" i="13"/>
  <c r="E231" i="13"/>
  <c r="E140" i="13"/>
  <c r="E54" i="13"/>
  <c r="F52" i="13"/>
  <c r="E51" i="13"/>
  <c r="F83" i="13"/>
  <c r="F78" i="13"/>
  <c r="I78" i="13" s="1"/>
  <c r="H83" i="13"/>
  <c r="E89" i="13"/>
  <c r="I83" i="13"/>
  <c r="F87" i="13"/>
  <c r="I87" i="13" s="1"/>
  <c r="I213" i="13" l="1"/>
  <c r="G229" i="13"/>
  <c r="H213" i="13"/>
  <c r="C141" i="13"/>
  <c r="D141" i="13"/>
  <c r="H229" i="13" l="1"/>
  <c r="H231" i="13" s="1"/>
  <c r="G231" i="13"/>
  <c r="I229" i="13"/>
  <c r="I23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<sst xmlns="http://schemas.openxmlformats.org/spreadsheetml/2006/main" count="2392" uniqueCount="1031">
  <si>
    <t>PT PRIMA TERMINAL PETIKEMAS</t>
  </si>
  <si>
    <t>NERACA</t>
  </si>
  <si>
    <t>NO</t>
  </si>
  <si>
    <t>URAIAN</t>
  </si>
  <si>
    <t>SAT.</t>
  </si>
  <si>
    <t>Rp.</t>
  </si>
  <si>
    <t>A</t>
  </si>
  <si>
    <t xml:space="preserve"> ASET</t>
  </si>
  <si>
    <t xml:space="preserve"> ASET LANCAR</t>
  </si>
  <si>
    <t>I.</t>
  </si>
  <si>
    <t>II.</t>
  </si>
  <si>
    <t xml:space="preserve"> JUMLAH ASET</t>
  </si>
  <si>
    <t>B.</t>
  </si>
  <si>
    <t xml:space="preserve"> Modal disetor</t>
  </si>
  <si>
    <t xml:space="preserve"> JUMLAH LIABILITAS DAN EKUITAS</t>
  </si>
  <si>
    <t>RATIO</t>
  </si>
  <si>
    <t xml:space="preserve">LABA/(RUGI) </t>
  </si>
  <si>
    <t xml:space="preserve"> Jumlah Pendapatan Operasi</t>
  </si>
  <si>
    <t xml:space="preserve"> Beban pegawai</t>
  </si>
  <si>
    <t xml:space="preserve"> Beban bahan</t>
  </si>
  <si>
    <t xml:space="preserve"> Beban pemeliharaan</t>
  </si>
  <si>
    <t xml:space="preserve"> Beban penyusutan/amortisasi</t>
  </si>
  <si>
    <t xml:space="preserve"> Beban asuransi</t>
  </si>
  <si>
    <t xml:space="preserve"> Beban sewa</t>
  </si>
  <si>
    <t xml:space="preserve"> Beban administrasi kantor</t>
  </si>
  <si>
    <t xml:space="preserve"> Beban umum</t>
  </si>
  <si>
    <t xml:space="preserve"> Jumlah Beban Operasi</t>
  </si>
  <si>
    <t xml:space="preserve"> BEBAN OPERASI</t>
  </si>
  <si>
    <t>C.</t>
  </si>
  <si>
    <t xml:space="preserve"> Pendapatan diluar usaha</t>
  </si>
  <si>
    <t xml:space="preserve"> Beban diluar usaha</t>
  </si>
  <si>
    <t xml:space="preserve"> Jumlah Pend dan Beban Diluar Usaha</t>
  </si>
  <si>
    <t xml:space="preserve"> PENDAPATAN/BEBAN DILUAR USAHA</t>
  </si>
  <si>
    <t xml:space="preserve"> LABA/(RUGI) SEBELUM PAJAK</t>
  </si>
  <si>
    <t>%</t>
  </si>
  <si>
    <t xml:space="preserve"> Uang Muka</t>
  </si>
  <si>
    <t>INVESTASI FISIK</t>
  </si>
  <si>
    <t>I</t>
  </si>
  <si>
    <t>II</t>
  </si>
  <si>
    <t>JUMLAH PENGEMBANGAN USAHA</t>
  </si>
  <si>
    <t>PENGEMBANGAN ORGANISASI DAN SDM</t>
  </si>
  <si>
    <t>JUMLAH PENGEMBANGAN ORGANISASI DAN SDM</t>
  </si>
  <si>
    <t>TOTAL INVESTASI NON FISIK</t>
  </si>
  <si>
    <t>III</t>
  </si>
  <si>
    <t>TOTAL INVESTASI (A,B,C)</t>
  </si>
  <si>
    <t xml:space="preserve"> Kewajiban Jangka Panjang</t>
  </si>
  <si>
    <t>DAFTAR INVESTASI</t>
  </si>
  <si>
    <t>Arus kas dari aktivitas operasi</t>
  </si>
  <si>
    <t>Penerimaan kas dari deposito dan jasa giro</t>
  </si>
  <si>
    <t>Pengeluaran biaya operasi (biaya tunai)</t>
  </si>
  <si>
    <t>Pengeluaran untuk beban bank dan diluar usaha</t>
  </si>
  <si>
    <t>Pengeluaran biaya dibayar dimuka</t>
  </si>
  <si>
    <t>Pengeluaran hutang pajak lainnya</t>
  </si>
  <si>
    <t>Pengeluaran PPn masukan yang dapat dikreditkan</t>
  </si>
  <si>
    <t>Arus kas dari aktivitas investasi</t>
  </si>
  <si>
    <t>Pengeluaran untuk beban ditangguhkan/Intangible aset</t>
  </si>
  <si>
    <t>Pengeluaran Lain-lain</t>
  </si>
  <si>
    <t xml:space="preserve"> Arus kas dari aktivitas pendanaan</t>
  </si>
  <si>
    <t xml:space="preserve">Kenaikan (Penurunan) kas dan setara kas </t>
  </si>
  <si>
    <t>Kas dan setara kas pada awal periode</t>
  </si>
  <si>
    <t>ARUS KAS</t>
  </si>
  <si>
    <t>Pengeluaran uang muka</t>
  </si>
  <si>
    <t>SUMBER DAN PENGGUNAAN DANA</t>
  </si>
  <si>
    <t>PENGGUNAAN DANA</t>
  </si>
  <si>
    <t>CAPITAL EXPENDITURE</t>
  </si>
  <si>
    <t>JUMLAH CAPITAL EXPENDITURE</t>
  </si>
  <si>
    <t>OPERATIONAL EXPENDITURE</t>
  </si>
  <si>
    <t>Pengeluaran lain-lain</t>
  </si>
  <si>
    <t>JUMLAH OPERATIONAL EXPENDITURE</t>
  </si>
  <si>
    <t>TOTAL PENGGUNAAN DANA</t>
  </si>
  <si>
    <t>SUMBER PENDANAAN</t>
  </si>
  <si>
    <t>Setoran Pemegang Saham</t>
  </si>
  <si>
    <t>Pinjaman Bank</t>
  </si>
  <si>
    <t>ASET DALAM KONTRUKSI</t>
  </si>
  <si>
    <t>JUMLAH ASET DALAM KONTRUKSI</t>
  </si>
  <si>
    <t>TOTAL  SUMBER PENDANAAN</t>
  </si>
  <si>
    <t>Rp</t>
  </si>
  <si>
    <t>Financial and Legal Advisor</t>
  </si>
  <si>
    <t>Penerimaan hutang pajak lainnya</t>
  </si>
  <si>
    <t>Pembayaran IDC</t>
  </si>
  <si>
    <t>IV</t>
  </si>
  <si>
    <t>V</t>
  </si>
  <si>
    <t>Saldo Awal Kas dan Setara Kas</t>
  </si>
  <si>
    <t>Kas</t>
  </si>
  <si>
    <t>Deposito</t>
  </si>
  <si>
    <t>VI</t>
  </si>
  <si>
    <t>Saldo Akhir Kas dan Setara Kas ( IV + V )</t>
  </si>
  <si>
    <t>Pengeluaran biaya YMH dibayar</t>
  </si>
  <si>
    <t>Penerimaan lainnya</t>
  </si>
  <si>
    <t>BEBAN DITANGGUHKAN&amp;INTANGIBLE ASSET</t>
  </si>
  <si>
    <t>Business Plan</t>
  </si>
  <si>
    <t>Capacity Building</t>
  </si>
  <si>
    <t>Provisi</t>
  </si>
  <si>
    <t>JUMLAH BEBAN DITANGGUHKAN&amp;INTANGIBLE ASSET</t>
  </si>
  <si>
    <t>Beban Pra Operasi</t>
  </si>
  <si>
    <t>a. PT. Pelindo I  (70%)</t>
  </si>
  <si>
    <t>b. PT. Wika  (15%)</t>
  </si>
  <si>
    <t>c. PT. Hutama Karya (15%)</t>
  </si>
  <si>
    <t>SALDO AWAL</t>
  </si>
  <si>
    <t>SALDO AKHIR</t>
  </si>
  <si>
    <t xml:space="preserve"> LABA/(RUGI) USAHA</t>
  </si>
  <si>
    <t xml:space="preserve"> Kas dan Bank</t>
  </si>
  <si>
    <t xml:space="preserve"> Investasi Jangka Pendek - Deposito</t>
  </si>
  <si>
    <t>JUMLAH ASET LANCAR</t>
  </si>
  <si>
    <t xml:space="preserve"> ASET TETAP</t>
  </si>
  <si>
    <t>JUMLAH ASET TETAP</t>
  </si>
  <si>
    <t xml:space="preserve"> ASET LAIN-LAIN</t>
  </si>
  <si>
    <t>JUMLAH ASET LAIN-LAIN</t>
  </si>
  <si>
    <t xml:space="preserve"> Piutang Lain-Lain</t>
  </si>
  <si>
    <t xml:space="preserve"> Biaya Dibayar Dimuka</t>
  </si>
  <si>
    <t xml:space="preserve"> Aset Tetap Dalam Kontruksi</t>
  </si>
  <si>
    <t xml:space="preserve"> Aset Tidak Berwujud</t>
  </si>
  <si>
    <t xml:space="preserve"> Beban Ditangguhkan</t>
  </si>
  <si>
    <t>JUMLAH  LIABILITAS</t>
  </si>
  <si>
    <t xml:space="preserve"> Laba/(Rugi) Tahun Berjalan</t>
  </si>
  <si>
    <t xml:space="preserve"> Laba/(Rugi) Tahun Sebelumnya</t>
  </si>
  <si>
    <t xml:space="preserve"> Aset Pajak Tangguhan</t>
  </si>
  <si>
    <t>NO.</t>
  </si>
  <si>
    <t>OUT PUT</t>
  </si>
  <si>
    <t>ACTION PLAN</t>
  </si>
  <si>
    <t>JADWAL (TRW)</t>
  </si>
  <si>
    <t>1.</t>
  </si>
  <si>
    <t>Pencairan Kredit Bank</t>
  </si>
  <si>
    <t>2.</t>
  </si>
  <si>
    <t>3.</t>
  </si>
  <si>
    <t>b.</t>
  </si>
  <si>
    <t>Pencairan Kredit Investasi</t>
  </si>
  <si>
    <t>a.</t>
  </si>
  <si>
    <t>c.</t>
  </si>
  <si>
    <t>Pekerjaan pengerukan/reklamasi</t>
  </si>
  <si>
    <t>4.</t>
  </si>
  <si>
    <t>d.</t>
  </si>
  <si>
    <t>Melaksanakan kajian Business Plan</t>
  </si>
  <si>
    <t>Penunjukan konsultan kajian</t>
  </si>
  <si>
    <t>Pelaksanaan kajian</t>
  </si>
  <si>
    <t>Menentukan konsultan</t>
  </si>
  <si>
    <t>Pelaksanaan Capacity Building</t>
  </si>
  <si>
    <t>Pelaksanaan test/ujian</t>
  </si>
  <si>
    <t>e.</t>
  </si>
  <si>
    <t>Penempatan dan Pembekalan kepada SDM</t>
  </si>
  <si>
    <t>RATIO KEUANGAN</t>
  </si>
  <si>
    <t>FORMULASI</t>
  </si>
  <si>
    <t>SAT</t>
  </si>
  <si>
    <t>RKAP 2017</t>
  </si>
  <si>
    <t>RATIO (%)</t>
  </si>
  <si>
    <t>(Rp.juta)</t>
  </si>
  <si>
    <t>Ratio (%)</t>
  </si>
  <si>
    <t>(8/6)</t>
  </si>
  <si>
    <t>RATIO LIKUIDITAS</t>
  </si>
  <si>
    <t>Current Ratio</t>
  </si>
  <si>
    <t>Aktiva Lancar</t>
  </si>
  <si>
    <t>Hutang lancar</t>
  </si>
  <si>
    <t>Cash Ratio</t>
  </si>
  <si>
    <t>Kas + Bank + Deposito</t>
  </si>
  <si>
    <t>Quick Ratio</t>
  </si>
  <si>
    <t>Kas + Bank + Deposito + Piutang</t>
  </si>
  <si>
    <t>Working Capital to Total Asset Ratio</t>
  </si>
  <si>
    <t>Aktiva Lancar -  Hutang Lancar</t>
  </si>
  <si>
    <t>Jumlah Aktiva</t>
  </si>
  <si>
    <t>RATIO LEVERAGE</t>
  </si>
  <si>
    <t>Total Debt to Equity Ratio</t>
  </si>
  <si>
    <t>Htg Lancar + Htg Jk. Panjang</t>
  </si>
  <si>
    <t>Jumlah Modal Sendiri</t>
  </si>
  <si>
    <t>Total Debt to Total Capital Assets</t>
  </si>
  <si>
    <t>Long Term Debt to Equity Ratio</t>
  </si>
  <si>
    <t>Hutang Jk. Panjang</t>
  </si>
  <si>
    <t>Modal Sendiri</t>
  </si>
  <si>
    <t>Tangible Assets Debt Coverage</t>
  </si>
  <si>
    <t>Jlh Aktiva - Intangible - Htg Lcr</t>
  </si>
  <si>
    <t>A.</t>
  </si>
  <si>
    <t>Akumulasi Progres Fisik Civil Work</t>
  </si>
  <si>
    <t>JUMLAH BANGUNAN FASILITAS PELABUHAN</t>
  </si>
  <si>
    <t>ALAT  FASILITAS PELABUHAN</t>
  </si>
  <si>
    <t>JUMLAH ALAT FASILITAS PELABUHAN</t>
  </si>
  <si>
    <t>TOTAL INVESTASI FISIK</t>
  </si>
  <si>
    <t>INVESTASI NON FISIK</t>
  </si>
  <si>
    <t>PENATAAN/PENGEMBANGAN USAHA</t>
  </si>
  <si>
    <t>FINANCING COST :   Provisi</t>
  </si>
  <si>
    <t>Penerimaan piutang setoran modal</t>
  </si>
  <si>
    <t>Pengadaan TOS</t>
  </si>
  <si>
    <t>Organization &amp; Management Consultant</t>
  </si>
  <si>
    <t>Restitusi Pajak</t>
  </si>
  <si>
    <t>PROGRAM KERJA MANAJEMEN TAHUN 2017</t>
  </si>
  <si>
    <t>Peningkatan Progress Proyek</t>
  </si>
  <si>
    <t>Memastikan pengendalian waktu pelaksanaan dengan Microsoft Project.</t>
  </si>
  <si>
    <t>a. Civil Work   : 71,25%
b. PMSC         :  72,84 %</t>
  </si>
  <si>
    <t>Memastikan metode pelaksanaan tiap item/unit pekerjaan telah diserahkan minggu 2-4 minggu sebelum pekerjaan berikutnya.</t>
  </si>
  <si>
    <t>Memastikan/Pengecekan pekerjaan berikutnya dalam lintasan kritis telah dipersiapkan 1-4 minggu sebelumnya.</t>
  </si>
  <si>
    <t>Melaksanakan monitoring dan melaporkannya kepada komisaris/pemegang saham.</t>
  </si>
  <si>
    <t>Pengadaan  Equipment + IT</t>
  </si>
  <si>
    <t>a. Pabrikan CC 25%
b. Pabrikan ARTG 25%
c. Perakitan TOS 25%
d. Instal Truck &amp; Chasis 25%
e. Konsultan 25%</t>
  </si>
  <si>
    <t>Proses lelang</t>
  </si>
  <si>
    <t>Proses penandatanganan kontrak</t>
  </si>
  <si>
    <t>Memastikan Proses pengadaan sd.SPMK selesai Trw 2.</t>
  </si>
  <si>
    <t>Memastikan penyelesaian Drawing sampai Approval di Trw 3 thn 2017.</t>
  </si>
  <si>
    <t>Memastikan pabrikasi sudah dimulai pada Trw 4 2017 sd. Trw 1 2018 untuk alat CC dan ARTG.</t>
  </si>
  <si>
    <t>f.</t>
  </si>
  <si>
    <t>Memastikan loading/mobilisasi ke site sd.instalasi dan commisioning.</t>
  </si>
  <si>
    <r>
      <t xml:space="preserve">Restitusi PPN 2013 - 2016
</t>
    </r>
    <r>
      <rPr>
        <b/>
        <sz val="11"/>
        <color theme="1"/>
        <rFont val="Calibri"/>
        <family val="2"/>
      </rPr>
      <t>±</t>
    </r>
    <r>
      <rPr>
        <b/>
        <sz val="10.55"/>
        <color theme="1"/>
        <rFont val="Arial"/>
        <family val="2"/>
      </rPr>
      <t xml:space="preserve"> 20,72 M</t>
    </r>
  </si>
  <si>
    <t>PKP Patuh, Tertib Pajak</t>
  </si>
  <si>
    <t>Pengecekan/pembetulan kembali laporan PPN, PPh Thn 2013-2016 (dibantu pemegang saham).</t>
  </si>
  <si>
    <t>Pelaporan ke KPP</t>
  </si>
  <si>
    <t>Penyerahan dokumen dan Audit oleh KPP</t>
  </si>
  <si>
    <t xml:space="preserve">Pencairan Restitusi </t>
  </si>
  <si>
    <t>Pembiayaan Peralatan BM</t>
  </si>
  <si>
    <t>Kontrak Pendanaan Peralatan</t>
  </si>
  <si>
    <t>Penunjukan Arranger untuk pembiayaan dari luar</t>
  </si>
  <si>
    <t>Melaksanakan proses negosiasi Fee Arranger</t>
  </si>
  <si>
    <t xml:space="preserve">Penandatanganan kontrak kontrak pendanaan peralatan BM. </t>
  </si>
  <si>
    <t>Rekruetmen Pegawai</t>
  </si>
  <si>
    <t>Terpenuhinya kebutuhan SDM Tahun 2017</t>
  </si>
  <si>
    <t>Melaksanakan kerjasama dgn konsultan rekruetment pegawai.</t>
  </si>
  <si>
    <t>Pengumuman hasil seleksi calon pegawai</t>
  </si>
  <si>
    <t>Pelaksanaan LA dan FA untuk pengadaan Equipment dan IT</t>
  </si>
  <si>
    <t>Laporan</t>
  </si>
  <si>
    <t>Penyusunan Draft Laporan</t>
  </si>
  <si>
    <t xml:space="preserve">a. PMSC        :   33.33 % </t>
  </si>
  <si>
    <t>Laporan kajian Business Plan</t>
  </si>
  <si>
    <t xml:space="preserve">Penyusunan dokumen dasar kajian  </t>
  </si>
  <si>
    <t>Meningkatkan kompetensi SDM</t>
  </si>
  <si>
    <t>Penetapan SDM peserta Capacity Building</t>
  </si>
  <si>
    <t>Konsultan pendampingan dari konsultan perencana</t>
  </si>
  <si>
    <t xml:space="preserve">a. Laporan Bulanan
b. Laporan Akhir
</t>
  </si>
  <si>
    <t>Mendampingi pengawasan pelaksanaan pekerjaan</t>
  </si>
  <si>
    <t>Memberikan masukan dan jawaban atas pertanyaan dan permasalahan terkait design perencanaan dan RKS yg muncul pada saat pelaksanaan pekerjaan.</t>
  </si>
  <si>
    <t>Rp 850.195  M</t>
  </si>
  <si>
    <t>Keterangan</t>
  </si>
  <si>
    <t>Pekerjaan reklamasi,dermaga dan CY</t>
  </si>
  <si>
    <t>Jasa Konsultan PMSC</t>
  </si>
  <si>
    <t>Pekerjaan tambahan konsultan PMSC</t>
  </si>
  <si>
    <t>Pembuatan Rambu Suar Jalur Nelayan</t>
  </si>
  <si>
    <t>By.review design utk konstruksi</t>
  </si>
  <si>
    <t>Pengadaan Shore Box Connection (SBC)</t>
  </si>
  <si>
    <t>Konsultan pengawas dan perencanaan SBC</t>
  </si>
  <si>
    <t>Pengadaan Peralatan STS</t>
  </si>
  <si>
    <t>Pengadaan alat ARTG</t>
  </si>
  <si>
    <t>Pengadaan Terminal  Tractor</t>
  </si>
  <si>
    <t>Jasa konsultan alat</t>
  </si>
  <si>
    <t xml:space="preserve">IDC </t>
  </si>
  <si>
    <t>Beban diluar usaha (Bank dll)</t>
  </si>
  <si>
    <t>Pendapatan deposito/giro</t>
  </si>
  <si>
    <t>Pengembalian Uang Muka</t>
  </si>
  <si>
    <t>Potongan Retensi</t>
  </si>
  <si>
    <t xml:space="preserve">Lain-lain </t>
  </si>
  <si>
    <t>Jumlah Investasi Civil Work</t>
  </si>
  <si>
    <t>Jumlah Investasi Alat</t>
  </si>
  <si>
    <t>Pengadaan 4 (Empat) Unit Ship To Shore (STS) Crane di Terminal Petikemas Belawan Fase 2  ( 4 unit, @ USD. 11.050.000,- (Paket 4)</t>
  </si>
  <si>
    <t>III.</t>
  </si>
  <si>
    <t xml:space="preserve">                               :   IDC</t>
  </si>
  <si>
    <t>JUMLAH FINANCING  COST</t>
  </si>
  <si>
    <t>DEVELOPMENT COST</t>
  </si>
  <si>
    <t>4</t>
  </si>
  <si>
    <t>5</t>
  </si>
  <si>
    <t>6</t>
  </si>
  <si>
    <t>Penerimaan Piutang Setoran Modal</t>
  </si>
  <si>
    <t>Pengeluaran hutang lainnya</t>
  </si>
  <si>
    <t xml:space="preserve">PROGRAM KERJA  MANAJAMEN  </t>
  </si>
  <si>
    <t>REALISASI PROGRAM KERJA MANAJEMEN TRW I 2018</t>
  </si>
  <si>
    <t>SELESAI</t>
  </si>
  <si>
    <t>DALAM PROSES</t>
  </si>
  <si>
    <t>CARRY OVER</t>
  </si>
  <si>
    <t>KETERANGAN</t>
  </si>
  <si>
    <t>Penyelesaian Infrastruktur TPK Belawan Fase-2</t>
  </si>
  <si>
    <t xml:space="preserve">               √</t>
  </si>
  <si>
    <t>Pekerjaan Persiapan</t>
  </si>
  <si>
    <t>b. PMSC        :   33,33 %</t>
  </si>
  <si>
    <t>Perbaikan Tanah</t>
  </si>
  <si>
    <t>-</t>
  </si>
  <si>
    <r>
      <t xml:space="preserve">Waktu tunggu </t>
    </r>
    <r>
      <rPr>
        <i/>
        <sz val="11"/>
        <color theme="1"/>
        <rFont val="Arial"/>
        <family val="2"/>
      </rPr>
      <t>pre-loading</t>
    </r>
  </si>
  <si>
    <t>Cutting pre-loading</t>
  </si>
  <si>
    <r>
      <t xml:space="preserve">Pekerjaan </t>
    </r>
    <r>
      <rPr>
        <i/>
        <sz val="11"/>
        <color theme="1"/>
        <rFont val="Arial"/>
        <family val="2"/>
      </rPr>
      <t>Sheet Pile</t>
    </r>
  </si>
  <si>
    <t xml:space="preserve"> Pekerjaan Pengerukan Tahap II</t>
  </si>
  <si>
    <t xml:space="preserve"> Pekerjaan Dermaga</t>
  </si>
  <si>
    <t>Pemancangan</t>
  </si>
  <si>
    <r>
      <t xml:space="preserve">Produksi </t>
    </r>
    <r>
      <rPr>
        <i/>
        <sz val="11"/>
        <color theme="1"/>
        <rFont val="Arial"/>
        <family val="2"/>
      </rPr>
      <t>Pre-cast</t>
    </r>
  </si>
  <si>
    <r>
      <rPr>
        <i/>
        <sz val="11"/>
        <color theme="1"/>
        <rFont val="Arial"/>
        <family val="2"/>
      </rPr>
      <t>Handling</t>
    </r>
    <r>
      <rPr>
        <sz val="11"/>
        <color theme="1"/>
        <rFont val="Arial"/>
        <family val="2"/>
      </rPr>
      <t xml:space="preserve"> dan </t>
    </r>
    <r>
      <rPr>
        <i/>
        <sz val="11"/>
        <color theme="1"/>
        <rFont val="Arial"/>
        <family val="2"/>
      </rPr>
      <t>placing pre-cast</t>
    </r>
  </si>
  <si>
    <t>Beton bertulang - insitu</t>
  </si>
  <si>
    <r>
      <t xml:space="preserve"> Pekerjaan </t>
    </r>
    <r>
      <rPr>
        <i/>
        <sz val="11"/>
        <color theme="1"/>
        <rFont val="Arial"/>
        <family val="2"/>
      </rPr>
      <t>Container Yard</t>
    </r>
  </si>
  <si>
    <t xml:space="preserve"> Pekerjaan Fasilitas Penunjang</t>
  </si>
  <si>
    <t>g.</t>
  </si>
  <si>
    <r>
      <t xml:space="preserve"> Pekerjaan Perkerasan </t>
    </r>
    <r>
      <rPr>
        <i/>
        <sz val="11"/>
        <color theme="1"/>
        <rFont val="Arial"/>
        <family val="2"/>
      </rPr>
      <t>Causeway</t>
    </r>
  </si>
  <si>
    <t>h.</t>
  </si>
  <si>
    <t xml:space="preserve"> Pekerjaan Mekanikal</t>
  </si>
  <si>
    <t>i.</t>
  </si>
  <si>
    <t xml:space="preserve"> Pekerjaan Elektrikal</t>
  </si>
  <si>
    <r>
      <t>Pengadaan  Peralatan Bongkar Muat (</t>
    </r>
    <r>
      <rPr>
        <i/>
        <sz val="11"/>
        <color theme="1"/>
        <rFont val="Arial"/>
        <family val="2"/>
      </rPr>
      <t>Port Equipment</t>
    </r>
    <r>
      <rPr>
        <sz val="11"/>
        <color theme="1"/>
        <rFont val="Arial"/>
        <family val="2"/>
      </rPr>
      <t xml:space="preserve"> &amp; TOS)</t>
    </r>
  </si>
  <si>
    <t xml:space="preserve"> Kontrak Pekerjaan</t>
  </si>
  <si>
    <t>Jaminan Pekerjaan</t>
  </si>
  <si>
    <t>Pembukaan L/C</t>
  </si>
  <si>
    <t>Drawing</t>
  </si>
  <si>
    <t>Pabrikasi Alat</t>
  </si>
  <si>
    <t>Pengawasan Pengadaan Alat</t>
  </si>
  <si>
    <t>FAT</t>
  </si>
  <si>
    <t>Shipping dan Delivery</t>
  </si>
  <si>
    <t>Discharging di Belawan</t>
  </si>
  <si>
    <t xml:space="preserve">Restitusi PPN Tahun 2017 
</t>
  </si>
  <si>
    <t>Pengecekan/pembetulan kembali laporan PPN, PPh Tahun 2017 sd. 2018 (dibantu pemegang saham).</t>
  </si>
  <si>
    <t>± 41,87 M</t>
  </si>
  <si>
    <t>Pelaporan ke Kantor Pelayanan Pajak</t>
  </si>
  <si>
    <t>Penyerahan dokumen bukti pajak</t>
  </si>
  <si>
    <t xml:space="preserve">Pemeriksaan Dokumen </t>
  </si>
  <si>
    <t>Penetapan SKP - Lebih Bayar</t>
  </si>
  <si>
    <t>Permohonan Pembayaran Restitusi Pajak</t>
  </si>
  <si>
    <t xml:space="preserve">Pemasaran </t>
  </si>
  <si>
    <t>Proses penjajakan pasar</t>
  </si>
  <si>
    <t>Penetapan Tarif</t>
  </si>
  <si>
    <t>Penjajakan Mitra</t>
  </si>
  <si>
    <t>Pemetaan Pangsa Pasar</t>
  </si>
  <si>
    <t>Penentuan Strategi Pemasaran</t>
  </si>
  <si>
    <t>Operasional</t>
  </si>
  <si>
    <t>Proses  penyusunan SOP Operasional</t>
  </si>
  <si>
    <t>Izin prinsip untuk Operasional/kerjasama dengan Pelindo I</t>
  </si>
  <si>
    <t>Penyusunan SOP Pelayanan</t>
  </si>
  <si>
    <t>Penyempurnaan Struktur Organisasi dan SDM</t>
  </si>
  <si>
    <t>Proses pembahasan dengan konsultan.</t>
  </si>
  <si>
    <t>Pembuatan Struktur Organisasi Pra-Operasi</t>
  </si>
  <si>
    <t>Inventarisasi Kebutuhan SDM</t>
  </si>
  <si>
    <t>Rekrutmen SDM</t>
  </si>
  <si>
    <t>Pelatihan SDM</t>
  </si>
  <si>
    <r>
      <t xml:space="preserve">Penyempurnaan </t>
    </r>
    <r>
      <rPr>
        <i/>
        <sz val="11"/>
        <color theme="1"/>
        <rFont val="Arial"/>
        <family val="2"/>
      </rPr>
      <t>Business Plan</t>
    </r>
  </si>
  <si>
    <r>
      <t xml:space="preserve">Penetapan SDM peserta </t>
    </r>
    <r>
      <rPr>
        <i/>
        <sz val="11"/>
        <color theme="1"/>
        <rFont val="Arial"/>
        <family val="2"/>
      </rPr>
      <t>Capacity Building</t>
    </r>
  </si>
  <si>
    <r>
      <t xml:space="preserve">Pelaksanaan </t>
    </r>
    <r>
      <rPr>
        <i/>
        <sz val="11"/>
        <color theme="1"/>
        <rFont val="Arial"/>
        <family val="2"/>
      </rPr>
      <t>Capacity Building</t>
    </r>
  </si>
  <si>
    <t>Pengurusan Izin-Izin</t>
  </si>
  <si>
    <t>Menyurati Pelindo I untuk koordinasi dengan pihak KOPU dalam pengurusan SHGB an. PT Prima TPK dan selanjutnya pengurusan ke BPN</t>
  </si>
  <si>
    <t>Melakukan pengurusan API di Dinas Perdagangan Provinsi untuk kegiatan impor peralatan</t>
  </si>
  <si>
    <t>Pencairan Kredit Investasi (Civil work + Alat)</t>
  </si>
  <si>
    <t>Pencairan Pendanaan Peralatan</t>
  </si>
  <si>
    <r>
      <t xml:space="preserve">Proses penyiapan Laporan </t>
    </r>
    <r>
      <rPr>
        <i/>
        <sz val="11"/>
        <color theme="1"/>
        <rFont val="Arial"/>
        <family val="2"/>
      </rPr>
      <t>Business Plan dengan konsultan PWC</t>
    </r>
  </si>
  <si>
    <t>oleh KPP Besar Empat Jakarta.</t>
  </si>
  <si>
    <t>b. PMSC         :  93,01%</t>
  </si>
  <si>
    <t>Proses Pencairan Restitusi Pajak</t>
  </si>
  <si>
    <t xml:space="preserve">a. Civil Work   :  83,07%
</t>
  </si>
  <si>
    <t>- STS dalam proses Detail Design</t>
  </si>
  <si>
    <t>- A-RTG dalam proses Detail Design</t>
  </si>
  <si>
    <t>Telah dilaksanakan  pada Trw IV Tahun 2018</t>
  </si>
  <si>
    <t>Realisasi pencairan sd.Desember 2018 sebesar Rp.617 M.</t>
  </si>
  <si>
    <t>Nomor Induk Berusaha (NIB)/API telah selesai sedangkan SHGB dalam proses pengurusan</t>
  </si>
  <si>
    <t>Pelunasan Piutang Lain-Lain (Pengembalian UM &amp; Retensi)</t>
  </si>
  <si>
    <t xml:space="preserve"> Akum.Amortisasi Beban Ditangguhkan</t>
  </si>
  <si>
    <t>1101110</t>
  </si>
  <si>
    <t>1101320</t>
  </si>
  <si>
    <t>1107030</t>
  </si>
  <si>
    <t>1120010</t>
  </si>
  <si>
    <t>1116020</t>
  </si>
  <si>
    <t>1121010</t>
  </si>
  <si>
    <t>1231500</t>
  </si>
  <si>
    <t>1241129</t>
  </si>
  <si>
    <t>1251010</t>
  </si>
  <si>
    <t>3101000</t>
  </si>
  <si>
    <t>3700000</t>
  </si>
  <si>
    <t xml:space="preserve"> PENDAPATAN OPERASI</t>
  </si>
  <si>
    <t>Pendapatan pusat pelayanan kapal</t>
  </si>
  <si>
    <t>Pendapatan pusat pely.terminal petikemas</t>
  </si>
  <si>
    <t>5105</t>
  </si>
  <si>
    <t>5110</t>
  </si>
  <si>
    <t>5125</t>
  </si>
  <si>
    <t>5130</t>
  </si>
  <si>
    <t>5115</t>
  </si>
  <si>
    <t>5135</t>
  </si>
  <si>
    <t>5166</t>
  </si>
  <si>
    <t>5149</t>
  </si>
  <si>
    <t>RKAP 2019</t>
  </si>
  <si>
    <t xml:space="preserve"> Kewajiban Jangka Pendek</t>
  </si>
  <si>
    <t>KEWAJIBAN</t>
  </si>
  <si>
    <t xml:space="preserve"> Jumlah Modal</t>
  </si>
  <si>
    <t>LIABILITAS DAN EKUITAS</t>
  </si>
  <si>
    <t>EKUITAS</t>
  </si>
  <si>
    <t>Penerimaan Pendapatan Operasi (Pend. Tunai)</t>
  </si>
  <si>
    <t>Penerimaan pendapatan diluar usaha</t>
  </si>
  <si>
    <t>Pengeluaran hutang KSMU</t>
  </si>
  <si>
    <t>Pengeluaran untuk pengadaan alat (CC,RTG,TOS &amp; Head Truck)</t>
  </si>
  <si>
    <t xml:space="preserve">Penerimaan pinjaman Bank </t>
  </si>
  <si>
    <t>Biaya Review Design ME + Pendampingan</t>
  </si>
  <si>
    <t>Konsultan PMSC Fase 1</t>
  </si>
  <si>
    <t>Pengadaan 12 (Dua Belas) Unit Automatic Rubber Tyred Gantry (A-RTG) Crane di Terminal Petikemas Belawan Fase 2  (12 unit, @ USD. 2.779.000)  (Paket 5)</t>
  </si>
  <si>
    <t>Pengadaan 1 (Satu) Paket Terminal Operating System (TOS) di Terminal Petikemas Belawan Fase 2 (USD.11.128.510)(Paket 7)</t>
  </si>
  <si>
    <t>Fase 2</t>
  </si>
  <si>
    <t>Pemasangan Daya Listrik ke PLN</t>
  </si>
  <si>
    <t>Konsultan Pengawas Pengadaan Peralatan (MY 2015-2019) (Paket 2)</t>
  </si>
  <si>
    <t>Business Plan, DED Fase 1 dan FS Fase 1</t>
  </si>
  <si>
    <t>Biaya Pengurusan HGB dan BUP</t>
  </si>
  <si>
    <t>Eskalasi Harga</t>
  </si>
  <si>
    <t xml:space="preserve">Konsultan PMSC Fase 1 </t>
  </si>
  <si>
    <t xml:space="preserve">Pemb. Jalan Akses Menuju BICT Fase 1 &amp; 2 </t>
  </si>
  <si>
    <t xml:space="preserve">Pekerjaan Civil Fase 1 </t>
  </si>
  <si>
    <t xml:space="preserve">Konsultan Perencana Fase 1 </t>
  </si>
  <si>
    <t>Pengurusan HGB dan BUP</t>
  </si>
  <si>
    <t>Development Cost Fase 1</t>
  </si>
  <si>
    <t>Jumlah Investasi PMSC</t>
  </si>
  <si>
    <t>Pengeluaran hutang Usaha</t>
  </si>
  <si>
    <t>Lampiran 6</t>
  </si>
  <si>
    <t>PT PRIMA TERMINAL PETI KEMAS</t>
  </si>
  <si>
    <t>RINCIAN LAPORAN LABA RUGI</t>
  </si>
  <si>
    <t>PENDAPATAN OPERASI</t>
  </si>
  <si>
    <t>PENDAPATAN PUSAT PELY.KAPAL</t>
  </si>
  <si>
    <t>PENDAPATAN PUSAT PELY.BARANG</t>
  </si>
  <si>
    <t>PENDAPATAN PUSAT PELY.PENGSH.ALAT</t>
  </si>
  <si>
    <t>PENDAPATAN PUSAT PELY.TERMINAL</t>
  </si>
  <si>
    <t>PEND. PUSAT PELY.TERMINAL PETI KEMAS</t>
  </si>
  <si>
    <t>PENDAPATAN  PUSAT PELY.PENGSH.TBAL</t>
  </si>
  <si>
    <t xml:space="preserve">  JUMLAH PENDAPATAN  USAHA</t>
  </si>
  <si>
    <t xml:space="preserve">  REDUKSI PENDAPATAN USAHA</t>
  </si>
  <si>
    <t>RED.PEND. PELYANANAN KAPAL</t>
  </si>
  <si>
    <t>RED.PEND. PELYANANAN BARANG</t>
  </si>
  <si>
    <t>RED.PEND. PELY.PENGUSAHAAN ALAT</t>
  </si>
  <si>
    <t>RED.PEND. PELAYANAN TERMINAL</t>
  </si>
  <si>
    <t>RED.PEND. PELY. TERMINAL PETI KEMAS</t>
  </si>
  <si>
    <t>RED.PEND. PELY.PENGUSAHAAN TBAL</t>
  </si>
  <si>
    <t xml:space="preserve">  JUMLAH  REDUKSI PENDAPATAN </t>
  </si>
  <si>
    <t>JUMLAH PENDAPATAN USAHA NETTO</t>
  </si>
  <si>
    <t>BEBAN OPERASI</t>
  </si>
  <si>
    <t>BEBAN PEGAWAI</t>
  </si>
  <si>
    <t>BEBAN BAHAN</t>
  </si>
  <si>
    <t>BEBAN PEMELIHARAAN</t>
  </si>
  <si>
    <t>BEBAN PENYUSUTAN DAN AMORTISASI</t>
  </si>
  <si>
    <t>BEBAN ASURANSI</t>
  </si>
  <si>
    <t>BEBAN SEWA</t>
  </si>
  <si>
    <t>BEBAN KERJA SAMA MITRA USAHA (KSMU)</t>
  </si>
  <si>
    <t>BEBAN ADMINSITRASI KANTOR</t>
  </si>
  <si>
    <t>BEBAN UMUM</t>
  </si>
  <si>
    <t>JUMLAH  BEBAN PRA OPERASI</t>
  </si>
  <si>
    <t>LABA/( RUGI ) USAHA</t>
  </si>
  <si>
    <t>IV.</t>
  </si>
  <si>
    <t>PENDAPATAN DAN BEBAN DI LUAR USAHA</t>
  </si>
  <si>
    <t>PENDAPATAN DI LUAR USAHA</t>
  </si>
  <si>
    <t>BEBAN DI LUAR USAHA</t>
  </si>
  <si>
    <t>SELISIH  PENDAPATAN &amp; BEBAN DI LUAR USAHA</t>
  </si>
  <si>
    <t>7220</t>
  </si>
  <si>
    <t xml:space="preserve">POS-POS LUAR BIASA </t>
  </si>
  <si>
    <t>LABA/( RUGI ) SEBELUM PAJAK</t>
  </si>
  <si>
    <t>PENDAPATAN PAJAK TANGGUHAN</t>
  </si>
  <si>
    <t xml:space="preserve">  LABA/(RUGI) SETELAH PAJAK</t>
  </si>
  <si>
    <t xml:space="preserve">  PENDAPATAN OPERASI</t>
  </si>
  <si>
    <t>4101</t>
  </si>
  <si>
    <t xml:space="preserve">  01. Sub PPL L a b u h</t>
  </si>
  <si>
    <t xml:space="preserve">  02. Sub PPL Penambatan </t>
  </si>
  <si>
    <t xml:space="preserve">  03. Sub PPL Pemanduan</t>
  </si>
  <si>
    <t xml:space="preserve">  04. Sub PPL Penundaan</t>
  </si>
  <si>
    <t xml:space="preserve">  05. Sub PPL Air Kapal</t>
  </si>
  <si>
    <t xml:space="preserve">  99. Sub PPL Kapal Lainnya</t>
  </si>
  <si>
    <t>Jumlah 4101</t>
  </si>
  <si>
    <t xml:space="preserve"> </t>
  </si>
  <si>
    <t xml:space="preserve">  01. Sub PPL D e r m a g a</t>
  </si>
  <si>
    <t xml:space="preserve">  02. Sub PPL G u d a n g</t>
  </si>
  <si>
    <t xml:space="preserve">        01.  Pengusahaan</t>
  </si>
  <si>
    <t xml:space="preserve">        02.  Persewaan </t>
  </si>
  <si>
    <t>Jumlah 702.02</t>
  </si>
  <si>
    <t xml:space="preserve">  03. Sub PPL Lapangan </t>
  </si>
  <si>
    <t>Jumlah 702.03.</t>
  </si>
  <si>
    <t xml:space="preserve">  04. Sub PPL Overbrengen</t>
  </si>
  <si>
    <t xml:space="preserve">  05. Sub PPL Terminal Operator</t>
  </si>
  <si>
    <t xml:space="preserve">  06. Sub PPL Pipanisasi</t>
  </si>
  <si>
    <t xml:space="preserve">  99. Sub PPL Pelayanan Barang Lainnya</t>
  </si>
  <si>
    <t>Jumlah 4103</t>
  </si>
  <si>
    <t xml:space="preserve">  01. Sub PPL Pengusahaan Kran Darat</t>
  </si>
  <si>
    <t xml:space="preserve">  02. Sub PPL Pengusahaan Kran Apung</t>
  </si>
  <si>
    <t xml:space="preserve">  03. Sub PPL Pengusahaan Forklift</t>
  </si>
  <si>
    <t xml:space="preserve">  04. Sub PPL Pengusahaan Head Truck</t>
  </si>
  <si>
    <t xml:space="preserve">  05. Sub PPL Pengusahaan C h a s i s</t>
  </si>
  <si>
    <t xml:space="preserve">  06. Sub PPL Pengusahaan Tongkang</t>
  </si>
  <si>
    <t xml:space="preserve">  07. Sub PPL Pengusahaan B K M P</t>
  </si>
  <si>
    <t xml:space="preserve">  08. Sub PPL Pengusahaan Towing Tracktor</t>
  </si>
  <si>
    <t xml:space="preserve">  09. Sub PPL Pengusahaan Timbangan</t>
  </si>
  <si>
    <t xml:space="preserve">  10. Sub PPL Pengusahaan Reception Facilities</t>
  </si>
  <si>
    <t xml:space="preserve">  11. Sub PPL Pengusahaan Alat P M K </t>
  </si>
  <si>
    <t xml:space="preserve">  99. Sub PPL Pengusahaan Alat Lainnya</t>
  </si>
  <si>
    <t>Jumlah 4122</t>
  </si>
  <si>
    <t xml:space="preserve">  01. Sub PPL Stevedoring</t>
  </si>
  <si>
    <t xml:space="preserve">  02. Sub PPL Cargodoring</t>
  </si>
  <si>
    <t xml:space="preserve">  03. Sub PPL Overbringen</t>
  </si>
  <si>
    <t xml:space="preserve">  04. Sub PPL Receiving/Delivery</t>
  </si>
  <si>
    <t xml:space="preserve">  05. Sub PPL B/M Peti Kemas</t>
  </si>
  <si>
    <t xml:space="preserve">  06. Sub PPL Penyewaan Alat</t>
  </si>
  <si>
    <t xml:space="preserve">  07. Sub PPL Reefer Container</t>
  </si>
  <si>
    <t xml:space="preserve">  08. Sub PPL Pendpt. RO RO</t>
  </si>
  <si>
    <t xml:space="preserve">  99. Sub.PPL.Kegiatan lainnya</t>
  </si>
  <si>
    <t>4102</t>
  </si>
  <si>
    <t>4102010000</t>
  </si>
  <si>
    <t xml:space="preserve">  01. Sub PPL Operasi Kapal</t>
  </si>
  <si>
    <t xml:space="preserve">        01. Captive Cargo</t>
  </si>
  <si>
    <t xml:space="preserve">        02. Transhipment</t>
  </si>
  <si>
    <t xml:space="preserve">        03. Shifting</t>
  </si>
  <si>
    <t xml:space="preserve">        04. Uncontainerized</t>
  </si>
  <si>
    <t xml:space="preserve">        05. Over Height/Weight/Lenght</t>
  </si>
  <si>
    <t xml:space="preserve">        06. Buku/Tutup Palka</t>
  </si>
  <si>
    <t xml:space="preserve">        07. Pembatalan Muatan</t>
  </si>
  <si>
    <t>Jumlah 4102.01</t>
  </si>
  <si>
    <t xml:space="preserve">  02. Sub PPL Operasi Lapangan </t>
  </si>
  <si>
    <t xml:space="preserve">        01. Lift On / Of</t>
  </si>
  <si>
    <t xml:space="preserve">        02. Relokasi Alat</t>
  </si>
  <si>
    <t xml:space="preserve">        03. Gerakan Extra</t>
  </si>
  <si>
    <t xml:space="preserve">        04. Reefer Container</t>
  </si>
  <si>
    <t xml:space="preserve">        05. Penumpukan Container</t>
  </si>
  <si>
    <t xml:space="preserve">        06. Pengusahaan Lapangan</t>
  </si>
  <si>
    <t xml:space="preserve">        07. Haulage/Trucking</t>
  </si>
  <si>
    <t>Jumlah 4102.02</t>
  </si>
  <si>
    <t xml:space="preserve">  03. Sub PPL Operasi CFS</t>
  </si>
  <si>
    <t xml:space="preserve">        01. Stuffing</t>
  </si>
  <si>
    <t xml:space="preserve">        02. Stripping</t>
  </si>
  <si>
    <t xml:space="preserve">        03. Receiving</t>
  </si>
  <si>
    <t xml:space="preserve">        04. Delivery</t>
  </si>
  <si>
    <t xml:space="preserve">        05. Penumpukan Barang</t>
  </si>
  <si>
    <t xml:space="preserve">        06. Persewaan CFS ( Lumpsum )</t>
  </si>
  <si>
    <t xml:space="preserve">        07. T u s l a h</t>
  </si>
  <si>
    <t xml:space="preserve">        08. Rubah Status</t>
  </si>
  <si>
    <t xml:space="preserve">        09. Pengusahaan Alat</t>
  </si>
  <si>
    <t>Jumlah 4102.03</t>
  </si>
  <si>
    <t xml:space="preserve">  99. Sub PPL Operasi Lainnya</t>
  </si>
  <si>
    <t xml:space="preserve">        01. D e r m a g a</t>
  </si>
  <si>
    <t xml:space="preserve">        02. Pas Pelabuhan</t>
  </si>
  <si>
    <t xml:space="preserve">        03. Repair Container</t>
  </si>
  <si>
    <t xml:space="preserve">        04. Cleaning Container</t>
  </si>
  <si>
    <t xml:space="preserve">        05. Lainnya</t>
  </si>
  <si>
    <t>Jumlah 4102.99</t>
  </si>
  <si>
    <t>Jumlah 4102</t>
  </si>
  <si>
    <t xml:space="preserve">  01. Sub PPL T a n a h</t>
  </si>
  <si>
    <t xml:space="preserve">       01. Daratan     </t>
  </si>
  <si>
    <t xml:space="preserve">       02. Perairan</t>
  </si>
  <si>
    <t>Jumlah 706.01</t>
  </si>
  <si>
    <t xml:space="preserve">  02. Sub PPL B a n g u n a n </t>
  </si>
  <si>
    <t xml:space="preserve">       01. G e d u n g</t>
  </si>
  <si>
    <t xml:space="preserve">       02. R u a n g a n </t>
  </si>
  <si>
    <t>Jumlah 706.02</t>
  </si>
  <si>
    <t xml:space="preserve">  03. Sub PPL Air Minum</t>
  </si>
  <si>
    <t xml:space="preserve">       01. Diusahakan sendiri</t>
  </si>
  <si>
    <t xml:space="preserve">       02. Pihak ketiga</t>
  </si>
  <si>
    <t>Jumlah 706.03</t>
  </si>
  <si>
    <t xml:space="preserve">  04. Sub PPL Pengusahaan Listrik</t>
  </si>
  <si>
    <t xml:space="preserve">  99. Sub.PPL TBAL Lainnya</t>
  </si>
  <si>
    <t>Jumlah 4120</t>
  </si>
  <si>
    <t>4901</t>
  </si>
  <si>
    <t xml:space="preserve">  06. Sub PPL Jasa Kapal Lainnya</t>
  </si>
  <si>
    <t>Jumlah 4901</t>
  </si>
  <si>
    <t>4903</t>
  </si>
  <si>
    <t xml:space="preserve">  06. Sub PPL  Pipanisasi</t>
  </si>
  <si>
    <t>Jumlah 4903</t>
  </si>
  <si>
    <t>4910</t>
  </si>
  <si>
    <t xml:space="preserve">  04. Sub PPL Pengusahaan Truck</t>
  </si>
  <si>
    <t xml:space="preserve">  07. Sub PPL Pengusahaan Towing Tracktor</t>
  </si>
  <si>
    <t xml:space="preserve">  08. Sub PPL Pengusahaan Timbangan</t>
  </si>
  <si>
    <t xml:space="preserve">  09. Sub PPL Pengusahaan Wheal Loader</t>
  </si>
  <si>
    <t xml:space="preserve">  10. Sub PPL Reception Facilities</t>
  </si>
  <si>
    <t>Jumlah 4910</t>
  </si>
  <si>
    <t>Jumlah 754</t>
  </si>
  <si>
    <t>Jumlah 755</t>
  </si>
  <si>
    <t xml:space="preserve">  04. Sub PPL Listrik</t>
  </si>
  <si>
    <t xml:space="preserve">  99. Sub PPL TBAL Lainnya</t>
  </si>
  <si>
    <t>Jumlah 756</t>
  </si>
  <si>
    <t>JUMLAH PENDAPATAN  USAHA NETTO</t>
  </si>
  <si>
    <t>5101010000</t>
  </si>
  <si>
    <t xml:space="preserve">  01. Penghasilan Merit  Pegawai</t>
  </si>
  <si>
    <t>5101020000</t>
  </si>
  <si>
    <t xml:space="preserve">  02. Tunjangan Pegawai</t>
  </si>
  <si>
    <t xml:space="preserve">      01. Perumahan</t>
  </si>
  <si>
    <t xml:space="preserve">      02. Telepon/Komunikasi</t>
  </si>
  <si>
    <t xml:space="preserve">      03. Jabatan</t>
  </si>
  <si>
    <t xml:space="preserve">      04. Kemahalan</t>
  </si>
  <si>
    <t xml:space="preserve">      05. Transport/BBM</t>
  </si>
  <si>
    <t xml:space="preserve">      06. Cuti</t>
  </si>
  <si>
    <t xml:space="preserve">      07. Hari Raya/THR</t>
  </si>
  <si>
    <t xml:space="preserve">      08. Insentif Prestasi</t>
  </si>
  <si>
    <t xml:space="preserve">      09. Kenderaan</t>
  </si>
  <si>
    <t>5101030000</t>
  </si>
  <si>
    <t xml:space="preserve">  03. Lembur/Insentif</t>
  </si>
  <si>
    <t>5101040000</t>
  </si>
  <si>
    <t xml:space="preserve">  04. Bonus/Jasa Produksi/Apresiasi</t>
  </si>
  <si>
    <t>5101050000</t>
  </si>
  <si>
    <t xml:space="preserve">  05.Beban pegawai lainnya</t>
  </si>
  <si>
    <t xml:space="preserve">      01. Gaji Ke 13</t>
  </si>
  <si>
    <t xml:space="preserve">      02. Uang Duka/Kematian</t>
  </si>
  <si>
    <t xml:space="preserve">      99. Lain-lain</t>
  </si>
  <si>
    <t>5303010000</t>
  </si>
  <si>
    <t xml:space="preserve">  06.Beban penghasilan Direksi/Komisaris</t>
  </si>
  <si>
    <t xml:space="preserve">  07.Beban tunjangan Direksi/Komisaris</t>
  </si>
  <si>
    <t>5303030000</t>
  </si>
  <si>
    <t xml:space="preserve">      01. Beban Perumahan</t>
  </si>
  <si>
    <t xml:space="preserve">      02. Beban Utilitas</t>
  </si>
  <si>
    <t xml:space="preserve">      03. Beban Cuti</t>
  </si>
  <si>
    <t>5303130000</t>
  </si>
  <si>
    <t xml:space="preserve">      04. Beban THR</t>
  </si>
  <si>
    <t xml:space="preserve">      05. Beban Transport</t>
  </si>
  <si>
    <t xml:space="preserve">      06. Beban Komunikasi</t>
  </si>
  <si>
    <t xml:space="preserve">      99. Beban Lainnya</t>
  </si>
  <si>
    <t xml:space="preserve">  05.Beban Tunjangan PPh Pasal 21</t>
  </si>
  <si>
    <t>5101090000</t>
  </si>
  <si>
    <t xml:space="preserve">      01. Beban tunjangan PPh Psl 21 Pegawai</t>
  </si>
  <si>
    <t>5303050000</t>
  </si>
  <si>
    <t xml:space="preserve">      02. Beban Tunjangan PPh Psl 21 Direksi/Komisaris</t>
  </si>
  <si>
    <t>Jumlah 5101</t>
  </si>
  <si>
    <t xml:space="preserve">  01. Bahan Bakar</t>
  </si>
  <si>
    <t>5105010200</t>
  </si>
  <si>
    <t xml:space="preserve">        01. Kenderaan</t>
  </si>
  <si>
    <t xml:space="preserve">        02. Kapal Pandu/Tunda</t>
  </si>
  <si>
    <t xml:space="preserve">        03. Alat Fasilitas Pelabuhan</t>
  </si>
  <si>
    <t xml:space="preserve">        04. Instalasi Fasilitas Pelabuhan</t>
  </si>
  <si>
    <t>5105010100</t>
  </si>
  <si>
    <t xml:space="preserve">        05. G e n s e t</t>
  </si>
  <si>
    <t xml:space="preserve">        99. Bahan  Bakar Lainnya</t>
  </si>
  <si>
    <t>Jumlah 510501</t>
  </si>
  <si>
    <t xml:space="preserve">  02. Bahan Pelumas</t>
  </si>
  <si>
    <t>5105020000</t>
  </si>
  <si>
    <t>Jumlah 510502</t>
  </si>
  <si>
    <t xml:space="preserve">  03. Bahan Makanan</t>
  </si>
  <si>
    <t xml:space="preserve">        01. Makanan di Kapal</t>
  </si>
  <si>
    <t xml:space="preserve">        02. Makanan di R S P </t>
  </si>
  <si>
    <t>5105030000</t>
  </si>
  <si>
    <t xml:space="preserve">        03. Makanan di Kantor</t>
  </si>
  <si>
    <t>Jumlah 510503</t>
  </si>
  <si>
    <t xml:space="preserve">  04. Bahan  A i r  </t>
  </si>
  <si>
    <t>5105040000</t>
  </si>
  <si>
    <t xml:space="preserve">        01. Umum ( Kantor)</t>
  </si>
  <si>
    <t xml:space="preserve">        02. Operasional</t>
  </si>
  <si>
    <t>Jumlah 510504</t>
  </si>
  <si>
    <t xml:space="preserve">  05. Bahan Listrik</t>
  </si>
  <si>
    <t>5105050000</t>
  </si>
  <si>
    <t>Jumlah 510505</t>
  </si>
  <si>
    <t xml:space="preserve">  06. Bahan Telepone dan Ijin Frekuansi</t>
  </si>
  <si>
    <t>5105060000</t>
  </si>
  <si>
    <t>Jumlah 510506</t>
  </si>
  <si>
    <t xml:space="preserve">  07. Bahan Obat-Obatan dan bahan Medis</t>
  </si>
  <si>
    <t xml:space="preserve">  08. Bahan Pas Pelabuhan</t>
  </si>
  <si>
    <t xml:space="preserve">  09. Bahan Pemadam kebakaran (PMK)</t>
  </si>
  <si>
    <t xml:space="preserve">  10. Bahan Perlengkapan</t>
  </si>
  <si>
    <t>5166060000</t>
  </si>
  <si>
    <t xml:space="preserve">       01. Umum ( Kantor)</t>
  </si>
  <si>
    <t>5105100000</t>
  </si>
  <si>
    <t xml:space="preserve">       02. Operasional</t>
  </si>
  <si>
    <t xml:space="preserve">       03. Kerja (Tehnik)</t>
  </si>
  <si>
    <t>Jumlah 510510</t>
  </si>
  <si>
    <t>5105110000</t>
  </si>
  <si>
    <t xml:space="preserve">  11. Bahan Relokasi Aktiva Tetap dan Inventaris</t>
  </si>
  <si>
    <t>5105990000</t>
  </si>
  <si>
    <t xml:space="preserve">  12. Bahan Bahan Lainnya</t>
  </si>
  <si>
    <t>Jumlah 5105</t>
  </si>
  <si>
    <t xml:space="preserve">  01. Pem. Bangunan Faspel</t>
  </si>
  <si>
    <t xml:space="preserve">  02. Pem. K a p a l</t>
  </si>
  <si>
    <t xml:space="preserve">  03. Pem. Alat Faspel</t>
  </si>
  <si>
    <t xml:space="preserve">  04. Pem. Instalasi Faspel</t>
  </si>
  <si>
    <t xml:space="preserve">  05. Pem. T a n a h</t>
  </si>
  <si>
    <t>5110070000</t>
  </si>
  <si>
    <t xml:space="preserve">  06. Pem. Jalan dan Bangunan</t>
  </si>
  <si>
    <t>5110080000</t>
  </si>
  <si>
    <t xml:space="preserve">  07. Pem. P e r a l a t a n</t>
  </si>
  <si>
    <t>5110090000</t>
  </si>
  <si>
    <t xml:space="preserve">  08. Pem. K e n d e r a a n</t>
  </si>
  <si>
    <t>5110100000</t>
  </si>
  <si>
    <t xml:space="preserve">  09. Pem. E m p l a s m e n</t>
  </si>
  <si>
    <t>5110990000</t>
  </si>
  <si>
    <t xml:space="preserve">  99. Pemeliharaan Lainnya</t>
  </si>
  <si>
    <t>Jumlah 5110</t>
  </si>
  <si>
    <t>5120010000</t>
  </si>
  <si>
    <t xml:space="preserve">  01. Peny. Properti Investasi</t>
  </si>
  <si>
    <t>5125020000</t>
  </si>
  <si>
    <t xml:space="preserve">  02. Peny. Bangunan Faspel</t>
  </si>
  <si>
    <t>5125030000</t>
  </si>
  <si>
    <t xml:space="preserve">  03. Peny. K a p a l</t>
  </si>
  <si>
    <t>5125040000</t>
  </si>
  <si>
    <t xml:space="preserve">  04. Peny. Alat Faspel</t>
  </si>
  <si>
    <t>5125050000</t>
  </si>
  <si>
    <t xml:space="preserve">  05. Peny. Instalasi Faspel</t>
  </si>
  <si>
    <t>5125070000</t>
  </si>
  <si>
    <t xml:space="preserve">  06. Peny. Jalan dan Bangunan</t>
  </si>
  <si>
    <t>5125080000</t>
  </si>
  <si>
    <t xml:space="preserve">  07. Peny. P e r a l a t a n</t>
  </si>
  <si>
    <t>5125090000</t>
  </si>
  <si>
    <t xml:space="preserve">  08. Peny. K e n d e r a a n</t>
  </si>
  <si>
    <t>5125100000</t>
  </si>
  <si>
    <t xml:space="preserve">  09. Peny. E m p l a s m e n</t>
  </si>
  <si>
    <t>5127300000</t>
  </si>
  <si>
    <t xml:space="preserve">  10. Amort Beban Pengerukan dan Alur Pelayaran</t>
  </si>
  <si>
    <t>5127500000</t>
  </si>
  <si>
    <t xml:space="preserve">  11. Amort.Beban Konsultan unt Penelitian dan Pengembangan</t>
  </si>
  <si>
    <t xml:space="preserve">  12. Amort.Beban Pendidikan Litbang ,Pascasarjana</t>
  </si>
  <si>
    <t xml:space="preserve">  13. Amort.Beban Litbang  Yang Dilaksanakan Sendiri</t>
  </si>
  <si>
    <t xml:space="preserve">  14. Amort Beban Pengurusan Hak Atas Tanah</t>
  </si>
  <si>
    <t xml:space="preserve">  15. Amort Beban Pendirian Perusahaan</t>
  </si>
  <si>
    <t xml:space="preserve">  16. Amort Beban Pemeliharaan Aktiva Tetap</t>
  </si>
  <si>
    <t xml:space="preserve">  17. Amort Beban Pengurusan Aktiva tatap Leasing</t>
  </si>
  <si>
    <t>5127990000</t>
  </si>
  <si>
    <t xml:space="preserve">  99. Amort.Beban Lainnya</t>
  </si>
  <si>
    <t>Jumlah 5125</t>
  </si>
  <si>
    <t>5130020000</t>
  </si>
  <si>
    <t xml:space="preserve">  01. Asuransi Bangunan Faspel</t>
  </si>
  <si>
    <t>5130030000</t>
  </si>
  <si>
    <t xml:space="preserve">  02. Asuransi K a p a l</t>
  </si>
  <si>
    <t>5130040000</t>
  </si>
  <si>
    <t xml:space="preserve">  03. Asuransi Alat Faspel</t>
  </si>
  <si>
    <t>5130050000</t>
  </si>
  <si>
    <t xml:space="preserve">  04. Asuransi Instalasi Faspel</t>
  </si>
  <si>
    <t>5130070000</t>
  </si>
  <si>
    <t xml:space="preserve">  05. Asuransi Jalan dan Bangunan</t>
  </si>
  <si>
    <t>5130080000</t>
  </si>
  <si>
    <t xml:space="preserve">  06. Asuransi Peralatan</t>
  </si>
  <si>
    <t>5130090000</t>
  </si>
  <si>
    <t xml:space="preserve">  07. Asuransi Kenderaan</t>
  </si>
  <si>
    <t>5130100000</t>
  </si>
  <si>
    <t xml:space="preserve">  08. Asuransi E m p l a s m e n</t>
  </si>
  <si>
    <t>5130200000</t>
  </si>
  <si>
    <t xml:space="preserve">  09. Asuransi Kecelakaan Kerja</t>
  </si>
  <si>
    <t>5130990000</t>
  </si>
  <si>
    <t xml:space="preserve">  99. Asuransi Lainnya</t>
  </si>
  <si>
    <t>Jumlah 5130</t>
  </si>
  <si>
    <t xml:space="preserve">  01. Bangunan Faspel</t>
  </si>
  <si>
    <t xml:space="preserve">  02. K a p a l</t>
  </si>
  <si>
    <t xml:space="preserve">  03. Alat Faspel</t>
  </si>
  <si>
    <t>5115020000</t>
  </si>
  <si>
    <t xml:space="preserve">  04. Instalasi Faspel</t>
  </si>
  <si>
    <t>5115070000</t>
  </si>
  <si>
    <t xml:space="preserve">  05. Jalan dan Bangunan</t>
  </si>
  <si>
    <t>5115080000</t>
  </si>
  <si>
    <t xml:space="preserve">  06. Peralatan</t>
  </si>
  <si>
    <t>5115090000</t>
  </si>
  <si>
    <t xml:space="preserve">  07. Kenderaan</t>
  </si>
  <si>
    <t xml:space="preserve">  08. E m p l a s m e n</t>
  </si>
  <si>
    <t xml:space="preserve">  09. Tanah</t>
  </si>
  <si>
    <t xml:space="preserve">  10. Upah buruh/tenaga kerja</t>
  </si>
  <si>
    <t xml:space="preserve">  11. Operator gudang/lapangan</t>
  </si>
  <si>
    <t xml:space="preserve">  12. Jala lambung/barang</t>
  </si>
  <si>
    <t xml:space="preserve">  13. Peralatan PMK</t>
  </si>
  <si>
    <t xml:space="preserve">  14. Peralatan utk kegiatan BM</t>
  </si>
  <si>
    <t xml:space="preserve">  15. Peraalatan untuk lift on/off BM peti kemas</t>
  </si>
  <si>
    <t xml:space="preserve">  16. Honorarium kegiatan B/M</t>
  </si>
  <si>
    <t>5115200000</t>
  </si>
  <si>
    <t xml:space="preserve">  17. Tenaga Kerja dan Adm</t>
  </si>
  <si>
    <t>5115450000</t>
  </si>
  <si>
    <t xml:space="preserve">  18. Peralatan komputer</t>
  </si>
  <si>
    <t>5115990000</t>
  </si>
  <si>
    <t xml:space="preserve">  99. Lainnya</t>
  </si>
  <si>
    <t>Jumlah 5115</t>
  </si>
  <si>
    <t>5135010000</t>
  </si>
  <si>
    <t xml:space="preserve">  02. KSMU K a p a l</t>
  </si>
  <si>
    <t>5135030000</t>
  </si>
  <si>
    <t xml:space="preserve">  03. KSMU Alat-alat  Faspel</t>
  </si>
  <si>
    <t>5135050000</t>
  </si>
  <si>
    <t xml:space="preserve">  04. KSMU Instalasi Faspel</t>
  </si>
  <si>
    <t>5135060000</t>
  </si>
  <si>
    <t xml:space="preserve">  09. KSMU T a n a h</t>
  </si>
  <si>
    <t xml:space="preserve">  06. KSMU Jalan d an Bangunan</t>
  </si>
  <si>
    <t xml:space="preserve">  07. KSMU Peralatan</t>
  </si>
  <si>
    <t xml:space="preserve">  08. KSMU Kendaraan</t>
  </si>
  <si>
    <t xml:space="preserve">  09. KSMU Empalsement</t>
  </si>
  <si>
    <t xml:space="preserve">  10. Penggunaan Buruh dan Tenaga Kerja</t>
  </si>
  <si>
    <t>5135990000</t>
  </si>
  <si>
    <t xml:space="preserve">  99. KSMU Lainnya</t>
  </si>
  <si>
    <t>Jumlah 5135</t>
  </si>
  <si>
    <t>5166010000</t>
  </si>
  <si>
    <t xml:space="preserve">  01. Cetak dan Foto Copy</t>
  </si>
  <si>
    <t>5166020000</t>
  </si>
  <si>
    <t xml:space="preserve">  02. Kertas dan Alat-alat Tulis</t>
  </si>
  <si>
    <t>5166030000</t>
  </si>
  <si>
    <t xml:space="preserve">  03. Pengiriman Surat </t>
  </si>
  <si>
    <t>5166040000</t>
  </si>
  <si>
    <t xml:space="preserve">  04. Srt Kabar Majalah, Buletin dan Buku</t>
  </si>
  <si>
    <t>5166050000</t>
  </si>
  <si>
    <t xml:space="preserve">  05. Ruangan dan Peralatan Rapat</t>
  </si>
  <si>
    <t>5199020000</t>
  </si>
  <si>
    <t xml:space="preserve">  06. Jamuan Rapat</t>
  </si>
  <si>
    <t>5199030000</t>
  </si>
  <si>
    <t xml:space="preserve">  07. Rumah Tangga</t>
  </si>
  <si>
    <t>5355010000</t>
  </si>
  <si>
    <t xml:space="preserve">  08. Pemeriksaan/Audit Eksternal</t>
  </si>
  <si>
    <t>5355050000</t>
  </si>
  <si>
    <t xml:space="preserve">  09. Penanganan Perkara</t>
  </si>
  <si>
    <t>5127150000</t>
  </si>
  <si>
    <t xml:space="preserve">  10. Sertifikasi HPL</t>
  </si>
  <si>
    <t>5166070000</t>
  </si>
  <si>
    <t xml:space="preserve">  99. Adminsitasi Kantor Lainnya</t>
  </si>
  <si>
    <t>Jumlah 5166</t>
  </si>
  <si>
    <t>5149000000</t>
  </si>
  <si>
    <t xml:space="preserve">  01. Perjalanan Dinas</t>
  </si>
  <si>
    <t xml:space="preserve">  02. Penyisihan Piutang</t>
  </si>
  <si>
    <t xml:space="preserve">  03. Penagihan Piutang</t>
  </si>
  <si>
    <t xml:space="preserve">  04. Keamanan Pelabuhan</t>
  </si>
  <si>
    <t xml:space="preserve">  05. S u r v e y</t>
  </si>
  <si>
    <t>5207000000</t>
  </si>
  <si>
    <t xml:space="preserve">  06. Promosi/Pemasaran</t>
  </si>
  <si>
    <t xml:space="preserve">  07. I k l a n</t>
  </si>
  <si>
    <t>5137010000</t>
  </si>
  <si>
    <t xml:space="preserve">  08. Pajak Bumi dan Bangunan</t>
  </si>
  <si>
    <t xml:space="preserve">  09. Pajak Kendaraan</t>
  </si>
  <si>
    <t xml:space="preserve">  10. Ganti Rugi</t>
  </si>
  <si>
    <t xml:space="preserve">  11. K l a i m</t>
  </si>
  <si>
    <t>5355020000</t>
  </si>
  <si>
    <t xml:space="preserve">  12. Konsultan</t>
  </si>
  <si>
    <t>5199040000</t>
  </si>
  <si>
    <t xml:space="preserve">  13. Olah Raga dan Kesenian</t>
  </si>
  <si>
    <t>5143010000</t>
  </si>
  <si>
    <t xml:space="preserve">  14. Pakaian Dinas</t>
  </si>
  <si>
    <t>5143020000</t>
  </si>
  <si>
    <t xml:space="preserve">  15. Pakaian Kerja</t>
  </si>
  <si>
    <t>5140010000</t>
  </si>
  <si>
    <t xml:space="preserve">  16. Pendidikan dan Latihan</t>
  </si>
  <si>
    <t>5164010000</t>
  </si>
  <si>
    <t xml:space="preserve">  17. Bantuan Sosial</t>
  </si>
  <si>
    <t>5147010000</t>
  </si>
  <si>
    <t xml:space="preserve">  18. Perawatan Kesehatan Pegawai Aktif</t>
  </si>
  <si>
    <t>5199010000</t>
  </si>
  <si>
    <t xml:space="preserve">  19. Perjalanan Pindah/Mutasi</t>
  </si>
  <si>
    <t>5102000000</t>
  </si>
  <si>
    <t xml:space="preserve">  20. Imbalan Pasca Kerja Pegawai Aktif</t>
  </si>
  <si>
    <t xml:space="preserve">  21. Kontribusi Kepada Pihak Lain</t>
  </si>
  <si>
    <t xml:space="preserve">  22. Pengembangan Usaha</t>
  </si>
  <si>
    <t>5199990000</t>
  </si>
  <si>
    <t xml:space="preserve">  99. Umum Lainnya</t>
  </si>
  <si>
    <t>Jumlah 5149</t>
  </si>
  <si>
    <t>BEBAN BANK</t>
  </si>
  <si>
    <t xml:space="preserve"> 01. Pajak Final Jasa Giro dan Deposito</t>
  </si>
  <si>
    <t xml:space="preserve"> 02. Administrasi Bank</t>
  </si>
  <si>
    <t xml:space="preserve"> 03. Bunga Pinjaman</t>
  </si>
  <si>
    <t>Jumlah 09</t>
  </si>
  <si>
    <t xml:space="preserve">  JUMLAH  BEBAN OPERASI </t>
  </si>
  <si>
    <t xml:space="preserve">  LABA/( RUGI ) SEBELUM PAJAK</t>
  </si>
  <si>
    <t xml:space="preserve">  PENDAPATAN/BIAYA DILUAR USAHA</t>
  </si>
  <si>
    <t>6100</t>
  </si>
  <si>
    <t>PENDAPATAN DILUAR USAHA</t>
  </si>
  <si>
    <t>6190010000</t>
  </si>
  <si>
    <t xml:space="preserve">  01. Laba Selisih Kurs Pembukuan</t>
  </si>
  <si>
    <t>6108000000</t>
  </si>
  <si>
    <t xml:space="preserve">  02. Bunga Deposito </t>
  </si>
  <si>
    <t>6102000000</t>
  </si>
  <si>
    <t xml:space="preserve">  03. Jasa Giro</t>
  </si>
  <si>
    <t>6101000000</t>
  </si>
  <si>
    <t xml:space="preserve">  04. Denda</t>
  </si>
  <si>
    <t>6127310000</t>
  </si>
  <si>
    <t xml:space="preserve">  05. Laba Peng/Penj.Aktiva Tetap/Kertas Berharga</t>
  </si>
  <si>
    <t>6109010000</t>
  </si>
  <si>
    <t xml:space="preserve">  06. Penj. Blanko/Dok.Tender/Adminiustrasi</t>
  </si>
  <si>
    <t>6140000000</t>
  </si>
  <si>
    <t xml:space="preserve">  07. Deviden</t>
  </si>
  <si>
    <t>6199000000</t>
  </si>
  <si>
    <t xml:space="preserve">  08. Bagian Laba Asosiasi</t>
  </si>
  <si>
    <t xml:space="preserve">  09. Royalti/Kontribusi</t>
  </si>
  <si>
    <t>Jumlah 6100</t>
  </si>
  <si>
    <t>6200</t>
  </si>
  <si>
    <t>BEBAN DILUAR USAHA</t>
  </si>
  <si>
    <t>6290010000</t>
  </si>
  <si>
    <t xml:space="preserve">  01. Selisih Kurs Pembukuan</t>
  </si>
  <si>
    <t>6215010000</t>
  </si>
  <si>
    <t xml:space="preserve">  02. Rugi Penjualan Kertas Berharga</t>
  </si>
  <si>
    <t>6202000000</t>
  </si>
  <si>
    <t xml:space="preserve">  03. Pajak Final Giro dan Deposito</t>
  </si>
  <si>
    <t>6299000000</t>
  </si>
  <si>
    <t xml:space="preserve">  04. Pajak Final Sewa Tanah dan Bangunan</t>
  </si>
  <si>
    <t>6201000000</t>
  </si>
  <si>
    <t xml:space="preserve">  05. Jasa Administrasi Bank</t>
  </si>
  <si>
    <t>6301200000</t>
  </si>
  <si>
    <t xml:space="preserve">  06. Bunga Pinjaman</t>
  </si>
  <si>
    <t>6225310000</t>
  </si>
  <si>
    <t xml:space="preserve">  07. Rugi Penjualan  Aktiva Tatap</t>
  </si>
  <si>
    <t>6225110000</t>
  </si>
  <si>
    <t xml:space="preserve">  08. Beban Penjualan Persediaan dan Aset Tetap</t>
  </si>
  <si>
    <t xml:space="preserve">  09. Beban Rugi Perusahaan Asosiasi</t>
  </si>
  <si>
    <t>5301990000</t>
  </si>
  <si>
    <t xml:space="preserve">  10. Imbalan Pasca Kerja Pensiun</t>
  </si>
  <si>
    <t>5301080000</t>
  </si>
  <si>
    <t xml:space="preserve">  11. Pengobatan Pensiun</t>
  </si>
  <si>
    <t xml:space="preserve">  12. Beban Penugasan</t>
  </si>
  <si>
    <t>5337030000</t>
  </si>
  <si>
    <t xml:space="preserve">  13. Denda dan Kekurangan Pajak</t>
  </si>
  <si>
    <t xml:space="preserve">  99. Diluar Usaha lainnya</t>
  </si>
  <si>
    <t>Jumlah 6200</t>
  </si>
  <si>
    <t xml:space="preserve">  LABA/( RUGI ) DILUAR USAHA (6100-6200)</t>
  </si>
  <si>
    <t>9000</t>
  </si>
  <si>
    <t xml:space="preserve">  POS-POS LUAR BIASA </t>
  </si>
  <si>
    <t xml:space="preserve">  01. Rugi / Laba Selisih Kurs Devaluasi/Apresiasi</t>
  </si>
  <si>
    <t xml:space="preserve">  02. Rugi / Laba karena Bencana Alam</t>
  </si>
  <si>
    <t xml:space="preserve">  99. Pos-pos Luar Biasa Lainnya</t>
  </si>
  <si>
    <t>Jumlah 900</t>
  </si>
  <si>
    <t>Pendapatan Pajak Tangguhan</t>
  </si>
  <si>
    <t>7000</t>
  </si>
  <si>
    <t xml:space="preserve">  BEBAN (MANFAAT) PAJAK PENGHASILAN</t>
  </si>
  <si>
    <t xml:space="preserve">  01. Beban Pajak Kini (Tahun Berjalan)</t>
  </si>
  <si>
    <t>7110100000</t>
  </si>
  <si>
    <t xml:space="preserve">        01. Perusahaan</t>
  </si>
  <si>
    <t xml:space="preserve">        02. Anak Perusahaan</t>
  </si>
  <si>
    <t>Jumlah 950.01</t>
  </si>
  <si>
    <t xml:space="preserve">  02. Beban Pajak Tangguhan</t>
  </si>
  <si>
    <t>7220100000</t>
  </si>
  <si>
    <t>Jumlah 950.02</t>
  </si>
  <si>
    <t>Jumlah 950</t>
  </si>
  <si>
    <t>TRIWULAN I TAHUN  2019</t>
  </si>
  <si>
    <t>DEVIASI/RASIO</t>
  </si>
  <si>
    <t xml:space="preserve">  14. Biaya Materai</t>
  </si>
  <si>
    <t>REALISASI PROGRAM KERJA MANAJEMEN TRW I 2019</t>
  </si>
  <si>
    <t xml:space="preserve">Progres Fisik Pekerjaan s.d. 31 Maret 2019 :
</t>
  </si>
  <si>
    <t>USULAN RKAP TAHUN  2019</t>
  </si>
  <si>
    <t xml:space="preserve"> Pekerjaan Container Yard</t>
  </si>
  <si>
    <t>Handling dan placing precast</t>
  </si>
  <si>
    <t xml:space="preserve"> Pekerjaan Perkerasan Causeway</t>
  </si>
  <si>
    <t>j.</t>
  </si>
  <si>
    <t>Machinery Assembly</t>
  </si>
  <si>
    <t xml:space="preserve">Erection </t>
  </si>
  <si>
    <t>Factory Acceptance Test</t>
  </si>
  <si>
    <t>Shop Inspection</t>
  </si>
  <si>
    <t>Unloading di Belawan</t>
  </si>
  <si>
    <t>Testing &amp; Commisssioning</t>
  </si>
  <si>
    <t>Handover</t>
  </si>
  <si>
    <t>Integration Test</t>
  </si>
  <si>
    <t>Pengadaan Komponen Hardware</t>
  </si>
  <si>
    <t>Pengadaan Software</t>
  </si>
  <si>
    <t>Simulation Test</t>
  </si>
  <si>
    <t>Instalasi Software dan Hardware di Site</t>
  </si>
  <si>
    <t>± 41,88 M</t>
  </si>
  <si>
    <t xml:space="preserve">Audit Pajak oleh KPP </t>
  </si>
  <si>
    <t>d. Pengadaan Terminal 
   Tractor &amp; Chasis 
   Progress : 100%</t>
  </si>
  <si>
    <t>Fabrication/Manufacturing</t>
  </si>
  <si>
    <t>Pre Delivery Inspection</t>
  </si>
  <si>
    <t>Izin Operasional</t>
  </si>
  <si>
    <t>Perekrutan SDM Operasional</t>
  </si>
  <si>
    <t>Sewa Alat Operasional</t>
  </si>
  <si>
    <t>Penyusunan SOP operasional</t>
  </si>
  <si>
    <t>Struktur Organisasi dan SDM</t>
  </si>
  <si>
    <t>Pembuatan Struktur Organisasi Pra Operasi</t>
  </si>
  <si>
    <t>Rekruetmen SDM</t>
  </si>
  <si>
    <t>Pengurusan HGB</t>
  </si>
  <si>
    <t>Pengurusan BUP</t>
  </si>
  <si>
    <t>Pengurusan Izin Operasi</t>
  </si>
  <si>
    <t>Model Operasi</t>
  </si>
  <si>
    <t>Design dan Fs Fase 1</t>
  </si>
  <si>
    <t xml:space="preserve">Penunjukan Konsultan </t>
  </si>
  <si>
    <t>Penyusunan Design dan FS Fase 1</t>
  </si>
  <si>
    <t>Infrastruktur TPK Belawan Fase-1</t>
  </si>
  <si>
    <t>a. Civil Work   :  50%</t>
  </si>
  <si>
    <t>b. PMSC         :  50 %</t>
  </si>
  <si>
    <t>Pencairan Kredit Investasi Fase 1</t>
  </si>
  <si>
    <t>Pencairan Kredit Investasi Fase 2</t>
  </si>
  <si>
    <t>3</t>
  </si>
  <si>
    <t>Penyediaan dan Pencairan Kredit Bank</t>
  </si>
  <si>
    <t>Persiapan Pengelolaan Fase 2</t>
  </si>
  <si>
    <r>
      <t>Pengadaan  Peralatan Bongkar Muat (</t>
    </r>
    <r>
      <rPr>
        <i/>
        <sz val="11"/>
        <color theme="1"/>
        <rFont val="Arial"/>
        <family val="2"/>
      </rPr>
      <t>Port Equipment</t>
    </r>
    <r>
      <rPr>
        <sz val="11"/>
        <color theme="1"/>
        <rFont val="Arial"/>
        <family val="2"/>
      </rPr>
      <t xml:space="preserve"> &amp; TOS) Fase 1</t>
    </r>
  </si>
  <si>
    <t>Masih dalam proses pengurusan ke Dephub pengelolaan Fase 1.</t>
  </si>
  <si>
    <t>Dalam proses pengurusan ke Dephub pengelolaan Fase 1</t>
  </si>
  <si>
    <t>Dalam proses Laporan FS Fase 1</t>
  </si>
  <si>
    <t xml:space="preserve">Persiapan Pola Pengoperasian </t>
  </si>
  <si>
    <t>Proses persiapan operasional sementara</t>
  </si>
  <si>
    <t>Pengadaan  Peralatan Bongkar Muat (Port Equipment &amp; TOS) Fase 2</t>
  </si>
  <si>
    <t xml:space="preserve"> Beban kerja sama mitra usaha</t>
  </si>
  <si>
    <t>RKAP              TAHUN 2019</t>
  </si>
  <si>
    <t>(dalam jutaan rupiah)</t>
  </si>
  <si>
    <t>REALISASI PROGRAM KERJA MANAJEMEN TRW III 2019</t>
  </si>
  <si>
    <t xml:space="preserve">Progres Fisik Pekerjaan sd. 30 September 2019 :
</t>
  </si>
  <si>
    <t>b. PMSC         :  100,00 %</t>
  </si>
  <si>
    <t>a. Civil Work   : 100,00 %</t>
  </si>
  <si>
    <t>a. Pengadaan STS Crane
    Progress : 91,73 %</t>
  </si>
  <si>
    <t>b. Pengadaan ARTG
    Progress : 79,94 %</t>
  </si>
  <si>
    <t>d. Pengadaan Terminal 
   Tractor &amp; Chasis 
   Progress : 100,00%</t>
  </si>
  <si>
    <t>Penjajakan pasar telah dilakukan kepada 4 (empat) calon mitra</t>
  </si>
  <si>
    <t>BUP telah selesai</t>
  </si>
  <si>
    <t>a. Fase 2 Rp. 931 Milyar</t>
  </si>
  <si>
    <t>c. Pengadaan dan   
    Pembangunan TOS  84,30%</t>
  </si>
  <si>
    <t>RINCIAN  SETORAN  MODAL  PT PRIMA TERMINAL PETIKEMAS</t>
  </si>
  <si>
    <t>dalam jutaan rupiah</t>
  </si>
  <si>
    <t>SETORAN</t>
  </si>
  <si>
    <t>TOTAL</t>
  </si>
  <si>
    <t>PELINDO I</t>
  </si>
  <si>
    <t>WIKA</t>
  </si>
  <si>
    <t>HK</t>
  </si>
  <si>
    <t>Tahun 2013</t>
  </si>
  <si>
    <t>Tahun 2014</t>
  </si>
  <si>
    <t>Tahun 2015</t>
  </si>
  <si>
    <t>Tahun 2016</t>
  </si>
  <si>
    <t>Tahun 2017</t>
  </si>
  <si>
    <t>Tahun 2018</t>
  </si>
  <si>
    <t>Yang sudah disetor sd.31 Desember 2019</t>
  </si>
  <si>
    <t>Yang belum disetor:</t>
  </si>
  <si>
    <t>Tahun 2019</t>
  </si>
  <si>
    <t>Jumlah yang belum disetor</t>
  </si>
  <si>
    <t>7 (6/4)</t>
  </si>
  <si>
    <t>8 (6/5)</t>
  </si>
  <si>
    <t>%                                     (4/3)</t>
  </si>
  <si>
    <t>REALISASI             TAHUN 2019</t>
  </si>
  <si>
    <t>dalam ribuan rupiah</t>
  </si>
  <si>
    <t>OKT</t>
  </si>
  <si>
    <t>NOP</t>
  </si>
  <si>
    <t>DES</t>
  </si>
  <si>
    <t>Alat-alat Fasilitas Pelabuhan</t>
  </si>
  <si>
    <t>Akumulasi Penyusutan</t>
  </si>
  <si>
    <t>1231000</t>
  </si>
  <si>
    <t>1231800</t>
  </si>
  <si>
    <t>Bangunan Fasilitas Pelabuhan</t>
  </si>
  <si>
    <t>Pembayaran Hutang Investasi</t>
  </si>
  <si>
    <t>Pengembalian PPN Masukan DDK</t>
  </si>
  <si>
    <t>REAL.TRW IV 2019</t>
  </si>
  <si>
    <t>31 MARET 2020</t>
  </si>
  <si>
    <t>RKAP 2020</t>
  </si>
  <si>
    <t>REALISASI SD. TRW I 2020</t>
  </si>
  <si>
    <t>Instalasi Fasilitas Pelabuhan</t>
  </si>
  <si>
    <t>Jalan dan Bangunan</t>
  </si>
  <si>
    <t>Emplasmen</t>
  </si>
  <si>
    <t>Pendapatan Usaha Rupa-rupa</t>
  </si>
  <si>
    <t>Pendapatan (Beban) Pajak Kini</t>
  </si>
  <si>
    <t>Pendapatan (Beban) Pajak Tangguhan</t>
  </si>
  <si>
    <t>Bagian Laba (Rugi) Kepentingan Non Pengendali</t>
  </si>
  <si>
    <t>Laba (Rugi) Setelah Pajak</t>
  </si>
  <si>
    <t>RKAP SD.      TRW I 2020</t>
  </si>
  <si>
    <t>Pembayaran Pokok Pinjaman</t>
  </si>
  <si>
    <t>Pembayaran Bunga Pinjaman</t>
  </si>
  <si>
    <t>Pembayaran Provisi</t>
  </si>
  <si>
    <t>Pemasangan Sheet Pile Fase 1, pengerukan dan pemasangan matras</t>
  </si>
  <si>
    <t>Konsultan Perencana DED Fase 1</t>
  </si>
  <si>
    <t>Pembuatan Pos/Kantor Bea Cukai</t>
  </si>
  <si>
    <t>Instalasi Perangkat IT untuk Terminal</t>
  </si>
  <si>
    <t>Pemasangan Air dan Reservoir</t>
  </si>
  <si>
    <t>Sertifikasi dan Persiapan Pengoperasian Terminal</t>
  </si>
  <si>
    <t>Pemasangan Daya Listrik PLN</t>
  </si>
  <si>
    <t>Pemasangan Instalasi Air dan Reservoir</t>
  </si>
  <si>
    <t>Sertifikasi dan Persiapan Operasi Terminal</t>
  </si>
  <si>
    <t>Pendapatan Tunai</t>
  </si>
  <si>
    <t>Pembayaran Hutang Usaha</t>
  </si>
  <si>
    <t xml:space="preserve">    Arus kas bersih dari aktivitas operasi</t>
  </si>
  <si>
    <t xml:space="preserve">    Arus kas bersih untuk aktivitas investasi </t>
  </si>
  <si>
    <t xml:space="preserve">    Arus kas bersih dari aktivitas pendanaan </t>
  </si>
  <si>
    <t>RKAP SD.      TRW III 2020</t>
  </si>
  <si>
    <t>REALISASI SD. TRW III 2020</t>
  </si>
  <si>
    <t>Tanah</t>
  </si>
  <si>
    <t>Peralatan</t>
  </si>
  <si>
    <t>RKAP 2021</t>
  </si>
  <si>
    <t xml:space="preserve"> Pajak Dibayar Dimuka</t>
  </si>
  <si>
    <t>Pengeluaran untuk Aset Tetap</t>
  </si>
  <si>
    <t>6 (5/4)</t>
  </si>
  <si>
    <t>PER 31 DESEMBER 2020</t>
  </si>
  <si>
    <t>REALISASI TAHUN 2020 (AUDITED)</t>
  </si>
  <si>
    <t xml:space="preserve">Pengeluaran untuk Aset dalam konstruksi </t>
  </si>
  <si>
    <t xml:space="preserve"> Aset Hak Guna</t>
  </si>
  <si>
    <t>PER 31 MARET 2021</t>
  </si>
  <si>
    <t>REALISASI SD. MARET 2021</t>
  </si>
  <si>
    <t>Aset Tetap Dalam Kontruksi</t>
  </si>
  <si>
    <t>RKAP SD. MARET 2021</t>
  </si>
  <si>
    <t>Penerimaan pinjaman pihak berelasi</t>
  </si>
  <si>
    <t>Pembuatan Menara Pengawas Keamanan</t>
  </si>
  <si>
    <t>Pembangunan Tempat Penyimpanan Sementara (TPS) Limbah Bahan Berbahaya  dan Beracun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</si>
</sst>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6" formatCode="&quot;Rp&quot;#,##0;[Red]\-&quot;Rp&quot;#,##0"/>
    <numFmt numFmtId="7" formatCode="&quot;Rp&quot;#,##0.00;\-&quot;Rp&quot;#,##0.00"/>
    <numFmt numFmtId="8" formatCode="&quot;Rp&quot;#,##0.00;[Red]\-&quot;Rp&quot;#,##0.00"/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#,##0.000_);\(#,##0.000\)"/>
    <numFmt numFmtId="170" formatCode="#,##0.0_);\(#,##0.0\)"/>
    <numFmt numFmtId="171" formatCode="General_)"/>
    <numFmt numFmtId="172" formatCode="#.00"/>
    <numFmt numFmtId="173" formatCode="#."/>
    <numFmt numFmtId="174" formatCode="m\o\n\th\ d\,\ yyyy"/>
    <numFmt numFmtId="175" formatCode="_([$€]* #,##0.00_);_([$€]* \(#,##0.00\);_([$€]* &quot;-&quot;??_);_(@_)"/>
    <numFmt numFmtId="176" formatCode="#,##0.00\ &quot;Pts&quot;;[Red]\-#,##0.00\ &quot;Pts&quot;"/>
    <numFmt numFmtId="177" formatCode="_-* #,##0\ &quot;Pts&quot;_-;\-* #,##0\ &quot;Pts&quot;_-;_-* &quot;-&quot;\ &quot;Pts&quot;_-;_-@_-"/>
    <numFmt numFmtId="178" formatCode="_-* #,##0\ _P_t_s_-;\-* #,##0\ _P_t_s_-;_-* &quot;-&quot;\ _P_t_s_-;_-@_-"/>
    <numFmt numFmtId="179" formatCode="_-* #,##0.00\ &quot;Pts&quot;_-;\-* #,##0.00\ &quot;Pts&quot;_-;_-* &quot;-&quot;??\ &quot;Pts&quot;_-;_-@_-"/>
    <numFmt numFmtId="180" formatCode="_([$Rp-421]* #,##0.00_);_([$Rp-421]* \(#,##0.00\);_([$Rp-421]* &quot;-&quot;??_);_(@_)"/>
    <numFmt numFmtId="181" formatCode="0.000%"/>
    <numFmt numFmtId="182" formatCode="#,##0.0_);\(#,##0.0\);\-_)"/>
    <numFmt numFmtId="183" formatCode="\£\ \ #,##0_);[Red]\(\£\ \ #,##0\)"/>
    <numFmt numFmtId="184" formatCode="\£#,##0_);\(\£#,##0\)"/>
    <numFmt numFmtId="185" formatCode="#,##0;\-#,##0;&quot;-&quot;"/>
    <numFmt numFmtId="186" formatCode="#,##0.0_);[Red]\(#,##0.0\)"/>
    <numFmt numFmtId="187" formatCode="#,##0.000_);[Red]\(#,##0.000\)"/>
    <numFmt numFmtId="188" formatCode="&quot;Rp&quot;#,##0.0_);[Red]\(&quot;Rp&quot;#,##0.0\)"/>
    <numFmt numFmtId="189" formatCode="&quot;Rp&quot;#,##0.000_);[Red]\(&quot;Rp&quot;#,##0.000\)"/>
    <numFmt numFmtId="190" formatCode="&quot;Rp&quot;#,##0\ ;\(&quot;Rp&quot;#,##0\)"/>
    <numFmt numFmtId="191" formatCode="_-* #,##0\ _D_E_M_-;\-* #,##0\ _D_E_M_-;_-* &quot;-&quot;\ _D_E_M_-;_-@_-"/>
    <numFmt numFmtId="192" formatCode="_-* #,##0.00\ _D_E_M_-;\-* #,##0.00\ _D_E_M_-;_-* &quot;-&quot;??\ _D_E_M_-;_-@_-"/>
    <numFmt numFmtId="193" formatCode="_-* #,##0\ _z_l_-;\-* #,##0\ _z_l_-;_-* &quot;-&quot;\ _z_l_-;_-@_-"/>
    <numFmt numFmtId="194" formatCode="_-* #,##0.00\ _z_l_-;\-* #,##0.00\ _z_l_-;_-* &quot;-&quot;??\ _z_l_-;_-@_-"/>
    <numFmt numFmtId="195" formatCode="#,##0.00\ ;&quot; (&quot;#,##0.00\);&quot; -&quot;#\ ;@\ "/>
    <numFmt numFmtId="196" formatCode="00\-00\-000"/>
    <numFmt numFmtId="197" formatCode="#,##0;[Red]&quot;-&quot;#,##0"/>
    <numFmt numFmtId="198" formatCode="#,##0\ &quot;Pts&quot;;[Red]\-#,##0\ &quot;Pts&quot;"/>
    <numFmt numFmtId="199" formatCode="0.0\x"/>
    <numFmt numFmtId="200" formatCode="0.0_ &quot;  &quot;"/>
    <numFmt numFmtId="201" formatCode="&quot;Rp&quot;#,##0_);&quot;Rp&quot;\ \ \ \ \ \(#,##0\)"/>
    <numFmt numFmtId="202" formatCode="&quot;PGSNG-01-96&quot;\-000"/>
    <numFmt numFmtId="203" formatCode="\P\G\C\L\-0000"/>
    <numFmt numFmtId="204" formatCode="\P\G\L\-0000"/>
    <numFmt numFmtId="205" formatCode="#,##0.00\x_);[Red]\(#,##0.00\x\)"/>
    <numFmt numFmtId="206" formatCode="_-* #,##0\ &quot;DEM&quot;_-;\-* #,##0\ &quot;DEM&quot;_-;_-* &quot;-&quot;\ &quot;DEM&quot;_-;_-@_-"/>
    <numFmt numFmtId="207" formatCode="_-* #,##0.00\ &quot;DEM&quot;_-;\-* #,##0.00\ &quot;DEM&quot;_-;_-* &quot;-&quot;??\ &quot;DEM&quot;_-;_-@_-"/>
    <numFmt numFmtId="208" formatCode="0.0\ &quot;yrs&quot;"/>
    <numFmt numFmtId="209" formatCode="0.0_ &quot;     &quot;"/>
    <numFmt numFmtId="210" formatCode="\¥#,##0_);\(\¥#,##0\)"/>
    <numFmt numFmtId="211" formatCode="#,##0_);[Red]\(#,##0\);;@"/>
    <numFmt numFmtId="212" formatCode="_-* #,##0_-;\-* #,##0_-;_-* &quot;-&quot;??_-;_-@_-"/>
    <numFmt numFmtId="213" formatCode="_(* #,##0.00_);_(* \(#,##0.00\);_(* &quot;-&quot;_);_(@_)"/>
  </numFmts>
  <fonts count="1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4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.55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8"/>
      <color theme="1"/>
      <name val="Calibri"/>
      <family val="2"/>
      <scheme val="minor"/>
    </font>
    <font>
      <i/>
      <sz val="14"/>
      <name val="Tahoma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Arial"/>
      <family val="2"/>
    </font>
    <font>
      <i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3"/>
      <color theme="3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Times New Roman"/>
      <family val="1"/>
    </font>
    <font>
      <sz val="12"/>
      <name val="¹ÙÅÁÃ¼"/>
      <charset val="129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b/>
      <sz val="10"/>
      <name val="MS Sans Serif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sz val="10"/>
      <color indexed="8"/>
      <name val="Times"/>
    </font>
    <font>
      <sz val="8"/>
      <color indexed="18"/>
      <name val="Arial"/>
      <family val="2"/>
    </font>
    <font>
      <b/>
      <sz val="12"/>
      <color indexed="8"/>
      <name val="Arial MT"/>
    </font>
    <font>
      <u val="singleAccounting"/>
      <sz val="10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12"/>
      <name val="Helv"/>
    </font>
    <font>
      <sz val="12"/>
      <name val="Times"/>
    </font>
    <font>
      <sz val="10"/>
      <name val="Bookman Old Style"/>
      <family val="1"/>
    </font>
    <font>
      <sz val="8"/>
      <name val="Times New Roman"/>
      <family val="1"/>
    </font>
    <font>
      <sz val="10"/>
      <color indexed="22"/>
      <name val="MS Sans Serif"/>
      <family val="2"/>
    </font>
    <font>
      <b/>
      <sz val="8"/>
      <color indexed="10"/>
      <name val="Arial"/>
      <family val="2"/>
    </font>
    <font>
      <sz val="14"/>
      <name val="Helv"/>
    </font>
    <font>
      <sz val="8"/>
      <name val="Helv"/>
    </font>
    <font>
      <sz val="8"/>
      <color indexed="18"/>
      <name val="Times New Roman"/>
      <family val="1"/>
    </font>
    <font>
      <sz val="12"/>
      <name val="Arial MT"/>
    </font>
    <font>
      <u val="doubleAccounting"/>
      <sz val="10"/>
      <name val="Arial"/>
      <family val="2"/>
    </font>
    <font>
      <sz val="10"/>
      <color indexed="8"/>
      <name val="MS Sans Serif"/>
      <family val="2"/>
    </font>
    <font>
      <sz val="10"/>
      <name val="Arial PL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24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i/>
      <sz val="8"/>
      <name val="Times New Roman"/>
      <family val="1"/>
    </font>
    <font>
      <sz val="10"/>
      <name val="MS Sans Serif"/>
      <family val="2"/>
    </font>
    <font>
      <sz val="8"/>
      <color indexed="14"/>
      <name val="Arial"/>
      <family val="2"/>
    </font>
    <font>
      <sz val="10"/>
      <name val="Palatino"/>
      <family val="1"/>
    </font>
    <font>
      <sz val="10"/>
      <color indexed="8"/>
      <name val="Calibri"/>
      <family val="2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color indexed="16"/>
      <name val="Times New Roman"/>
      <family val="1"/>
    </font>
    <font>
      <i/>
      <sz val="8"/>
      <name val="Times New Roman"/>
      <family val="1"/>
    </font>
    <font>
      <sz val="10"/>
      <color indexed="18"/>
      <name val="Arial"/>
      <family val="2"/>
    </font>
    <font>
      <sz val="10"/>
      <color indexed="39"/>
      <name val="Arial"/>
      <family val="2"/>
    </font>
    <font>
      <i/>
      <sz val="10"/>
      <color indexed="10"/>
      <name val="Futura Bk BT"/>
      <family val="2"/>
    </font>
    <font>
      <sz val="10"/>
      <name val="Futura Bk BT"/>
    </font>
    <font>
      <sz val="10"/>
      <name val="Times"/>
    </font>
    <font>
      <b/>
      <sz val="7"/>
      <color indexed="14"/>
      <name val="Helv"/>
    </font>
    <font>
      <b/>
      <sz val="18"/>
      <name val="Times New Roman"/>
      <family val="1"/>
    </font>
    <font>
      <sz val="10"/>
      <name val="Geneva"/>
    </font>
    <font>
      <sz val="12"/>
      <name val="宋体"/>
      <charset val="134"/>
    </font>
    <font>
      <sz val="10"/>
      <name val="Century Gothic"/>
      <family val="2"/>
    </font>
    <font>
      <sz val="7"/>
      <name val="Small Fonts"/>
      <family val="2"/>
    </font>
    <font>
      <u/>
      <sz val="10"/>
      <color indexed="14"/>
      <name val="COUR"/>
      <family val="3"/>
    </font>
    <font>
      <sz val="1"/>
      <color indexed="16"/>
      <name val="Courier"/>
      <family val="3"/>
    </font>
    <font>
      <sz val="11"/>
      <color rgb="FF0070C0"/>
      <name val="Calibri"/>
      <family val="2"/>
      <charset val="1"/>
      <scheme val="minor"/>
    </font>
    <font>
      <b/>
      <sz val="11"/>
      <color theme="0" tint="-0.499984740745262"/>
      <name val="Calibri"/>
      <family val="2"/>
      <charset val="1"/>
      <scheme val="minor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u/>
      <sz val="10"/>
      <name val="Calibri"/>
      <family val="2"/>
      <scheme val="minor"/>
    </font>
    <font>
      <sz val="10"/>
      <name val="Arial Narrow"/>
      <family val="2"/>
    </font>
    <font>
      <b/>
      <sz val="11"/>
      <name val="Calibri"/>
      <family val="2"/>
      <scheme val="minor"/>
    </font>
    <font>
      <i/>
      <sz val="10"/>
      <name val="Arial Narrow"/>
      <family val="2"/>
    </font>
    <font>
      <b/>
      <sz val="10"/>
      <name val="Arial Narrow"/>
      <family val="2"/>
    </font>
    <font>
      <i/>
      <sz val="9"/>
      <name val="Arial Narrow"/>
      <family val="2"/>
    </font>
    <font>
      <b/>
      <i/>
      <sz val="10"/>
      <name val="Arial Narrow"/>
      <family val="2"/>
    </font>
    <font>
      <sz val="12"/>
      <name val="Comic Sans MS"/>
      <family val="4"/>
    </font>
    <font>
      <b/>
      <sz val="9"/>
      <name val="Arial Narrow"/>
      <family val="2"/>
    </font>
    <font>
      <sz val="11"/>
      <color rgb="FFFF0000"/>
      <name val="Arial"/>
      <family val="2"/>
    </font>
    <font>
      <sz val="14"/>
      <color rgb="FFFF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i/>
      <u/>
      <sz val="14"/>
      <name val="Tahoma"/>
      <family val="2"/>
    </font>
    <font>
      <i/>
      <u val="singleAccounting"/>
      <sz val="10"/>
      <name val="Arial Narrow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8"/>
      </patternFill>
    </fill>
    <fill>
      <patternFill patternType="gray125">
        <fgColor indexed="8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ABD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4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4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45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45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36">
    <xf numFmtId="0" fontId="0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51" fillId="0" borderId="183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37" fontId="43" fillId="0" borderId="0">
      <alignment vertical="center"/>
    </xf>
    <xf numFmtId="0" fontId="69" fillId="0" borderId="0" applyNumberFormat="0" applyFill="0" applyBorder="0" applyAlignment="0" applyProtection="0"/>
    <xf numFmtId="0" fontId="48" fillId="0" borderId="0"/>
    <xf numFmtId="0" fontId="70" fillId="0" borderId="0"/>
    <xf numFmtId="0" fontId="70" fillId="0" borderId="0"/>
    <xf numFmtId="0" fontId="70" fillId="0" borderId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8" fillId="0" borderId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8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8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8" fillId="0" borderId="0"/>
    <xf numFmtId="0" fontId="48" fillId="0" borderId="0"/>
    <xf numFmtId="0" fontId="43" fillId="0" borderId="0" applyFont="0" applyFill="0" applyBorder="0" applyAlignment="0" applyProtection="0"/>
    <xf numFmtId="182" fontId="45" fillId="0" borderId="0">
      <protection locked="0"/>
    </xf>
    <xf numFmtId="0" fontId="70" fillId="0" borderId="0"/>
    <xf numFmtId="0" fontId="43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43" fillId="0" borderId="0" applyNumberForma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183" fontId="71" fillId="0" borderId="0">
      <alignment horizontal="right"/>
    </xf>
    <xf numFmtId="0" fontId="46" fillId="0" borderId="0">
      <protection locked="0"/>
    </xf>
    <xf numFmtId="0" fontId="46" fillId="0" borderId="0">
      <protection locked="0"/>
    </xf>
    <xf numFmtId="173" fontId="46" fillId="0" borderId="0">
      <protection locked="0"/>
    </xf>
    <xf numFmtId="43" fontId="43" fillId="0" borderId="0">
      <protection locked="0"/>
    </xf>
    <xf numFmtId="0" fontId="46" fillId="0" borderId="0">
      <protection locked="0"/>
    </xf>
    <xf numFmtId="173" fontId="118" fillId="0" borderId="0">
      <protection locked="0"/>
    </xf>
    <xf numFmtId="43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8" fillId="0" borderId="0"/>
    <xf numFmtId="180" fontId="43" fillId="0" borderId="0"/>
    <xf numFmtId="9" fontId="49" fillId="0" borderId="0" applyFont="0" applyFill="0" applyBorder="0" applyAlignment="0" applyProtection="0"/>
    <xf numFmtId="0" fontId="53" fillId="6" borderId="0" applyNumberFormat="0" applyBorder="0" applyAlignment="0" applyProtection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2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0">
      <alignment horizontal="center" vertical="center"/>
    </xf>
    <xf numFmtId="0" fontId="43" fillId="0" borderId="3" applyBorder="0">
      <alignment horizontal="center" vertical="center"/>
    </xf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23" borderId="0" applyNumberFormat="0" applyBorder="0" applyAlignment="0" applyProtection="0"/>
    <xf numFmtId="176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0" fontId="43" fillId="0" borderId="0"/>
    <xf numFmtId="0" fontId="4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3" fillId="0" borderId="0" applyFill="0" applyBorder="0">
      <alignment vertical="center"/>
    </xf>
    <xf numFmtId="177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25" fillId="24" borderId="0"/>
    <xf numFmtId="0" fontId="55" fillId="7" borderId="0" applyNumberFormat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25" borderId="0"/>
    <xf numFmtId="184" fontId="75" fillId="0" borderId="0" applyFont="0" applyFill="0" applyBorder="0" applyAlignment="0" applyProtection="0"/>
    <xf numFmtId="0" fontId="50" fillId="0" borderId="11" applyNumberFormat="0" applyFill="0" applyProtection="0">
      <alignment horizontal="center"/>
    </xf>
    <xf numFmtId="0" fontId="49" fillId="0" borderId="0"/>
    <xf numFmtId="185" fontId="51" fillId="0" borderId="0" applyFill="0" applyBorder="0" applyAlignment="0"/>
    <xf numFmtId="0" fontId="56" fillId="26" borderId="72" applyNumberFormat="0" applyAlignment="0" applyProtection="0"/>
    <xf numFmtId="186" fontId="76" fillId="0" borderId="0" applyFont="0" applyFill="0" applyBorder="0" applyAlignment="0">
      <alignment horizontal="center"/>
    </xf>
    <xf numFmtId="0" fontId="70" fillId="27" borderId="0" applyNumberFormat="0" applyFont="0" applyBorder="0" applyAlignment="0"/>
    <xf numFmtId="0" fontId="57" fillId="28" borderId="73" applyNumberFormat="0" applyAlignment="0" applyProtection="0"/>
    <xf numFmtId="0" fontId="77" fillId="29" borderId="29" applyFont="0" applyFill="0" applyBorder="0"/>
    <xf numFmtId="0" fontId="45" fillId="0" borderId="14"/>
    <xf numFmtId="43" fontId="43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37" fontId="79" fillId="0" borderId="0"/>
    <xf numFmtId="37" fontId="79" fillId="0" borderId="0"/>
    <xf numFmtId="37" fontId="79" fillId="0" borderId="0"/>
    <xf numFmtId="37" fontId="79" fillId="0" borderId="0"/>
    <xf numFmtId="37" fontId="79" fillId="0" borderId="0"/>
    <xf numFmtId="37" fontId="79" fillId="0" borderId="0"/>
    <xf numFmtId="37" fontId="79" fillId="0" borderId="0"/>
    <xf numFmtId="37" fontId="79" fillId="0" borderId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80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86" fontId="81" fillId="0" borderId="0" applyFont="0" applyFill="0" applyBorder="0" applyAlignment="0" applyProtection="0"/>
    <xf numFmtId="40" fontId="76" fillId="0" borderId="0" applyFont="0" applyFill="0" applyBorder="0" applyAlignment="0" applyProtection="0">
      <alignment horizontal="center"/>
    </xf>
    <xf numFmtId="187" fontId="76" fillId="0" borderId="0" applyFont="0" applyFill="0" applyBorder="0" applyAlignment="0" applyProtection="0">
      <alignment horizontal="center"/>
    </xf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82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/>
    <xf numFmtId="0" fontId="84" fillId="0" borderId="0"/>
    <xf numFmtId="42" fontId="43" fillId="0" borderId="0" applyFont="0" applyFill="0" applyBorder="0" applyAlignment="0" applyProtection="0"/>
    <xf numFmtId="188" fontId="70" fillId="0" borderId="0" applyFont="0" applyFill="0" applyBorder="0" applyAlignment="0" applyProtection="0"/>
    <xf numFmtId="8" fontId="81" fillId="0" borderId="0" applyFont="0" applyFill="0" applyBorder="0" applyAlignment="0" applyProtection="0"/>
    <xf numFmtId="189" fontId="81" fillId="0" borderId="0" applyFont="0" applyFill="0" applyBorder="0" applyAlignment="0" applyProtection="0"/>
    <xf numFmtId="44" fontId="43" fillId="0" borderId="0" applyFont="0" applyFill="0" applyBorder="0" applyAlignment="0" applyProtection="0"/>
    <xf numFmtId="190" fontId="82" fillId="0" borderId="0" applyFont="0" applyFill="0" applyBorder="0" applyAlignment="0" applyProtection="0"/>
    <xf numFmtId="7" fontId="85" fillId="0" borderId="0" applyFill="0" applyBorder="0" applyProtection="0"/>
    <xf numFmtId="8" fontId="86" fillId="0" borderId="0" applyNumberFormat="0" applyFill="0" applyBorder="0" applyAlignment="0"/>
    <xf numFmtId="174" fontId="46" fillId="0" borderId="0">
      <protection locked="0"/>
    </xf>
    <xf numFmtId="211" fontId="115" fillId="0" borderId="0" applyFont="0" applyFill="0" applyBorder="0">
      <alignment horizontal="left" vertical="top" wrapText="1"/>
      <protection locked="0"/>
    </xf>
    <xf numFmtId="191" fontId="87" fillId="0" borderId="0" applyFont="0" applyFill="0" applyBorder="0" applyAlignment="0" applyProtection="0"/>
    <xf numFmtId="192" fontId="87" fillId="0" borderId="0" applyFont="0" applyFill="0" applyBorder="0" applyAlignment="0" applyProtection="0"/>
    <xf numFmtId="42" fontId="88" fillId="0" borderId="0" applyFill="0" applyBorder="0" applyAlignment="0" applyProtection="0"/>
    <xf numFmtId="193" fontId="89" fillId="0" borderId="0" applyFont="0" applyFill="0" applyBorder="0" applyAlignment="0" applyProtection="0"/>
    <xf numFmtId="41" fontId="90" fillId="0" borderId="0" applyFont="0" applyFill="0" applyBorder="0" applyAlignment="0" applyProtection="0"/>
    <xf numFmtId="194" fontId="89" fillId="0" borderId="0" applyFont="0" applyFill="0" applyBorder="0" applyAlignment="0" applyProtection="0"/>
    <xf numFmtId="43" fontId="9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5" fontId="45" fillId="0" borderId="0" applyFont="0" applyFill="0" applyBorder="0" applyAlignment="0" applyProtection="0"/>
    <xf numFmtId="195" fontId="43" fillId="0" borderId="0" applyFill="0" applyBorder="0" applyAlignment="0" applyProtection="0"/>
    <xf numFmtId="0" fontId="58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" fontId="93" fillId="0" borderId="0" applyFont="0" applyFill="0" applyBorder="0" applyAlignment="0" applyProtection="0"/>
    <xf numFmtId="172" fontId="46" fillId="0" borderId="0">
      <protection locked="0"/>
    </xf>
    <xf numFmtId="169" fontId="85" fillId="0" borderId="0" applyFill="0" applyBorder="0" applyProtection="0"/>
    <xf numFmtId="0" fontId="94" fillId="30" borderId="12">
      <alignment vertical="center"/>
    </xf>
    <xf numFmtId="0" fontId="59" fillId="8" borderId="0" applyNumberFormat="0" applyBorder="0" applyAlignment="0" applyProtection="0"/>
    <xf numFmtId="38" fontId="45" fillId="31" borderId="0" applyNumberFormat="0" applyBorder="0" applyAlignment="0" applyProtection="0"/>
    <xf numFmtId="171" fontId="51" fillId="0" borderId="10" applyNumberFormat="0" applyBorder="0" applyAlignment="0"/>
    <xf numFmtId="0" fontId="50" fillId="0" borderId="25" applyNumberFormat="0" applyAlignment="0" applyProtection="0">
      <alignment horizontal="left" vertical="center"/>
    </xf>
    <xf numFmtId="0" fontId="50" fillId="0" borderId="11">
      <alignment horizontal="left" vertical="center"/>
    </xf>
    <xf numFmtId="0" fontId="60" fillId="0" borderId="74" applyNumberFormat="0" applyFill="0" applyAlignment="0" applyProtection="0"/>
    <xf numFmtId="0" fontId="61" fillId="0" borderId="75" applyNumberFormat="0" applyFill="0" applyAlignment="0" applyProtection="0"/>
    <xf numFmtId="0" fontId="62" fillId="0" borderId="76" applyNumberFormat="0" applyFill="0" applyAlignment="0" applyProtection="0"/>
    <xf numFmtId="0" fontId="62" fillId="0" borderId="0" applyNumberFormat="0" applyFill="0" applyBorder="0" applyAlignment="0" applyProtection="0"/>
    <xf numFmtId="173" fontId="47" fillId="0" borderId="0">
      <protection locked="0"/>
    </xf>
    <xf numFmtId="173" fontId="47" fillId="0" borderId="0"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63" fillId="11" borderId="72" applyNumberFormat="0" applyAlignment="0" applyProtection="0"/>
    <xf numFmtId="10" fontId="45" fillId="32" borderId="1" applyNumberFormat="0" applyBorder="0" applyAlignment="0" applyProtection="0"/>
    <xf numFmtId="196" fontId="71" fillId="0" borderId="0">
      <alignment horizontal="left"/>
    </xf>
    <xf numFmtId="186" fontId="96" fillId="0" borderId="0">
      <alignment horizontal="center"/>
    </xf>
    <xf numFmtId="0" fontId="97" fillId="0" borderId="0" applyFill="0" applyBorder="0" applyAlignment="0" applyProtection="0">
      <alignment horizontal="left"/>
    </xf>
    <xf numFmtId="0" fontId="98" fillId="0" borderId="0" applyNumberFormat="0" applyFill="0" applyBorder="0" applyAlignment="0" applyProtection="0"/>
    <xf numFmtId="0" fontId="64" fillId="0" borderId="77" applyNumberFormat="0" applyFill="0" applyAlignment="0" applyProtection="0"/>
    <xf numFmtId="197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37" fontId="43" fillId="0" borderId="0" applyFont="0" applyFill="0" applyBorder="0" applyAlignment="0" applyProtection="0"/>
    <xf numFmtId="198" fontId="97" fillId="0" borderId="0" applyFont="0" applyFill="0" applyBorder="0" applyAlignment="0" applyProtection="0"/>
    <xf numFmtId="198" fontId="97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93" fillId="0" borderId="0" applyFont="0" applyFill="0" applyBorder="0" applyAlignment="0" applyProtection="0"/>
    <xf numFmtId="15" fontId="71" fillId="0" borderId="0" applyFont="0" applyFill="0" applyAlignment="0"/>
    <xf numFmtId="0" fontId="97" fillId="0" borderId="0" applyNumberFormat="0">
      <alignment horizontal="left"/>
    </xf>
    <xf numFmtId="199" fontId="99" fillId="0" borderId="0"/>
    <xf numFmtId="200" fontId="81" fillId="0" borderId="0" applyFill="0" applyBorder="0" applyProtection="0">
      <alignment horizontal="right"/>
    </xf>
    <xf numFmtId="199" fontId="99" fillId="0" borderId="0"/>
    <xf numFmtId="0" fontId="65" fillId="33" borderId="0" applyNumberFormat="0" applyBorder="0" applyAlignment="0" applyProtection="0"/>
    <xf numFmtId="37" fontId="116" fillId="0" borderId="0"/>
    <xf numFmtId="201" fontId="43" fillId="0" borderId="0"/>
    <xf numFmtId="0" fontId="84" fillId="0" borderId="0"/>
    <xf numFmtId="0" fontId="8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3" fillId="0" borderId="0" applyFont="0" applyFill="0" applyBorder="0" applyAlignment="0" applyProtection="0"/>
    <xf numFmtId="180" fontId="43" fillId="0" borderId="0"/>
    <xf numFmtId="0" fontId="43" fillId="0" borderId="0"/>
    <xf numFmtId="0" fontId="100" fillId="0" borderId="0"/>
    <xf numFmtId="0" fontId="43" fillId="0" borderId="0"/>
    <xf numFmtId="0" fontId="43" fillId="0" borderId="0"/>
    <xf numFmtId="0" fontId="8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70" fontId="101" fillId="0" borderId="0">
      <alignment horizontal="left"/>
      <protection locked="0"/>
    </xf>
    <xf numFmtId="170" fontId="102" fillId="0" borderId="0">
      <alignment horizontal="left"/>
      <protection locked="0"/>
    </xf>
    <xf numFmtId="0" fontId="89" fillId="0" borderId="0"/>
    <xf numFmtId="0" fontId="44" fillId="34" borderId="78" applyNumberFormat="0" applyFont="0" applyAlignment="0" applyProtection="0"/>
    <xf numFmtId="170" fontId="99" fillId="0" borderId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66" fillId="26" borderId="79" applyNumberFormat="0" applyAlignment="0" applyProtection="0"/>
    <xf numFmtId="0" fontId="103" fillId="0" borderId="80" applyNumberFormat="0" applyAlignment="0" applyProtection="0"/>
    <xf numFmtId="0" fontId="70" fillId="35" borderId="0" applyNumberFormat="0" applyFont="0" applyBorder="0" applyAlignment="0" applyProtection="0"/>
    <xf numFmtId="0" fontId="45" fillId="36" borderId="14" applyNumberFormat="0" applyFont="0" applyBorder="0" applyAlignment="0" applyProtection="0">
      <alignment horizontal="center"/>
    </xf>
    <xf numFmtId="0" fontId="45" fillId="37" borderId="14" applyNumberFormat="0" applyFont="0" applyBorder="0" applyAlignment="0" applyProtection="0">
      <alignment horizontal="center"/>
    </xf>
    <xf numFmtId="0" fontId="70" fillId="0" borderId="81" applyNumberFormat="0" applyAlignment="0" applyProtection="0"/>
    <xf numFmtId="0" fontId="70" fillId="0" borderId="82" applyNumberFormat="0" applyAlignment="0" applyProtection="0"/>
    <xf numFmtId="0" fontId="103" fillId="0" borderId="83" applyNumberFormat="0" applyAlignment="0" applyProtection="0"/>
    <xf numFmtId="9" fontId="43" fillId="0" borderId="0" applyFont="0" applyFill="0" applyBorder="0" applyAlignment="0" applyProtection="0"/>
    <xf numFmtId="9" fontId="104" fillId="0" borderId="0"/>
    <xf numFmtId="168" fontId="105" fillId="0" borderId="0" applyFont="0" applyFill="0" applyBorder="0" applyAlignment="0" applyProtection="0"/>
    <xf numFmtId="10" fontId="43" fillId="0" borderId="0" applyFont="0" applyFill="0" applyBorder="0" applyAlignment="0" applyProtection="0"/>
    <xf numFmtId="181" fontId="76" fillId="0" borderId="0" applyFont="0" applyFill="0" applyBorder="0" applyAlignment="0" applyProtection="0">
      <alignment horizont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97" fillId="0" borderId="50" applyNumberFormat="0" applyBorder="0"/>
    <xf numFmtId="181" fontId="85" fillId="0" borderId="0" applyFill="0" applyBorder="0" applyProtection="0"/>
    <xf numFmtId="202" fontId="106" fillId="0" borderId="0">
      <alignment horizontal="left"/>
    </xf>
    <xf numFmtId="203" fontId="107" fillId="0" borderId="0">
      <alignment horizontal="left"/>
    </xf>
    <xf numFmtId="204" fontId="71" fillId="0" borderId="0">
      <alignment horizontal="left"/>
    </xf>
    <xf numFmtId="10" fontId="93" fillId="0" borderId="0" applyFont="0" applyFill="0" applyBorder="0" applyAlignment="0" applyProtection="0"/>
    <xf numFmtId="37" fontId="43" fillId="0" borderId="0" applyFont="0" applyFill="0" applyBorder="0" applyAlignment="0" applyProtection="0"/>
    <xf numFmtId="0" fontId="108" fillId="0" borderId="1">
      <alignment horizontal="center" vertical="center"/>
    </xf>
    <xf numFmtId="0" fontId="109" fillId="0" borderId="84" applyBorder="0">
      <alignment vertical="top"/>
      <protection locked="0"/>
    </xf>
    <xf numFmtId="205" fontId="81" fillId="0" borderId="0"/>
    <xf numFmtId="0" fontId="110" fillId="0" borderId="29"/>
    <xf numFmtId="42" fontId="75" fillId="0" borderId="0" applyFill="0" applyBorder="0" applyAlignment="0" applyProtection="0"/>
    <xf numFmtId="0" fontId="85" fillId="0" borderId="1"/>
    <xf numFmtId="0" fontId="87" fillId="0" borderId="0"/>
    <xf numFmtId="0" fontId="48" fillId="0" borderId="0"/>
    <xf numFmtId="0" fontId="111" fillId="0" borderId="0"/>
    <xf numFmtId="0" fontId="112" fillId="0" borderId="0"/>
    <xf numFmtId="211" fontId="115" fillId="0" borderId="0" applyFont="0">
      <protection locked="0"/>
    </xf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0" borderId="85">
      <alignment vertical="center"/>
    </xf>
    <xf numFmtId="0" fontId="67" fillId="0" borderId="0" applyNumberFormat="0" applyFill="0" applyBorder="0" applyAlignment="0" applyProtection="0"/>
    <xf numFmtId="173" fontId="46" fillId="0" borderId="37">
      <protection locked="0"/>
    </xf>
    <xf numFmtId="4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211" fontId="115" fillId="0" borderId="0" applyFont="0">
      <alignment horizontal="center"/>
      <protection locked="0"/>
    </xf>
    <xf numFmtId="0" fontId="43" fillId="0" borderId="0" applyNumberFormat="0" applyFill="0" applyBorder="0">
      <alignment horizontal="left"/>
    </xf>
    <xf numFmtId="0" fontId="117" fillId="0" borderId="0"/>
    <xf numFmtId="6" fontId="97" fillId="0" borderId="0" applyFont="0" applyFill="0" applyBorder="0" applyAlignment="0" applyProtection="0"/>
    <xf numFmtId="44" fontId="113" fillId="0" borderId="0" applyFont="0" applyFill="0" applyBorder="0" applyAlignment="0" applyProtection="0"/>
    <xf numFmtId="2" fontId="93" fillId="0" borderId="0" applyFont="0" applyFill="0" applyBorder="0" applyAlignment="0" applyProtection="0"/>
    <xf numFmtId="206" fontId="87" fillId="0" borderId="0" applyFont="0" applyFill="0" applyBorder="0" applyAlignment="0" applyProtection="0"/>
    <xf numFmtId="207" fontId="87" fillId="0" borderId="0" applyFont="0" applyFill="0" applyBorder="0" applyAlignment="0" applyProtection="0"/>
    <xf numFmtId="42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208" fontId="81" fillId="0" borderId="0" applyFont="0" applyFill="0" applyBorder="0" applyProtection="0">
      <alignment horizontal="right"/>
    </xf>
    <xf numFmtId="209" fontId="81" fillId="0" borderId="0" applyFont="0" applyFill="0" applyBorder="0" applyProtection="0">
      <alignment horizontal="right"/>
    </xf>
    <xf numFmtId="210" fontId="75" fillId="0" borderId="0" applyFont="0" applyFill="0" applyBorder="0" applyAlignment="0" applyProtection="0"/>
    <xf numFmtId="0" fontId="114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43" fillId="0" borderId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0" fontId="43" fillId="0" borderId="0"/>
    <xf numFmtId="0" fontId="2" fillId="0" borderId="0"/>
    <xf numFmtId="41" fontId="2" fillId="0" borderId="0" applyFont="0" applyFill="0" applyBorder="0" applyAlignment="0" applyProtection="0"/>
    <xf numFmtId="37" fontId="43" fillId="0" borderId="0">
      <alignment vertical="center"/>
    </xf>
    <xf numFmtId="0" fontId="2" fillId="0" borderId="0"/>
    <xf numFmtId="43" fontId="43" fillId="0" borderId="0" applyFont="0" applyFill="0" applyBorder="0" applyAlignment="0" applyProtection="0"/>
    <xf numFmtId="0" fontId="2" fillId="0" borderId="0"/>
    <xf numFmtId="37" fontId="43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9" fillId="0" borderId="70" applyFill="0" applyAlignment="0" applyProtection="0"/>
    <xf numFmtId="0" fontId="119" fillId="38" borderId="87" applyNumberFormat="0" applyAlignment="0" applyProtection="0"/>
    <xf numFmtId="0" fontId="3" fillId="0" borderId="0"/>
    <xf numFmtId="43" fontId="44" fillId="0" borderId="0" applyFont="0" applyFill="0" applyBorder="0" applyAlignment="0" applyProtection="0"/>
    <xf numFmtId="0" fontId="41" fillId="5" borderId="1" applyNumberFormat="0" applyProtection="0">
      <alignment horizontal="center" vertical="center"/>
    </xf>
    <xf numFmtId="0" fontId="120" fillId="39" borderId="71" applyNumberFormat="0" applyAlignment="0" applyProtection="0"/>
    <xf numFmtId="0" fontId="40" fillId="0" borderId="0" applyNumberFormat="0" applyFill="0" applyBorder="0" applyAlignment="0" applyProtection="0"/>
    <xf numFmtId="37" fontId="43" fillId="0" borderId="0">
      <alignment vertical="center"/>
    </xf>
    <xf numFmtId="0" fontId="2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2" fillId="0" borderId="0"/>
    <xf numFmtId="37" fontId="4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0"/>
    <xf numFmtId="0" fontId="121" fillId="40" borderId="0" applyAlignment="0"/>
    <xf numFmtId="9" fontId="42" fillId="0" borderId="0" applyFont="0" applyFill="0" applyBorder="0" applyAlignment="0" applyProtection="0"/>
    <xf numFmtId="0" fontId="122" fillId="0" borderId="0" applyAlignment="0"/>
    <xf numFmtId="0" fontId="3" fillId="0" borderId="0"/>
    <xf numFmtId="0" fontId="2" fillId="0" borderId="0"/>
    <xf numFmtId="41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7" fontId="43" fillId="0" borderId="0">
      <alignment vertical="center"/>
    </xf>
    <xf numFmtId="9" fontId="43" fillId="0" borderId="0" applyFont="0" applyFill="0" applyBorder="0" applyAlignment="0" applyProtection="0"/>
    <xf numFmtId="0" fontId="66" fillId="26" borderId="79" applyNumberFormat="0" applyAlignment="0" applyProtection="0"/>
    <xf numFmtId="0" fontId="44" fillId="34" borderId="91" applyNumberFormat="0" applyFont="0" applyAlignment="0" applyProtection="0"/>
    <xf numFmtId="10" fontId="45" fillId="32" borderId="1" applyNumberFormat="0" applyBorder="0" applyAlignment="0" applyProtection="0"/>
    <xf numFmtId="0" fontId="63" fillId="11" borderId="90" applyNumberFormat="0" applyAlignment="0" applyProtection="0"/>
    <xf numFmtId="0" fontId="50" fillId="0" borderId="11">
      <alignment horizontal="left" vertical="center"/>
    </xf>
    <xf numFmtId="171" fontId="51" fillId="0" borderId="10" applyNumberFormat="0" applyBorder="0" applyAlignment="0"/>
    <xf numFmtId="0" fontId="94" fillId="30" borderId="12">
      <alignment vertical="center"/>
    </xf>
    <xf numFmtId="0" fontId="43" fillId="0" borderId="86" applyBorder="0">
      <alignment horizontal="center" vertical="center"/>
    </xf>
    <xf numFmtId="0" fontId="50" fillId="0" borderId="89" applyNumberFormat="0" applyFill="0" applyProtection="0">
      <alignment horizontal="center"/>
    </xf>
    <xf numFmtId="0" fontId="56" fillId="26" borderId="90" applyNumberFormat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50" fillId="0" borderId="11" applyNumberFormat="0" applyFill="0" applyProtection="0">
      <alignment horizontal="center"/>
    </xf>
    <xf numFmtId="0" fontId="94" fillId="30" borderId="88">
      <alignment vertical="center"/>
    </xf>
    <xf numFmtId="171" fontId="51" fillId="0" borderId="10" applyNumberFormat="0" applyBorder="0" applyAlignment="0"/>
    <xf numFmtId="0" fontId="50" fillId="0" borderId="89">
      <alignment horizontal="left" vertical="center"/>
    </xf>
    <xf numFmtId="0" fontId="63" fillId="11" borderId="90" applyNumberFormat="0" applyAlignment="0" applyProtection="0"/>
    <xf numFmtId="10" fontId="45" fillId="32" borderId="1" applyNumberFormat="0" applyBorder="0" applyAlignment="0" applyProtection="0"/>
    <xf numFmtId="0" fontId="44" fillId="34" borderId="91" applyNumberFormat="0" applyFont="0" applyAlignment="0" applyProtection="0"/>
    <xf numFmtId="0" fontId="66" fillId="26" borderId="79" applyNumberFormat="0" applyAlignment="0" applyProtection="0"/>
    <xf numFmtId="9" fontId="43" fillId="0" borderId="0" applyFont="0" applyFill="0" applyBorder="0" applyAlignment="0" applyProtection="0"/>
    <xf numFmtId="0" fontId="108" fillId="0" borderId="1">
      <alignment horizontal="center" vertical="center"/>
    </xf>
    <xf numFmtId="0" fontId="85" fillId="0" borderId="1"/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37" fontId="43" fillId="0" borderId="0">
      <alignment vertical="center"/>
    </xf>
    <xf numFmtId="0" fontId="57" fillId="28" borderId="73" applyNumberFormat="0" applyAlignment="0" applyProtection="0"/>
    <xf numFmtId="0" fontId="41" fillId="5" borderId="1" applyNumberFormat="0" applyProtection="0">
      <alignment horizontal="center" vertical="center"/>
    </xf>
    <xf numFmtId="0" fontId="56" fillId="26" borderId="90" applyNumberFormat="0" applyAlignment="0" applyProtection="0"/>
    <xf numFmtId="0" fontId="108" fillId="0" borderId="1">
      <alignment horizontal="center" vertical="center"/>
    </xf>
    <xf numFmtId="0" fontId="109" fillId="0" borderId="84" applyBorder="0">
      <alignment vertical="top"/>
      <protection locked="0"/>
    </xf>
    <xf numFmtId="0" fontId="85" fillId="0" borderId="1"/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51" fillId="0" borderId="1" applyNumberFormat="0" applyBorder="0" applyAlignment="0" applyProtection="0">
      <alignment horizontal="left"/>
    </xf>
    <xf numFmtId="0" fontId="41" fillId="5" borderId="94" applyNumberFormat="0" applyProtection="0">
      <alignment horizontal="center" vertical="center"/>
    </xf>
    <xf numFmtId="0" fontId="50" fillId="0" borderId="93" applyNumberFormat="0" applyFill="0" applyProtection="0">
      <alignment horizontal="center"/>
    </xf>
    <xf numFmtId="0" fontId="94" fillId="30" borderId="92">
      <alignment vertical="center"/>
    </xf>
    <xf numFmtId="0" fontId="50" fillId="0" borderId="93">
      <alignment horizontal="left" vertical="center"/>
    </xf>
    <xf numFmtId="0" fontId="108" fillId="0" borderId="1">
      <alignment horizontal="center" vertical="center"/>
    </xf>
    <xf numFmtId="0" fontId="85" fillId="0" borderId="1"/>
    <xf numFmtId="0" fontId="41" fillId="5" borderId="1" applyNumberFormat="0" applyProtection="0">
      <alignment horizontal="center" vertical="center"/>
    </xf>
    <xf numFmtId="0" fontId="43" fillId="0" borderId="86" applyBorder="0">
      <alignment horizontal="center" vertical="center"/>
    </xf>
    <xf numFmtId="0" fontId="43" fillId="0" borderId="86" applyBorder="0">
      <alignment horizontal="center" vertic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0" fillId="0" borderId="11" applyNumberFormat="0" applyFill="0" applyProtection="0">
      <alignment horizontal="center"/>
    </xf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56" fillId="26" borderId="95" applyNumberFormat="0" applyAlignment="0" applyProtection="0"/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94" fillId="30" borderId="12">
      <alignment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50" fillId="0" borderId="11">
      <alignment horizontal="left" vertical="center"/>
    </xf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63" fillId="11" borderId="95" applyNumberFormat="0" applyAlignment="0" applyProtection="0"/>
    <xf numFmtId="0" fontId="43" fillId="0" borderId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44" fillId="34" borderId="97" applyNumberFormat="0" applyFon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66" fillId="26" borderId="96" applyNumberFormat="0" applyAlignment="0" applyProtection="0"/>
    <xf numFmtId="0" fontId="70" fillId="0" borderId="81" applyNumberFormat="0" applyAlignment="0" applyProtection="0"/>
    <xf numFmtId="0" fontId="70" fillId="0" borderId="81" applyNumberFormat="0" applyAlignment="0" applyProtection="0"/>
    <xf numFmtId="0" fontId="54" fillId="20" borderId="1" applyNumberFormat="0" applyProtection="0">
      <alignment horizontal="center" vertical="center"/>
    </xf>
    <xf numFmtId="0" fontId="54" fillId="20" borderId="1" applyNumberFormat="0" applyProtection="0">
      <alignment horizontal="center" vertical="center"/>
    </xf>
    <xf numFmtId="0" fontId="54" fillId="20" borderId="1" applyNumberFormat="0" applyProtection="0">
      <alignment horizontal="center" vertical="center"/>
    </xf>
    <xf numFmtId="0" fontId="54" fillId="20" borderId="1" applyNumberFormat="0" applyProtection="0">
      <alignment horizontal="center"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34" borderId="159" applyNumberFormat="0" applyFont="0" applyAlignment="0" applyProtection="0"/>
    <xf numFmtId="0" fontId="51" fillId="0" borderId="183" applyNumberFormat="0" applyBorder="0" applyAlignment="0" applyProtection="0">
      <alignment horizontal="left"/>
    </xf>
    <xf numFmtId="0" fontId="56" fillId="26" borderId="120" applyNumberFormat="0" applyAlignment="0" applyProtection="0"/>
    <xf numFmtId="0" fontId="50" fillId="0" borderId="11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94" fillId="30" borderId="127">
      <alignment vertical="center"/>
    </xf>
    <xf numFmtId="171" fontId="51" fillId="0" borderId="123" applyNumberFormat="0" applyBorder="0" applyAlignment="0"/>
    <xf numFmtId="0" fontId="50" fillId="0" borderId="125">
      <alignment horizontal="left" vertical="center"/>
    </xf>
    <xf numFmtId="0" fontId="63" fillId="11" borderId="126" applyNumberFormat="0" applyAlignment="0" applyProtection="0"/>
    <xf numFmtId="10" fontId="45" fillId="32" borderId="124" applyNumberFormat="0" applyBorder="0" applyAlignment="0" applyProtection="0"/>
    <xf numFmtId="0" fontId="44" fillId="34" borderId="121" applyNumberFormat="0" applyFont="0" applyAlignment="0" applyProtection="0"/>
    <xf numFmtId="0" fontId="66" fillId="26" borderId="122" applyNumberFormat="0" applyAlignment="0" applyProtection="0"/>
    <xf numFmtId="0" fontId="94" fillId="30" borderId="141">
      <alignment vertical="center"/>
    </xf>
    <xf numFmtId="0" fontId="50" fillId="0" borderId="140">
      <alignment horizontal="left" vertical="center"/>
    </xf>
    <xf numFmtId="0" fontId="56" fillId="26" borderId="142" applyNumberFormat="0" applyAlignment="0" applyProtection="0"/>
    <xf numFmtId="0" fontId="51" fillId="0" borderId="171" applyNumberFormat="0" applyBorder="0" applyAlignment="0" applyProtection="0">
      <alignment horizontal="left"/>
    </xf>
    <xf numFmtId="0" fontId="85" fillId="0" borderId="183"/>
    <xf numFmtId="10" fontId="45" fillId="32" borderId="139" applyNumberFormat="0" applyBorder="0" applyAlignment="0" applyProtection="0"/>
    <xf numFmtId="0" fontId="51" fillId="0" borderId="139" applyNumberFormat="0" applyBorder="0" applyAlignment="0" applyProtection="0">
      <alignment horizontal="left"/>
    </xf>
    <xf numFmtId="0" fontId="108" fillId="0" borderId="191">
      <alignment horizontal="center" vertical="center"/>
    </xf>
    <xf numFmtId="0" fontId="51" fillId="0" borderId="139" applyNumberFormat="0" applyBorder="0" applyAlignment="0" applyProtection="0">
      <alignment horizontal="left"/>
    </xf>
    <xf numFmtId="0" fontId="41" fillId="5" borderId="156" applyNumberFormat="0" applyProtection="0">
      <alignment horizontal="center" vertical="center"/>
    </xf>
    <xf numFmtId="0" fontId="51" fillId="0" borderId="191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41" fillId="5" borderId="112" applyNumberFormat="0" applyProtection="0">
      <alignment horizontal="center" vertical="center"/>
    </xf>
    <xf numFmtId="0" fontId="41" fillId="5" borderId="191" applyNumberFormat="0" applyProtection="0">
      <alignment horizontal="center" vertical="center"/>
    </xf>
    <xf numFmtId="0" fontId="66" fillId="26" borderId="135" applyNumberFormat="0" applyAlignment="0" applyProtection="0"/>
    <xf numFmtId="0" fontId="66" fillId="26" borderId="135" applyNumberFormat="0" applyAlignment="0" applyProtection="0"/>
    <xf numFmtId="0" fontId="51" fillId="0" borderId="139" applyNumberFormat="0" applyBorder="0" applyAlignment="0" applyProtection="0">
      <alignment horizontal="left"/>
    </xf>
    <xf numFmtId="10" fontId="45" fillId="32" borderId="145" applyNumberFormat="0" applyBorder="0" applyAlignment="0" applyProtection="0"/>
    <xf numFmtId="0" fontId="44" fillId="34" borderId="176" applyNumberFormat="0" applyFont="0" applyAlignment="0" applyProtection="0"/>
    <xf numFmtId="0" fontId="51" fillId="0" borderId="171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56" fillId="26" borderId="188" applyNumberFormat="0" applyAlignment="0" applyProtection="0"/>
    <xf numFmtId="0" fontId="50" fillId="0" borderId="173" applyNumberFormat="0" applyFill="0" applyProtection="0">
      <alignment horizontal="center"/>
    </xf>
    <xf numFmtId="0" fontId="51" fillId="0" borderId="183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85" fillId="0" borderId="112"/>
    <xf numFmtId="0" fontId="56" fillId="26" borderId="142" applyNumberFormat="0" applyAlignment="0" applyProtection="0"/>
    <xf numFmtId="0" fontId="56" fillId="26" borderId="142" applyNumberFormat="0" applyAlignment="0" applyProtection="0"/>
    <xf numFmtId="0" fontId="56" fillId="26" borderId="142" applyNumberFormat="0" applyAlignment="0" applyProtection="0"/>
    <xf numFmtId="0" fontId="108" fillId="0" borderId="112">
      <alignment horizontal="center" vertical="center"/>
    </xf>
    <xf numFmtId="0" fontId="56" fillId="26" borderId="142" applyNumberFormat="0" applyAlignment="0" applyProtection="0"/>
    <xf numFmtId="0" fontId="56" fillId="26" borderId="142" applyNumberFormat="0" applyAlignment="0" applyProtection="0"/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0" fillId="0" borderId="140" applyNumberFormat="0" applyFill="0" applyProtection="0">
      <alignment horizontal="center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85" fillId="0" borderId="139"/>
    <xf numFmtId="0" fontId="70" fillId="0" borderId="119" applyNumberFormat="0" applyAlignment="0" applyProtection="0"/>
    <xf numFmtId="0" fontId="108" fillId="0" borderId="139">
      <alignment horizontal="center" vertical="center"/>
    </xf>
    <xf numFmtId="10" fontId="45" fillId="32" borderId="183" applyNumberFormat="0" applyBorder="0" applyAlignment="0" applyProtection="0"/>
    <xf numFmtId="0" fontId="41" fillId="5" borderId="139" applyNumberFormat="0" applyProtection="0">
      <alignment horizontal="center" vertical="center"/>
    </xf>
    <xf numFmtId="0" fontId="94" fillId="30" borderId="174">
      <alignment vertical="center"/>
    </xf>
    <xf numFmtId="0" fontId="66" fillId="26" borderId="118" applyNumberFormat="0" applyAlignment="0" applyProtection="0"/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44" fillId="34" borderId="117" applyNumberFormat="0" applyFont="0" applyAlignment="0" applyProtection="0"/>
    <xf numFmtId="0" fontId="50" fillId="0" borderId="101" applyNumberFormat="0" applyFill="0" applyProtection="0">
      <alignment horizontal="center"/>
    </xf>
    <xf numFmtId="0" fontId="51" fillId="0" borderId="139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85" fillId="0" borderId="139"/>
    <xf numFmtId="171" fontId="51" fillId="0" borderId="138" applyNumberFormat="0" applyBorder="0" applyAlignment="0"/>
    <xf numFmtId="0" fontId="70" fillId="0" borderId="152" applyNumberFormat="0" applyAlignment="0" applyProtection="0"/>
    <xf numFmtId="0" fontId="51" fillId="0" borderId="183" applyNumberFormat="0" applyBorder="0" applyAlignment="0" applyProtection="0">
      <alignment horizontal="left"/>
    </xf>
    <xf numFmtId="0" fontId="43" fillId="0" borderId="129" applyBorder="0">
      <alignment horizontal="center" vertical="center"/>
    </xf>
    <xf numFmtId="10" fontId="45" fillId="32" borderId="112" applyNumberFormat="0" applyBorder="0" applyAlignment="0" applyProtection="0"/>
    <xf numFmtId="0" fontId="63" fillId="11" borderId="116" applyNumberFormat="0" applyAlignment="0" applyProtection="0"/>
    <xf numFmtId="0" fontId="85" fillId="0" borderId="191"/>
    <xf numFmtId="0" fontId="70" fillId="0" borderId="136" applyNumberFormat="0" applyAlignment="0" applyProtection="0"/>
    <xf numFmtId="0" fontId="44" fillId="34" borderId="134" applyNumberFormat="0" applyFont="0" applyAlignment="0" applyProtection="0"/>
    <xf numFmtId="0" fontId="51" fillId="0" borderId="191" applyNumberFormat="0" applyBorder="0" applyAlignment="0" applyProtection="0">
      <alignment horizontal="left"/>
    </xf>
    <xf numFmtId="0" fontId="51" fillId="0" borderId="191" applyNumberFormat="0" applyBorder="0" applyAlignment="0" applyProtection="0">
      <alignment horizontal="left"/>
    </xf>
    <xf numFmtId="0" fontId="51" fillId="0" borderId="191" applyNumberFormat="0" applyBorder="0" applyAlignment="0" applyProtection="0">
      <alignment horizontal="left"/>
    </xf>
    <xf numFmtId="0" fontId="51" fillId="0" borderId="191" applyNumberFormat="0" applyBorder="0" applyAlignment="0" applyProtection="0">
      <alignment horizontal="left"/>
    </xf>
    <xf numFmtId="0" fontId="94" fillId="30" borderId="99">
      <alignment vertical="center"/>
    </xf>
    <xf numFmtId="171" fontId="51" fillId="0" borderId="100" applyNumberFormat="0" applyBorder="0" applyAlignment="0"/>
    <xf numFmtId="0" fontId="50" fillId="0" borderId="101">
      <alignment horizontal="left" vertical="center"/>
    </xf>
    <xf numFmtId="171" fontId="51" fillId="0" borderId="147" applyNumberFormat="0" applyBorder="0" applyAlignment="0"/>
    <xf numFmtId="0" fontId="50" fillId="0" borderId="148">
      <alignment horizontal="left" vertical="center"/>
    </xf>
    <xf numFmtId="10" fontId="45" fillId="32" borderId="98" applyNumberFormat="0" applyBorder="0" applyAlignment="0" applyProtection="0"/>
    <xf numFmtId="0" fontId="85" fillId="0" borderId="171"/>
    <xf numFmtId="0" fontId="51" fillId="0" borderId="171" applyNumberFormat="0" applyBorder="0" applyAlignment="0" applyProtection="0">
      <alignment horizontal="left"/>
    </xf>
    <xf numFmtId="0" fontId="56" fillId="26" borderId="116" applyNumberFormat="0" applyAlignment="0" applyProtection="0"/>
    <xf numFmtId="0" fontId="50" fillId="0" borderId="115" applyNumberFormat="0" applyFill="0" applyProtection="0">
      <alignment horizontal="center"/>
    </xf>
    <xf numFmtId="0" fontId="66" fillId="26" borderId="151" applyNumberFormat="0" applyAlignment="0" applyProtection="0"/>
    <xf numFmtId="171" fontId="51" fillId="0" borderId="182" applyNumberFormat="0" applyBorder="0" applyAlignment="0"/>
    <xf numFmtId="0" fontId="50" fillId="0" borderId="173">
      <alignment horizontal="left" vertical="center"/>
    </xf>
    <xf numFmtId="0" fontId="63" fillId="11" borderId="181" applyNumberFormat="0" applyAlignment="0" applyProtection="0"/>
    <xf numFmtId="0" fontId="51" fillId="0" borderId="183" applyNumberFormat="0" applyBorder="0" applyAlignment="0" applyProtection="0">
      <alignment horizontal="left"/>
    </xf>
    <xf numFmtId="0" fontId="56" fillId="26" borderId="181" applyNumberFormat="0" applyAlignment="0" applyProtection="0"/>
    <xf numFmtId="0" fontId="51" fillId="0" borderId="183" applyNumberFormat="0" applyBorder="0" applyAlignment="0" applyProtection="0">
      <alignment horizontal="left"/>
    </xf>
    <xf numFmtId="0" fontId="51" fillId="0" borderId="183" applyNumberFormat="0" applyBorder="0" applyAlignment="0" applyProtection="0">
      <alignment horizontal="left"/>
    </xf>
    <xf numFmtId="0" fontId="51" fillId="0" borderId="183" applyNumberFormat="0" applyBorder="0" applyAlignment="0" applyProtection="0">
      <alignment horizontal="left"/>
    </xf>
    <xf numFmtId="9" fontId="97" fillId="0" borderId="153" applyNumberFormat="0" applyBorder="0"/>
    <xf numFmtId="0" fontId="51" fillId="0" borderId="183" applyNumberFormat="0" applyBorder="0" applyAlignment="0" applyProtection="0">
      <alignment horizontal="left"/>
    </xf>
    <xf numFmtId="0" fontId="41" fillId="5" borderId="187" applyNumberFormat="0" applyProtection="0">
      <alignment horizontal="center" vertical="center"/>
    </xf>
    <xf numFmtId="0" fontId="56" fillId="26" borderId="188" applyNumberFormat="0" applyAlignment="0" applyProtection="0"/>
    <xf numFmtId="0" fontId="51" fillId="0" borderId="145" applyNumberFormat="0" applyBorder="0" applyAlignment="0" applyProtection="0">
      <alignment horizontal="left"/>
    </xf>
    <xf numFmtId="0" fontId="44" fillId="34" borderId="184" applyNumberFormat="0" applyFont="0" applyAlignment="0" applyProtection="0"/>
    <xf numFmtId="0" fontId="56" fillId="26" borderId="196" applyNumberFormat="0" applyAlignment="0" applyProtection="0"/>
    <xf numFmtId="0" fontId="51" fillId="0" borderId="183" applyNumberFormat="0" applyBorder="0" applyAlignment="0" applyProtection="0">
      <alignment horizontal="left"/>
    </xf>
    <xf numFmtId="173" fontId="46" fillId="0" borderId="130">
      <protection locked="0"/>
    </xf>
    <xf numFmtId="0" fontId="50" fillId="0" borderId="185" applyNumberFormat="0" applyFill="0" applyProtection="0">
      <alignment horizontal="center"/>
    </xf>
    <xf numFmtId="0" fontId="63" fillId="11" borderId="175" applyNumberFormat="0" applyAlignment="0" applyProtection="0"/>
    <xf numFmtId="0" fontId="51" fillId="0" borderId="183" applyNumberFormat="0" applyBorder="0" applyAlignment="0" applyProtection="0">
      <alignment horizontal="left"/>
    </xf>
    <xf numFmtId="0" fontId="66" fillId="26" borderId="151" applyNumberFormat="0" applyAlignment="0" applyProtection="0"/>
    <xf numFmtId="173" fontId="46" fillId="0" borderId="180">
      <protection locked="0"/>
    </xf>
    <xf numFmtId="10" fontId="45" fillId="32" borderId="156" applyNumberFormat="0" applyBorder="0" applyAlignment="0" applyProtection="0"/>
    <xf numFmtId="0" fontId="63" fillId="11" borderId="154" applyNumberFormat="0" applyAlignment="0" applyProtection="0"/>
    <xf numFmtId="0" fontId="50" fillId="0" borderId="157">
      <alignment horizontal="left" vertical="center"/>
    </xf>
    <xf numFmtId="0" fontId="94" fillId="30" borderId="158">
      <alignment vertical="center"/>
    </xf>
    <xf numFmtId="0" fontId="50" fillId="0" borderId="148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171" fontId="51" fillId="0" borderId="147" applyNumberFormat="0" applyBorder="0" applyAlignment="0"/>
    <xf numFmtId="0" fontId="51" fillId="0" borderId="191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1" fillId="0" borderId="183" applyNumberFormat="0" applyBorder="0" applyAlignment="0" applyProtection="0">
      <alignment horizontal="left"/>
    </xf>
    <xf numFmtId="0" fontId="51" fillId="0" borderId="183" applyNumberFormat="0" applyBorder="0" applyAlignment="0" applyProtection="0">
      <alignment horizontal="left"/>
    </xf>
    <xf numFmtId="0" fontId="108" fillId="0" borderId="98">
      <alignment horizontal="center" vertical="center"/>
    </xf>
    <xf numFmtId="0" fontId="41" fillId="5" borderId="124" applyNumberFormat="0" applyProtection="0">
      <alignment horizontal="center" vertical="center"/>
    </xf>
    <xf numFmtId="0" fontId="85" fillId="0" borderId="98"/>
    <xf numFmtId="0" fontId="56" fillId="26" borderId="149" applyNumberFormat="0" applyAlignment="0" applyProtection="0"/>
    <xf numFmtId="0" fontId="51" fillId="0" borderId="183" applyNumberFormat="0" applyBorder="0" applyAlignment="0" applyProtection="0">
      <alignment horizontal="left"/>
    </xf>
    <xf numFmtId="0" fontId="51" fillId="0" borderId="183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63" fillId="11" borderId="196" applyNumberFormat="0" applyAlignment="0" applyProtection="0"/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0" fillId="0" borderId="173" applyNumberFormat="0" applyFill="0" applyProtection="0">
      <alignment horizontal="center"/>
    </xf>
    <xf numFmtId="0" fontId="51" fillId="0" borderId="145" applyNumberFormat="0" applyBorder="0" applyAlignment="0" applyProtection="0">
      <alignment horizontal="left"/>
    </xf>
    <xf numFmtId="0" fontId="56" fillId="26" borderId="181" applyNumberFormat="0" applyAlignment="0" applyProtection="0"/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171" fontId="51" fillId="0" borderId="138" applyNumberFormat="0" applyBorder="0" applyAlignment="0"/>
    <xf numFmtId="0" fontId="51" fillId="0" borderId="139" applyNumberFormat="0" applyBorder="0" applyAlignment="0" applyProtection="0">
      <alignment horizontal="left"/>
    </xf>
    <xf numFmtId="10" fontId="45" fillId="32" borderId="171" applyNumberFormat="0" applyBorder="0" applyAlignment="0" applyProtection="0"/>
    <xf numFmtId="0" fontId="51" fillId="0" borderId="139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108" fillId="0" borderId="145">
      <alignment horizontal="center" vertical="center"/>
    </xf>
    <xf numFmtId="0" fontId="56" fillId="26" borderId="188" applyNumberFormat="0" applyAlignment="0" applyProtection="0"/>
    <xf numFmtId="0" fontId="51" fillId="0" borderId="145" applyNumberFormat="0" applyBorder="0" applyAlignment="0" applyProtection="0">
      <alignment horizontal="left"/>
    </xf>
    <xf numFmtId="10" fontId="45" fillId="32" borderId="183" applyNumberFormat="0" applyBorder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0" fillId="0" borderId="115">
      <alignment horizontal="left" vertical="center"/>
    </xf>
    <xf numFmtId="0" fontId="41" fillId="5" borderId="98" applyNumberFormat="0" applyProtection="0">
      <alignment horizontal="center" vertical="center"/>
    </xf>
    <xf numFmtId="0" fontId="94" fillId="30" borderId="146">
      <alignment vertical="center"/>
    </xf>
    <xf numFmtId="0" fontId="51" fillId="0" borderId="145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56" fillId="26" borderId="188" applyNumberFormat="0" applyAlignment="0" applyProtection="0"/>
    <xf numFmtId="0" fontId="63" fillId="11" borderId="154" applyNumberFormat="0" applyAlignment="0" applyProtection="0"/>
    <xf numFmtId="0" fontId="51" fillId="0" borderId="145" applyNumberFormat="0" applyBorder="0" applyAlignment="0" applyProtection="0">
      <alignment horizontal="left"/>
    </xf>
    <xf numFmtId="0" fontId="44" fillId="34" borderId="150" applyNumberFormat="0" applyFont="0" applyAlignment="0" applyProtection="0"/>
    <xf numFmtId="0" fontId="51" fillId="0" borderId="145" applyNumberFormat="0" applyBorder="0" applyAlignment="0" applyProtection="0">
      <alignment horizontal="left"/>
    </xf>
    <xf numFmtId="0" fontId="85" fillId="0" borderId="183"/>
    <xf numFmtId="0" fontId="50" fillId="0" borderId="173">
      <alignment horizontal="left" vertical="center"/>
    </xf>
    <xf numFmtId="0" fontId="85" fillId="0" borderId="145"/>
    <xf numFmtId="9" fontId="97" fillId="0" borderId="179" applyNumberFormat="0" applyBorder="0"/>
    <xf numFmtId="0" fontId="51" fillId="0" borderId="145" applyNumberFormat="0" applyBorder="0" applyAlignment="0" applyProtection="0">
      <alignment horizontal="left"/>
    </xf>
    <xf numFmtId="0" fontId="51" fillId="0" borderId="183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6" fillId="26" borderId="161" applyNumberFormat="0" applyAlignment="0" applyProtection="0"/>
    <xf numFmtId="0" fontId="94" fillId="30" borderId="113">
      <alignment vertical="center"/>
    </xf>
    <xf numFmtId="0" fontId="66" fillId="26" borderId="103" applyNumberFormat="0" applyAlignment="0" applyProtection="0"/>
    <xf numFmtId="0" fontId="44" fillId="34" borderId="102" applyNumberFormat="0" applyFont="0" applyAlignment="0" applyProtection="0"/>
    <xf numFmtId="10" fontId="45" fillId="32" borderId="105" applyNumberFormat="0" applyBorder="0" applyAlignment="0" applyProtection="0"/>
    <xf numFmtId="0" fontId="63" fillId="11" borderId="107" applyNumberFormat="0" applyAlignment="0" applyProtection="0"/>
    <xf numFmtId="0" fontId="50" fillId="0" borderId="106">
      <alignment horizontal="left" vertical="center"/>
    </xf>
    <xf numFmtId="171" fontId="51" fillId="0" borderId="104" applyNumberFormat="0" applyBorder="0" applyAlignment="0"/>
    <xf numFmtId="0" fontId="94" fillId="30" borderId="108">
      <alignment vertical="center"/>
    </xf>
    <xf numFmtId="0" fontId="51" fillId="0" borderId="139" applyNumberFormat="0" applyBorder="0" applyAlignment="0" applyProtection="0">
      <alignment horizontal="left"/>
    </xf>
    <xf numFmtId="10" fontId="45" fillId="32" borderId="139" applyNumberFormat="0" applyBorder="0" applyAlignment="0" applyProtection="0"/>
    <xf numFmtId="173" fontId="46" fillId="0" borderId="137">
      <protection locked="0"/>
    </xf>
    <xf numFmtId="0" fontId="50" fillId="0" borderId="106" applyNumberFormat="0" applyFill="0" applyProtection="0">
      <alignment horizontal="center"/>
    </xf>
    <xf numFmtId="171" fontId="51" fillId="0" borderId="100" applyNumberFormat="0" applyBorder="0" applyAlignment="0"/>
    <xf numFmtId="10" fontId="45" fillId="32" borderId="98" applyNumberFormat="0" applyBorder="0" applyAlignment="0" applyProtection="0"/>
    <xf numFmtId="0" fontId="44" fillId="34" borderId="102" applyNumberFormat="0" applyFont="0" applyAlignment="0" applyProtection="0"/>
    <xf numFmtId="0" fontId="66" fillId="26" borderId="103" applyNumberFormat="0" applyAlignment="0" applyProtection="0"/>
    <xf numFmtId="0" fontId="108" fillId="0" borderId="98">
      <alignment horizontal="center" vertical="center"/>
    </xf>
    <xf numFmtId="0" fontId="85" fillId="0" borderId="98"/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51" fillId="0" borderId="98" applyNumberFormat="0" applyBorder="0" applyAlignment="0" applyProtection="0">
      <alignment horizontal="left"/>
    </xf>
    <xf numFmtId="0" fontId="41" fillId="5" borderId="98" applyNumberFormat="0" applyProtection="0">
      <alignment horizontal="center" vertical="center"/>
    </xf>
    <xf numFmtId="0" fontId="56" fillId="26" borderId="107" applyNumberFormat="0" applyAlignment="0" applyProtection="0"/>
    <xf numFmtId="0" fontId="108" fillId="0" borderId="105">
      <alignment horizontal="center" vertical="center"/>
    </xf>
    <xf numFmtId="0" fontId="51" fillId="0" borderId="183" applyNumberFormat="0" applyBorder="0" applyAlignment="0" applyProtection="0">
      <alignment horizontal="left"/>
    </xf>
    <xf numFmtId="0" fontId="85" fillId="0" borderId="105"/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51" fillId="0" borderId="105" applyNumberFormat="0" applyBorder="0" applyAlignment="0" applyProtection="0">
      <alignment horizontal="left"/>
    </xf>
    <xf numFmtId="0" fontId="41" fillId="5" borderId="98" applyNumberFormat="0" applyProtection="0">
      <alignment horizontal="center" vertical="center"/>
    </xf>
    <xf numFmtId="0" fontId="51" fillId="0" borderId="139" applyNumberFormat="0" applyBorder="0" applyAlignment="0" applyProtection="0">
      <alignment horizontal="left"/>
    </xf>
    <xf numFmtId="0" fontId="51" fillId="0" borderId="191" applyNumberFormat="0" applyBorder="0" applyAlignment="0" applyProtection="0">
      <alignment horizontal="left"/>
    </xf>
    <xf numFmtId="0" fontId="51" fillId="0" borderId="139" applyNumberFormat="0" applyBorder="0" applyAlignment="0" applyProtection="0">
      <alignment horizontal="left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0" fillId="0" borderId="106" applyNumberFormat="0" applyFill="0" applyProtection="0">
      <alignment horizontal="center"/>
    </xf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56" fillId="26" borderId="109" applyNumberFormat="0" applyAlignment="0" applyProtection="0"/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94" fillId="30" borderId="108">
      <alignment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50" fillId="0" borderId="106">
      <alignment horizontal="left" vertical="center"/>
    </xf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63" fillId="11" borderId="109" applyNumberFormat="0" applyAlignment="0" applyProtection="0"/>
    <xf numFmtId="0" fontId="51" fillId="0" borderId="183" applyNumberFormat="0" applyBorder="0" applyAlignment="0" applyProtection="0">
      <alignment horizontal="left"/>
    </xf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44" fillId="34" borderId="111" applyNumberFormat="0" applyFon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66" fillId="26" borderId="110" applyNumberFormat="0" applyAlignment="0" applyProtection="0"/>
    <xf numFmtId="0" fontId="54" fillId="20" borderId="105" applyNumberFormat="0" applyProtection="0">
      <alignment horizontal="center" vertical="center"/>
    </xf>
    <xf numFmtId="0" fontId="54" fillId="20" borderId="105" applyNumberFormat="0" applyProtection="0">
      <alignment horizontal="center" vertical="center"/>
    </xf>
    <xf numFmtId="0" fontId="54" fillId="20" borderId="105" applyNumberFormat="0" applyProtection="0">
      <alignment horizontal="center" vertical="center"/>
    </xf>
    <xf numFmtId="0" fontId="56" fillId="26" borderId="188" applyNumberFormat="0" applyAlignment="0" applyProtection="0"/>
    <xf numFmtId="0" fontId="51" fillId="0" borderId="145" applyNumberFormat="0" applyBorder="0" applyAlignment="0" applyProtection="0">
      <alignment horizontal="left"/>
    </xf>
    <xf numFmtId="0" fontId="108" fillId="0" borderId="183">
      <alignment horizontal="center" vertical="center"/>
    </xf>
    <xf numFmtId="171" fontId="51" fillId="0" borderId="114" applyNumberFormat="0" applyBorder="0" applyAlignment="0"/>
    <xf numFmtId="0" fontId="50" fillId="0" borderId="148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94" fillId="30" borderId="113">
      <alignment vertical="center"/>
    </xf>
    <xf numFmtId="171" fontId="51" fillId="0" borderId="114" applyNumberFormat="0" applyBorder="0" applyAlignment="0"/>
    <xf numFmtId="0" fontId="50" fillId="0" borderId="115">
      <alignment horizontal="left" vertical="center"/>
    </xf>
    <xf numFmtId="0" fontId="63" fillId="11" borderId="120" applyNumberFormat="0" applyAlignment="0" applyProtection="0"/>
    <xf numFmtId="10" fontId="45" fillId="32" borderId="112" applyNumberFormat="0" applyBorder="0" applyAlignment="0" applyProtection="0"/>
    <xf numFmtId="0" fontId="44" fillId="34" borderId="121" applyNumberFormat="0" applyFont="0" applyAlignment="0" applyProtection="0"/>
    <xf numFmtId="0" fontId="66" fillId="26" borderId="122" applyNumberFormat="0" applyAlignment="0" applyProtection="0"/>
    <xf numFmtId="0" fontId="108" fillId="0" borderId="112">
      <alignment horizontal="center" vertical="center"/>
    </xf>
    <xf numFmtId="0" fontId="85" fillId="0" borderId="112"/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51" fillId="0" borderId="112" applyNumberFormat="0" applyBorder="0" applyAlignment="0" applyProtection="0">
      <alignment horizontal="left"/>
    </xf>
    <xf numFmtId="0" fontId="41" fillId="5" borderId="112" applyNumberFormat="0" applyProtection="0">
      <alignment horizontal="center" vertical="center"/>
    </xf>
    <xf numFmtId="0" fontId="56" fillId="26" borderId="126" applyNumberFormat="0" applyAlignment="0" applyProtection="0"/>
    <xf numFmtId="0" fontId="108" fillId="0" borderId="124">
      <alignment horizontal="center" vertical="center"/>
    </xf>
    <xf numFmtId="0" fontId="56" fillId="26" borderId="142" applyNumberFormat="0" applyAlignment="0" applyProtection="0"/>
    <xf numFmtId="0" fontId="85" fillId="0" borderId="124"/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41" fillId="5" borderId="112" applyNumberFormat="0" applyProtection="0">
      <alignment horizontal="center" vertical="center"/>
    </xf>
    <xf numFmtId="0" fontId="51" fillId="0" borderId="139" applyNumberFormat="0" applyBorder="0" applyAlignment="0" applyProtection="0">
      <alignment horizontal="left"/>
    </xf>
    <xf numFmtId="0" fontId="43" fillId="0" borderId="128" applyBorder="0">
      <alignment horizontal="center" vertical="center"/>
    </xf>
    <xf numFmtId="0" fontId="43" fillId="0" borderId="128" applyBorder="0">
      <alignment horizontal="center" vertic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0" fillId="0" borderId="125" applyNumberFormat="0" applyFill="0" applyProtection="0">
      <alignment horizontal="center"/>
    </xf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56" fillId="26" borderId="126" applyNumberFormat="0" applyAlignment="0" applyProtection="0"/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94" fillId="30" borderId="127">
      <alignment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50" fillId="0" borderId="125">
      <alignment horizontal="left" vertical="center"/>
    </xf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63" fillId="11" borderId="126" applyNumberFormat="0" applyAlignment="0" applyProtection="0"/>
    <xf numFmtId="0" fontId="44" fillId="34" borderId="162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44" fillId="34" borderId="121" applyNumberFormat="0" applyFon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66" fillId="26" borderId="122" applyNumberFormat="0" applyAlignment="0" applyProtection="0"/>
    <xf numFmtId="0" fontId="70" fillId="0" borderId="119" applyNumberFormat="0" applyAlignment="0" applyProtection="0"/>
    <xf numFmtId="0" fontId="54" fillId="20" borderId="124" applyNumberFormat="0" applyProtection="0">
      <alignment horizontal="center" vertical="center"/>
    </xf>
    <xf numFmtId="0" fontId="54" fillId="20" borderId="124" applyNumberFormat="0" applyProtection="0">
      <alignment horizontal="center" vertical="center"/>
    </xf>
    <xf numFmtId="0" fontId="54" fillId="20" borderId="124" applyNumberFormat="0" applyProtection="0">
      <alignment horizontal="center" vertical="center"/>
    </xf>
    <xf numFmtId="0" fontId="66" fillId="26" borderId="135" applyNumberFormat="0" applyAlignment="0" applyProtection="0"/>
    <xf numFmtId="0" fontId="108" fillId="0" borderId="139">
      <alignment horizontal="center" vertical="center"/>
    </xf>
    <xf numFmtId="0" fontId="51" fillId="0" borderId="139" applyNumberFormat="0" applyBorder="0" applyAlignment="0" applyProtection="0">
      <alignment horizontal="left"/>
    </xf>
    <xf numFmtId="0" fontId="50" fillId="0" borderId="140" applyNumberFormat="0" applyFill="0" applyProtection="0">
      <alignment horizontal="center"/>
    </xf>
    <xf numFmtId="0" fontId="44" fillId="34" borderId="150" applyNumberFormat="0" applyFont="0" applyAlignment="0" applyProtection="0"/>
    <xf numFmtId="0" fontId="66" fillId="26" borderId="177" applyNumberFormat="0" applyAlignment="0" applyProtection="0"/>
    <xf numFmtId="0" fontId="70" fillId="0" borderId="178" applyNumberFormat="0" applyAlignment="0" applyProtection="0"/>
    <xf numFmtId="0" fontId="63" fillId="11" borderId="149" applyNumberFormat="0" applyAlignment="0" applyProtection="0"/>
    <xf numFmtId="43" fontId="3" fillId="0" borderId="0" applyFont="0" applyFill="0" applyBorder="0" applyAlignment="0" applyProtection="0"/>
    <xf numFmtId="0" fontId="44" fillId="34" borderId="131" applyNumberFormat="0" applyFont="0" applyAlignment="0" applyProtection="0"/>
    <xf numFmtId="0" fontId="63" fillId="11" borderId="120" applyNumberFormat="0" applyAlignment="0" applyProtection="0"/>
    <xf numFmtId="0" fontId="66" fillId="26" borderId="198" applyNumberFormat="0" applyAlignment="0" applyProtection="0"/>
    <xf numFmtId="171" fontId="51" fillId="0" borderId="123" applyNumberFormat="0" applyBorder="0" applyAlignment="0"/>
    <xf numFmtId="0" fontId="50" fillId="0" borderId="195" applyNumberFormat="0" applyFill="0" applyProtection="0">
      <alignment horizontal="center"/>
    </xf>
    <xf numFmtId="10" fontId="45" fillId="32" borderId="124" applyNumberFormat="0" applyBorder="0" applyAlignment="0" applyProtection="0"/>
    <xf numFmtId="0" fontId="44" fillId="34" borderId="131" applyNumberFormat="0" applyFont="0" applyAlignment="0" applyProtection="0"/>
    <xf numFmtId="0" fontId="108" fillId="0" borderId="124">
      <alignment horizontal="center" vertical="center"/>
    </xf>
    <xf numFmtId="0" fontId="85" fillId="0" borderId="124"/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1" fillId="0" borderId="124" applyNumberFormat="0" applyBorder="0" applyAlignment="0" applyProtection="0">
      <alignment horizontal="left"/>
    </xf>
    <xf numFmtId="0" fontId="50" fillId="0" borderId="185" applyNumberFormat="0" applyFill="0" applyProtection="0">
      <alignment horizontal="center"/>
    </xf>
    <xf numFmtId="0" fontId="41" fillId="5" borderId="124" applyNumberFormat="0" applyProtection="0">
      <alignment horizontal="center" vertical="center"/>
    </xf>
    <xf numFmtId="0" fontId="56" fillId="26" borderId="120" applyNumberFormat="0" applyAlignment="0" applyProtection="0"/>
    <xf numFmtId="171" fontId="51" fillId="0" borderId="155" applyNumberFormat="0" applyBorder="0" applyAlignment="0"/>
    <xf numFmtId="0" fontId="56" fillId="26" borderId="154" applyNumberFormat="0" applyAlignment="0" applyProtection="0"/>
    <xf numFmtId="0" fontId="94" fillId="30" borderId="146">
      <alignment vertical="center"/>
    </xf>
    <xf numFmtId="0" fontId="50" fillId="0" borderId="148">
      <alignment horizontal="left" vertical="center"/>
    </xf>
    <xf numFmtId="10" fontId="45" fillId="32" borderId="145" applyNumberFormat="0" applyBorder="0" applyAlignment="0" applyProtection="0"/>
    <xf numFmtId="0" fontId="66" fillId="26" borderId="151" applyNumberFormat="0" applyAlignment="0" applyProtection="0"/>
    <xf numFmtId="0" fontId="108" fillId="0" borderId="145">
      <alignment horizontal="center" vertical="center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41" fillId="5" borderId="132" applyNumberFormat="0" applyProtection="0">
      <alignment horizontal="center" vertical="center"/>
    </xf>
    <xf numFmtId="0" fontId="51" fillId="0" borderId="183" applyNumberFormat="0" applyBorder="0" applyAlignment="0" applyProtection="0">
      <alignment horizontal="left"/>
    </xf>
    <xf numFmtId="0" fontId="41" fillId="5" borderId="145" applyNumberFormat="0" applyProtection="0">
      <alignment horizontal="center" vertical="center"/>
    </xf>
    <xf numFmtId="10" fontId="45" fillId="32" borderId="191" applyNumberFormat="0" applyBorder="0" applyAlignment="0" applyProtection="0"/>
    <xf numFmtId="0" fontId="66" fillId="26" borderId="163" applyNumberFormat="0" applyAlignment="0" applyProtection="0"/>
    <xf numFmtId="43" fontId="3" fillId="0" borderId="0" applyFont="0" applyFill="0" applyBorder="0" applyAlignment="0" applyProtection="0"/>
    <xf numFmtId="0" fontId="108" fillId="0" borderId="183">
      <alignment horizontal="center" vertical="center"/>
    </xf>
    <xf numFmtId="0" fontId="94" fillId="30" borderId="192">
      <alignment vertical="center"/>
    </xf>
    <xf numFmtId="0" fontId="94" fillId="30" borderId="186">
      <alignment vertical="center"/>
    </xf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6" fillId="26" borderId="120" applyNumberFormat="0" applyAlignment="0" applyProtection="0"/>
    <xf numFmtId="0" fontId="50" fillId="0" borderId="195">
      <alignment horizontal="left" vertical="center"/>
    </xf>
    <xf numFmtId="171" fontId="51" fillId="0" borderId="193" applyNumberFormat="0" applyBorder="0" applyAlignment="0"/>
    <xf numFmtId="0" fontId="63" fillId="11" borderId="133" applyNumberFormat="0" applyAlignment="0" applyProtection="0"/>
    <xf numFmtId="0" fontId="43" fillId="0" borderId="194" applyBorder="0">
      <alignment horizontal="center" vertical="center"/>
    </xf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63" fillId="11" borderId="120" applyNumberFormat="0" applyAlignment="0" applyProtection="0"/>
    <xf numFmtId="0" fontId="51" fillId="0" borderId="171" applyNumberFormat="0" applyBorder="0" applyAlignment="0" applyProtection="0">
      <alignment horizontal="left"/>
    </xf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44" fillId="34" borderId="131" applyNumberFormat="0" applyFont="0" applyAlignment="0" applyProtection="0"/>
    <xf numFmtId="0" fontId="85" fillId="0" borderId="145"/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0" fillId="0" borderId="185" applyNumberFormat="0" applyFill="0" applyProtection="0">
      <alignment horizontal="center"/>
    </xf>
    <xf numFmtId="0" fontId="56" fillId="26" borderId="188" applyNumberFormat="0" applyAlignment="0" applyProtection="0"/>
    <xf numFmtId="0" fontId="56" fillId="26" borderId="188" applyNumberFormat="0" applyAlignment="0" applyProtection="0"/>
    <xf numFmtId="0" fontId="51" fillId="0" borderId="183" applyNumberFormat="0" applyBorder="0" applyAlignment="0" applyProtection="0">
      <alignment horizontal="left"/>
    </xf>
    <xf numFmtId="0" fontId="63" fillId="11" borderId="161" applyNumberFormat="0" applyAlignment="0" applyProtection="0"/>
    <xf numFmtId="0" fontId="51" fillId="0" borderId="183" applyNumberFormat="0" applyBorder="0" applyAlignment="0" applyProtection="0">
      <alignment horizontal="left"/>
    </xf>
    <xf numFmtId="0" fontId="50" fillId="0" borderId="185">
      <alignment horizontal="left" vertical="center"/>
    </xf>
    <xf numFmtId="0" fontId="41" fillId="5" borderId="183" applyNumberFormat="0" applyProtection="0">
      <alignment horizontal="center" vertical="center"/>
    </xf>
    <xf numFmtId="0" fontId="51" fillId="0" borderId="183" applyNumberFormat="0" applyBorder="0" applyAlignment="0" applyProtection="0">
      <alignment horizontal="left"/>
    </xf>
    <xf numFmtId="0" fontId="56" fillId="26" borderId="133" applyNumberFormat="0" applyAlignment="0" applyProtection="0"/>
    <xf numFmtId="0" fontId="94" fillId="30" borderId="141">
      <alignment vertical="center"/>
    </xf>
    <xf numFmtId="0" fontId="94" fillId="30" borderId="141">
      <alignment vertical="center"/>
    </xf>
    <xf numFmtId="0" fontId="94" fillId="30" borderId="141">
      <alignment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50" fillId="0" borderId="140">
      <alignment horizontal="left" vertical="center"/>
    </xf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63" fillId="11" borderId="142" applyNumberFormat="0" applyAlignment="0" applyProtection="0"/>
    <xf numFmtId="0" fontId="56" fillId="26" borderId="175" applyNumberForma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44" fillId="34" borderId="144" applyNumberFormat="0" applyFon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66" fillId="26" borderId="143" applyNumberFormat="0" applyAlignment="0" applyProtection="0"/>
    <xf numFmtId="0" fontId="70" fillId="0" borderId="136" applyNumberFormat="0" applyAlignment="0" applyProtection="0"/>
    <xf numFmtId="0" fontId="54" fillId="20" borderId="139" applyNumberFormat="0" applyProtection="0">
      <alignment horizontal="center" vertical="center"/>
    </xf>
    <xf numFmtId="0" fontId="54" fillId="20" borderId="139" applyNumberFormat="0" applyProtection="0">
      <alignment horizontal="center" vertical="center"/>
    </xf>
    <xf numFmtId="0" fontId="54" fillId="20" borderId="139" applyNumberFormat="0" applyProtection="0">
      <alignment horizontal="center" vertical="center"/>
    </xf>
    <xf numFmtId="0" fontId="51" fillId="0" borderId="191" applyNumberFormat="0" applyBorder="0" applyAlignment="0" applyProtection="0">
      <alignment horizontal="left"/>
    </xf>
    <xf numFmtId="0" fontId="108" fillId="0" borderId="171">
      <alignment horizontal="center" vertical="center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51" fillId="0" borderId="145" applyNumberFormat="0" applyBorder="0" applyAlignment="0" applyProtection="0">
      <alignment horizontal="left"/>
    </xf>
    <xf numFmtId="0" fontId="41" fillId="5" borderId="145" applyNumberFormat="0" applyProtection="0">
      <alignment horizontal="center" vertical="center"/>
    </xf>
    <xf numFmtId="0" fontId="56" fillId="26" borderId="154" applyNumberFormat="0" applyAlignment="0" applyProtection="0"/>
    <xf numFmtId="0" fontId="108" fillId="0" borderId="156">
      <alignment horizontal="center" vertical="center"/>
    </xf>
    <xf numFmtId="0" fontId="85" fillId="0" borderId="156"/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41" fillId="5" borderId="160" applyNumberFormat="0" applyProtection="0">
      <alignment horizontal="center" vertical="center"/>
    </xf>
    <xf numFmtId="171" fontId="51" fillId="0" borderId="182" applyNumberFormat="0" applyBorder="0" applyAlignment="0"/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0" fillId="0" borderId="157" applyNumberFormat="0" applyFill="0" applyProtection="0">
      <alignment horizontal="center"/>
    </xf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56" fillId="26" borderId="154" applyNumberFormat="0" applyAlignment="0" applyProtection="0"/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94" fillId="30" borderId="158">
      <alignment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50" fillId="0" borderId="157">
      <alignment horizontal="left" vertical="center"/>
    </xf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63" fillId="11" borderId="154" applyNumberForma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44" fillId="34" borderId="159" applyNumberFormat="0" applyFon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66" fillId="26" borderId="151" applyNumberFormat="0" applyAlignment="0" applyProtection="0"/>
    <xf numFmtId="0" fontId="44" fillId="34" borderId="184" applyNumberFormat="0" applyFont="0" applyAlignment="0" applyProtection="0"/>
    <xf numFmtId="0" fontId="66" fillId="26" borderId="177" applyNumberFormat="0" applyAlignment="0" applyProtection="0"/>
    <xf numFmtId="0" fontId="54" fillId="20" borderId="156" applyNumberFormat="0" applyProtection="0">
      <alignment horizontal="center" vertical="center"/>
    </xf>
    <xf numFmtId="0" fontId="54" fillId="20" borderId="156" applyNumberFormat="0" applyProtection="0">
      <alignment horizontal="center" vertical="center"/>
    </xf>
    <xf numFmtId="0" fontId="54" fillId="20" borderId="156" applyNumberFormat="0" applyProtection="0">
      <alignment horizontal="center" vertical="center"/>
    </xf>
    <xf numFmtId="0" fontId="41" fillId="5" borderId="171" applyNumberFormat="0" applyProtection="0">
      <alignment horizontal="center" vertical="center"/>
    </xf>
    <xf numFmtId="0" fontId="63" fillId="11" borderId="181" applyNumberFormat="0" applyAlignment="0" applyProtection="0"/>
    <xf numFmtId="0" fontId="66" fillId="26" borderId="166" applyNumberFormat="0" applyAlignment="0" applyProtection="0"/>
    <xf numFmtId="0" fontId="44" fillId="34" borderId="165" applyNumberFormat="0" applyFont="0" applyAlignment="0" applyProtection="0"/>
    <xf numFmtId="0" fontId="63" fillId="11" borderId="164" applyNumberFormat="0" applyAlignment="0" applyProtection="0"/>
    <xf numFmtId="0" fontId="51" fillId="0" borderId="171" applyNumberFormat="0" applyBorder="0" applyAlignment="0" applyProtection="0">
      <alignment horizontal="left"/>
    </xf>
    <xf numFmtId="0" fontId="56" fillId="26" borderId="164" applyNumberFormat="0" applyAlignment="0" applyProtection="0"/>
    <xf numFmtId="171" fontId="51" fillId="0" borderId="172" applyNumberFormat="0" applyBorder="0" applyAlignment="0"/>
    <xf numFmtId="171" fontId="51" fillId="0" borderId="155" applyNumberFormat="0" applyBorder="0" applyAlignment="0"/>
    <xf numFmtId="0" fontId="63" fillId="11" borderId="164" applyNumberFormat="0" applyAlignment="0" applyProtection="0"/>
    <xf numFmtId="10" fontId="45" fillId="32" borderId="156" applyNumberFormat="0" applyBorder="0" applyAlignment="0" applyProtection="0"/>
    <xf numFmtId="0" fontId="44" fillId="34" borderId="165" applyNumberFormat="0" applyFont="0" applyAlignment="0" applyProtection="0"/>
    <xf numFmtId="0" fontId="66" fillId="26" borderId="166" applyNumberFormat="0" applyAlignment="0" applyProtection="0"/>
    <xf numFmtId="0" fontId="108" fillId="0" borderId="156">
      <alignment horizontal="center" vertical="center"/>
    </xf>
    <xf numFmtId="0" fontId="85" fillId="0" borderId="156"/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51" fillId="0" borderId="156" applyNumberFormat="0" applyBorder="0" applyAlignment="0" applyProtection="0">
      <alignment horizontal="left"/>
    </xf>
    <xf numFmtId="0" fontId="41" fillId="5" borderId="156" applyNumberFormat="0" applyProtection="0">
      <alignment horizontal="center" vertical="center"/>
    </xf>
    <xf numFmtId="0" fontId="56" fillId="26" borderId="164" applyNumberFormat="0" applyAlignment="0" applyProtection="0"/>
    <xf numFmtId="0" fontId="51" fillId="0" borderId="191" applyNumberFormat="0" applyBorder="0" applyAlignment="0" applyProtection="0">
      <alignment horizontal="left"/>
    </xf>
    <xf numFmtId="0" fontId="51" fillId="0" borderId="191" applyNumberFormat="0" applyBorder="0" applyAlignment="0" applyProtection="0">
      <alignment horizontal="left"/>
    </xf>
    <xf numFmtId="0" fontId="41" fillId="5" borderId="167" applyNumberFormat="0" applyProtection="0">
      <alignment horizontal="center" vertical="center"/>
    </xf>
    <xf numFmtId="0" fontId="51" fillId="0" borderId="19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1" fillId="0" borderId="171" applyNumberFormat="0" applyBorder="0" applyAlignment="0" applyProtection="0">
      <alignment horizontal="left"/>
    </xf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56" fillId="26" borderId="168" applyNumberFormat="0" applyAlignment="0" applyProtection="0"/>
    <xf numFmtId="0" fontId="94" fillId="30" borderId="174">
      <alignment vertical="center"/>
    </xf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63" fillId="11" borderId="168" applyNumberForma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44" fillId="34" borderId="170" applyNumberFormat="0" applyFon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66" fillId="26" borderId="169" applyNumberFormat="0" applyAlignment="0" applyProtection="0"/>
    <xf numFmtId="0" fontId="44" fillId="34" borderId="197" applyNumberFormat="0" applyFont="0" applyAlignment="0" applyProtection="0"/>
    <xf numFmtId="0" fontId="66" fillId="26" borderId="177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56" fillId="26" borderId="188" applyNumberFormat="0" applyAlignment="0" applyProtection="0"/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94" fillId="30" borderId="186">
      <alignment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50" fillId="0" borderId="185">
      <alignment horizontal="left" vertical="center"/>
    </xf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63" fillId="11" borderId="188" applyNumberForma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44" fillId="34" borderId="190" applyNumberFormat="0" applyFon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66" fillId="26" borderId="189" applyNumberFormat="0" applyAlignment="0" applyProtection="0"/>
    <xf numFmtId="0" fontId="54" fillId="20" borderId="183" applyNumberFormat="0" applyProtection="0">
      <alignment horizontal="center" vertical="center"/>
    </xf>
    <xf numFmtId="0" fontId="54" fillId="20" borderId="183" applyNumberFormat="0" applyProtection="0">
      <alignment horizontal="center" vertical="center"/>
    </xf>
    <xf numFmtId="0" fontId="54" fillId="20" borderId="183" applyNumberFormat="0" applyProtection="0">
      <alignment horizontal="center" vertical="center"/>
    </xf>
    <xf numFmtId="0" fontId="44" fillId="34" borderId="203" applyNumberFormat="0" applyFont="0" applyAlignment="0" applyProtection="0"/>
    <xf numFmtId="10" fontId="45" fillId="32" borderId="200" applyNumberFormat="0" applyBorder="0" applyAlignment="0" applyProtection="0"/>
    <xf numFmtId="0" fontId="63" fillId="11" borderId="201" applyNumberFormat="0" applyAlignment="0" applyProtection="0"/>
    <xf numFmtId="0" fontId="50" fillId="0" borderId="195">
      <alignment horizontal="left" vertical="center"/>
    </xf>
    <xf numFmtId="171" fontId="51" fillId="0" borderId="199" applyNumberFormat="0" applyBorder="0" applyAlignment="0"/>
    <xf numFmtId="0" fontId="94" fillId="30" borderId="202">
      <alignment vertical="center"/>
    </xf>
    <xf numFmtId="0" fontId="43" fillId="0" borderId="194" applyBorder="0">
      <alignment horizontal="center" vertic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94" fillId="30" borderId="192">
      <alignment vertical="center"/>
    </xf>
    <xf numFmtId="171" fontId="51" fillId="0" borderId="199" applyNumberFormat="0" applyBorder="0" applyAlignment="0"/>
    <xf numFmtId="0" fontId="50" fillId="0" borderId="195">
      <alignment horizontal="left" vertical="center"/>
    </xf>
    <xf numFmtId="10" fontId="45" fillId="32" borderId="200" applyNumberFormat="0" applyBorder="0" applyAlignment="0" applyProtection="0"/>
    <xf numFmtId="0" fontId="108" fillId="0" borderId="200">
      <alignment horizontal="center" vertical="center"/>
    </xf>
    <xf numFmtId="0" fontId="85" fillId="0" borderId="200"/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41" fillId="5" borderId="200" applyNumberFormat="0" applyProtection="0">
      <alignment horizontal="center" vertical="center"/>
    </xf>
    <xf numFmtId="0" fontId="56" fillId="26" borderId="201" applyNumberFormat="0" applyAlignment="0" applyProtection="0"/>
    <xf numFmtId="0" fontId="108" fillId="0" borderId="200">
      <alignment horizontal="center" vertical="center"/>
    </xf>
    <xf numFmtId="0" fontId="85" fillId="0" borderId="200"/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51" fillId="0" borderId="200" applyNumberFormat="0" applyBorder="0" applyAlignment="0" applyProtection="0">
      <alignment horizontal="left"/>
    </xf>
    <xf numFmtId="0" fontId="41" fillId="5" borderId="204" applyNumberFormat="0" applyProtection="0">
      <alignment horizontal="center" vertic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0" fillId="0" borderId="195" applyNumberFormat="0" applyFill="0" applyProtection="0">
      <alignment horizontal="center"/>
    </xf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56" fillId="26" borderId="201" applyNumberFormat="0" applyAlignment="0" applyProtection="0"/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94" fillId="30" borderId="202">
      <alignment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50" fillId="0" borderId="195">
      <alignment horizontal="left" vertical="center"/>
    </xf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63" fillId="11" borderId="201" applyNumberForma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44" fillId="34" borderId="203" applyNumberFormat="0" applyFon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66" fillId="26" borderId="198" applyNumberFormat="0" applyAlignment="0" applyProtection="0"/>
    <xf numFmtId="0" fontId="54" fillId="20" borderId="200" applyNumberFormat="0" applyProtection="0">
      <alignment horizontal="center" vertical="center"/>
    </xf>
    <xf numFmtId="0" fontId="54" fillId="20" borderId="200" applyNumberFormat="0" applyProtection="0">
      <alignment horizontal="center" vertical="center"/>
    </xf>
    <xf numFmtId="0" fontId="54" fillId="20" borderId="200" applyNumberFormat="0" applyProtection="0">
      <alignment horizontal="center" vertical="center"/>
    </xf>
    <xf numFmtId="164" fontId="43" fillId="0" borderId="0" applyFont="0" applyFill="0" applyBorder="0" applyAlignment="0" applyProtection="0"/>
    <xf numFmtId="0" fontId="130" fillId="0" borderId="0"/>
    <xf numFmtId="0" fontId="134" fillId="0" borderId="0">
      <alignment vertical="center"/>
    </xf>
    <xf numFmtId="41" fontId="135" fillId="0" borderId="0">
      <alignment vertical="top"/>
      <protection locked="0"/>
    </xf>
    <xf numFmtId="43" fontId="135" fillId="0" borderId="0">
      <alignment vertical="top"/>
      <protection locked="0"/>
    </xf>
    <xf numFmtId="9" fontId="135" fillId="0" borderId="0">
      <alignment vertical="top"/>
      <protection locked="0"/>
    </xf>
    <xf numFmtId="43" fontId="135" fillId="0" borderId="0">
      <alignment vertical="top"/>
      <protection locked="0"/>
    </xf>
    <xf numFmtId="0" fontId="24" fillId="0" borderId="0">
      <protection locked="0"/>
    </xf>
    <xf numFmtId="41" fontId="43" fillId="0" borderId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51" fillId="0" borderId="212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>
      <protection locked="0"/>
    </xf>
    <xf numFmtId="43" fontId="43" fillId="0" borderId="0">
      <protection locked="0"/>
    </xf>
    <xf numFmtId="0" fontId="56" fillId="26" borderId="225" applyNumberFormat="0" applyAlignment="0" applyProtection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80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8" fontId="81" fillId="0" borderId="0" applyFont="0" applyFill="0" applyBorder="0" applyAlignment="0" applyProtection="0"/>
    <xf numFmtId="44" fontId="43" fillId="0" borderId="0" applyFont="0" applyFill="0" applyBorder="0" applyAlignment="0" applyProtection="0"/>
    <xf numFmtId="7" fontId="85" fillId="0" borderId="0" applyFill="0" applyBorder="0" applyProtection="0"/>
    <xf numFmtId="8" fontId="86" fillId="0" borderId="0" applyNumberFormat="0" applyFill="0" applyBorder="0" applyAlignment="0"/>
    <xf numFmtId="42" fontId="88" fillId="0" borderId="0" applyFill="0" applyBorder="0" applyAlignment="0" applyProtection="0"/>
    <xf numFmtId="171" fontId="51" fillId="0" borderId="211" applyNumberFormat="0" applyBorder="0" applyAlignment="0"/>
    <xf numFmtId="0" fontId="63" fillId="11" borderId="225" applyNumberFormat="0" applyAlignment="0" applyProtection="0"/>
    <xf numFmtId="10" fontId="45" fillId="32" borderId="212" applyNumberFormat="0" applyBorder="0" applyAlignment="0" applyProtection="0"/>
    <xf numFmtId="43" fontId="3" fillId="0" borderId="0" applyFont="0" applyFill="0" applyBorder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108" fillId="0" borderId="212">
      <alignment horizontal="center" vertical="center"/>
    </xf>
    <xf numFmtId="42" fontId="75" fillId="0" borderId="0" applyFill="0" applyBorder="0" applyAlignment="0" applyProtection="0"/>
    <xf numFmtId="0" fontId="85" fillId="0" borderId="212"/>
    <xf numFmtId="6" fontId="97" fillId="0" borderId="0" applyFont="0" applyFill="0" applyBorder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1" fillId="0" borderId="0"/>
    <xf numFmtId="41" fontId="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1" fillId="5" borderId="212" applyNumberFormat="0" applyProtection="0">
      <alignment horizontal="center" vertical="center"/>
    </xf>
    <xf numFmtId="0" fontId="1" fillId="0" borderId="0"/>
    <xf numFmtId="43" fontId="43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6" fillId="26" borderId="227" applyNumberFormat="0" applyAlignment="0" applyProtection="0"/>
    <xf numFmtId="0" fontId="44" fillId="34" borderId="229" applyNumberFormat="0" applyFont="0" applyAlignment="0" applyProtection="0"/>
    <xf numFmtId="10" fontId="45" fillId="32" borderId="212" applyNumberFormat="0" applyBorder="0" applyAlignment="0" applyProtection="0"/>
    <xf numFmtId="0" fontId="63" fillId="11" borderId="228" applyNumberFormat="0" applyAlignment="0" applyProtection="0"/>
    <xf numFmtId="0" fontId="50" fillId="0" borderId="173">
      <alignment horizontal="left" vertical="center"/>
    </xf>
    <xf numFmtId="171" fontId="51" fillId="0" borderId="211" applyNumberFormat="0" applyBorder="0" applyAlignment="0"/>
    <xf numFmtId="0" fontId="94" fillId="30" borderId="88">
      <alignment vertical="center"/>
    </xf>
    <xf numFmtId="0" fontId="56" fillId="26" borderId="228" applyNumberFormat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50" fillId="0" borderId="173" applyNumberFormat="0" applyFill="0" applyProtection="0">
      <alignment horizontal="center"/>
    </xf>
    <xf numFmtId="171" fontId="51" fillId="0" borderId="211" applyNumberFormat="0" applyBorder="0" applyAlignment="0"/>
    <xf numFmtId="0" fontId="63" fillId="11" borderId="228" applyNumberFormat="0" applyAlignment="0" applyProtection="0"/>
    <xf numFmtId="10" fontId="45" fillId="32" borderId="212" applyNumberFormat="0" applyBorder="0" applyAlignment="0" applyProtection="0"/>
    <xf numFmtId="0" fontId="44" fillId="34" borderId="229" applyNumberFormat="0" applyFont="0" applyAlignment="0" applyProtection="0"/>
    <xf numFmtId="0" fontId="66" fillId="26" borderId="227" applyNumberFormat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6" fillId="26" borderId="228" applyNumberFormat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34" borderId="226" applyNumberFormat="0" applyFont="0" applyAlignment="0" applyProtection="0"/>
    <xf numFmtId="0" fontId="51" fillId="0" borderId="212" applyNumberFormat="0" applyBorder="0" applyAlignment="0" applyProtection="0">
      <alignment horizontal="left"/>
    </xf>
    <xf numFmtId="0" fontId="56" fillId="26" borderId="228" applyNumberFormat="0" applyAlignment="0" applyProtection="0"/>
    <xf numFmtId="0" fontId="50" fillId="0" borderId="231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94" fillId="30" borderId="230">
      <alignment vertical="center"/>
    </xf>
    <xf numFmtId="171" fontId="51" fillId="0" borderId="234" applyNumberFormat="0" applyBorder="0" applyAlignment="0"/>
    <xf numFmtId="0" fontId="50" fillId="0" borderId="231">
      <alignment horizontal="left" vertical="center"/>
    </xf>
    <xf numFmtId="0" fontId="63" fillId="11" borderId="228" applyNumberFormat="0" applyAlignment="0" applyProtection="0"/>
    <xf numFmtId="10" fontId="45" fillId="32" borderId="232" applyNumberFormat="0" applyBorder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94" fillId="30" borderId="88">
      <alignment vertical="center"/>
    </xf>
    <xf numFmtId="0" fontId="50" fillId="0" borderId="173">
      <alignment horizontal="left" vertical="center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85" fillId="0" borderId="212"/>
    <xf numFmtId="10" fontId="45" fillId="32" borderId="212" applyNumberFormat="0" applyBorder="0" applyAlignment="0" applyProtection="0"/>
    <xf numFmtId="0" fontId="51" fillId="0" borderId="212" applyNumberFormat="0" applyBorder="0" applyAlignment="0" applyProtection="0">
      <alignment horizontal="left"/>
    </xf>
    <xf numFmtId="0" fontId="108" fillId="0" borderId="212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41" fillId="5" borderId="212" applyNumberFormat="0" applyProtection="0">
      <alignment horizontal="center" vertical="center"/>
    </xf>
    <xf numFmtId="0" fontId="66" fillId="26" borderId="233" applyNumberFormat="0" applyAlignment="0" applyProtection="0"/>
    <xf numFmtId="0" fontId="66" fillId="26" borderId="233" applyNumberFormat="0" applyAlignment="0" applyProtection="0"/>
    <xf numFmtId="0" fontId="51" fillId="0" borderId="212" applyNumberFormat="0" applyBorder="0" applyAlignment="0" applyProtection="0">
      <alignment horizontal="left"/>
    </xf>
    <xf numFmtId="10" fontId="45" fillId="32" borderId="212" applyNumberFormat="0" applyBorder="0" applyAlignment="0" applyProtection="0"/>
    <xf numFmtId="0" fontId="44" fillId="34" borderId="226" applyNumberFormat="0" applyFont="0" applyAlignment="0" applyProtection="0"/>
    <xf numFmtId="0" fontId="51" fillId="0" borderId="212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85" fillId="0" borderId="232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108" fillId="0" borderId="232">
      <alignment horizontal="center" vertical="center"/>
    </xf>
    <xf numFmtId="0" fontId="56" fillId="26" borderId="225" applyNumberFormat="0" applyAlignment="0" applyProtection="0"/>
    <xf numFmtId="0" fontId="56" fillId="26" borderId="225" applyNumberFormat="0" applyAlignment="0" applyProtection="0"/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85" fillId="0" borderId="212"/>
    <xf numFmtId="0" fontId="70" fillId="0" borderId="136" applyNumberFormat="0" applyAlignment="0" applyProtection="0"/>
    <xf numFmtId="0" fontId="108" fillId="0" borderId="212">
      <alignment horizontal="center" vertical="center"/>
    </xf>
    <xf numFmtId="10" fontId="45" fillId="32" borderId="212" applyNumberFormat="0" applyBorder="0" applyAlignment="0" applyProtection="0"/>
    <xf numFmtId="0" fontId="41" fillId="5" borderId="212" applyNumberFormat="0" applyProtection="0">
      <alignment horizontal="center" vertical="center"/>
    </xf>
    <xf numFmtId="0" fontId="94" fillId="30" borderId="88">
      <alignment vertical="center"/>
    </xf>
    <xf numFmtId="0" fontId="66" fillId="26" borderId="233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4" fillId="34" borderId="229" applyNumberFormat="0" applyFont="0" applyAlignment="0" applyProtection="0"/>
    <xf numFmtId="0" fontId="50" fillId="0" borderId="231" applyNumberFormat="0" applyFill="0" applyProtection="0">
      <alignment horizont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85" fillId="0" borderId="212"/>
    <xf numFmtId="171" fontId="51" fillId="0" borderId="211" applyNumberFormat="0" applyBorder="0" applyAlignment="0"/>
    <xf numFmtId="0" fontId="70" fillId="0" borderId="178" applyNumberFormat="0" applyAlignment="0" applyProtection="0"/>
    <xf numFmtId="0" fontId="51" fillId="0" borderId="212" applyNumberFormat="0" applyBorder="0" applyAlignment="0" applyProtection="0">
      <alignment horizontal="left"/>
    </xf>
    <xf numFmtId="0" fontId="43" fillId="0" borderId="235" applyBorder="0">
      <alignment horizontal="center" vertical="center"/>
    </xf>
    <xf numFmtId="10" fontId="45" fillId="32" borderId="232" applyNumberFormat="0" applyBorder="0" applyAlignment="0" applyProtection="0"/>
    <xf numFmtId="0" fontId="63" fillId="11" borderId="228" applyNumberFormat="0" applyAlignment="0" applyProtection="0"/>
    <xf numFmtId="0" fontId="85" fillId="0" borderId="212"/>
    <xf numFmtId="0" fontId="44" fillId="34" borderId="229" applyNumberFormat="0" applyFon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94" fillId="30" borderId="230">
      <alignment vertical="center"/>
    </xf>
    <xf numFmtId="171" fontId="51" fillId="0" borderId="234" applyNumberFormat="0" applyBorder="0" applyAlignment="0"/>
    <xf numFmtId="0" fontId="50" fillId="0" borderId="231">
      <alignment horizontal="left" vertical="center"/>
    </xf>
    <xf numFmtId="171" fontId="51" fillId="0" borderId="211" applyNumberFormat="0" applyBorder="0" applyAlignment="0"/>
    <xf numFmtId="0" fontId="50" fillId="0" borderId="173">
      <alignment horizontal="left" vertical="center"/>
    </xf>
    <xf numFmtId="10" fontId="45" fillId="32" borderId="232" applyNumberFormat="0" applyBorder="0" applyAlignment="0" applyProtection="0"/>
    <xf numFmtId="0" fontId="85" fillId="0" borderId="212"/>
    <xf numFmtId="0" fontId="51" fillId="0" borderId="212" applyNumberFormat="0" applyBorder="0" applyAlignment="0" applyProtection="0">
      <alignment horizontal="left"/>
    </xf>
    <xf numFmtId="0" fontId="56" fillId="26" borderId="228" applyNumberFormat="0" applyAlignment="0" applyProtection="0"/>
    <xf numFmtId="0" fontId="50" fillId="0" borderId="231" applyNumberFormat="0" applyFill="0" applyProtection="0">
      <alignment horizontal="center"/>
    </xf>
    <xf numFmtId="0" fontId="66" fillId="26" borderId="233" applyNumberFormat="0" applyAlignment="0" applyProtection="0"/>
    <xf numFmtId="171" fontId="51" fillId="0" borderId="211" applyNumberFormat="0" applyBorder="0" applyAlignment="0"/>
    <xf numFmtId="0" fontId="63" fillId="11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9" fontId="97" fillId="0" borderId="179" applyNumberFormat="0" applyBorder="0"/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44" fillId="34" borderId="226" applyNumberFormat="0" applyFont="0" applyAlignment="0" applyProtection="0"/>
    <xf numFmtId="0" fontId="56" fillId="26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173" fontId="46" fillId="0" borderId="180">
      <protection locked="0"/>
    </xf>
    <xf numFmtId="0" fontId="50" fillId="0" borderId="173" applyNumberFormat="0" applyFill="0" applyProtection="0">
      <alignment horizontal="center"/>
    </xf>
    <xf numFmtId="0" fontId="63" fillId="11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66" fillId="26" borderId="233" applyNumberFormat="0" applyAlignment="0" applyProtection="0"/>
    <xf numFmtId="10" fontId="45" fillId="32" borderId="212" applyNumberFormat="0" applyBorder="0" applyAlignment="0" applyProtection="0"/>
    <xf numFmtId="0" fontId="63" fillId="11" borderId="228" applyNumberFormat="0" applyAlignment="0" applyProtection="0"/>
    <xf numFmtId="0" fontId="50" fillId="0" borderId="173">
      <alignment horizontal="left" vertical="center"/>
    </xf>
    <xf numFmtId="0" fontId="94" fillId="30" borderId="88">
      <alignment vertic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171" fontId="51" fillId="0" borderId="211" applyNumberFormat="0" applyBorder="0" applyAlignment="0"/>
    <xf numFmtId="0" fontId="51" fillId="0" borderId="212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108" fillId="0" borderId="232">
      <alignment horizontal="center" vertical="center"/>
    </xf>
    <xf numFmtId="0" fontId="41" fillId="5" borderId="232" applyNumberFormat="0" applyProtection="0">
      <alignment horizontal="center" vertical="center"/>
    </xf>
    <xf numFmtId="0" fontId="85" fillId="0" borderId="232"/>
    <xf numFmtId="0" fontId="56" fillId="26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63" fillId="11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6" fillId="26" borderId="225" applyNumberFormat="0" applyAlignment="0" applyProtection="0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171" fontId="51" fillId="0" borderId="211" applyNumberFormat="0" applyBorder="0" applyAlignment="0"/>
    <xf numFmtId="0" fontId="51" fillId="0" borderId="212" applyNumberFormat="0" applyBorder="0" applyAlignment="0" applyProtection="0">
      <alignment horizontal="left"/>
    </xf>
    <xf numFmtId="10" fontId="45" fillId="32" borderId="212" applyNumberFormat="0" applyBorder="0" applyAlignment="0" applyProtection="0"/>
    <xf numFmtId="0" fontId="51" fillId="0" borderId="212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108" fillId="0" borderId="212">
      <alignment horizontal="center" vertical="center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10" fontId="45" fillId="32" borderId="212" applyNumberFormat="0" applyBorder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0" fillId="0" borderId="231">
      <alignment horizontal="left" vertical="center"/>
    </xf>
    <xf numFmtId="0" fontId="41" fillId="5" borderId="232" applyNumberFormat="0" applyProtection="0">
      <alignment horizontal="center" vertical="center"/>
    </xf>
    <xf numFmtId="0" fontId="94" fillId="30" borderId="88">
      <alignment vertical="center"/>
    </xf>
    <xf numFmtId="0" fontId="51" fillId="0" borderId="212" applyNumberFormat="0" applyBorder="0" applyAlignment="0" applyProtection="0">
      <alignment horizontal="left"/>
    </xf>
    <xf numFmtId="43" fontId="3" fillId="0" borderId="0" applyFont="0" applyFill="0" applyBorder="0" applyAlignment="0" applyProtection="0"/>
    <xf numFmtId="0" fontId="56" fillId="26" borderId="225" applyNumberFormat="0" applyAlignment="0" applyProtection="0"/>
    <xf numFmtId="0" fontId="63" fillId="11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0" fontId="44" fillId="34" borderId="229" applyNumberFormat="0" applyFont="0" applyAlignment="0" applyProtection="0"/>
    <xf numFmtId="0" fontId="51" fillId="0" borderId="212" applyNumberFormat="0" applyBorder="0" applyAlignment="0" applyProtection="0">
      <alignment horizontal="left"/>
    </xf>
    <xf numFmtId="0" fontId="85" fillId="0" borderId="212"/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6" fillId="26" borderId="225" applyNumberFormat="0" applyAlignment="0" applyProtection="0"/>
    <xf numFmtId="0" fontId="94" fillId="30" borderId="230">
      <alignment vertical="center"/>
    </xf>
    <xf numFmtId="0" fontId="66" fillId="26" borderId="233" applyNumberFormat="0" applyAlignment="0" applyProtection="0"/>
    <xf numFmtId="0" fontId="44" fillId="34" borderId="229" applyNumberFormat="0" applyFont="0" applyAlignment="0" applyProtection="0"/>
    <xf numFmtId="10" fontId="45" fillId="32" borderId="232" applyNumberFormat="0" applyBorder="0" applyAlignment="0" applyProtection="0"/>
    <xf numFmtId="0" fontId="63" fillId="11" borderId="228" applyNumberFormat="0" applyAlignment="0" applyProtection="0"/>
    <xf numFmtId="0" fontId="50" fillId="0" borderId="231">
      <alignment horizontal="left" vertical="center"/>
    </xf>
    <xf numFmtId="171" fontId="51" fillId="0" borderId="234" applyNumberFormat="0" applyBorder="0" applyAlignment="0"/>
    <xf numFmtId="0" fontId="94" fillId="30" borderId="230">
      <alignment vertical="center"/>
    </xf>
    <xf numFmtId="0" fontId="51" fillId="0" borderId="212" applyNumberFormat="0" applyBorder="0" applyAlignment="0" applyProtection="0">
      <alignment horizontal="left"/>
    </xf>
    <xf numFmtId="10" fontId="45" fillId="32" borderId="212" applyNumberFormat="0" applyBorder="0" applyAlignment="0" applyProtection="0"/>
    <xf numFmtId="173" fontId="46" fillId="0" borderId="180">
      <protection locked="0"/>
    </xf>
    <xf numFmtId="0" fontId="50" fillId="0" borderId="231" applyNumberFormat="0" applyFill="0" applyProtection="0">
      <alignment horizontal="center"/>
    </xf>
    <xf numFmtId="171" fontId="51" fillId="0" borderId="234" applyNumberFormat="0" applyBorder="0" applyAlignment="0"/>
    <xf numFmtId="10" fontId="45" fillId="32" borderId="232" applyNumberFormat="0" applyBorder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108" fillId="0" borderId="232">
      <alignment horizontal="center" vertical="center"/>
    </xf>
    <xf numFmtId="0" fontId="85" fillId="0" borderId="232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6" fillId="26" borderId="228" applyNumberFormat="0" applyAlignment="0" applyProtection="0"/>
    <xf numFmtId="0" fontId="108" fillId="0" borderId="232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85" fillId="0" borderId="232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54" fillId="20" borderId="232" applyNumberFormat="0" applyProtection="0">
      <alignment horizontal="center" vertical="center"/>
    </xf>
    <xf numFmtId="0" fontId="54" fillId="20" borderId="232" applyNumberFormat="0" applyProtection="0">
      <alignment horizontal="center" vertical="center"/>
    </xf>
    <xf numFmtId="0" fontId="54" fillId="20" borderId="232" applyNumberFormat="0" applyProtection="0">
      <alignment horizontal="center" vertical="center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108" fillId="0" borderId="212">
      <alignment horizontal="center" vertical="center"/>
    </xf>
    <xf numFmtId="171" fontId="51" fillId="0" borderId="234" applyNumberFormat="0" applyBorder="0" applyAlignment="0"/>
    <xf numFmtId="0" fontId="50" fillId="0" borderId="173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94" fillId="30" borderId="230">
      <alignment vertical="center"/>
    </xf>
    <xf numFmtId="171" fontId="51" fillId="0" borderId="234" applyNumberFormat="0" applyBorder="0" applyAlignment="0"/>
    <xf numFmtId="0" fontId="50" fillId="0" borderId="231">
      <alignment horizontal="left" vertical="center"/>
    </xf>
    <xf numFmtId="0" fontId="63" fillId="11" borderId="228" applyNumberFormat="0" applyAlignment="0" applyProtection="0"/>
    <xf numFmtId="10" fontId="45" fillId="32" borderId="232" applyNumberFormat="0" applyBorder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108" fillId="0" borderId="232">
      <alignment horizontal="center" vertical="center"/>
    </xf>
    <xf numFmtId="0" fontId="85" fillId="0" borderId="232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6" fillId="26" borderId="228" applyNumberFormat="0" applyAlignment="0" applyProtection="0"/>
    <xf numFmtId="0" fontId="108" fillId="0" borderId="232">
      <alignment horizontal="center" vertical="center"/>
    </xf>
    <xf numFmtId="0" fontId="56" fillId="26" borderId="225" applyNumberFormat="0" applyAlignment="0" applyProtection="0"/>
    <xf numFmtId="0" fontId="85" fillId="0" borderId="232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43" fillId="0" borderId="235" applyBorder="0">
      <alignment horizontal="center" vertical="center"/>
    </xf>
    <xf numFmtId="0" fontId="43" fillId="0" borderId="235" applyBorder="0">
      <alignment horizontal="center" vertic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0" fillId="0" borderId="231" applyNumberFormat="0" applyFill="0" applyProtection="0">
      <alignment horizontal="center"/>
    </xf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94" fillId="30" borderId="230">
      <alignment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50" fillId="0" borderId="231">
      <alignment horizontal="left" vertical="center"/>
    </xf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44" fillId="34" borderId="226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70" fillId="0" borderId="136" applyNumberFormat="0" applyAlignment="0" applyProtection="0"/>
    <xf numFmtId="0" fontId="54" fillId="20" borderId="232" applyNumberFormat="0" applyProtection="0">
      <alignment horizontal="center" vertical="center"/>
    </xf>
    <xf numFmtId="0" fontId="54" fillId="20" borderId="232" applyNumberFormat="0" applyProtection="0">
      <alignment horizontal="center" vertical="center"/>
    </xf>
    <xf numFmtId="0" fontId="54" fillId="20" borderId="232" applyNumberFormat="0" applyProtection="0">
      <alignment horizontal="center" vertical="center"/>
    </xf>
    <xf numFmtId="0" fontId="66" fillId="26" borderId="233" applyNumberFormat="0" applyAlignment="0" applyProtection="0"/>
    <xf numFmtId="0" fontId="108" fillId="0" borderId="212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0" fillId="0" borderId="173" applyNumberFormat="0" applyFill="0" applyProtection="0">
      <alignment horizontal="center"/>
    </xf>
    <xf numFmtId="0" fontId="44" fillId="34" borderId="229" applyNumberFormat="0" applyFont="0" applyAlignment="0" applyProtection="0"/>
    <xf numFmtId="0" fontId="66" fillId="26" borderId="227" applyNumberFormat="0" applyAlignment="0" applyProtection="0"/>
    <xf numFmtId="0" fontId="63" fillId="11" borderId="228" applyNumberFormat="0" applyAlignment="0" applyProtection="0"/>
    <xf numFmtId="43" fontId="3" fillId="0" borderId="0" applyFont="0" applyFill="0" applyBorder="0" applyAlignment="0" applyProtection="0"/>
    <xf numFmtId="0" fontId="44" fillId="34" borderId="229" applyNumberFormat="0" applyFont="0" applyAlignment="0" applyProtection="0"/>
    <xf numFmtId="0" fontId="63" fillId="11" borderId="228" applyNumberFormat="0" applyAlignment="0" applyProtection="0"/>
    <xf numFmtId="0" fontId="66" fillId="26" borderId="233" applyNumberFormat="0" applyAlignment="0" applyProtection="0"/>
    <xf numFmtId="171" fontId="51" fillId="0" borderId="234" applyNumberFormat="0" applyBorder="0" applyAlignment="0"/>
    <xf numFmtId="0" fontId="50" fillId="0" borderId="173" applyNumberFormat="0" applyFill="0" applyProtection="0">
      <alignment horizontal="center"/>
    </xf>
    <xf numFmtId="10" fontId="45" fillId="32" borderId="232" applyNumberFormat="0" applyBorder="0" applyAlignment="0" applyProtection="0"/>
    <xf numFmtId="0" fontId="44" fillId="34" borderId="229" applyNumberFormat="0" applyFont="0" applyAlignment="0" applyProtection="0"/>
    <xf numFmtId="0" fontId="108" fillId="0" borderId="232">
      <alignment horizontal="center" vertical="center"/>
    </xf>
    <xf numFmtId="0" fontId="85" fillId="0" borderId="232"/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1" fillId="0" borderId="232" applyNumberFormat="0" applyBorder="0" applyAlignment="0" applyProtection="0">
      <alignment horizontal="left"/>
    </xf>
    <xf numFmtId="0" fontId="50" fillId="0" borderId="173" applyNumberFormat="0" applyFill="0" applyProtection="0">
      <alignment horizontal="center"/>
    </xf>
    <xf numFmtId="0" fontId="41" fillId="5" borderId="232" applyNumberFormat="0" applyProtection="0">
      <alignment horizontal="center" vertical="center"/>
    </xf>
    <xf numFmtId="0" fontId="56" fillId="26" borderId="228" applyNumberFormat="0" applyAlignment="0" applyProtection="0"/>
    <xf numFmtId="171" fontId="51" fillId="0" borderId="211" applyNumberFormat="0" applyBorder="0" applyAlignment="0"/>
    <xf numFmtId="0" fontId="56" fillId="26" borderId="228" applyNumberFormat="0" applyAlignment="0" applyProtection="0"/>
    <xf numFmtId="0" fontId="94" fillId="30" borderId="88">
      <alignment vertical="center"/>
    </xf>
    <xf numFmtId="0" fontId="50" fillId="0" borderId="173">
      <alignment horizontal="left" vertical="center"/>
    </xf>
    <xf numFmtId="10" fontId="45" fillId="32" borderId="212" applyNumberFormat="0" applyBorder="0" applyAlignment="0" applyProtection="0"/>
    <xf numFmtId="0" fontId="66" fillId="26" borderId="233" applyNumberFormat="0" applyAlignment="0" applyProtection="0"/>
    <xf numFmtId="0" fontId="108" fillId="0" borderId="212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3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10" fontId="45" fillId="32" borderId="212" applyNumberFormat="0" applyBorder="0" applyAlignment="0" applyProtection="0"/>
    <xf numFmtId="0" fontId="66" fillId="26" borderId="227" applyNumberFormat="0" applyAlignment="0" applyProtection="0"/>
    <xf numFmtId="43" fontId="3" fillId="0" borderId="0" applyFont="0" applyFill="0" applyBorder="0" applyAlignment="0" applyProtection="0"/>
    <xf numFmtId="0" fontId="108" fillId="0" borderId="212">
      <alignment horizontal="center" vertical="center"/>
    </xf>
    <xf numFmtId="0" fontId="94" fillId="30" borderId="88">
      <alignment vertical="center"/>
    </xf>
    <xf numFmtId="0" fontId="94" fillId="30" borderId="88">
      <alignment vertical="center"/>
    </xf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0" fillId="0" borderId="173">
      <alignment horizontal="left" vertical="center"/>
    </xf>
    <xf numFmtId="171" fontId="51" fillId="0" borderId="211" applyNumberFormat="0" applyBorder="0" applyAlignment="0"/>
    <xf numFmtId="0" fontId="63" fillId="11" borderId="228" applyNumberFormat="0" applyAlignment="0" applyProtection="0"/>
    <xf numFmtId="0" fontId="43" fillId="0" borderId="235" applyBorder="0">
      <alignment horizontal="center" vertical="center"/>
    </xf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51" fillId="0" borderId="212" applyNumberFormat="0" applyBorder="0" applyAlignment="0" applyProtection="0">
      <alignment horizontal="left"/>
    </xf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44" fillId="34" borderId="229" applyNumberFormat="0" applyFont="0" applyAlignment="0" applyProtection="0"/>
    <xf numFmtId="0" fontId="85" fillId="0" borderId="212"/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6" fillId="26" borderId="225" applyNumberFormat="0" applyAlignment="0" applyProtection="0"/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63" fillId="11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0" fillId="0" borderId="173">
      <alignment horizontal="left" vertical="center"/>
    </xf>
    <xf numFmtId="0" fontId="41" fillId="5" borderId="21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6" fillId="26" borderId="228" applyNumberFormat="0" applyAlignment="0" applyProtection="0"/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56" fillId="26" borderId="225" applyNumberForma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108" fillId="0" borderId="212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6" fillId="26" borderId="228" applyNumberFormat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171" fontId="51" fillId="0" borderId="211" applyNumberFormat="0" applyBorder="0" applyAlignment="0"/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56" fillId="26" borderId="228" applyNumberFormat="0" applyAlignment="0" applyProtection="0"/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63" fillId="11" borderId="228" applyNumberForma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41" fillId="5" borderId="212" applyNumberFormat="0" applyProtection="0">
      <alignment horizontal="center" vertical="center"/>
    </xf>
    <xf numFmtId="0" fontId="63" fillId="11" borderId="225" applyNumberFormat="0" applyAlignment="0" applyProtection="0"/>
    <xf numFmtId="0" fontId="66" fillId="26" borderId="227" applyNumberFormat="0" applyAlignment="0" applyProtection="0"/>
    <xf numFmtId="0" fontId="44" fillId="34" borderId="226" applyNumberFormat="0" applyFont="0" applyAlignment="0" applyProtection="0"/>
    <xf numFmtId="0" fontId="63" fillId="11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6" fillId="26" borderId="225" applyNumberFormat="0" applyAlignment="0" applyProtection="0"/>
    <xf numFmtId="171" fontId="51" fillId="0" borderId="211" applyNumberFormat="0" applyBorder="0" applyAlignment="0"/>
    <xf numFmtId="171" fontId="51" fillId="0" borderId="211" applyNumberFormat="0" applyBorder="0" applyAlignment="0"/>
    <xf numFmtId="0" fontId="63" fillId="11" borderId="225" applyNumberFormat="0" applyAlignment="0" applyProtection="0"/>
    <xf numFmtId="10" fontId="45" fillId="32" borderId="212" applyNumberFormat="0" applyBorder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6" fillId="26" borderId="225" applyNumberFormat="0" applyAlignment="0" applyProtection="0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94" fillId="30" borderId="88">
      <alignment vertical="center"/>
    </xf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44" fillId="34" borderId="229" applyNumberFormat="0" applyFont="0" applyAlignment="0" applyProtection="0"/>
    <xf numFmtId="0" fontId="66" fillId="26" borderId="227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66" fillId="26" borderId="227" applyNumberFormat="0" applyAlignment="0" applyProtection="0"/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44" fillId="34" borderId="226" applyNumberFormat="0" applyFont="0" applyAlignment="0" applyProtection="0"/>
    <xf numFmtId="10" fontId="45" fillId="32" borderId="212" applyNumberFormat="0" applyBorder="0" applyAlignment="0" applyProtection="0"/>
    <xf numFmtId="0" fontId="63" fillId="11" borderId="225" applyNumberFormat="0" applyAlignment="0" applyProtection="0"/>
    <xf numFmtId="0" fontId="50" fillId="0" borderId="173">
      <alignment horizontal="left" vertical="center"/>
    </xf>
    <xf numFmtId="171" fontId="51" fillId="0" borderId="211" applyNumberFormat="0" applyBorder="0" applyAlignment="0"/>
    <xf numFmtId="0" fontId="94" fillId="30" borderId="88">
      <alignment vertical="center"/>
    </xf>
    <xf numFmtId="0" fontId="43" fillId="0" borderId="235" applyBorder="0">
      <alignment horizontal="center" vertic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94" fillId="30" borderId="88">
      <alignment vertical="center"/>
    </xf>
    <xf numFmtId="171" fontId="51" fillId="0" borderId="211" applyNumberFormat="0" applyBorder="0" applyAlignment="0"/>
    <xf numFmtId="0" fontId="50" fillId="0" borderId="173">
      <alignment horizontal="left" vertical="center"/>
    </xf>
    <xf numFmtId="10" fontId="45" fillId="32" borderId="212" applyNumberFormat="0" applyBorder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6" fillId="26" borderId="225" applyNumberFormat="0" applyAlignment="0" applyProtection="0"/>
    <xf numFmtId="0" fontId="108" fillId="0" borderId="212">
      <alignment horizontal="center" vertical="center"/>
    </xf>
    <xf numFmtId="0" fontId="85" fillId="0" borderId="212"/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51" fillId="0" borderId="212" applyNumberFormat="0" applyBorder="0" applyAlignment="0" applyProtection="0">
      <alignment horizontal="left"/>
    </xf>
    <xf numFmtId="0" fontId="41" fillId="5" borderId="212" applyNumberFormat="0" applyProtection="0">
      <alignment horizontal="center" vertic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0" fillId="0" borderId="173" applyNumberFormat="0" applyFill="0" applyProtection="0">
      <alignment horizontal="center"/>
    </xf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56" fillId="26" borderId="225" applyNumberFormat="0" applyAlignment="0" applyProtection="0"/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94" fillId="30" borderId="88">
      <alignment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50" fillId="0" borderId="173">
      <alignment horizontal="left" vertical="center"/>
    </xf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63" fillId="11" borderId="225" applyNumberForma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44" fillId="34" borderId="226" applyNumberFormat="0" applyFon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66" fillId="26" borderId="233" applyNumberFormat="0" applyAlignment="0" applyProtection="0"/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0" fontId="54" fillId="20" borderId="212" applyNumberFormat="0" applyProtection="0">
      <alignment horizontal="center" vertical="center"/>
    </xf>
    <xf numFmtId="41" fontId="43" fillId="0" borderId="0" applyFont="0" applyFill="0" applyBorder="0" applyAlignment="0" applyProtection="0"/>
    <xf numFmtId="0" fontId="23" fillId="0" borderId="0"/>
    <xf numFmtId="166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62">
    <xf numFmtId="0" fontId="0" fillId="0" borderId="0" xfId="0"/>
    <xf numFmtId="0" fontId="4" fillId="0" borderId="0" xfId="0" applyFont="1"/>
    <xf numFmtId="0" fontId="9" fillId="2" borderId="0" xfId="0" applyFont="1" applyFill="1" applyBorder="1"/>
    <xf numFmtId="0" fontId="0" fillId="4" borderId="0" xfId="0" applyFill="1"/>
    <xf numFmtId="37" fontId="12" fillId="4" borderId="1" xfId="1" applyNumberFormat="1" applyFont="1" applyFill="1" applyBorder="1" applyAlignment="1">
      <alignment horizontal="center" vertical="center"/>
    </xf>
    <xf numFmtId="37" fontId="12" fillId="4" borderId="15" xfId="1" applyNumberFormat="1" applyFont="1" applyFill="1" applyBorder="1" applyAlignment="1">
      <alignment horizontal="center" vertical="center" wrapText="1"/>
    </xf>
    <xf numFmtId="37" fontId="9" fillId="2" borderId="14" xfId="1" applyNumberFormat="1" applyFont="1" applyFill="1" applyBorder="1" applyAlignment="1">
      <alignment horizontal="center" vertical="top"/>
    </xf>
    <xf numFmtId="37" fontId="9" fillId="2" borderId="14" xfId="1" applyNumberFormat="1" applyFont="1" applyFill="1" applyBorder="1" applyAlignment="1">
      <alignment vertical="top"/>
    </xf>
    <xf numFmtId="37" fontId="10" fillId="2" borderId="14" xfId="1" applyNumberFormat="1" applyFont="1" applyFill="1" applyBorder="1" applyAlignment="1">
      <alignment vertical="top"/>
    </xf>
    <xf numFmtId="37" fontId="10" fillId="2" borderId="13" xfId="1" applyNumberFormat="1" applyFont="1" applyFill="1" applyBorder="1" applyAlignment="1">
      <alignment vertical="top"/>
    </xf>
    <xf numFmtId="37" fontId="10" fillId="2" borderId="14" xfId="1" quotePrefix="1" applyNumberFormat="1" applyFont="1" applyFill="1" applyBorder="1" applyAlignment="1">
      <alignment horizontal="right" vertical="top"/>
    </xf>
    <xf numFmtId="37" fontId="15" fillId="2" borderId="14" xfId="1" applyNumberFormat="1" applyFont="1" applyFill="1" applyBorder="1" applyAlignment="1">
      <alignment vertical="top"/>
    </xf>
    <xf numFmtId="37" fontId="10" fillId="2" borderId="14" xfId="1" applyNumberFormat="1" applyFont="1" applyFill="1" applyBorder="1" applyAlignment="1">
      <alignment horizontal="center" vertical="top"/>
    </xf>
    <xf numFmtId="37" fontId="16" fillId="2" borderId="16" xfId="1" applyNumberFormat="1" applyFont="1" applyFill="1" applyBorder="1" applyAlignment="1">
      <alignment horizontal="center" vertical="top"/>
    </xf>
    <xf numFmtId="2" fontId="10" fillId="2" borderId="16" xfId="4" applyNumberFormat="1" applyFont="1" applyFill="1" applyBorder="1" applyAlignment="1">
      <alignment vertical="top"/>
    </xf>
    <xf numFmtId="37" fontId="10" fillId="2" borderId="14" xfId="1" applyNumberFormat="1" applyFont="1" applyFill="1" applyBorder="1" applyAlignment="1">
      <alignment horizontal="right" vertical="top"/>
    </xf>
    <xf numFmtId="37" fontId="17" fillId="2" borderId="14" xfId="1" applyNumberFormat="1" applyFont="1" applyFill="1" applyBorder="1" applyAlignment="1">
      <alignment vertical="top"/>
    </xf>
    <xf numFmtId="37" fontId="10" fillId="2" borderId="16" xfId="1" applyNumberFormat="1" applyFont="1" applyFill="1" applyBorder="1" applyAlignment="1">
      <alignment horizontal="center" vertical="top"/>
    </xf>
    <xf numFmtId="0" fontId="10" fillId="2" borderId="16" xfId="4" applyNumberFormat="1" applyFont="1" applyFill="1" applyBorder="1" applyAlignment="1">
      <alignment vertical="top"/>
    </xf>
    <xf numFmtId="37" fontId="10" fillId="2" borderId="14" xfId="1" applyNumberFormat="1" applyFont="1" applyFill="1" applyBorder="1" applyAlignment="1">
      <alignment horizontal="left" vertical="top" wrapText="1"/>
    </xf>
    <xf numFmtId="37" fontId="10" fillId="2" borderId="14" xfId="1" applyNumberFormat="1" applyFont="1" applyFill="1" applyBorder="1" applyAlignment="1">
      <alignment vertical="top" wrapText="1"/>
    </xf>
    <xf numFmtId="37" fontId="10" fillId="2" borderId="15" xfId="1" applyNumberFormat="1" applyFont="1" applyFill="1" applyBorder="1" applyAlignment="1">
      <alignment horizontal="center"/>
    </xf>
    <xf numFmtId="37" fontId="10" fillId="2" borderId="15" xfId="1" applyNumberFormat="1" applyFont="1" applyFill="1" applyBorder="1" applyAlignment="1"/>
    <xf numFmtId="37" fontId="17" fillId="2" borderId="15" xfId="1" applyNumberFormat="1" applyFont="1" applyFill="1" applyBorder="1" applyAlignment="1">
      <alignment horizontal="center"/>
    </xf>
    <xf numFmtId="37" fontId="10" fillId="2" borderId="15" xfId="1" applyNumberFormat="1" applyFont="1" applyFill="1" applyBorder="1" applyAlignment="1">
      <alignment horizontal="center" vertical="center"/>
    </xf>
    <xf numFmtId="166" fontId="10" fillId="2" borderId="15" xfId="1" applyFont="1" applyFill="1" applyBorder="1" applyAlignment="1">
      <alignment vertical="center"/>
    </xf>
    <xf numFmtId="37" fontId="10" fillId="2" borderId="15" xfId="1" applyNumberFormat="1" applyFont="1" applyFill="1" applyBorder="1" applyAlignment="1">
      <alignment vertical="center"/>
    </xf>
    <xf numFmtId="166" fontId="10" fillId="2" borderId="9" xfId="1" applyFont="1" applyFill="1" applyBorder="1" applyAlignment="1">
      <alignment vertical="center"/>
    </xf>
    <xf numFmtId="10" fontId="10" fillId="2" borderId="15" xfId="4" applyNumberFormat="1" applyFont="1" applyFill="1" applyBorder="1" applyAlignment="1">
      <alignment vertical="center"/>
    </xf>
    <xf numFmtId="37" fontId="6" fillId="0" borderId="0" xfId="1" quotePrefix="1" applyNumberFormat="1" applyFont="1" applyFill="1" applyBorder="1" applyAlignment="1">
      <alignment horizontal="center" vertical="top" wrapText="1"/>
    </xf>
    <xf numFmtId="0" fontId="0" fillId="0" borderId="0" xfId="0" applyBorder="1"/>
    <xf numFmtId="37" fontId="13" fillId="2" borderId="1" xfId="1" applyNumberFormat="1" applyFont="1" applyFill="1" applyBorder="1" applyAlignment="1">
      <alignment horizontal="center" vertical="center"/>
    </xf>
    <xf numFmtId="37" fontId="13" fillId="2" borderId="9" xfId="1" quotePrefix="1" applyNumberFormat="1" applyFont="1" applyFill="1" applyBorder="1" applyAlignment="1">
      <alignment horizontal="center" vertical="center"/>
    </xf>
    <xf numFmtId="37" fontId="14" fillId="2" borderId="1" xfId="1" applyNumberFormat="1" applyFont="1" applyFill="1" applyBorder="1" applyAlignment="1">
      <alignment horizontal="center" vertical="center" wrapText="1"/>
    </xf>
    <xf numFmtId="37" fontId="14" fillId="2" borderId="15" xfId="1" applyNumberFormat="1" applyFont="1" applyFill="1" applyBorder="1" applyAlignment="1">
      <alignment horizontal="center" vertical="center" wrapText="1"/>
    </xf>
    <xf numFmtId="37" fontId="11" fillId="2" borderId="9" xfId="1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20" fillId="3" borderId="22" xfId="0" applyFont="1" applyFill="1" applyBorder="1" applyAlignment="1">
      <alignment horizontal="center" vertical="center"/>
    </xf>
    <xf numFmtId="0" fontId="22" fillId="3" borderId="31" xfId="0" applyFont="1" applyFill="1" applyBorder="1" applyAlignment="1">
      <alignment horizontal="center" vertical="center"/>
    </xf>
    <xf numFmtId="0" fontId="22" fillId="3" borderId="31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top" wrapText="1"/>
    </xf>
    <xf numFmtId="0" fontId="25" fillId="0" borderId="36" xfId="5" applyFont="1" applyFill="1" applyBorder="1" applyAlignment="1">
      <alignment horizontal="left" vertical="top" wrapText="1"/>
    </xf>
    <xf numFmtId="0" fontId="23" fillId="0" borderId="14" xfId="0" applyFont="1" applyBorder="1" applyAlignment="1">
      <alignment vertical="top" wrapText="1"/>
    </xf>
    <xf numFmtId="49" fontId="23" fillId="0" borderId="10" xfId="0" applyNumberFormat="1" applyFont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3" fillId="0" borderId="14" xfId="0" quotePrefix="1" applyFont="1" applyBorder="1" applyAlignment="1">
      <alignment horizontal="center" wrapText="1"/>
    </xf>
    <xf numFmtId="0" fontId="23" fillId="0" borderId="14" xfId="0" applyFont="1" applyBorder="1" applyAlignment="1">
      <alignment horizontal="left" wrapText="1"/>
    </xf>
    <xf numFmtId="49" fontId="23" fillId="0" borderId="0" xfId="0" applyNumberFormat="1" applyFont="1" applyBorder="1" applyAlignment="1">
      <alignment horizontal="center" vertical="top" wrapText="1"/>
    </xf>
    <xf numFmtId="0" fontId="23" fillId="4" borderId="15" xfId="0" applyFont="1" applyFill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5" fillId="0" borderId="7" xfId="0" applyFont="1" applyBorder="1" applyAlignment="1">
      <alignment horizontal="center" vertical="top" wrapText="1"/>
    </xf>
    <xf numFmtId="0" fontId="23" fillId="0" borderId="15" xfId="0" applyFont="1" applyBorder="1" applyAlignment="1">
      <alignment horizontal="center" vertical="top" wrapText="1"/>
    </xf>
    <xf numFmtId="0" fontId="23" fillId="0" borderId="15" xfId="0" applyFont="1" applyBorder="1" applyAlignment="1">
      <alignment horizontal="left" vertical="top" wrapText="1"/>
    </xf>
    <xf numFmtId="49" fontId="23" fillId="0" borderId="7" xfId="0" applyNumberFormat="1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3" fillId="0" borderId="31" xfId="0" applyFont="1" applyFill="1" applyBorder="1" applyAlignment="1">
      <alignment vertical="top" wrapText="1"/>
    </xf>
    <xf numFmtId="0" fontId="23" fillId="4" borderId="30" xfId="0" applyFont="1" applyFill="1" applyBorder="1" applyAlignment="1">
      <alignment vertical="top" wrapText="1"/>
    </xf>
    <xf numFmtId="0" fontId="23" fillId="0" borderId="31" xfId="0" applyFont="1" applyBorder="1" applyAlignment="1">
      <alignment vertical="top" wrapText="1"/>
    </xf>
    <xf numFmtId="0" fontId="25" fillId="0" borderId="0" xfId="0" applyFont="1" applyBorder="1" applyAlignment="1">
      <alignment horizontal="center"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5" fillId="0" borderId="11" xfId="0" applyFont="1" applyBorder="1" applyAlignment="1">
      <alignment horizontal="center" vertical="top" wrapText="1"/>
    </xf>
    <xf numFmtId="0" fontId="23" fillId="0" borderId="14" xfId="0" applyFont="1" applyFill="1" applyBorder="1" applyAlignment="1">
      <alignment vertical="top" wrapText="1"/>
    </xf>
    <xf numFmtId="0" fontId="23" fillId="4" borderId="14" xfId="0" applyFont="1" applyFill="1" applyBorder="1" applyAlignment="1">
      <alignment vertical="top" wrapText="1"/>
    </xf>
    <xf numFmtId="0" fontId="25" fillId="0" borderId="10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0" fontId="25" fillId="0" borderId="20" xfId="0" applyFont="1" applyBorder="1" applyAlignment="1">
      <alignment horizontal="center" vertical="top" wrapText="1"/>
    </xf>
    <xf numFmtId="0" fontId="23" fillId="0" borderId="22" xfId="0" applyFont="1" applyBorder="1" applyAlignment="1">
      <alignment vertical="top" wrapText="1"/>
    </xf>
    <xf numFmtId="0" fontId="23" fillId="4" borderId="22" xfId="0" applyFont="1" applyFill="1" applyBorder="1" applyAlignment="1">
      <alignment vertical="top" wrapText="1"/>
    </xf>
    <xf numFmtId="0" fontId="23" fillId="0" borderId="14" xfId="0" applyFont="1" applyBorder="1" applyAlignment="1">
      <alignment horizontal="left" vertical="top" wrapText="1"/>
    </xf>
    <xf numFmtId="0" fontId="23" fillId="0" borderId="27" xfId="0" applyFont="1" applyBorder="1" applyAlignment="1">
      <alignment horizontal="center" vertical="top" wrapText="1"/>
    </xf>
    <xf numFmtId="49" fontId="23" fillId="0" borderId="28" xfId="0" applyNumberFormat="1" applyFont="1" applyBorder="1" applyAlignment="1">
      <alignment horizontal="center" vertical="top" wrapText="1"/>
    </xf>
    <xf numFmtId="0" fontId="23" fillId="0" borderId="18" xfId="0" applyFont="1" applyBorder="1" applyAlignment="1">
      <alignment vertical="top" wrapText="1"/>
    </xf>
    <xf numFmtId="49" fontId="23" fillId="0" borderId="8" xfId="0" applyNumberFormat="1" applyFont="1" applyBorder="1" applyAlignment="1">
      <alignment horizontal="center" vertical="top" wrapText="1"/>
    </xf>
    <xf numFmtId="0" fontId="23" fillId="0" borderId="15" xfId="0" applyFont="1" applyBorder="1" applyAlignment="1">
      <alignment vertical="top" wrapText="1"/>
    </xf>
    <xf numFmtId="49" fontId="23" fillId="0" borderId="19" xfId="0" applyNumberFormat="1" applyFont="1" applyBorder="1" applyAlignment="1">
      <alignment horizontal="center" vertical="top" wrapText="1"/>
    </xf>
    <xf numFmtId="0" fontId="23" fillId="4" borderId="23" xfId="0" applyFont="1" applyFill="1" applyBorder="1" applyAlignment="1">
      <alignment vertical="top" wrapText="1"/>
    </xf>
    <xf numFmtId="0" fontId="23" fillId="0" borderId="0" xfId="0" quotePrefix="1" applyFont="1" applyBorder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20" xfId="0" quotePrefix="1" applyFont="1" applyBorder="1" applyAlignment="1">
      <alignment horizontal="center" vertical="top" wrapText="1"/>
    </xf>
    <xf numFmtId="0" fontId="23" fillId="0" borderId="20" xfId="0" applyFont="1" applyBorder="1" applyAlignment="1">
      <alignment vertical="top" wrapText="1"/>
    </xf>
    <xf numFmtId="49" fontId="23" fillId="0" borderId="20" xfId="0" applyNumberFormat="1" applyFont="1" applyBorder="1" applyAlignment="1">
      <alignment horizontal="center" vertical="top" wrapText="1"/>
    </xf>
    <xf numFmtId="0" fontId="23" fillId="0" borderId="20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49" fontId="23" fillId="0" borderId="2" xfId="0" applyNumberFormat="1" applyFont="1" applyBorder="1" applyAlignment="1">
      <alignment horizontal="center" vertical="top" wrapText="1"/>
    </xf>
    <xf numFmtId="0" fontId="23" fillId="0" borderId="13" xfId="0" applyFont="1" applyBorder="1" applyAlignment="1">
      <alignment vertical="top" wrapText="1"/>
    </xf>
    <xf numFmtId="0" fontId="23" fillId="4" borderId="13" xfId="0" applyFont="1" applyFill="1" applyBorder="1" applyAlignment="1">
      <alignment vertical="top" wrapText="1"/>
    </xf>
    <xf numFmtId="0" fontId="23" fillId="0" borderId="14" xfId="0" applyFont="1" applyBorder="1" applyAlignment="1">
      <alignment horizontal="justify" vertical="top" wrapText="1"/>
    </xf>
    <xf numFmtId="0" fontId="0" fillId="0" borderId="18" xfId="0" applyBorder="1" applyAlignment="1">
      <alignment horizontal="center" vertical="top"/>
    </xf>
    <xf numFmtId="0" fontId="23" fillId="0" borderId="18" xfId="0" applyFont="1" applyBorder="1" applyAlignment="1">
      <alignment horizontal="justify" vertical="top" wrapText="1"/>
    </xf>
    <xf numFmtId="49" fontId="23" fillId="0" borderId="23" xfId="0" applyNumberFormat="1" applyFont="1" applyBorder="1" applyAlignment="1">
      <alignment horizontal="center" vertical="top" wrapText="1"/>
    </xf>
    <xf numFmtId="0" fontId="23" fillId="4" borderId="31" xfId="0" applyFont="1" applyFill="1" applyBorder="1" applyAlignment="1">
      <alignment vertical="top" wrapText="1"/>
    </xf>
    <xf numFmtId="0" fontId="23" fillId="0" borderId="13" xfId="0" applyFont="1" applyBorder="1" applyAlignment="1">
      <alignment horizontal="center" vertical="top" wrapText="1"/>
    </xf>
    <xf numFmtId="49" fontId="23" fillId="0" borderId="29" xfId="0" applyNumberFormat="1" applyFont="1" applyBorder="1" applyAlignment="1">
      <alignment horizontal="center" vertical="top" wrapText="1"/>
    </xf>
    <xf numFmtId="49" fontId="23" fillId="0" borderId="3" xfId="0" applyNumberFormat="1" applyFont="1" applyBorder="1" applyAlignment="1">
      <alignment horizontal="center" vertical="top" wrapText="1"/>
    </xf>
    <xf numFmtId="0" fontId="23" fillId="0" borderId="34" xfId="0" applyFont="1" applyBorder="1" applyAlignment="1">
      <alignment horizontal="center" vertical="top" wrapText="1"/>
    </xf>
    <xf numFmtId="0" fontId="23" fillId="0" borderId="26" xfId="0" applyFont="1" applyBorder="1" applyAlignment="1">
      <alignment horizontal="justify" vertical="top" wrapText="1"/>
    </xf>
    <xf numFmtId="0" fontId="23" fillId="0" borderId="34" xfId="0" applyFont="1" applyBorder="1" applyAlignment="1">
      <alignment horizontal="left" vertical="top" wrapText="1"/>
    </xf>
    <xf numFmtId="49" fontId="23" fillId="0" borderId="24" xfId="0" applyNumberFormat="1" applyFont="1" applyBorder="1" applyAlignment="1">
      <alignment horizontal="center" vertical="top" wrapText="1"/>
    </xf>
    <xf numFmtId="0" fontId="23" fillId="0" borderId="34" xfId="0" applyFont="1" applyBorder="1" applyAlignment="1">
      <alignment vertical="top" wrapText="1"/>
    </xf>
    <xf numFmtId="0" fontId="23" fillId="4" borderId="34" xfId="0" applyFont="1" applyFill="1" applyBorder="1" applyAlignment="1">
      <alignment vertical="top" wrapText="1"/>
    </xf>
    <xf numFmtId="0" fontId="30" fillId="0" borderId="0" xfId="0" applyFont="1"/>
    <xf numFmtId="166" fontId="6" fillId="0" borderId="0" xfId="1" quotePrefix="1" applyNumberFormat="1" applyFont="1" applyFill="1" applyBorder="1" applyAlignment="1">
      <alignment horizontal="right" vertical="center" wrapText="1"/>
    </xf>
    <xf numFmtId="0" fontId="32" fillId="0" borderId="0" xfId="0" applyFont="1"/>
    <xf numFmtId="0" fontId="33" fillId="0" borderId="0" xfId="0" applyFont="1"/>
    <xf numFmtId="0" fontId="23" fillId="0" borderId="0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2" fillId="3" borderId="2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justify" vertical="top" wrapText="1"/>
    </xf>
    <xf numFmtId="0" fontId="23" fillId="0" borderId="35" xfId="0" applyFont="1" applyBorder="1" applyAlignment="1">
      <alignment horizontal="justify" vertical="top" wrapText="1"/>
    </xf>
    <xf numFmtId="0" fontId="23" fillId="0" borderId="20" xfId="0" applyFont="1" applyBorder="1" applyAlignment="1">
      <alignment horizontal="left" vertical="top" wrapText="1"/>
    </xf>
    <xf numFmtId="0" fontId="35" fillId="0" borderId="0" xfId="0" applyFont="1"/>
    <xf numFmtId="0" fontId="0" fillId="0" borderId="8" xfId="0" applyBorder="1"/>
    <xf numFmtId="0" fontId="20" fillId="3" borderId="47" xfId="0" applyFont="1" applyFill="1" applyBorder="1" applyAlignment="1">
      <alignment horizontal="center" vertical="center"/>
    </xf>
    <xf numFmtId="0" fontId="20" fillId="3" borderId="48" xfId="0" applyFont="1" applyFill="1" applyBorder="1" applyAlignment="1">
      <alignment horizontal="center" vertical="center"/>
    </xf>
    <xf numFmtId="0" fontId="36" fillId="3" borderId="28" xfId="0" applyFont="1" applyFill="1" applyBorder="1" applyAlignment="1">
      <alignment horizontal="center" vertical="center"/>
    </xf>
    <xf numFmtId="0" fontId="36" fillId="3" borderId="49" xfId="0" applyFont="1" applyFill="1" applyBorder="1" applyAlignment="1">
      <alignment horizontal="center" vertical="center" wrapText="1"/>
    </xf>
    <xf numFmtId="0" fontId="36" fillId="3" borderId="51" xfId="0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center" vertical="center"/>
    </xf>
    <xf numFmtId="0" fontId="37" fillId="0" borderId="0" xfId="0" applyFont="1"/>
    <xf numFmtId="0" fontId="25" fillId="0" borderId="42" xfId="5" applyFont="1" applyFill="1" applyBorder="1" applyAlignment="1">
      <alignment horizontal="left" vertical="top" wrapText="1"/>
    </xf>
    <xf numFmtId="0" fontId="38" fillId="0" borderId="14" xfId="5" applyFont="1" applyFill="1" applyBorder="1" applyAlignment="1">
      <alignment horizontal="left" vertical="top" wrapText="1"/>
    </xf>
    <xf numFmtId="0" fontId="23" fillId="0" borderId="42" xfId="0" applyFont="1" applyBorder="1" applyAlignment="1">
      <alignment vertical="top" wrapText="1"/>
    </xf>
    <xf numFmtId="0" fontId="23" fillId="4" borderId="43" xfId="0" applyFont="1" applyFill="1" applyBorder="1" applyAlignment="1">
      <alignment vertical="top" wrapText="1"/>
    </xf>
    <xf numFmtId="0" fontId="23" fillId="4" borderId="54" xfId="0" applyFont="1" applyFill="1" applyBorder="1" applyAlignment="1">
      <alignment vertical="top" wrapText="1"/>
    </xf>
    <xf numFmtId="0" fontId="23" fillId="0" borderId="5" xfId="0" quotePrefix="1" applyFont="1" applyBorder="1" applyAlignment="1">
      <alignment horizontal="center" wrapText="1"/>
    </xf>
    <xf numFmtId="0" fontId="23" fillId="0" borderId="43" xfId="0" applyFont="1" applyBorder="1" applyAlignment="1">
      <alignment horizontal="left" wrapText="1"/>
    </xf>
    <xf numFmtId="0" fontId="23" fillId="0" borderId="43" xfId="0" applyFont="1" applyBorder="1" applyAlignment="1">
      <alignment vertical="top" wrapText="1"/>
    </xf>
    <xf numFmtId="0" fontId="23" fillId="0" borderId="53" xfId="0" applyFont="1" applyBorder="1" applyAlignment="1">
      <alignment horizontal="left" vertical="top" wrapText="1"/>
    </xf>
    <xf numFmtId="0" fontId="23" fillId="0" borderId="54" xfId="0" applyFont="1" applyBorder="1" applyAlignment="1">
      <alignment vertical="top" wrapText="1"/>
    </xf>
    <xf numFmtId="0" fontId="25" fillId="0" borderId="8" xfId="0" applyFont="1" applyBorder="1" applyAlignment="1">
      <alignment horizontal="center" vertical="top" wrapText="1"/>
    </xf>
    <xf numFmtId="0" fontId="23" fillId="0" borderId="8" xfId="0" quotePrefix="1" applyFont="1" applyBorder="1" applyAlignment="1">
      <alignment horizontal="left" vertical="top" wrapText="1"/>
    </xf>
    <xf numFmtId="0" fontId="23" fillId="4" borderId="56" xfId="0" applyFont="1" applyFill="1" applyBorder="1" applyAlignment="1">
      <alignment vertical="top" wrapText="1"/>
    </xf>
    <xf numFmtId="0" fontId="23" fillId="0" borderId="56" xfId="0" applyFont="1" applyBorder="1" applyAlignment="1">
      <alignment vertical="top" wrapText="1"/>
    </xf>
    <xf numFmtId="0" fontId="23" fillId="0" borderId="57" xfId="0" applyFont="1" applyBorder="1" applyAlignment="1">
      <alignment vertical="top" wrapText="1"/>
    </xf>
    <xf numFmtId="0" fontId="25" fillId="0" borderId="58" xfId="0" applyFont="1" applyBorder="1" applyAlignment="1">
      <alignment horizontal="center" vertical="top" wrapText="1"/>
    </xf>
    <xf numFmtId="0" fontId="23" fillId="0" borderId="11" xfId="0" quotePrefix="1" applyFont="1" applyBorder="1" applyAlignment="1">
      <alignment horizontal="left" vertical="top" wrapText="1"/>
    </xf>
    <xf numFmtId="0" fontId="23" fillId="4" borderId="44" xfId="0" applyFont="1" applyFill="1" applyBorder="1" applyAlignment="1">
      <alignment vertical="top" wrapText="1"/>
    </xf>
    <xf numFmtId="0" fontId="23" fillId="0" borderId="44" xfId="0" applyFont="1" applyBorder="1" applyAlignment="1">
      <alignment vertical="top" wrapText="1"/>
    </xf>
    <xf numFmtId="0" fontId="23" fillId="0" borderId="45" xfId="0" applyFont="1" applyBorder="1" applyAlignment="1">
      <alignment vertical="top" wrapText="1"/>
    </xf>
    <xf numFmtId="0" fontId="23" fillId="4" borderId="59" xfId="0" applyFont="1" applyFill="1" applyBorder="1" applyAlignment="1">
      <alignment vertical="top" wrapText="1"/>
    </xf>
    <xf numFmtId="49" fontId="23" fillId="0" borderId="58" xfId="0" applyNumberFormat="1" applyFont="1" applyBorder="1" applyAlignment="1">
      <alignment horizontal="center" vertical="top" wrapText="1"/>
    </xf>
    <xf numFmtId="0" fontId="0" fillId="0" borderId="43" xfId="0" applyBorder="1"/>
    <xf numFmtId="49" fontId="23" fillId="2" borderId="58" xfId="0" applyNumberFormat="1" applyFont="1" applyFill="1" applyBorder="1" applyAlignment="1">
      <alignment horizontal="center" vertical="top" wrapText="1"/>
    </xf>
    <xf numFmtId="0" fontId="23" fillId="4" borderId="45" xfId="0" applyFont="1" applyFill="1" applyBorder="1" applyAlignment="1">
      <alignment vertical="top" wrapText="1"/>
    </xf>
    <xf numFmtId="0" fontId="23" fillId="0" borderId="19" xfId="0" quotePrefix="1" applyFont="1" applyBorder="1" applyAlignment="1">
      <alignment horizontal="center" wrapText="1"/>
    </xf>
    <xf numFmtId="0" fontId="23" fillId="0" borderId="46" xfId="0" applyFont="1" applyBorder="1" applyAlignment="1">
      <alignment horizontal="left" wrapText="1"/>
    </xf>
    <xf numFmtId="0" fontId="23" fillId="0" borderId="46" xfId="0" applyFont="1" applyBorder="1" applyAlignment="1">
      <alignment vertical="top" wrapText="1"/>
    </xf>
    <xf numFmtId="0" fontId="23" fillId="4" borderId="46" xfId="0" applyFont="1" applyFill="1" applyBorder="1" applyAlignment="1">
      <alignment vertical="top" wrapText="1"/>
    </xf>
    <xf numFmtId="0" fontId="23" fillId="4" borderId="60" xfId="0" applyFont="1" applyFill="1" applyBorder="1" applyAlignment="1">
      <alignment vertical="top" wrapText="1"/>
    </xf>
    <xf numFmtId="0" fontId="23" fillId="0" borderId="51" xfId="0" applyFont="1" applyBorder="1" applyAlignment="1">
      <alignment horizontal="justify" vertical="top" wrapText="1"/>
    </xf>
    <xf numFmtId="0" fontId="25" fillId="0" borderId="61" xfId="0" applyFont="1" applyBorder="1" applyAlignment="1">
      <alignment horizontal="center" vertical="top" wrapText="1"/>
    </xf>
    <xf numFmtId="0" fontId="23" fillId="4" borderId="51" xfId="0" applyFont="1" applyFill="1" applyBorder="1" applyAlignment="1">
      <alignment vertical="top" wrapText="1"/>
    </xf>
    <xf numFmtId="0" fontId="23" fillId="0" borderId="51" xfId="0" applyFont="1" applyBorder="1" applyAlignment="1">
      <alignment vertical="top" wrapText="1"/>
    </xf>
    <xf numFmtId="0" fontId="23" fillId="0" borderId="52" xfId="0" applyFont="1" applyBorder="1" applyAlignment="1">
      <alignment vertical="top" wrapText="1"/>
    </xf>
    <xf numFmtId="0" fontId="23" fillId="0" borderId="43" xfId="0" applyFont="1" applyBorder="1" applyAlignment="1">
      <alignment horizontal="justify" vertical="top" wrapText="1"/>
    </xf>
    <xf numFmtId="0" fontId="23" fillId="0" borderId="63" xfId="0" applyFont="1" applyBorder="1" applyAlignment="1">
      <alignment horizontal="center" vertical="top" wrapText="1"/>
    </xf>
    <xf numFmtId="0" fontId="23" fillId="0" borderId="46" xfId="0" applyFont="1" applyBorder="1" applyAlignment="1">
      <alignment horizontal="justify" vertical="top" wrapText="1"/>
    </xf>
    <xf numFmtId="0" fontId="23" fillId="0" borderId="7" xfId="0" applyFont="1" applyBorder="1" applyAlignment="1">
      <alignment horizontal="center" vertical="top" wrapText="1"/>
    </xf>
    <xf numFmtId="0" fontId="23" fillId="0" borderId="56" xfId="0" applyFont="1" applyBorder="1" applyAlignment="1">
      <alignment horizontal="justify" vertical="top" wrapText="1"/>
    </xf>
    <xf numFmtId="0" fontId="25" fillId="0" borderId="64" xfId="0" applyFont="1" applyBorder="1" applyAlignment="1">
      <alignment horizontal="center" vertical="top" wrapText="1"/>
    </xf>
    <xf numFmtId="0" fontId="23" fillId="4" borderId="57" xfId="0" applyFont="1" applyFill="1" applyBorder="1" applyAlignment="1">
      <alignment vertical="top" wrapText="1"/>
    </xf>
    <xf numFmtId="0" fontId="23" fillId="0" borderId="0" xfId="0" applyFont="1" applyBorder="1" applyAlignment="1">
      <alignment horizontal="center" vertical="top" wrapText="1"/>
    </xf>
    <xf numFmtId="0" fontId="23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3" fillId="0" borderId="42" xfId="0" applyFont="1" applyBorder="1" applyAlignment="1">
      <alignment horizontal="left" vertical="top" wrapText="1"/>
    </xf>
    <xf numFmtId="0" fontId="23" fillId="0" borderId="43" xfId="0" applyFont="1" applyBorder="1" applyAlignment="1">
      <alignment horizontal="left" vertical="top" wrapText="1"/>
    </xf>
    <xf numFmtId="0" fontId="23" fillId="0" borderId="51" xfId="0" applyFont="1" applyBorder="1" applyAlignment="1">
      <alignment horizontal="left" vertical="top" wrapText="1"/>
    </xf>
    <xf numFmtId="0" fontId="23" fillId="4" borderId="42" xfId="0" applyFont="1" applyFill="1" applyBorder="1" applyAlignment="1">
      <alignment vertical="top" wrapText="1"/>
    </xf>
    <xf numFmtId="0" fontId="23" fillId="0" borderId="65" xfId="0" applyFont="1" applyBorder="1" applyAlignment="1">
      <alignment vertical="top" wrapText="1"/>
    </xf>
    <xf numFmtId="0" fontId="20" fillId="0" borderId="43" xfId="0" applyFont="1" applyBorder="1" applyAlignment="1">
      <alignment horizontal="left" vertical="top" wrapText="1"/>
    </xf>
    <xf numFmtId="49" fontId="23" fillId="0" borderId="11" xfId="0" applyNumberFormat="1" applyFont="1" applyBorder="1" applyAlignment="1">
      <alignment horizontal="center" vertical="top" wrapText="1"/>
    </xf>
    <xf numFmtId="0" fontId="23" fillId="0" borderId="46" xfId="0" applyFont="1" applyBorder="1" applyAlignment="1">
      <alignment horizontal="left" vertical="top" wrapText="1"/>
    </xf>
    <xf numFmtId="0" fontId="23" fillId="0" borderId="47" xfId="0" applyFont="1" applyBorder="1" applyAlignment="1">
      <alignment vertical="top" wrapText="1"/>
    </xf>
    <xf numFmtId="0" fontId="23" fillId="4" borderId="47" xfId="0" applyFont="1" applyFill="1" applyBorder="1" applyAlignment="1">
      <alignment vertical="top" wrapText="1"/>
    </xf>
    <xf numFmtId="0" fontId="23" fillId="0" borderId="60" xfId="0" applyFont="1" applyBorder="1" applyAlignment="1">
      <alignment vertical="top" wrapText="1"/>
    </xf>
    <xf numFmtId="0" fontId="0" fillId="0" borderId="56" xfId="0" applyBorder="1"/>
    <xf numFmtId="0" fontId="0" fillId="0" borderId="57" xfId="0" applyBorder="1"/>
    <xf numFmtId="0" fontId="0" fillId="0" borderId="46" xfId="0" applyBorder="1" applyAlignment="1">
      <alignment horizontal="left" vertical="top" wrapText="1"/>
    </xf>
    <xf numFmtId="49" fontId="23" fillId="0" borderId="32" xfId="0" applyNumberFormat="1" applyFont="1" applyBorder="1" applyAlignment="1">
      <alignment horizontal="center" vertical="top" wrapText="1"/>
    </xf>
    <xf numFmtId="0" fontId="23" fillId="0" borderId="48" xfId="0" applyFont="1" applyBorder="1" applyAlignment="1">
      <alignment vertical="top" wrapText="1"/>
    </xf>
    <xf numFmtId="0" fontId="23" fillId="0" borderId="5" xfId="0" quotePrefix="1" applyFont="1" applyBorder="1" applyAlignment="1">
      <alignment horizontal="center" vertical="top" wrapText="1"/>
    </xf>
    <xf numFmtId="0" fontId="23" fillId="0" borderId="19" xfId="0" quotePrefix="1" applyFont="1" applyBorder="1" applyAlignment="1">
      <alignment horizontal="center" vertical="top" wrapText="1"/>
    </xf>
    <xf numFmtId="0" fontId="0" fillId="0" borderId="46" xfId="0" applyBorder="1"/>
    <xf numFmtId="0" fontId="20" fillId="3" borderId="43" xfId="0" applyFont="1" applyFill="1" applyBorder="1" applyAlignment="1">
      <alignment horizontal="center" vertical="center" wrapText="1"/>
    </xf>
    <xf numFmtId="0" fontId="20" fillId="3" borderId="46" xfId="0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/>
    </xf>
    <xf numFmtId="0" fontId="22" fillId="3" borderId="6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23" fillId="4" borderId="48" xfId="0" applyFont="1" applyFill="1" applyBorder="1" applyAlignment="1">
      <alignment vertical="top" wrapText="1"/>
    </xf>
    <xf numFmtId="0" fontId="23" fillId="4" borderId="49" xfId="0" applyFont="1" applyFill="1" applyBorder="1" applyAlignment="1">
      <alignment vertical="top" wrapText="1"/>
    </xf>
    <xf numFmtId="0" fontId="23" fillId="4" borderId="66" xfId="0" applyFont="1" applyFill="1" applyBorder="1" applyAlignment="1">
      <alignment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46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center" vertical="top" wrapText="1"/>
    </xf>
    <xf numFmtId="0" fontId="28" fillId="0" borderId="51" xfId="0" applyFont="1" applyBorder="1" applyAlignment="1">
      <alignment horizontal="justify" vertical="top" wrapText="1"/>
    </xf>
    <xf numFmtId="0" fontId="23" fillId="0" borderId="49" xfId="0" applyFont="1" applyBorder="1" applyAlignment="1">
      <alignment vertical="top" wrapText="1"/>
    </xf>
    <xf numFmtId="0" fontId="28" fillId="0" borderId="43" xfId="0" applyFont="1" applyBorder="1" applyAlignment="1">
      <alignment horizontal="justify" vertical="top" wrapText="1"/>
    </xf>
    <xf numFmtId="0" fontId="28" fillId="0" borderId="46" xfId="0" applyFont="1" applyBorder="1" applyAlignment="1">
      <alignment horizontal="justify" vertical="top" wrapText="1"/>
    </xf>
    <xf numFmtId="0" fontId="23" fillId="2" borderId="44" xfId="0" applyFont="1" applyFill="1" applyBorder="1" applyAlignment="1">
      <alignment vertical="top" wrapText="1"/>
    </xf>
    <xf numFmtId="0" fontId="23" fillId="4" borderId="65" xfId="0" applyFont="1" applyFill="1" applyBorder="1" applyAlignment="1">
      <alignment vertical="top" wrapText="1"/>
    </xf>
    <xf numFmtId="0" fontId="23" fillId="0" borderId="24" xfId="0" applyFont="1" applyBorder="1" applyAlignment="1">
      <alignment horizontal="center" vertical="top" wrapText="1"/>
    </xf>
    <xf numFmtId="0" fontId="23" fillId="0" borderId="68" xfId="0" applyFont="1" applyBorder="1" applyAlignment="1">
      <alignment horizontal="justify" vertical="top" wrapText="1"/>
    </xf>
    <xf numFmtId="0" fontId="38" fillId="0" borderId="68" xfId="5" applyFont="1" applyFill="1" applyBorder="1" applyAlignment="1">
      <alignment horizontal="left" vertical="top" wrapText="1"/>
    </xf>
    <xf numFmtId="0" fontId="23" fillId="0" borderId="68" xfId="0" applyFont="1" applyBorder="1" applyAlignment="1">
      <alignment horizontal="left" vertical="top" wrapText="1"/>
    </xf>
    <xf numFmtId="49" fontId="23" fillId="0" borderId="25" xfId="0" applyNumberFormat="1" applyFont="1" applyBorder="1" applyAlignment="1">
      <alignment horizontal="center" vertical="top" wrapText="1"/>
    </xf>
    <xf numFmtId="0" fontId="23" fillId="4" borderId="68" xfId="0" applyFont="1" applyFill="1" applyBorder="1" applyAlignment="1">
      <alignment vertical="top" wrapText="1"/>
    </xf>
    <xf numFmtId="0" fontId="23" fillId="4" borderId="69" xfId="0" applyFont="1" applyFill="1" applyBorder="1" applyAlignment="1">
      <alignment vertical="top" wrapText="1"/>
    </xf>
    <xf numFmtId="164" fontId="0" fillId="0" borderId="0" xfId="3" applyFont="1"/>
    <xf numFmtId="0" fontId="23" fillId="0" borderId="56" xfId="0" applyFont="1" applyBorder="1" applyAlignment="1">
      <alignment horizontal="left" vertical="top" wrapText="1"/>
    </xf>
    <xf numFmtId="0" fontId="23" fillId="0" borderId="51" xfId="0" quotePrefix="1" applyFont="1" applyBorder="1" applyAlignment="1">
      <alignment horizontal="left" vertical="top" wrapText="1"/>
    </xf>
    <xf numFmtId="0" fontId="23" fillId="0" borderId="43" xfId="0" quotePrefix="1" applyFont="1" applyBorder="1" applyAlignment="1">
      <alignment horizontal="left" vertical="top" wrapText="1"/>
    </xf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6" fillId="0" borderId="0" xfId="0" applyFont="1" applyFill="1"/>
    <xf numFmtId="0" fontId="31" fillId="0" borderId="0" xfId="0" applyFont="1" applyFill="1" applyBorder="1" applyAlignment="1">
      <alignment horizontal="right"/>
    </xf>
    <xf numFmtId="167" fontId="6" fillId="0" borderId="0" xfId="1" applyNumberFormat="1" applyFont="1" applyFill="1"/>
    <xf numFmtId="166" fontId="6" fillId="0" borderId="0" xfId="1" quotePrefix="1" applyNumberFormat="1" applyFont="1" applyFill="1" applyBorder="1" applyAlignment="1">
      <alignment horizontal="right" vertical="top" wrapText="1"/>
    </xf>
    <xf numFmtId="166" fontId="6" fillId="0" borderId="0" xfId="0" applyNumberFormat="1" applyFont="1" applyFill="1" applyBorder="1"/>
    <xf numFmtId="166" fontId="32" fillId="0" borderId="0" xfId="0" applyNumberFormat="1" applyFont="1" applyFill="1"/>
    <xf numFmtId="0" fontId="33" fillId="0" borderId="0" xfId="0" applyFont="1" applyFill="1"/>
    <xf numFmtId="3" fontId="33" fillId="0" borderId="0" xfId="0" applyNumberFormat="1" applyFont="1" applyFill="1"/>
    <xf numFmtId="167" fontId="34" fillId="0" borderId="0" xfId="0" applyNumberFormat="1" applyFont="1" applyFill="1"/>
    <xf numFmtId="37" fontId="12" fillId="2" borderId="13" xfId="1" applyNumberFormat="1" applyFont="1" applyFill="1" applyBorder="1" applyAlignment="1">
      <alignment vertical="top"/>
    </xf>
    <xf numFmtId="37" fontId="12" fillId="2" borderId="4" xfId="1" applyNumberFormat="1" applyFont="1" applyFill="1" applyBorder="1" applyAlignment="1">
      <alignment vertical="top"/>
    </xf>
    <xf numFmtId="37" fontId="123" fillId="2" borderId="16" xfId="1" applyNumberFormat="1" applyFont="1" applyFill="1" applyBorder="1" applyAlignment="1">
      <alignment horizontal="center" vertical="top"/>
    </xf>
    <xf numFmtId="166" fontId="12" fillId="2" borderId="16" xfId="1" applyFont="1" applyFill="1" applyBorder="1" applyAlignment="1">
      <alignment vertical="top"/>
    </xf>
    <xf numFmtId="166" fontId="12" fillId="2" borderId="17" xfId="1" applyFont="1" applyFill="1" applyBorder="1" applyAlignment="1">
      <alignment vertical="top"/>
    </xf>
    <xf numFmtId="37" fontId="12" fillId="2" borderId="16" xfId="1" applyNumberFormat="1" applyFont="1" applyFill="1" applyBorder="1" applyAlignment="1">
      <alignment horizontal="center" vertical="top"/>
    </xf>
    <xf numFmtId="37" fontId="12" fillId="2" borderId="14" xfId="1" applyNumberFormat="1" applyFont="1" applyFill="1" applyBorder="1" applyAlignment="1">
      <alignment horizontal="center" vertical="top"/>
    </xf>
    <xf numFmtId="0" fontId="6" fillId="0" borderId="0" xfId="0" applyFont="1" applyFill="1" applyBorder="1" applyAlignment="1"/>
    <xf numFmtId="164" fontId="6" fillId="0" borderId="0" xfId="0" applyNumberFormat="1" applyFont="1" applyFill="1" applyBorder="1" applyAlignment="1">
      <alignment horizontal="center"/>
    </xf>
    <xf numFmtId="164" fontId="6" fillId="0" borderId="0" xfId="3" applyFont="1" applyFill="1" applyBorder="1"/>
    <xf numFmtId="0" fontId="6" fillId="0" borderId="0" xfId="0" applyFont="1" applyFill="1" applyBorder="1"/>
    <xf numFmtId="167" fontId="33" fillId="0" borderId="0" xfId="0" applyNumberFormat="1" applyFont="1" applyFill="1"/>
    <xf numFmtId="164" fontId="33" fillId="0" borderId="0" xfId="3" applyFont="1" applyFill="1"/>
    <xf numFmtId="0" fontId="8" fillId="0" borderId="0" xfId="0" applyFont="1" applyFill="1"/>
    <xf numFmtId="37" fontId="6" fillId="0" borderId="0" xfId="1" applyNumberFormat="1" applyFont="1" applyFill="1" applyBorder="1" applyAlignment="1">
      <alignment vertical="top"/>
    </xf>
    <xf numFmtId="37" fontId="6" fillId="0" borderId="0" xfId="0" applyNumberFormat="1" applyFont="1" applyFill="1" applyBorder="1" applyAlignment="1">
      <alignment horizontal="left" vertical="top" wrapText="1"/>
    </xf>
    <xf numFmtId="0" fontId="32" fillId="0" borderId="0" xfId="0" applyFont="1" applyFill="1"/>
    <xf numFmtId="0" fontId="32" fillId="0" borderId="0" xfId="0" applyFont="1" applyFill="1" applyAlignment="1">
      <alignment horizontal="center"/>
    </xf>
    <xf numFmtId="164" fontId="33" fillId="0" borderId="0" xfId="0" applyNumberFormat="1" applyFont="1" applyFill="1"/>
    <xf numFmtId="166" fontId="33" fillId="0" borderId="0" xfId="0" applyNumberFormat="1" applyFont="1" applyFill="1"/>
    <xf numFmtId="0" fontId="33" fillId="41" borderId="0" xfId="0" applyFont="1" applyFill="1"/>
    <xf numFmtId="0" fontId="14" fillId="41" borderId="9" xfId="0" applyFont="1" applyFill="1" applyBorder="1" applyAlignment="1">
      <alignment horizontal="center" vertical="center"/>
    </xf>
    <xf numFmtId="49" fontId="33" fillId="0" borderId="0" xfId="0" applyNumberFormat="1" applyFont="1"/>
    <xf numFmtId="49" fontId="125" fillId="0" borderId="0" xfId="0" applyNumberFormat="1" applyFont="1"/>
    <xf numFmtId="49" fontId="125" fillId="0" borderId="0" xfId="1" applyNumberFormat="1" applyFont="1"/>
    <xf numFmtId="49" fontId="124" fillId="0" borderId="0" xfId="0" applyNumberFormat="1" applyFont="1"/>
    <xf numFmtId="0" fontId="124" fillId="0" borderId="0" xfId="0" applyFont="1"/>
    <xf numFmtId="37" fontId="126" fillId="0" borderId="0" xfId="1" applyNumberFormat="1" applyFont="1" applyAlignment="1">
      <alignment horizontal="right"/>
    </xf>
    <xf numFmtId="49" fontId="124" fillId="0" borderId="14" xfId="0" applyNumberFormat="1" applyFont="1" applyBorder="1" applyAlignment="1">
      <alignment horizontal="center"/>
    </xf>
    <xf numFmtId="0" fontId="124" fillId="0" borderId="14" xfId="0" applyFont="1" applyBorder="1" applyAlignment="1">
      <alignment horizontal="center"/>
    </xf>
    <xf numFmtId="164" fontId="124" fillId="0" borderId="14" xfId="0" applyNumberFormat="1" applyFont="1" applyBorder="1" applyAlignment="1">
      <alignment horizontal="center"/>
    </xf>
    <xf numFmtId="49" fontId="127" fillId="0" borderId="14" xfId="0" applyNumberFormat="1" applyFont="1" applyBorder="1" applyAlignment="1">
      <alignment horizontal="center"/>
    </xf>
    <xf numFmtId="0" fontId="127" fillId="0" borderId="14" xfId="0" applyFont="1" applyBorder="1" applyAlignment="1">
      <alignment horizontal="left"/>
    </xf>
    <xf numFmtId="167" fontId="124" fillId="0" borderId="205" xfId="1" applyNumberFormat="1" applyFont="1" applyBorder="1" applyAlignment="1">
      <alignment vertical="top" wrapText="1"/>
    </xf>
    <xf numFmtId="167" fontId="124" fillId="0" borderId="0" xfId="1" applyNumberFormat="1" applyFont="1" applyAlignment="1">
      <alignment vertical="top" wrapText="1"/>
    </xf>
    <xf numFmtId="167" fontId="33" fillId="0" borderId="0" xfId="1" applyNumberFormat="1" applyFont="1"/>
    <xf numFmtId="0" fontId="124" fillId="0" borderId="14" xfId="0" applyFont="1" applyBorder="1"/>
    <xf numFmtId="0" fontId="126" fillId="0" borderId="14" xfId="0" applyFont="1" applyBorder="1" applyAlignment="1">
      <alignment horizontal="center"/>
    </xf>
    <xf numFmtId="167" fontId="124" fillId="0" borderId="14" xfId="1" applyNumberFormat="1" applyFont="1" applyBorder="1" applyAlignment="1">
      <alignment vertical="top" wrapText="1"/>
    </xf>
    <xf numFmtId="0" fontId="127" fillId="0" borderId="14" xfId="0" applyFont="1" applyBorder="1"/>
    <xf numFmtId="49" fontId="124" fillId="0" borderId="15" xfId="0" applyNumberFormat="1" applyFont="1" applyBorder="1" applyAlignment="1">
      <alignment horizontal="center"/>
    </xf>
    <xf numFmtId="0" fontId="124" fillId="0" borderId="15" xfId="0" applyFont="1" applyBorder="1" applyAlignment="1">
      <alignment horizontal="center"/>
    </xf>
    <xf numFmtId="37" fontId="124" fillId="0" borderId="0" xfId="1" applyNumberFormat="1" applyFont="1"/>
    <xf numFmtId="167" fontId="124" fillId="0" borderId="14" xfId="1" applyNumberFormat="1" applyFont="1" applyBorder="1"/>
    <xf numFmtId="167" fontId="124" fillId="0" borderId="0" xfId="1" applyNumberFormat="1" applyFont="1"/>
    <xf numFmtId="49" fontId="124" fillId="0" borderId="14" xfId="1" quotePrefix="1" applyNumberFormat="1" applyFont="1" applyBorder="1" applyAlignment="1">
      <alignment horizontal="center"/>
    </xf>
    <xf numFmtId="37" fontId="124" fillId="0" borderId="205" xfId="1" applyNumberFormat="1" applyFont="1" applyBorder="1"/>
    <xf numFmtId="167" fontId="124" fillId="0" borderId="205" xfId="1" applyNumberFormat="1" applyFont="1" applyBorder="1"/>
    <xf numFmtId="0" fontId="126" fillId="0" borderId="15" xfId="0" applyFont="1" applyBorder="1" applyAlignment="1">
      <alignment horizontal="center"/>
    </xf>
    <xf numFmtId="0" fontId="128" fillId="0" borderId="14" xfId="0" applyFont="1" applyBorder="1" applyAlignment="1">
      <alignment horizontal="center"/>
    </xf>
    <xf numFmtId="0" fontId="124" fillId="0" borderId="15" xfId="0" applyFont="1" applyBorder="1" applyAlignment="1">
      <alignment horizontal="left"/>
    </xf>
    <xf numFmtId="167" fontId="124" fillId="0" borderId="15" xfId="1" applyNumberFormat="1" applyFont="1" applyBorder="1"/>
    <xf numFmtId="49" fontId="124" fillId="0" borderId="0" xfId="0" applyNumberFormat="1" applyFont="1" applyAlignment="1">
      <alignment horizontal="center"/>
    </xf>
    <xf numFmtId="212" fontId="124" fillId="0" borderId="0" xfId="1" applyNumberFormat="1" applyFont="1"/>
    <xf numFmtId="0" fontId="126" fillId="0" borderId="0" xfId="0" applyFont="1"/>
    <xf numFmtId="49" fontId="124" fillId="0" borderId="208" xfId="0" applyNumberFormat="1" applyFont="1" applyBorder="1" applyAlignment="1">
      <alignment horizontal="center"/>
    </xf>
    <xf numFmtId="0" fontId="126" fillId="0" borderId="208" xfId="0" applyFont="1" applyBorder="1"/>
    <xf numFmtId="164" fontId="124" fillId="0" borderId="14" xfId="1815" applyFont="1" applyBorder="1"/>
    <xf numFmtId="49" fontId="124" fillId="0" borderId="14" xfId="1815" applyNumberFormat="1" applyFont="1" applyBorder="1" applyAlignment="1">
      <alignment horizontal="center"/>
    </xf>
    <xf numFmtId="164" fontId="124" fillId="0" borderId="14" xfId="1815" applyFont="1" applyBorder="1" applyAlignment="1">
      <alignment horizontal="center"/>
    </xf>
    <xf numFmtId="164" fontId="124" fillId="0" borderId="14" xfId="1815" applyFont="1" applyBorder="1" applyAlignment="1">
      <alignment horizontal="right"/>
    </xf>
    <xf numFmtId="164" fontId="124" fillId="0" borderId="208" xfId="1815" applyFont="1" applyBorder="1"/>
    <xf numFmtId="49" fontId="124" fillId="0" borderId="15" xfId="1815" applyNumberFormat="1" applyFont="1" applyBorder="1" applyAlignment="1">
      <alignment horizontal="center"/>
    </xf>
    <xf numFmtId="164" fontId="124" fillId="0" borderId="15" xfId="1815" applyFont="1" applyBorder="1" applyAlignment="1">
      <alignment horizontal="right"/>
    </xf>
    <xf numFmtId="167" fontId="124" fillId="0" borderId="13" xfId="1" applyNumberFormat="1" applyFont="1" applyBorder="1"/>
    <xf numFmtId="164" fontId="124" fillId="0" borderId="205" xfId="3" applyFont="1" applyBorder="1" applyAlignment="1">
      <alignment vertical="top" wrapText="1"/>
    </xf>
    <xf numFmtId="164" fontId="124" fillId="0" borderId="208" xfId="3" applyFont="1" applyBorder="1" applyAlignment="1">
      <alignment vertical="top" wrapText="1"/>
    </xf>
    <xf numFmtId="164" fontId="124" fillId="0" borderId="0" xfId="3" applyFont="1" applyAlignment="1">
      <alignment vertical="top" wrapText="1"/>
    </xf>
    <xf numFmtId="164" fontId="124" fillId="0" borderId="14" xfId="3" applyFont="1" applyBorder="1"/>
    <xf numFmtId="164" fontId="124" fillId="0" borderId="6" xfId="1815" applyFont="1" applyBorder="1"/>
    <xf numFmtId="164" fontId="124" fillId="0" borderId="15" xfId="1815" applyFont="1" applyBorder="1" applyAlignment="1">
      <alignment horizontal="center"/>
    </xf>
    <xf numFmtId="164" fontId="124" fillId="0" borderId="15" xfId="3" applyFont="1" applyBorder="1"/>
    <xf numFmtId="164" fontId="126" fillId="0" borderId="14" xfId="1815" applyFont="1" applyBorder="1" applyAlignment="1">
      <alignment horizontal="center"/>
    </xf>
    <xf numFmtId="164" fontId="124" fillId="0" borderId="14" xfId="3" applyFont="1" applyBorder="1" applyAlignment="1">
      <alignment vertical="center"/>
    </xf>
    <xf numFmtId="164" fontId="126" fillId="0" borderId="14" xfId="1815" applyFont="1" applyBorder="1"/>
    <xf numFmtId="164" fontId="124" fillId="0" borderId="205" xfId="3" applyFont="1" applyBorder="1"/>
    <xf numFmtId="49" fontId="124" fillId="0" borderId="5" xfId="1815" applyNumberFormat="1" applyFont="1" applyBorder="1" applyAlignment="1">
      <alignment horizontal="center"/>
    </xf>
    <xf numFmtId="164" fontId="124" fillId="0" borderId="5" xfId="1815" applyFont="1" applyBorder="1" applyAlignment="1">
      <alignment horizontal="center"/>
    </xf>
    <xf numFmtId="49" fontId="124" fillId="0" borderId="0" xfId="1815" applyNumberFormat="1" applyFont="1" applyAlignment="1">
      <alignment horizontal="center"/>
    </xf>
    <xf numFmtId="164" fontId="124" fillId="0" borderId="0" xfId="1815" applyFont="1" applyAlignment="1">
      <alignment horizontal="center"/>
    </xf>
    <xf numFmtId="49" fontId="124" fillId="0" borderId="8" xfId="1815" applyNumberFormat="1" applyFont="1" applyBorder="1" applyAlignment="1">
      <alignment horizontal="center"/>
    </xf>
    <xf numFmtId="164" fontId="124" fillId="0" borderId="8" xfId="1815" applyFont="1" applyBorder="1" applyAlignment="1">
      <alignment horizontal="center"/>
    </xf>
    <xf numFmtId="212" fontId="124" fillId="0" borderId="8" xfId="1" applyNumberFormat="1" applyFont="1" applyBorder="1"/>
    <xf numFmtId="167" fontId="124" fillId="0" borderId="8" xfId="1" applyNumberFormat="1" applyFont="1" applyBorder="1"/>
    <xf numFmtId="49" fontId="127" fillId="0" borderId="208" xfId="1815" applyNumberFormat="1" applyFont="1" applyBorder="1" applyAlignment="1">
      <alignment horizontal="center"/>
    </xf>
    <xf numFmtId="164" fontId="127" fillId="0" borderId="209" xfId="1815" applyFont="1" applyBorder="1"/>
    <xf numFmtId="164" fontId="127" fillId="0" borderId="14" xfId="1815" applyFont="1" applyBorder="1"/>
    <xf numFmtId="164" fontId="124" fillId="0" borderId="205" xfId="3" applyFont="1" applyBorder="1" applyAlignment="1">
      <alignment wrapText="1"/>
    </xf>
    <xf numFmtId="167" fontId="33" fillId="0" borderId="0" xfId="0" applyNumberFormat="1" applyFont="1"/>
    <xf numFmtId="164" fontId="124" fillId="0" borderId="0" xfId="1815" applyFont="1"/>
    <xf numFmtId="164" fontId="124" fillId="0" borderId="16" xfId="3" applyFont="1" applyBorder="1"/>
    <xf numFmtId="164" fontId="124" fillId="0" borderId="5" xfId="1815" applyFont="1" applyBorder="1" applyAlignment="1">
      <alignment horizontal="right"/>
    </xf>
    <xf numFmtId="164" fontId="124" fillId="0" borderId="5" xfId="1815" applyFont="1" applyBorder="1"/>
    <xf numFmtId="164" fontId="124" fillId="0" borderId="14" xfId="3" applyFont="1" applyBorder="1" applyAlignment="1">
      <alignment wrapText="1"/>
    </xf>
    <xf numFmtId="164" fontId="124" fillId="0" borderId="206" xfId="3" applyFont="1" applyBorder="1"/>
    <xf numFmtId="164" fontId="124" fillId="0" borderId="208" xfId="3" applyFont="1" applyBorder="1" applyAlignment="1">
      <alignment wrapText="1"/>
    </xf>
    <xf numFmtId="164" fontId="124" fillId="0" borderId="207" xfId="3" applyFont="1" applyBorder="1" applyAlignment="1">
      <alignment wrapText="1"/>
    </xf>
    <xf numFmtId="167" fontId="124" fillId="0" borderId="207" xfId="1" applyNumberFormat="1" applyFont="1" applyBorder="1" applyAlignment="1">
      <alignment vertical="top" wrapText="1"/>
    </xf>
    <xf numFmtId="212" fontId="124" fillId="0" borderId="6" xfId="1" applyNumberFormat="1" applyFont="1" applyBorder="1"/>
    <xf numFmtId="164" fontId="124" fillId="0" borderId="15" xfId="1815" applyFont="1" applyBorder="1"/>
    <xf numFmtId="212" fontId="124" fillId="0" borderId="9" xfId="1" applyNumberFormat="1" applyFont="1" applyBorder="1"/>
    <xf numFmtId="164" fontId="124" fillId="0" borderId="15" xfId="3" applyFont="1" applyBorder="1" applyAlignment="1">
      <alignment vertical="top" wrapText="1"/>
    </xf>
    <xf numFmtId="164" fontId="124" fillId="0" borderId="14" xfId="1815" applyFont="1" applyBorder="1" applyAlignment="1">
      <alignment horizontal="left"/>
    </xf>
    <xf numFmtId="164" fontId="127" fillId="0" borderId="14" xfId="1815" applyFont="1" applyBorder="1" applyAlignment="1">
      <alignment horizontal="left"/>
    </xf>
    <xf numFmtId="164" fontId="124" fillId="0" borderId="207" xfId="3" applyFont="1" applyBorder="1" applyAlignment="1">
      <alignment vertical="top" wrapText="1"/>
    </xf>
    <xf numFmtId="164" fontId="124" fillId="0" borderId="4" xfId="1815" applyFont="1" applyBorder="1"/>
    <xf numFmtId="0" fontId="126" fillId="0" borderId="6" xfId="0" applyFont="1" applyBorder="1" applyAlignment="1">
      <alignment horizontal="center"/>
    </xf>
    <xf numFmtId="164" fontId="126" fillId="0" borderId="6" xfId="1815" applyFont="1" applyBorder="1"/>
    <xf numFmtId="164" fontId="127" fillId="0" borderId="14" xfId="3" applyFont="1" applyBorder="1"/>
    <xf numFmtId="0" fontId="126" fillId="0" borderId="0" xfId="0" applyFont="1" applyAlignment="1">
      <alignment horizontal="center"/>
    </xf>
    <xf numFmtId="212" fontId="124" fillId="2" borderId="0" xfId="1" applyNumberFormat="1" applyFont="1" applyFill="1"/>
    <xf numFmtId="49" fontId="124" fillId="0" borderId="8" xfId="0" applyNumberFormat="1" applyFont="1" applyBorder="1" applyAlignment="1">
      <alignment horizontal="center"/>
    </xf>
    <xf numFmtId="0" fontId="126" fillId="0" borderId="8" xfId="0" applyFont="1" applyBorder="1" applyAlignment="1">
      <alignment horizontal="center"/>
    </xf>
    <xf numFmtId="164" fontId="124" fillId="0" borderId="17" xfId="3" applyFont="1" applyBorder="1"/>
    <xf numFmtId="164" fontId="126" fillId="0" borderId="15" xfId="1815" applyFont="1" applyBorder="1"/>
    <xf numFmtId="167" fontId="12" fillId="0" borderId="0" xfId="1" applyNumberFormat="1" applyFont="1"/>
    <xf numFmtId="167" fontId="33" fillId="2" borderId="0" xfId="1" applyNumberFormat="1" applyFont="1" applyFill="1"/>
    <xf numFmtId="49" fontId="131" fillId="0" borderId="0" xfId="1816" applyNumberFormat="1" applyFont="1" applyAlignment="1">
      <alignment vertical="center" wrapText="1"/>
    </xf>
    <xf numFmtId="0" fontId="131" fillId="0" borderId="0" xfId="1816" applyFont="1" applyAlignment="1">
      <alignment horizontal="center"/>
    </xf>
    <xf numFmtId="49" fontId="131" fillId="0" borderId="0" xfId="1816" applyNumberFormat="1" applyFont="1" applyAlignment="1">
      <alignment horizontal="center" vertical="center" wrapText="1"/>
    </xf>
    <xf numFmtId="0" fontId="124" fillId="0" borderId="0" xfId="0" applyFont="1" applyAlignment="1">
      <alignment horizontal="center"/>
    </xf>
    <xf numFmtId="49" fontId="124" fillId="0" borderId="0" xfId="0" quotePrefix="1" applyNumberFormat="1" applyFont="1" applyAlignment="1">
      <alignment horizontal="center"/>
    </xf>
    <xf numFmtId="0" fontId="126" fillId="0" borderId="0" xfId="0" applyFont="1" applyAlignment="1">
      <alignment horizontal="left"/>
    </xf>
    <xf numFmtId="0" fontId="124" fillId="0" borderId="0" xfId="0" applyFont="1" applyAlignment="1">
      <alignment horizontal="left"/>
    </xf>
    <xf numFmtId="0" fontId="124" fillId="0" borderId="0" xfId="0" applyFont="1" applyAlignment="1">
      <alignment horizontal="right"/>
    </xf>
    <xf numFmtId="164" fontId="124" fillId="0" borderId="13" xfId="3" applyFont="1" applyBorder="1"/>
    <xf numFmtId="164" fontId="124" fillId="0" borderId="205" xfId="3" applyFont="1" applyFill="1" applyBorder="1"/>
    <xf numFmtId="164" fontId="124" fillId="0" borderId="0" xfId="3" applyFont="1" applyBorder="1"/>
    <xf numFmtId="49" fontId="124" fillId="0" borderId="0" xfId="1815" applyNumberFormat="1" applyFont="1" applyBorder="1" applyAlignment="1">
      <alignment horizontal="center"/>
    </xf>
    <xf numFmtId="164" fontId="126" fillId="0" borderId="0" xfId="1815" applyFont="1" applyBorder="1"/>
    <xf numFmtId="37" fontId="126" fillId="0" borderId="0" xfId="1" applyNumberFormat="1" applyFont="1" applyFill="1" applyAlignment="1">
      <alignment horizontal="right"/>
    </xf>
    <xf numFmtId="37" fontId="125" fillId="0" borderId="0" xfId="1" applyNumberFormat="1" applyFont="1" applyFill="1" applyBorder="1" applyAlignment="1">
      <alignment horizontal="center" vertical="center" wrapText="1"/>
    </xf>
    <xf numFmtId="37" fontId="125" fillId="0" borderId="0" xfId="1" quotePrefix="1" applyNumberFormat="1" applyFont="1" applyFill="1" applyBorder="1" applyAlignment="1">
      <alignment horizontal="center" vertical="center" wrapText="1"/>
    </xf>
    <xf numFmtId="37" fontId="14" fillId="0" borderId="0" xfId="1" applyNumberFormat="1" applyFont="1" applyFill="1" applyBorder="1" applyAlignment="1">
      <alignment horizontal="center" vertical="center" wrapText="1"/>
    </xf>
    <xf numFmtId="164" fontId="124" fillId="0" borderId="0" xfId="0" applyNumberFormat="1" applyFont="1" applyFill="1" applyBorder="1" applyAlignment="1">
      <alignment horizontal="center"/>
    </xf>
    <xf numFmtId="167" fontId="124" fillId="0" borderId="0" xfId="1" applyNumberFormat="1" applyFont="1" applyFill="1" applyBorder="1" applyAlignment="1">
      <alignment vertical="top" wrapText="1"/>
    </xf>
    <xf numFmtId="167" fontId="124" fillId="0" borderId="0" xfId="1" applyNumberFormat="1" applyFont="1" applyFill="1" applyBorder="1"/>
    <xf numFmtId="37" fontId="124" fillId="0" borderId="0" xfId="1" applyNumberFormat="1" applyFont="1" applyFill="1" applyBorder="1"/>
    <xf numFmtId="37" fontId="124" fillId="0" borderId="0" xfId="1" applyNumberFormat="1" applyFont="1" applyFill="1"/>
    <xf numFmtId="167" fontId="124" fillId="0" borderId="0" xfId="1" applyNumberFormat="1" applyFont="1" applyFill="1"/>
    <xf numFmtId="164" fontId="124" fillId="0" borderId="0" xfId="3" applyFont="1" applyFill="1" applyBorder="1" applyAlignment="1">
      <alignment vertical="top" wrapText="1"/>
    </xf>
    <xf numFmtId="164" fontId="124" fillId="0" borderId="0" xfId="3" applyFont="1" applyFill="1" applyBorder="1"/>
    <xf numFmtId="164" fontId="124" fillId="0" borderId="0" xfId="3" applyFont="1" applyFill="1" applyBorder="1" applyAlignment="1">
      <alignment vertical="center"/>
    </xf>
    <xf numFmtId="212" fontId="124" fillId="0" borderId="0" xfId="1" applyNumberFormat="1" applyFont="1" applyFill="1"/>
    <xf numFmtId="164" fontId="124" fillId="0" borderId="0" xfId="3" applyFont="1" applyFill="1" applyBorder="1" applyAlignment="1">
      <alignment wrapText="1"/>
    </xf>
    <xf numFmtId="164" fontId="127" fillId="0" borderId="0" xfId="3" applyFont="1" applyFill="1" applyBorder="1"/>
    <xf numFmtId="164" fontId="124" fillId="0" borderId="0" xfId="3" applyFont="1" applyFill="1" applyAlignment="1">
      <alignment vertical="top" wrapText="1"/>
    </xf>
    <xf numFmtId="167" fontId="124" fillId="0" borderId="0" xfId="1" applyNumberFormat="1" applyFont="1" applyFill="1" applyAlignment="1">
      <alignment vertical="top" wrapText="1"/>
    </xf>
    <xf numFmtId="212" fontId="124" fillId="0" borderId="0" xfId="1" applyNumberFormat="1" applyFont="1" applyFill="1" applyBorder="1"/>
    <xf numFmtId="167" fontId="12" fillId="0" borderId="0" xfId="1" applyNumberFormat="1" applyFont="1" applyFill="1"/>
    <xf numFmtId="167" fontId="33" fillId="0" borderId="0" xfId="1" applyNumberFormat="1" applyFont="1" applyFill="1"/>
    <xf numFmtId="0" fontId="23" fillId="0" borderId="0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51" xfId="0" applyFont="1" applyBorder="1" applyAlignment="1">
      <alignment horizontal="justify" vertical="top" wrapText="1"/>
    </xf>
    <xf numFmtId="0" fontId="23" fillId="0" borderId="43" xfId="0" applyFont="1" applyBorder="1" applyAlignment="1">
      <alignment horizontal="justify" vertical="top" wrapText="1"/>
    </xf>
    <xf numFmtId="0" fontId="23" fillId="0" borderId="5" xfId="0" quotePrefix="1" applyFont="1" applyBorder="1" applyAlignment="1">
      <alignment horizontal="center" vertical="top" wrapText="1"/>
    </xf>
    <xf numFmtId="0" fontId="23" fillId="0" borderId="19" xfId="0" quotePrefix="1" applyFont="1" applyBorder="1" applyAlignment="1">
      <alignment horizontal="center" vertical="top" wrapText="1"/>
    </xf>
    <xf numFmtId="0" fontId="23" fillId="0" borderId="14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justify" vertical="top" wrapText="1"/>
    </xf>
    <xf numFmtId="0" fontId="23" fillId="0" borderId="14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left" vertical="top" wrapText="1"/>
    </xf>
    <xf numFmtId="0" fontId="23" fillId="0" borderId="27" xfId="0" applyFont="1" applyBorder="1" applyAlignment="1">
      <alignment horizontal="justify" vertical="top" wrapText="1"/>
    </xf>
    <xf numFmtId="0" fontId="23" fillId="0" borderId="14" xfId="0" applyFont="1" applyBorder="1" applyAlignment="1">
      <alignment vertical="top" wrapText="1"/>
    </xf>
    <xf numFmtId="0" fontId="23" fillId="0" borderId="18" xfId="0" applyFont="1" applyBorder="1" applyAlignment="1">
      <alignment vertical="top" wrapText="1"/>
    </xf>
    <xf numFmtId="0" fontId="23" fillId="0" borderId="14" xfId="0" quotePrefix="1" applyFont="1" applyBorder="1" applyAlignment="1">
      <alignment horizontal="center" vertical="top" wrapText="1"/>
    </xf>
    <xf numFmtId="0" fontId="23" fillId="0" borderId="18" xfId="0" quotePrefix="1" applyFont="1" applyBorder="1" applyAlignment="1">
      <alignment horizontal="center" vertical="top" wrapText="1"/>
    </xf>
    <xf numFmtId="0" fontId="28" fillId="0" borderId="18" xfId="0" applyFont="1" applyBorder="1" applyAlignment="1">
      <alignment horizontal="justify" vertical="top" wrapText="1"/>
    </xf>
    <xf numFmtId="0" fontId="23" fillId="0" borderId="6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justify" vertical="top" wrapText="1"/>
    </xf>
    <xf numFmtId="0" fontId="20" fillId="42" borderId="210" xfId="0" applyFont="1" applyFill="1" applyBorder="1" applyAlignment="1">
      <alignment horizontal="center" vertical="center"/>
    </xf>
    <xf numFmtId="0" fontId="22" fillId="42" borderId="31" xfId="0" applyFont="1" applyFill="1" applyBorder="1" applyAlignment="1">
      <alignment horizontal="center" vertical="center"/>
    </xf>
    <xf numFmtId="0" fontId="25" fillId="0" borderId="13" xfId="5" applyFont="1" applyFill="1" applyBorder="1" applyAlignment="1">
      <alignment horizontal="left" vertical="top" wrapText="1"/>
    </xf>
    <xf numFmtId="49" fontId="23" fillId="0" borderId="211" xfId="0" applyNumberFormat="1" applyFont="1" applyBorder="1" applyAlignment="1">
      <alignment horizontal="center" vertical="top" wrapText="1"/>
    </xf>
    <xf numFmtId="0" fontId="23" fillId="4" borderId="212" xfId="0" applyFont="1" applyFill="1" applyBorder="1" applyAlignment="1">
      <alignment vertical="top" wrapText="1"/>
    </xf>
    <xf numFmtId="0" fontId="23" fillId="0" borderId="210" xfId="0" applyFont="1" applyBorder="1" applyAlignment="1">
      <alignment vertical="top" wrapText="1"/>
    </xf>
    <xf numFmtId="0" fontId="25" fillId="0" borderId="5" xfId="0" applyFont="1" applyBorder="1" applyAlignment="1">
      <alignment horizontal="center" vertical="top" wrapText="1"/>
    </xf>
    <xf numFmtId="0" fontId="132" fillId="0" borderId="15" xfId="0" applyFont="1" applyFill="1" applyBorder="1" applyAlignment="1">
      <alignment vertical="top" wrapText="1"/>
    </xf>
    <xf numFmtId="0" fontId="132" fillId="0" borderId="212" xfId="0" applyFont="1" applyFill="1" applyBorder="1" applyAlignment="1">
      <alignment vertical="top" wrapText="1"/>
    </xf>
    <xf numFmtId="0" fontId="23" fillId="4" borderId="9" xfId="0" applyFont="1" applyFill="1" applyBorder="1" applyAlignment="1">
      <alignment vertical="top" wrapText="1"/>
    </xf>
    <xf numFmtId="0" fontId="23" fillId="0" borderId="212" xfId="0" applyFont="1" applyFill="1" applyBorder="1" applyAlignment="1">
      <alignment vertical="top" wrapText="1"/>
    </xf>
    <xf numFmtId="49" fontId="23" fillId="0" borderId="213" xfId="0" applyNumberFormat="1" applyFont="1" applyBorder="1" applyAlignment="1">
      <alignment horizontal="center" vertical="top" wrapText="1"/>
    </xf>
    <xf numFmtId="0" fontId="23" fillId="0" borderId="173" xfId="0" applyFont="1" applyBorder="1" applyAlignment="1">
      <alignment horizontal="left" vertical="top" wrapText="1"/>
    </xf>
    <xf numFmtId="0" fontId="23" fillId="2" borderId="41" xfId="0" applyFont="1" applyFill="1" applyBorder="1" applyAlignment="1">
      <alignment horizontal="left" vertical="top" wrapText="1"/>
    </xf>
    <xf numFmtId="0" fontId="0" fillId="0" borderId="14" xfId="0" applyBorder="1"/>
    <xf numFmtId="49" fontId="23" fillId="2" borderId="211" xfId="0" applyNumberFormat="1" applyFont="1" applyFill="1" applyBorder="1" applyAlignment="1">
      <alignment horizontal="center" vertical="top" wrapText="1"/>
    </xf>
    <xf numFmtId="0" fontId="23" fillId="0" borderId="15" xfId="0" applyFont="1" applyFill="1" applyBorder="1" applyAlignment="1">
      <alignment vertical="top" wrapText="1"/>
    </xf>
    <xf numFmtId="0" fontId="0" fillId="0" borderId="5" xfId="0" applyBorder="1"/>
    <xf numFmtId="0" fontId="23" fillId="0" borderId="212" xfId="0" applyFont="1" applyBorder="1" applyAlignment="1">
      <alignment vertical="top" wrapText="1"/>
    </xf>
    <xf numFmtId="0" fontId="23" fillId="0" borderId="18" xfId="0" quotePrefix="1" applyFont="1" applyBorder="1" applyAlignment="1">
      <alignment horizontal="center" wrapText="1"/>
    </xf>
    <xf numFmtId="0" fontId="23" fillId="0" borderId="88" xfId="0" applyFont="1" applyBorder="1" applyAlignment="1">
      <alignment vertical="top" wrapText="1"/>
    </xf>
    <xf numFmtId="0" fontId="25" fillId="0" borderId="173" xfId="0" applyFont="1" applyBorder="1" applyAlignment="1">
      <alignment horizontal="center" vertical="top" wrapText="1"/>
    </xf>
    <xf numFmtId="0" fontId="23" fillId="43" borderId="210" xfId="0" applyFont="1" applyFill="1" applyBorder="1" applyAlignment="1">
      <alignment vertical="top" wrapText="1"/>
    </xf>
    <xf numFmtId="0" fontId="25" fillId="0" borderId="211" xfId="0" applyFont="1" applyBorder="1" applyAlignment="1">
      <alignment horizontal="center" vertical="top" wrapText="1"/>
    </xf>
    <xf numFmtId="0" fontId="23" fillId="43" borderId="18" xfId="0" applyFont="1" applyFill="1" applyBorder="1" applyAlignment="1">
      <alignment vertical="top" wrapText="1"/>
    </xf>
    <xf numFmtId="0" fontId="23" fillId="0" borderId="88" xfId="0" applyFont="1" applyFill="1" applyBorder="1" applyAlignment="1">
      <alignment vertical="top" wrapText="1"/>
    </xf>
    <xf numFmtId="0" fontId="23" fillId="43" borderId="212" xfId="0" applyFont="1" applyFill="1" applyBorder="1" applyAlignment="1">
      <alignment vertical="top" wrapText="1"/>
    </xf>
    <xf numFmtId="0" fontId="23" fillId="2" borderId="212" xfId="0" applyFont="1" applyFill="1" applyBorder="1" applyAlignment="1">
      <alignment vertical="top" wrapText="1"/>
    </xf>
    <xf numFmtId="0" fontId="23" fillId="2" borderId="88" xfId="0" applyFont="1" applyFill="1" applyBorder="1" applyAlignment="1">
      <alignment vertical="top" wrapText="1"/>
    </xf>
    <xf numFmtId="0" fontId="23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3" fillId="4" borderId="88" xfId="0" applyFont="1" applyFill="1" applyBorder="1" applyAlignment="1">
      <alignment vertical="top" wrapText="1"/>
    </xf>
    <xf numFmtId="0" fontId="23" fillId="0" borderId="35" xfId="0" applyFont="1" applyFill="1" applyBorder="1" applyAlignment="1">
      <alignment horizontal="justify" vertical="top" wrapText="1"/>
    </xf>
    <xf numFmtId="49" fontId="23" fillId="0" borderId="28" xfId="0" applyNumberFormat="1" applyFont="1" applyFill="1" applyBorder="1" applyAlignment="1">
      <alignment horizontal="center" vertical="top" wrapText="1"/>
    </xf>
    <xf numFmtId="0" fontId="23" fillId="0" borderId="9" xfId="0" applyFont="1" applyFill="1" applyBorder="1" applyAlignment="1">
      <alignment vertical="top" wrapText="1"/>
    </xf>
    <xf numFmtId="0" fontId="23" fillId="0" borderId="6" xfId="0" applyFont="1" applyFill="1" applyBorder="1" applyAlignment="1">
      <alignment horizontal="justify" vertical="top" wrapText="1"/>
    </xf>
    <xf numFmtId="0" fontId="23" fillId="0" borderId="14" xfId="0" applyFont="1" applyFill="1" applyBorder="1" applyAlignment="1">
      <alignment horizontal="left" vertical="top" wrapText="1"/>
    </xf>
    <xf numFmtId="49" fontId="23" fillId="0" borderId="7" xfId="0" applyNumberFormat="1" applyFont="1" applyFill="1" applyBorder="1" applyAlignment="1">
      <alignment horizontal="center" vertical="top" wrapText="1"/>
    </xf>
    <xf numFmtId="49" fontId="23" fillId="0" borderId="211" xfId="0" applyNumberFormat="1" applyFont="1" applyFill="1" applyBorder="1" applyAlignment="1">
      <alignment horizontal="center" vertical="top" wrapText="1"/>
    </xf>
    <xf numFmtId="0" fontId="23" fillId="0" borderId="21" xfId="0" applyFont="1" applyFill="1" applyBorder="1" applyAlignment="1">
      <alignment horizontal="justify" vertical="top" wrapText="1"/>
    </xf>
    <xf numFmtId="0" fontId="23" fillId="0" borderId="18" xfId="0" applyFont="1" applyFill="1" applyBorder="1" applyAlignment="1">
      <alignment horizontal="left" vertical="top" wrapText="1"/>
    </xf>
    <xf numFmtId="49" fontId="23" fillId="0" borderId="20" xfId="0" applyNumberFormat="1" applyFont="1" applyFill="1" applyBorder="1" applyAlignment="1">
      <alignment horizontal="center" vertical="top" wrapText="1"/>
    </xf>
    <xf numFmtId="0" fontId="23" fillId="4" borderId="210" xfId="0" applyFont="1" applyFill="1" applyBorder="1" applyAlignment="1">
      <alignment vertical="top" wrapText="1"/>
    </xf>
    <xf numFmtId="0" fontId="23" fillId="4" borderId="20" xfId="0" applyFont="1" applyFill="1" applyBorder="1" applyAlignment="1">
      <alignment vertical="top" wrapText="1"/>
    </xf>
    <xf numFmtId="0" fontId="23" fillId="0" borderId="21" xfId="0" applyFont="1" applyFill="1" applyBorder="1" applyAlignment="1">
      <alignment vertical="top" wrapText="1"/>
    </xf>
    <xf numFmtId="0" fontId="23" fillId="0" borderId="5" xfId="0" applyFont="1" applyFill="1" applyBorder="1" applyAlignment="1">
      <alignment horizontal="left" vertical="top" wrapText="1"/>
    </xf>
    <xf numFmtId="0" fontId="0" fillId="4" borderId="15" xfId="0" applyFill="1" applyBorder="1"/>
    <xf numFmtId="0" fontId="0" fillId="0" borderId="15" xfId="0" applyFill="1" applyBorder="1"/>
    <xf numFmtId="0" fontId="0" fillId="0" borderId="18" xfId="0" applyFill="1" applyBorder="1" applyAlignment="1">
      <alignment horizontal="left" vertical="top" wrapText="1"/>
    </xf>
    <xf numFmtId="49" fontId="23" fillId="0" borderId="213" xfId="0" applyNumberFormat="1" applyFont="1" applyFill="1" applyBorder="1" applyAlignment="1">
      <alignment horizontal="center" vertical="top" wrapText="1"/>
    </xf>
    <xf numFmtId="0" fontId="23" fillId="0" borderId="210" xfId="0" applyFont="1" applyFill="1" applyBorder="1" applyAlignment="1">
      <alignment vertical="top" wrapText="1"/>
    </xf>
    <xf numFmtId="0" fontId="23" fillId="0" borderId="0" xfId="0" applyFont="1" applyFill="1" applyBorder="1" applyAlignment="1">
      <alignment vertical="top" wrapText="1"/>
    </xf>
    <xf numFmtId="49" fontId="23" fillId="0" borderId="0" xfId="0" applyNumberFormat="1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left" vertical="top" wrapText="1"/>
    </xf>
    <xf numFmtId="0" fontId="23" fillId="0" borderId="20" xfId="0" applyFont="1" applyFill="1" applyBorder="1" applyAlignment="1">
      <alignment vertical="top" wrapText="1"/>
    </xf>
    <xf numFmtId="0" fontId="23" fillId="0" borderId="20" xfId="0" applyFont="1" applyFill="1" applyBorder="1" applyAlignment="1">
      <alignment horizontal="left" vertical="top" wrapText="1"/>
    </xf>
    <xf numFmtId="0" fontId="0" fillId="0" borderId="20" xfId="0" applyFill="1" applyBorder="1"/>
    <xf numFmtId="0" fontId="20" fillId="3" borderId="210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center" vertical="top" wrapText="1"/>
    </xf>
    <xf numFmtId="0" fontId="23" fillId="0" borderId="14" xfId="0" applyFont="1" applyFill="1" applyBorder="1" applyAlignment="1">
      <alignment horizontal="justify" vertical="top" wrapText="1"/>
    </xf>
    <xf numFmtId="0" fontId="23" fillId="0" borderId="18" xfId="0" applyFont="1" applyFill="1" applyBorder="1" applyAlignment="1">
      <alignment horizontal="justify" vertical="top" wrapText="1"/>
    </xf>
    <xf numFmtId="49" fontId="23" fillId="0" borderId="216" xfId="0" applyNumberFormat="1" applyFont="1" applyBorder="1" applyAlignment="1">
      <alignment horizontal="center" vertical="top" wrapText="1"/>
    </xf>
    <xf numFmtId="0" fontId="23" fillId="0" borderId="173" xfId="0" quotePrefix="1" applyFont="1" applyBorder="1" applyAlignment="1">
      <alignment horizontal="left" vertical="top" wrapText="1"/>
    </xf>
    <xf numFmtId="49" fontId="23" fillId="2" borderId="216" xfId="0" applyNumberFormat="1" applyFont="1" applyFill="1" applyBorder="1" applyAlignment="1">
      <alignment horizontal="center" vertical="top" wrapText="1"/>
    </xf>
    <xf numFmtId="0" fontId="23" fillId="0" borderId="63" xfId="0" applyFont="1" applyBorder="1" applyAlignment="1">
      <alignment horizontal="left" vertical="top" wrapText="1"/>
    </xf>
    <xf numFmtId="49" fontId="23" fillId="0" borderId="218" xfId="0" applyNumberFormat="1" applyFont="1" applyBorder="1" applyAlignment="1">
      <alignment horizontal="center" vertical="top" wrapText="1"/>
    </xf>
    <xf numFmtId="0" fontId="23" fillId="4" borderId="18" xfId="0" applyFont="1" applyFill="1" applyBorder="1" applyAlignment="1">
      <alignment vertical="top" wrapText="1"/>
    </xf>
    <xf numFmtId="0" fontId="23" fillId="0" borderId="0" xfId="0" applyFont="1" applyBorder="1" applyAlignment="1">
      <alignment horizontal="justify" vertical="top" wrapText="1"/>
    </xf>
    <xf numFmtId="0" fontId="23" fillId="2" borderId="0" xfId="0" applyFont="1" applyFill="1" applyBorder="1" applyAlignment="1">
      <alignment vertical="top" wrapText="1"/>
    </xf>
    <xf numFmtId="0" fontId="23" fillId="2" borderId="6" xfId="0" applyFont="1" applyFill="1" applyBorder="1" applyAlignment="1">
      <alignment vertical="top" wrapText="1"/>
    </xf>
    <xf numFmtId="0" fontId="23" fillId="0" borderId="20" xfId="0" applyFont="1" applyBorder="1" applyAlignment="1">
      <alignment horizontal="justify" vertical="top" wrapText="1"/>
    </xf>
    <xf numFmtId="0" fontId="23" fillId="2" borderId="20" xfId="0" applyFont="1" applyFill="1" applyBorder="1" applyAlignment="1">
      <alignment vertical="top" wrapText="1"/>
    </xf>
    <xf numFmtId="0" fontId="23" fillId="2" borderId="21" xfId="0" applyFont="1" applyFill="1" applyBorder="1" applyAlignment="1">
      <alignment vertical="top" wrapText="1"/>
    </xf>
    <xf numFmtId="49" fontId="23" fillId="0" borderId="220" xfId="0" applyNumberFormat="1" applyFont="1" applyBorder="1" applyAlignment="1">
      <alignment horizontal="center" vertical="top" wrapText="1"/>
    </xf>
    <xf numFmtId="167" fontId="23" fillId="0" borderId="0" xfId="1" applyNumberFormat="1" applyFont="1" applyBorder="1" applyAlignment="1">
      <alignment horizontal="left" vertical="top" wrapText="1"/>
    </xf>
    <xf numFmtId="167" fontId="0" fillId="0" borderId="0" xfId="0" applyNumberFormat="1"/>
    <xf numFmtId="167" fontId="0" fillId="0" borderId="0" xfId="1" applyNumberFormat="1" applyFont="1"/>
    <xf numFmtId="0" fontId="25" fillId="0" borderId="14" xfId="5" applyFont="1" applyFill="1" applyBorder="1" applyAlignment="1">
      <alignment horizontal="left" vertical="top" wrapText="1"/>
    </xf>
    <xf numFmtId="0" fontId="23" fillId="0" borderId="5" xfId="0" applyFont="1" applyBorder="1" applyAlignment="1">
      <alignment horizontal="left" wrapText="1"/>
    </xf>
    <xf numFmtId="0" fontId="23" fillId="0" borderId="15" xfId="0" applyFont="1" applyBorder="1" applyAlignment="1">
      <alignment horizontal="justify" vertical="top" wrapText="1"/>
    </xf>
    <xf numFmtId="0" fontId="23" fillId="0" borderId="0" xfId="0" applyFont="1" applyFill="1" applyBorder="1" applyAlignment="1">
      <alignment horizontal="justify" vertical="top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justify" vertical="top" wrapText="1"/>
    </xf>
    <xf numFmtId="0" fontId="23" fillId="0" borderId="19" xfId="0" applyFont="1" applyBorder="1" applyAlignment="1">
      <alignment horizontal="justify" vertical="top" wrapText="1"/>
    </xf>
    <xf numFmtId="0" fontId="22" fillId="41" borderId="31" xfId="0" applyFont="1" applyFill="1" applyBorder="1" applyAlignment="1">
      <alignment horizontal="center" vertical="center"/>
    </xf>
    <xf numFmtId="0" fontId="22" fillId="41" borderId="31" xfId="0" applyFont="1" applyFill="1" applyBorder="1" applyAlignment="1">
      <alignment horizontal="center" vertical="center" wrapText="1"/>
    </xf>
    <xf numFmtId="0" fontId="22" fillId="41" borderId="31" xfId="0" quotePrefix="1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left" vertical="top" wrapText="1"/>
    </xf>
    <xf numFmtId="0" fontId="28" fillId="0" borderId="21" xfId="0" applyFont="1" applyBorder="1" applyAlignment="1">
      <alignment horizontal="justify" vertical="top" wrapText="1"/>
    </xf>
    <xf numFmtId="0" fontId="23" fillId="0" borderId="6" xfId="0" applyFont="1" applyFill="1" applyBorder="1" applyAlignment="1">
      <alignment vertical="top" wrapText="1"/>
    </xf>
    <xf numFmtId="0" fontId="23" fillId="0" borderId="18" xfId="0" applyFont="1" applyFill="1" applyBorder="1" applyAlignment="1">
      <alignment vertical="top" wrapText="1"/>
    </xf>
    <xf numFmtId="0" fontId="23" fillId="0" borderId="9" xfId="0" applyFont="1" applyBorder="1" applyAlignment="1">
      <alignment vertical="top" wrapText="1"/>
    </xf>
    <xf numFmtId="0" fontId="22" fillId="3" borderId="27" xfId="0" applyFont="1" applyFill="1" applyBorder="1" applyAlignment="1">
      <alignment horizontal="center" vertical="center"/>
    </xf>
    <xf numFmtId="0" fontId="23" fillId="0" borderId="222" xfId="0" applyFont="1" applyBorder="1" applyAlignment="1">
      <alignment horizontal="center" vertical="top" wrapText="1"/>
    </xf>
    <xf numFmtId="0" fontId="23" fillId="0" borderId="34" xfId="0" applyFont="1" applyFill="1" applyBorder="1" applyAlignment="1">
      <alignment horizontal="justify" vertical="top" wrapText="1"/>
    </xf>
    <xf numFmtId="0" fontId="23" fillId="0" borderId="34" xfId="0" applyFont="1" applyFill="1" applyBorder="1" applyAlignment="1">
      <alignment horizontal="left" vertical="top" wrapText="1"/>
    </xf>
    <xf numFmtId="0" fontId="23" fillId="0" borderId="26" xfId="0" applyFont="1" applyFill="1" applyBorder="1" applyAlignment="1">
      <alignment horizontal="justify" vertical="top" wrapText="1"/>
    </xf>
    <xf numFmtId="0" fontId="23" fillId="0" borderId="34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left" wrapText="1"/>
    </xf>
    <xf numFmtId="0" fontId="38" fillId="0" borderId="18" xfId="5" applyFont="1" applyFill="1" applyBorder="1" applyAlignment="1">
      <alignment horizontal="left" vertical="top" wrapText="1"/>
    </xf>
    <xf numFmtId="0" fontId="38" fillId="0" borderId="34" xfId="5" applyFont="1" applyFill="1" applyBorder="1" applyAlignment="1">
      <alignment horizontal="left" vertical="top" wrapText="1"/>
    </xf>
    <xf numFmtId="0" fontId="38" fillId="0" borderId="51" xfId="5" applyFont="1" applyFill="1" applyBorder="1" applyAlignment="1">
      <alignment horizontal="left" vertical="top" wrapText="1"/>
    </xf>
    <xf numFmtId="3" fontId="34" fillId="0" borderId="0" xfId="0" applyNumberFormat="1" applyFont="1" applyFill="1"/>
    <xf numFmtId="0" fontId="25" fillId="0" borderId="223" xfId="0" applyFont="1" applyBorder="1" applyAlignment="1">
      <alignment horizontal="center" vertical="top" wrapText="1"/>
    </xf>
    <xf numFmtId="49" fontId="23" fillId="0" borderId="219" xfId="0" applyNumberFormat="1" applyFont="1" applyBorder="1" applyAlignment="1">
      <alignment horizontal="center" vertical="top" wrapText="1"/>
    </xf>
    <xf numFmtId="0" fontId="25" fillId="0" borderId="0" xfId="0" applyFont="1" applyBorder="1" applyAlignment="1">
      <alignment horizontal="left" vertical="top" wrapText="1"/>
    </xf>
    <xf numFmtId="0" fontId="25" fillId="0" borderId="6" xfId="0" applyFont="1" applyBorder="1" applyAlignment="1">
      <alignment horizontal="left" vertical="top" wrapText="1"/>
    </xf>
    <xf numFmtId="49" fontId="23" fillId="0" borderId="24" xfId="0" applyNumberFormat="1" applyFont="1" applyFill="1" applyBorder="1" applyAlignment="1">
      <alignment horizontal="center" vertical="top" wrapText="1"/>
    </xf>
    <xf numFmtId="49" fontId="23" fillId="0" borderId="5" xfId="0" applyNumberFormat="1" applyFont="1" applyFill="1" applyBorder="1" applyAlignment="1">
      <alignment horizontal="center" vertical="top" wrapText="1"/>
    </xf>
    <xf numFmtId="0" fontId="25" fillId="0" borderId="224" xfId="0" applyFont="1" applyBorder="1" applyAlignment="1">
      <alignment horizontal="center" vertical="top" wrapText="1"/>
    </xf>
    <xf numFmtId="0" fontId="25" fillId="0" borderId="220" xfId="0" applyFont="1" applyBorder="1" applyAlignment="1">
      <alignment horizontal="center" vertical="top" wrapText="1"/>
    </xf>
    <xf numFmtId="0" fontId="22" fillId="42" borderId="27" xfId="0" applyFont="1" applyFill="1" applyBorder="1" applyAlignment="1">
      <alignment horizontal="center" vertical="center"/>
    </xf>
    <xf numFmtId="49" fontId="14" fillId="41" borderId="212" xfId="0" applyNumberFormat="1" applyFont="1" applyFill="1" applyBorder="1" applyAlignment="1">
      <alignment horizontal="center" vertical="center"/>
    </xf>
    <xf numFmtId="37" fontId="14" fillId="41" borderId="212" xfId="1" applyNumberFormat="1" applyFont="1" applyFill="1" applyBorder="1" applyAlignment="1">
      <alignment horizontal="center" vertical="center" wrapText="1"/>
    </xf>
    <xf numFmtId="167" fontId="124" fillId="0" borderId="208" xfId="1" applyNumberFormat="1" applyFont="1" applyBorder="1"/>
    <xf numFmtId="167" fontId="124" fillId="0" borderId="212" xfId="1" applyNumberFormat="1" applyFont="1" applyBorder="1" applyAlignment="1">
      <alignment vertical="top" wrapText="1"/>
    </xf>
    <xf numFmtId="167" fontId="124" fillId="0" borderId="212" xfId="1" applyNumberFormat="1" applyFont="1" applyBorder="1"/>
    <xf numFmtId="167" fontId="124" fillId="0" borderId="208" xfId="1" applyNumberFormat="1" applyFont="1" applyBorder="1" applyAlignment="1">
      <alignment vertical="top" wrapText="1"/>
    </xf>
    <xf numFmtId="37" fontId="124" fillId="0" borderId="212" xfId="1" applyNumberFormat="1" applyFont="1" applyBorder="1"/>
    <xf numFmtId="49" fontId="124" fillId="0" borderId="212" xfId="0" applyNumberFormat="1" applyFont="1" applyBorder="1" applyAlignment="1">
      <alignment horizontal="center"/>
    </xf>
    <xf numFmtId="164" fontId="124" fillId="0" borderId="212" xfId="1815" applyFont="1" applyBorder="1" applyAlignment="1">
      <alignment horizontal="center"/>
    </xf>
    <xf numFmtId="164" fontId="124" fillId="0" borderId="212" xfId="3" applyFont="1" applyBorder="1"/>
    <xf numFmtId="164" fontId="126" fillId="0" borderId="212" xfId="1815" applyFont="1" applyBorder="1" applyAlignment="1">
      <alignment horizontal="center"/>
    </xf>
    <xf numFmtId="164" fontId="124" fillId="0" borderId="212" xfId="3" applyFont="1" applyBorder="1" applyAlignment="1">
      <alignment vertical="center"/>
    </xf>
    <xf numFmtId="49" fontId="124" fillId="0" borderId="212" xfId="1815" applyNumberFormat="1" applyFont="1" applyBorder="1" applyAlignment="1">
      <alignment horizontal="center"/>
    </xf>
    <xf numFmtId="213" fontId="124" fillId="0" borderId="208" xfId="3" applyNumberFormat="1" applyFont="1" applyBorder="1" applyAlignment="1">
      <alignment vertical="top" wrapText="1"/>
    </xf>
    <xf numFmtId="164" fontId="127" fillId="0" borderId="212" xfId="1815" applyFont="1" applyBorder="1" applyAlignment="1">
      <alignment horizontal="center"/>
    </xf>
    <xf numFmtId="164" fontId="127" fillId="0" borderId="212" xfId="3" applyFont="1" applyBorder="1"/>
    <xf numFmtId="167" fontId="127" fillId="0" borderId="212" xfId="1" applyNumberFormat="1" applyFont="1" applyBorder="1"/>
    <xf numFmtId="164" fontId="124" fillId="0" borderId="212" xfId="3" applyFont="1" applyBorder="1" applyAlignment="1">
      <alignment vertical="top" wrapText="1"/>
    </xf>
    <xf numFmtId="164" fontId="129" fillId="0" borderId="212" xfId="1815" applyFont="1" applyBorder="1" applyAlignment="1">
      <alignment horizontal="center"/>
    </xf>
    <xf numFmtId="164" fontId="124" fillId="0" borderId="212" xfId="1815" applyFont="1" applyBorder="1" applyAlignment="1">
      <alignment horizontal="left"/>
    </xf>
    <xf numFmtId="164" fontId="126" fillId="0" borderId="211" xfId="1815" applyFont="1" applyBorder="1" applyAlignment="1">
      <alignment horizontal="center"/>
    </xf>
    <xf numFmtId="164" fontId="33" fillId="2" borderId="0" xfId="3" applyFont="1" applyFill="1"/>
    <xf numFmtId="166" fontId="124" fillId="0" borderId="205" xfId="1" applyFont="1" applyFill="1" applyBorder="1" applyAlignment="1">
      <alignment wrapText="1"/>
    </xf>
    <xf numFmtId="164" fontId="6" fillId="0" borderId="0" xfId="3" applyFont="1" applyFill="1"/>
    <xf numFmtId="164" fontId="124" fillId="0" borderId="205" xfId="3" applyFont="1" applyFill="1" applyBorder="1" applyAlignment="1">
      <alignment wrapText="1"/>
    </xf>
    <xf numFmtId="164" fontId="33" fillId="0" borderId="0" xfId="3" applyFont="1"/>
    <xf numFmtId="166" fontId="124" fillId="0" borderId="205" xfId="1" applyFont="1" applyBorder="1" applyAlignment="1"/>
    <xf numFmtId="166" fontId="127" fillId="0" borderId="212" xfId="1" applyFont="1" applyBorder="1" applyAlignment="1"/>
    <xf numFmtId="37" fontId="6" fillId="0" borderId="0" xfId="1" quotePrefix="1" applyNumberFormat="1" applyFont="1" applyFill="1" applyBorder="1" applyAlignment="1">
      <alignment horizontal="right" vertical="top" wrapText="1"/>
    </xf>
    <xf numFmtId="0" fontId="133" fillId="0" borderId="0" xfId="0" applyFont="1" applyFill="1"/>
    <xf numFmtId="0" fontId="31" fillId="0" borderId="8" xfId="0" applyFont="1" applyFill="1" applyBorder="1" applyAlignment="1">
      <alignment horizontal="right"/>
    </xf>
    <xf numFmtId="166" fontId="0" fillId="0" borderId="0" xfId="1" applyFont="1" applyFill="1"/>
    <xf numFmtId="0" fontId="31" fillId="0" borderId="0" xfId="0" applyFont="1" applyFill="1" applyBorder="1" applyAlignment="1"/>
    <xf numFmtId="0" fontId="124" fillId="0" borderId="88" xfId="0" applyFont="1" applyBorder="1"/>
    <xf numFmtId="167" fontId="124" fillId="0" borderId="205" xfId="1" applyNumberFormat="1" applyFont="1" applyFill="1" applyBorder="1" applyAlignment="1">
      <alignment wrapText="1"/>
    </xf>
    <xf numFmtId="164" fontId="129" fillId="0" borderId="88" xfId="1815" applyFont="1" applyBorder="1" applyAlignment="1">
      <alignment horizontal="center"/>
    </xf>
    <xf numFmtId="164" fontId="127" fillId="0" borderId="88" xfId="3" applyFont="1" applyBorder="1"/>
    <xf numFmtId="0" fontId="126" fillId="0" borderId="88" xfId="0" applyFont="1" applyBorder="1" applyAlignment="1">
      <alignment horizontal="center"/>
    </xf>
    <xf numFmtId="0" fontId="23" fillId="0" borderId="0" xfId="3233"/>
    <xf numFmtId="0" fontId="20" fillId="0" borderId="0" xfId="3233" applyFont="1"/>
    <xf numFmtId="0" fontId="28" fillId="0" borderId="0" xfId="3233" applyFont="1" applyBorder="1" applyAlignment="1">
      <alignment horizontal="right"/>
    </xf>
    <xf numFmtId="0" fontId="137" fillId="0" borderId="220" xfId="3233" applyFont="1" applyBorder="1" applyAlignment="1">
      <alignment horizontal="center" vertical="center" wrapText="1"/>
    </xf>
    <xf numFmtId="0" fontId="138" fillId="0" borderId="68" xfId="3233" applyFont="1" applyBorder="1" applyAlignment="1">
      <alignment horizontal="justify" vertical="center" wrapText="1" readingOrder="1"/>
    </xf>
    <xf numFmtId="167" fontId="138" fillId="0" borderId="68" xfId="3234" applyNumberFormat="1" applyFont="1" applyBorder="1" applyAlignment="1">
      <alignment horizontal="center" vertical="center" wrapText="1"/>
    </xf>
    <xf numFmtId="167" fontId="138" fillId="0" borderId="25" xfId="3234" applyNumberFormat="1" applyFont="1" applyBorder="1" applyAlignment="1">
      <alignment vertical="center" wrapText="1"/>
    </xf>
    <xf numFmtId="167" fontId="138" fillId="0" borderId="68" xfId="3234" applyNumberFormat="1" applyFont="1" applyBorder="1" applyAlignment="1">
      <alignment vertical="center" wrapText="1"/>
    </xf>
    <xf numFmtId="167" fontId="138" fillId="0" borderId="221" xfId="3234" applyNumberFormat="1" applyFont="1" applyBorder="1" applyAlignment="1">
      <alignment vertical="center" wrapText="1"/>
    </xf>
    <xf numFmtId="0" fontId="137" fillId="0" borderId="61" xfId="3233" applyFont="1" applyBorder="1" applyAlignment="1">
      <alignment horizontal="center" vertical="center" wrapText="1"/>
    </xf>
    <xf numFmtId="0" fontId="138" fillId="0" borderId="46" xfId="3233" applyFont="1" applyBorder="1" applyAlignment="1">
      <alignment horizontal="justify" vertical="center" wrapText="1" readingOrder="1"/>
    </xf>
    <xf numFmtId="167" fontId="138" fillId="0" borderId="46" xfId="3234" applyNumberFormat="1" applyFont="1" applyBorder="1" applyAlignment="1">
      <alignment horizontal="center" vertical="center" wrapText="1"/>
    </xf>
    <xf numFmtId="167" fontId="138" fillId="0" borderId="20" xfId="3234" applyNumberFormat="1" applyFont="1" applyBorder="1" applyAlignment="1">
      <alignment vertical="center" wrapText="1"/>
    </xf>
    <xf numFmtId="167" fontId="138" fillId="0" borderId="46" xfId="3234" applyNumberFormat="1" applyFont="1" applyBorder="1" applyAlignment="1">
      <alignment vertical="center" wrapText="1"/>
    </xf>
    <xf numFmtId="167" fontId="138" fillId="0" borderId="236" xfId="3234" applyNumberFormat="1" applyFont="1" applyBorder="1" applyAlignment="1">
      <alignment vertical="center" wrapText="1"/>
    </xf>
    <xf numFmtId="167" fontId="138" fillId="0" borderId="25" xfId="3234" applyNumberFormat="1" applyFont="1" applyBorder="1" applyAlignment="1">
      <alignment horizontal="center" vertical="center" wrapText="1"/>
    </xf>
    <xf numFmtId="167" fontId="138" fillId="0" borderId="221" xfId="3234" applyNumberFormat="1" applyFont="1" applyBorder="1" applyAlignment="1">
      <alignment horizontal="center" vertical="center" wrapText="1"/>
    </xf>
    <xf numFmtId="0" fontId="35" fillId="0" borderId="68" xfId="3233" applyFont="1" applyBorder="1" applyAlignment="1">
      <alignment horizontal="left" vertical="center" wrapText="1" readingOrder="1"/>
    </xf>
    <xf numFmtId="167" fontId="137" fillId="0" borderId="68" xfId="3234" applyNumberFormat="1" applyFont="1" applyBorder="1" applyAlignment="1">
      <alignment horizontal="center" vertical="center" wrapText="1"/>
    </xf>
    <xf numFmtId="167" fontId="137" fillId="0" borderId="25" xfId="3234" applyNumberFormat="1" applyFont="1" applyBorder="1" applyAlignment="1">
      <alignment horizontal="center" vertical="center" wrapText="1"/>
    </xf>
    <xf numFmtId="167" fontId="137" fillId="0" borderId="221" xfId="3234" applyNumberFormat="1" applyFont="1" applyBorder="1" applyAlignment="1">
      <alignment horizontal="center" vertical="center" wrapText="1"/>
    </xf>
    <xf numFmtId="0" fontId="137" fillId="0" borderId="61" xfId="3233" applyFont="1" applyFill="1" applyBorder="1" applyAlignment="1">
      <alignment horizontal="center" vertical="center" wrapText="1"/>
    </xf>
    <xf numFmtId="0" fontId="35" fillId="0" borderId="68" xfId="3233" applyFont="1" applyFill="1" applyBorder="1" applyAlignment="1">
      <alignment horizontal="left" vertical="center" wrapText="1" readingOrder="1"/>
    </xf>
    <xf numFmtId="167" fontId="137" fillId="0" borderId="68" xfId="3234" applyNumberFormat="1" applyFont="1" applyFill="1" applyBorder="1" applyAlignment="1">
      <alignment horizontal="center" vertical="center" wrapText="1"/>
    </xf>
    <xf numFmtId="167" fontId="137" fillId="0" borderId="25" xfId="3234" applyNumberFormat="1" applyFont="1" applyFill="1" applyBorder="1" applyAlignment="1">
      <alignment horizontal="center" vertical="center" wrapText="1"/>
    </xf>
    <xf numFmtId="167" fontId="137" fillId="0" borderId="221" xfId="3234" applyNumberFormat="1" applyFont="1" applyFill="1" applyBorder="1" applyAlignment="1">
      <alignment horizontal="center" vertical="center" wrapText="1"/>
    </xf>
    <xf numFmtId="0" fontId="23" fillId="0" borderId="0" xfId="3233" applyFill="1"/>
    <xf numFmtId="167" fontId="138" fillId="0" borderId="25" xfId="3234" applyNumberFormat="1" applyFont="1" applyFill="1" applyBorder="1" applyAlignment="1">
      <alignment horizontal="center" vertical="center" wrapText="1"/>
    </xf>
    <xf numFmtId="167" fontId="138" fillId="0" borderId="68" xfId="3234" applyNumberFormat="1" applyFont="1" applyFill="1" applyBorder="1" applyAlignment="1">
      <alignment horizontal="center" vertical="center" wrapText="1"/>
    </xf>
    <xf numFmtId="167" fontId="138" fillId="0" borderId="221" xfId="3234" applyNumberFormat="1" applyFont="1" applyFill="1" applyBorder="1" applyAlignment="1">
      <alignment horizontal="center" vertical="center" wrapText="1"/>
    </xf>
    <xf numFmtId="0" fontId="137" fillId="44" borderId="220" xfId="3233" applyFont="1" applyFill="1" applyBorder="1" applyAlignment="1">
      <alignment horizontal="center" vertical="center" wrapText="1"/>
    </xf>
    <xf numFmtId="0" fontId="35" fillId="44" borderId="46" xfId="3233" applyFont="1" applyFill="1" applyBorder="1" applyAlignment="1">
      <alignment horizontal="left" vertical="center" wrapText="1" readingOrder="1"/>
    </xf>
    <xf numFmtId="167" fontId="137" fillId="44" borderId="21" xfId="3234" applyNumberFormat="1" applyFont="1" applyFill="1" applyBorder="1" applyAlignment="1">
      <alignment horizontal="center" vertical="center" wrapText="1"/>
    </xf>
    <xf numFmtId="167" fontId="137" fillId="44" borderId="19" xfId="3234" applyNumberFormat="1" applyFont="1" applyFill="1" applyBorder="1" applyAlignment="1">
      <alignment horizontal="center" vertical="center" wrapText="1"/>
    </xf>
    <xf numFmtId="167" fontId="137" fillId="44" borderId="46" xfId="3234" applyNumberFormat="1" applyFont="1" applyFill="1" applyBorder="1" applyAlignment="1">
      <alignment horizontal="center" vertical="center" wrapText="1"/>
    </xf>
    <xf numFmtId="167" fontId="137" fillId="44" borderId="236" xfId="3234" applyNumberFormat="1" applyFont="1" applyFill="1" applyBorder="1" applyAlignment="1">
      <alignment horizontal="center" vertical="center" wrapText="1"/>
    </xf>
    <xf numFmtId="167" fontId="23" fillId="0" borderId="0" xfId="3233" applyNumberFormat="1"/>
    <xf numFmtId="0" fontId="139" fillId="0" borderId="0" xfId="3233" applyFont="1"/>
    <xf numFmtId="164" fontId="0" fillId="0" borderId="0" xfId="3235" applyFont="1"/>
    <xf numFmtId="0" fontId="140" fillId="0" borderId="0" xfId="3233" applyFont="1"/>
    <xf numFmtId="37" fontId="0" fillId="0" borderId="0" xfId="0" applyNumberFormat="1" applyFill="1"/>
    <xf numFmtId="166" fontId="124" fillId="0" borderId="1" xfId="1" applyFont="1" applyBorder="1" applyAlignment="1"/>
    <xf numFmtId="37" fontId="125" fillId="41" borderId="1" xfId="1" quotePrefix="1" applyNumberFormat="1" applyFont="1" applyFill="1" applyBorder="1" applyAlignment="1">
      <alignment horizontal="center" vertical="center" wrapText="1"/>
    </xf>
    <xf numFmtId="37" fontId="125" fillId="41" borderId="1" xfId="1" applyNumberFormat="1" applyFont="1" applyFill="1" applyBorder="1" applyAlignment="1">
      <alignment horizontal="center" vertical="center" wrapText="1"/>
    </xf>
    <xf numFmtId="166" fontId="124" fillId="0" borderId="208" xfId="1" applyFont="1" applyFill="1" applyBorder="1" applyAlignment="1">
      <alignment wrapText="1"/>
    </xf>
    <xf numFmtId="166" fontId="124" fillId="0" borderId="1" xfId="1" applyFont="1" applyFill="1" applyBorder="1" applyAlignment="1">
      <alignment wrapText="1"/>
    </xf>
    <xf numFmtId="164" fontId="142" fillId="0" borderId="0" xfId="3" applyFont="1"/>
    <xf numFmtId="166" fontId="33" fillId="0" borderId="0" xfId="1" applyFont="1" applyFill="1"/>
    <xf numFmtId="37" fontId="11" fillId="2" borderId="11" xfId="1" applyNumberFormat="1" applyFont="1" applyFill="1" applyBorder="1" applyAlignment="1">
      <alignment horizontal="center" vertical="center"/>
    </xf>
    <xf numFmtId="166" fontId="0" fillId="0" borderId="0" xfId="1" applyFont="1"/>
    <xf numFmtId="166" fontId="6" fillId="0" borderId="0" xfId="1" applyNumberFormat="1" applyFont="1" applyFill="1" applyBorder="1"/>
    <xf numFmtId="166" fontId="6" fillId="0" borderId="0" xfId="1" applyNumberFormat="1" applyFont="1" applyFill="1"/>
    <xf numFmtId="166" fontId="31" fillId="0" borderId="0" xfId="1" applyNumberFormat="1" applyFont="1" applyFill="1" applyBorder="1" applyAlignment="1">
      <alignment horizontal="center"/>
    </xf>
    <xf numFmtId="166" fontId="0" fillId="0" borderId="0" xfId="0" applyNumberFormat="1" applyFill="1"/>
    <xf numFmtId="213" fontId="6" fillId="0" borderId="0" xfId="3" applyNumberFormat="1" applyFont="1" applyFill="1"/>
    <xf numFmtId="213" fontId="31" fillId="0" borderId="8" xfId="3" applyNumberFormat="1" applyFont="1" applyFill="1" applyBorder="1" applyAlignment="1">
      <alignment horizontal="right"/>
    </xf>
    <xf numFmtId="213" fontId="6" fillId="0" borderId="0" xfId="3" applyNumberFormat="1" applyFont="1" applyFill="1" applyBorder="1"/>
    <xf numFmtId="213" fontId="32" fillId="0" borderId="0" xfId="3" applyNumberFormat="1" applyFont="1" applyFill="1"/>
    <xf numFmtId="213" fontId="33" fillId="0" borderId="0" xfId="3" applyNumberFormat="1" applyFont="1" applyFill="1"/>
    <xf numFmtId="213" fontId="31" fillId="0" borderId="0" xfId="3" applyNumberFormat="1" applyFont="1" applyFill="1" applyBorder="1" applyAlignment="1">
      <alignment horizontal="center"/>
    </xf>
    <xf numFmtId="0" fontId="5" fillId="46" borderId="10" xfId="0" applyFont="1" applyFill="1" applyBorder="1" applyAlignment="1">
      <alignment horizontal="center"/>
    </xf>
    <xf numFmtId="0" fontId="5" fillId="46" borderId="1" xfId="0" applyFont="1" applyFill="1" applyBorder="1" applyAlignment="1">
      <alignment horizontal="center"/>
    </xf>
    <xf numFmtId="0" fontId="5" fillId="46" borderId="11" xfId="0" applyFont="1" applyFill="1" applyBorder="1" applyAlignment="1">
      <alignment horizontal="center"/>
    </xf>
    <xf numFmtId="0" fontId="7" fillId="46" borderId="1" xfId="0" applyFont="1" applyFill="1" applyBorder="1" applyAlignment="1">
      <alignment horizontal="center"/>
    </xf>
    <xf numFmtId="0" fontId="7" fillId="46" borderId="12" xfId="0" applyFont="1" applyFill="1" applyBorder="1" applyAlignment="1">
      <alignment horizontal="center"/>
    </xf>
    <xf numFmtId="213" fontId="7" fillId="46" borderId="12" xfId="3" applyNumberFormat="1" applyFont="1" applyFill="1" applyBorder="1" applyAlignment="1">
      <alignment horizontal="center"/>
    </xf>
    <xf numFmtId="0" fontId="5" fillId="47" borderId="2" xfId="0" applyFont="1" applyFill="1" applyBorder="1" applyAlignment="1">
      <alignment horizontal="center" vertical="center"/>
    </xf>
    <xf numFmtId="0" fontId="5" fillId="47" borderId="13" xfId="0" applyFont="1" applyFill="1" applyBorder="1" applyAlignment="1">
      <alignment horizontal="center" vertical="center"/>
    </xf>
    <xf numFmtId="0" fontId="5" fillId="47" borderId="3" xfId="0" applyFont="1" applyFill="1" applyBorder="1" applyAlignment="1">
      <alignment horizontal="center" vertical="center"/>
    </xf>
    <xf numFmtId="0" fontId="7" fillId="47" borderId="238" xfId="0" applyFont="1" applyFill="1" applyBorder="1" applyAlignment="1">
      <alignment horizontal="center" vertical="center"/>
    </xf>
    <xf numFmtId="0" fontId="7" fillId="47" borderId="237" xfId="0" applyFont="1" applyFill="1" applyBorder="1" applyAlignment="1">
      <alignment horizontal="center" vertical="center" wrapText="1"/>
    </xf>
    <xf numFmtId="0" fontId="7" fillId="42" borderId="5" xfId="0" applyFont="1" applyFill="1" applyBorder="1" applyAlignment="1">
      <alignment horizontal="center"/>
    </xf>
    <xf numFmtId="0" fontId="7" fillId="42" borderId="14" xfId="0" applyFont="1" applyFill="1" applyBorder="1"/>
    <xf numFmtId="0" fontId="6" fillId="42" borderId="0" xfId="0" applyFont="1" applyFill="1" applyBorder="1"/>
    <xf numFmtId="0" fontId="6" fillId="42" borderId="14" xfId="0" applyFont="1" applyFill="1" applyBorder="1"/>
    <xf numFmtId="0" fontId="6" fillId="42" borderId="6" xfId="0" applyFont="1" applyFill="1" applyBorder="1"/>
    <xf numFmtId="0" fontId="6" fillId="42" borderId="13" xfId="0" applyFont="1" applyFill="1" applyBorder="1"/>
    <xf numFmtId="0" fontId="6" fillId="42" borderId="5" xfId="0" applyFont="1" applyFill="1" applyBorder="1" applyAlignment="1">
      <alignment horizontal="center"/>
    </xf>
    <xf numFmtId="213" fontId="6" fillId="42" borderId="14" xfId="3" applyNumberFormat="1" applyFont="1" applyFill="1" applyBorder="1"/>
    <xf numFmtId="0" fontId="6" fillId="42" borderId="0" xfId="0" applyFont="1" applyFill="1" applyBorder="1" applyAlignment="1">
      <alignment horizontal="center"/>
    </xf>
    <xf numFmtId="167" fontId="6" fillId="42" borderId="14" xfId="1" applyNumberFormat="1" applyFont="1" applyFill="1" applyBorder="1"/>
    <xf numFmtId="164" fontId="6" fillId="42" borderId="14" xfId="3" applyFont="1" applyFill="1" applyBorder="1"/>
    <xf numFmtId="0" fontId="6" fillId="42" borderId="14" xfId="0" applyFont="1" applyFill="1" applyBorder="1" applyAlignment="1">
      <alignment horizontal="right"/>
    </xf>
    <xf numFmtId="167" fontId="6" fillId="42" borderId="1" xfId="1" applyNumberFormat="1" applyFont="1" applyFill="1" applyBorder="1"/>
    <xf numFmtId="213" fontId="6" fillId="42" borderId="1" xfId="3" applyNumberFormat="1" applyFont="1" applyFill="1" applyBorder="1"/>
    <xf numFmtId="0" fontId="33" fillId="42" borderId="6" xfId="0" applyFont="1" applyFill="1" applyBorder="1"/>
    <xf numFmtId="166" fontId="6" fillId="42" borderId="14" xfId="1" applyFont="1" applyFill="1" applyBorder="1"/>
    <xf numFmtId="0" fontId="6" fillId="42" borderId="5" xfId="0" quotePrefix="1" applyFont="1" applyFill="1" applyBorder="1" applyAlignment="1">
      <alignment horizontal="center"/>
    </xf>
    <xf numFmtId="167" fontId="6" fillId="42" borderId="6" xfId="0" applyNumberFormat="1" applyFont="1" applyFill="1" applyBorder="1"/>
    <xf numFmtId="167" fontId="6" fillId="42" borderId="6" xfId="1" applyNumberFormat="1" applyFont="1" applyFill="1" applyBorder="1"/>
    <xf numFmtId="164" fontId="6" fillId="42" borderId="6" xfId="3" applyFont="1" applyFill="1" applyBorder="1"/>
    <xf numFmtId="0" fontId="7" fillId="42" borderId="0" xfId="0" applyFont="1" applyFill="1" applyBorder="1" applyAlignment="1">
      <alignment horizontal="center"/>
    </xf>
    <xf numFmtId="167" fontId="7" fillId="42" borderId="1" xfId="1" applyNumberFormat="1" applyFont="1" applyFill="1" applyBorder="1"/>
    <xf numFmtId="213" fontId="7" fillId="42" borderId="1" xfId="3" applyNumberFormat="1" applyFont="1" applyFill="1" applyBorder="1"/>
    <xf numFmtId="167" fontId="6" fillId="42" borderId="14" xfId="1" quotePrefix="1" applyNumberFormat="1" applyFont="1" applyFill="1" applyBorder="1"/>
    <xf numFmtId="167" fontId="6" fillId="42" borderId="212" xfId="1" applyNumberFormat="1" applyFont="1" applyFill="1" applyBorder="1"/>
    <xf numFmtId="164" fontId="7" fillId="42" borderId="1" xfId="3" applyFont="1" applyFill="1" applyBorder="1"/>
    <xf numFmtId="0" fontId="6" fillId="42" borderId="7" xfId="0" applyFont="1" applyFill="1" applyBorder="1" applyAlignment="1">
      <alignment horizontal="center"/>
    </xf>
    <xf numFmtId="0" fontId="6" fillId="42" borderId="15" xfId="0" applyFont="1" applyFill="1" applyBorder="1"/>
    <xf numFmtId="0" fontId="6" fillId="42" borderId="8" xfId="0" applyFont="1" applyFill="1" applyBorder="1" applyAlignment="1">
      <alignment horizontal="center"/>
    </xf>
    <xf numFmtId="167" fontId="6" fillId="42" borderId="15" xfId="1" applyNumberFormat="1" applyFont="1" applyFill="1" applyBorder="1"/>
    <xf numFmtId="167" fontId="6" fillId="42" borderId="9" xfId="1" applyNumberFormat="1" applyFont="1" applyFill="1" applyBorder="1"/>
    <xf numFmtId="0" fontId="7" fillId="47" borderId="2" xfId="0" applyFont="1" applyFill="1" applyBorder="1" applyAlignment="1">
      <alignment horizontal="center" vertical="center"/>
    </xf>
    <xf numFmtId="0" fontId="7" fillId="47" borderId="13" xfId="0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0" fontId="7" fillId="46" borderId="10" xfId="0" applyFont="1" applyFill="1" applyBorder="1" applyAlignment="1">
      <alignment horizontal="center"/>
    </xf>
    <xf numFmtId="0" fontId="7" fillId="46" borderId="11" xfId="0" applyFont="1" applyFill="1" applyBorder="1" applyAlignment="1">
      <alignment horizontal="center"/>
    </xf>
    <xf numFmtId="213" fontId="6" fillId="42" borderId="6" xfId="3" applyNumberFormat="1" applyFont="1" applyFill="1" applyBorder="1"/>
    <xf numFmtId="0" fontId="6" fillId="42" borderId="14" xfId="0" applyFont="1" applyFill="1" applyBorder="1" applyAlignment="1">
      <alignment horizontal="left"/>
    </xf>
    <xf numFmtId="0" fontId="7" fillId="42" borderId="8" xfId="0" applyFont="1" applyFill="1" applyBorder="1" applyAlignment="1">
      <alignment horizontal="center"/>
    </xf>
    <xf numFmtId="167" fontId="7" fillId="42" borderId="204" xfId="0" applyNumberFormat="1" applyFont="1" applyFill="1" applyBorder="1"/>
    <xf numFmtId="0" fontId="6" fillId="42" borderId="11" xfId="0" applyFont="1" applyFill="1" applyBorder="1" applyAlignment="1">
      <alignment horizontal="center"/>
    </xf>
    <xf numFmtId="49" fontId="6" fillId="42" borderId="5" xfId="0" applyNumberFormat="1" applyFont="1" applyFill="1" applyBorder="1" applyAlignment="1"/>
    <xf numFmtId="166" fontId="6" fillId="42" borderId="14" xfId="1" applyNumberFormat="1" applyFont="1" applyFill="1" applyBorder="1"/>
    <xf numFmtId="0" fontId="6" fillId="42" borderId="14" xfId="0" applyFont="1" applyFill="1" applyBorder="1" applyAlignment="1"/>
    <xf numFmtId="49" fontId="6" fillId="42" borderId="0" xfId="0" applyNumberFormat="1" applyFont="1" applyFill="1" applyBorder="1" applyAlignment="1"/>
    <xf numFmtId="164" fontId="6" fillId="42" borderId="6" xfId="0" applyNumberFormat="1" applyFont="1" applyFill="1" applyBorder="1"/>
    <xf numFmtId="213" fontId="6" fillId="42" borderId="6" xfId="0" applyNumberFormat="1" applyFont="1" applyFill="1" applyBorder="1"/>
    <xf numFmtId="0" fontId="6" fillId="42" borderId="6" xfId="0" applyFont="1" applyFill="1" applyBorder="1" applyAlignment="1"/>
    <xf numFmtId="164" fontId="6" fillId="42" borderId="14" xfId="0" applyNumberFormat="1" applyFont="1" applyFill="1" applyBorder="1" applyAlignment="1">
      <alignment horizontal="center"/>
    </xf>
    <xf numFmtId="164" fontId="6" fillId="42" borderId="15" xfId="0" applyNumberFormat="1" applyFont="1" applyFill="1" applyBorder="1" applyAlignment="1">
      <alignment horizontal="center"/>
    </xf>
    <xf numFmtId="164" fontId="6" fillId="42" borderId="9" xfId="0" applyNumberFormat="1" applyFont="1" applyFill="1" applyBorder="1"/>
    <xf numFmtId="0" fontId="6" fillId="42" borderId="6" xfId="0" applyFont="1" applyFill="1" applyBorder="1" applyAlignment="1">
      <alignment horizontal="left"/>
    </xf>
    <xf numFmtId="164" fontId="6" fillId="42" borderId="1" xfId="0" applyNumberFormat="1" applyFont="1" applyFill="1" applyBorder="1"/>
    <xf numFmtId="166" fontId="6" fillId="42" borderId="1" xfId="3" applyNumberFormat="1" applyFont="1" applyFill="1" applyBorder="1"/>
    <xf numFmtId="0" fontId="6" fillId="42" borderId="14" xfId="0" applyFont="1" applyFill="1" applyBorder="1" applyAlignment="1">
      <alignment horizontal="center"/>
    </xf>
    <xf numFmtId="0" fontId="6" fillId="42" borderId="13" xfId="0" applyFont="1" applyFill="1" applyBorder="1" applyAlignment="1">
      <alignment horizontal="center"/>
    </xf>
    <xf numFmtId="164" fontId="6" fillId="42" borderId="13" xfId="0" applyNumberFormat="1" applyFont="1" applyFill="1" applyBorder="1"/>
    <xf numFmtId="166" fontId="6" fillId="42" borderId="13" xfId="1" applyNumberFormat="1" applyFont="1" applyFill="1" applyBorder="1"/>
    <xf numFmtId="164" fontId="6" fillId="42" borderId="9" xfId="3" applyFont="1" applyFill="1" applyBorder="1"/>
    <xf numFmtId="164" fontId="6" fillId="42" borderId="1" xfId="0" applyNumberFormat="1" applyFont="1" applyFill="1" applyBorder="1" applyAlignment="1">
      <alignment horizontal="center"/>
    </xf>
    <xf numFmtId="10" fontId="6" fillId="42" borderId="13" xfId="4" applyNumberFormat="1" applyFont="1" applyFill="1" applyBorder="1"/>
    <xf numFmtId="164" fontId="6" fillId="42" borderId="12" xfId="0" applyNumberFormat="1" applyFont="1" applyFill="1" applyBorder="1"/>
    <xf numFmtId="164" fontId="6" fillId="42" borderId="13" xfId="0" applyNumberFormat="1" applyFont="1" applyFill="1" applyBorder="1" applyAlignment="1">
      <alignment horizontal="center"/>
    </xf>
    <xf numFmtId="164" fontId="6" fillId="42" borderId="4" xfId="0" applyNumberFormat="1" applyFont="1" applyFill="1" applyBorder="1"/>
    <xf numFmtId="166" fontId="6" fillId="42" borderId="4" xfId="1" applyNumberFormat="1" applyFont="1" applyFill="1" applyBorder="1"/>
    <xf numFmtId="0" fontId="6" fillId="42" borderId="6" xfId="0" applyFont="1" applyFill="1" applyBorder="1" applyAlignment="1">
      <alignment horizontal="right"/>
    </xf>
    <xf numFmtId="0" fontId="6" fillId="42" borderId="15" xfId="0" applyFont="1" applyFill="1" applyBorder="1" applyAlignment="1"/>
    <xf numFmtId="0" fontId="6" fillId="42" borderId="9" xfId="0" applyFont="1" applyFill="1" applyBorder="1" applyAlignment="1"/>
    <xf numFmtId="164" fontId="6" fillId="42" borderId="15" xfId="3" applyFont="1" applyFill="1" applyBorder="1"/>
    <xf numFmtId="166" fontId="7" fillId="46" borderId="12" xfId="0" applyNumberFormat="1" applyFont="1" applyFill="1" applyBorder="1" applyAlignment="1">
      <alignment horizontal="center"/>
    </xf>
    <xf numFmtId="37" fontId="7" fillId="42" borderId="14" xfId="1" applyNumberFormat="1" applyFont="1" applyFill="1" applyBorder="1" applyAlignment="1">
      <alignment horizontal="center" vertical="center" wrapText="1"/>
    </xf>
    <xf numFmtId="37" fontId="7" fillId="42" borderId="14" xfId="1" applyNumberFormat="1" applyFont="1" applyFill="1" applyBorder="1" applyAlignment="1">
      <alignment vertical="center"/>
    </xf>
    <xf numFmtId="37" fontId="6" fillId="42" borderId="13" xfId="1" applyNumberFormat="1" applyFont="1" applyFill="1" applyBorder="1"/>
    <xf numFmtId="37" fontId="6" fillId="42" borderId="6" xfId="1" applyNumberFormat="1" applyFont="1" applyFill="1" applyBorder="1" applyAlignment="1">
      <alignment horizontal="right"/>
    </xf>
    <xf numFmtId="37" fontId="6" fillId="42" borderId="6" xfId="1" applyNumberFormat="1" applyFont="1" applyFill="1" applyBorder="1"/>
    <xf numFmtId="166" fontId="6" fillId="42" borderId="6" xfId="1" applyNumberFormat="1" applyFont="1" applyFill="1" applyBorder="1"/>
    <xf numFmtId="37" fontId="7" fillId="42" borderId="14" xfId="1" applyNumberFormat="1" applyFont="1" applyFill="1" applyBorder="1" applyAlignment="1" applyProtection="1">
      <alignment horizontal="center" vertical="top"/>
    </xf>
    <xf numFmtId="37" fontId="7" fillId="42" borderId="14" xfId="1" applyNumberFormat="1" applyFont="1" applyFill="1" applyBorder="1" applyAlignment="1" applyProtection="1">
      <alignment vertical="top" wrapText="1"/>
    </xf>
    <xf numFmtId="37" fontId="6" fillId="42" borderId="14" xfId="1" quotePrefix="1" applyNumberFormat="1" applyFont="1" applyFill="1" applyBorder="1" applyAlignment="1">
      <alignment horizontal="right" vertical="top"/>
    </xf>
    <xf numFmtId="37" fontId="6" fillId="42" borderId="14" xfId="2" applyNumberFormat="1" applyFont="1" applyFill="1" applyBorder="1" applyAlignment="1">
      <alignment horizontal="justify" vertical="top" wrapText="1"/>
    </xf>
    <xf numFmtId="37" fontId="6" fillId="42" borderId="14" xfId="1" quotePrefix="1" applyNumberFormat="1" applyFont="1" applyFill="1" applyBorder="1" applyAlignment="1">
      <alignment horizontal="center" vertical="top" wrapText="1"/>
    </xf>
    <xf numFmtId="164" fontId="6" fillId="42" borderId="14" xfId="1" applyNumberFormat="1" applyFont="1" applyFill="1" applyBorder="1" applyAlignment="1">
      <alignment horizontal="center" vertical="top"/>
    </xf>
    <xf numFmtId="164" fontId="6" fillId="42" borderId="14" xfId="1" applyNumberFormat="1" applyFont="1" applyFill="1" applyBorder="1" applyAlignment="1">
      <alignment horizontal="center" vertical="center"/>
    </xf>
    <xf numFmtId="37" fontId="6" fillId="42" borderId="14" xfId="1" quotePrefix="1" applyNumberFormat="1" applyFont="1" applyFill="1" applyBorder="1" applyAlignment="1">
      <alignment horizontal="right" vertical="top" wrapText="1"/>
    </xf>
    <xf numFmtId="164" fontId="6" fillId="42" borderId="14" xfId="3" quotePrefix="1" applyFont="1" applyFill="1" applyBorder="1" applyAlignment="1">
      <alignment horizontal="right" vertical="top" wrapText="1"/>
    </xf>
    <xf numFmtId="37" fontId="6" fillId="42" borderId="14" xfId="2" applyNumberFormat="1" applyFont="1" applyFill="1" applyBorder="1" applyAlignment="1">
      <alignment horizontal="justify" vertical="center" wrapText="1"/>
    </xf>
    <xf numFmtId="37" fontId="6" fillId="42" borderId="1" xfId="1" applyNumberFormat="1" applyFont="1" applyFill="1" applyBorder="1" applyAlignment="1">
      <alignment horizontal="center" vertical="center"/>
    </xf>
    <xf numFmtId="37" fontId="6" fillId="42" borderId="1" xfId="1" applyNumberFormat="1" applyFont="1" applyFill="1" applyBorder="1" applyAlignment="1">
      <alignment horizontal="right" vertical="center"/>
    </xf>
    <xf numFmtId="164" fontId="6" fillId="42" borderId="1" xfId="3" applyFont="1" applyFill="1" applyBorder="1" applyAlignment="1">
      <alignment horizontal="right" vertical="center"/>
    </xf>
    <xf numFmtId="37" fontId="6" fillId="42" borderId="1" xfId="1" applyNumberFormat="1" applyFont="1" applyFill="1" applyBorder="1" applyAlignment="1">
      <alignment horizontal="center"/>
    </xf>
    <xf numFmtId="37" fontId="6" fillId="42" borderId="1" xfId="1" quotePrefix="1" applyNumberFormat="1" applyFont="1" applyFill="1" applyBorder="1" applyAlignment="1">
      <alignment horizontal="right" vertical="center"/>
    </xf>
    <xf numFmtId="37" fontId="6" fillId="42" borderId="13" xfId="1" applyNumberFormat="1" applyFont="1" applyFill="1" applyBorder="1" applyAlignment="1">
      <alignment vertical="center"/>
    </xf>
    <xf numFmtId="166" fontId="6" fillId="42" borderId="1" xfId="1" applyNumberFormat="1" applyFont="1" applyFill="1" applyBorder="1" applyAlignment="1">
      <alignment vertical="center"/>
    </xf>
    <xf numFmtId="166" fontId="6" fillId="42" borderId="14" xfId="1" quotePrefix="1" applyNumberFormat="1" applyFont="1" applyFill="1" applyBorder="1" applyAlignment="1">
      <alignment horizontal="right" vertical="center" wrapText="1"/>
    </xf>
    <xf numFmtId="164" fontId="6" fillId="42" borderId="5" xfId="3" quotePrefix="1" applyFont="1" applyFill="1" applyBorder="1" applyAlignment="1">
      <alignment horizontal="right" vertical="top" wrapText="1"/>
    </xf>
    <xf numFmtId="37" fontId="6" fillId="42" borderId="14" xfId="1" applyNumberFormat="1" applyFont="1" applyFill="1" applyBorder="1" applyAlignment="1" applyProtection="1">
      <alignment horizontal="right" vertical="top"/>
    </xf>
    <xf numFmtId="37" fontId="6" fillId="42" borderId="14" xfId="1" applyNumberFormat="1" applyFont="1" applyFill="1" applyBorder="1" applyAlignment="1" applyProtection="1">
      <alignment horizontal="right" vertical="top" wrapText="1" indent="1"/>
    </xf>
    <xf numFmtId="37" fontId="6" fillId="42" borderId="15" xfId="1" applyNumberFormat="1" applyFont="1" applyFill="1" applyBorder="1" applyAlignment="1">
      <alignment horizontal="center" vertical="top"/>
    </xf>
    <xf numFmtId="37" fontId="6" fillId="42" borderId="14" xfId="1" applyNumberFormat="1" applyFont="1" applyFill="1" applyBorder="1" applyAlignment="1" applyProtection="1">
      <alignment vertical="top" wrapText="1"/>
    </xf>
    <xf numFmtId="166" fontId="7" fillId="42" borderId="0" xfId="1" quotePrefix="1" applyFont="1" applyFill="1" applyBorder="1" applyAlignment="1">
      <alignment horizontal="center" vertical="top" wrapText="1"/>
    </xf>
    <xf numFmtId="166" fontId="7" fillId="42" borderId="14" xfId="1" quotePrefix="1" applyFont="1" applyFill="1" applyBorder="1" applyAlignment="1">
      <alignment horizontal="right" vertical="top" wrapText="1"/>
    </xf>
    <xf numFmtId="166" fontId="7" fillId="42" borderId="14" xfId="1" quotePrefix="1" applyNumberFormat="1" applyFont="1" applyFill="1" applyBorder="1" applyAlignment="1">
      <alignment horizontal="right" vertical="top" wrapText="1"/>
    </xf>
    <xf numFmtId="37" fontId="7" fillId="42" borderId="0" xfId="1" quotePrefix="1" applyNumberFormat="1" applyFont="1" applyFill="1" applyBorder="1" applyAlignment="1">
      <alignment horizontal="center" vertical="top" wrapText="1"/>
    </xf>
    <xf numFmtId="167" fontId="7" fillId="42" borderId="14" xfId="1" quotePrefix="1" applyNumberFormat="1" applyFont="1" applyFill="1" applyBorder="1" applyAlignment="1">
      <alignment horizontal="right" vertical="top" wrapText="1"/>
    </xf>
    <xf numFmtId="37" fontId="6" fillId="42" borderId="14" xfId="1" applyNumberFormat="1" applyFont="1" applyFill="1" applyBorder="1" applyAlignment="1">
      <alignment vertical="top"/>
    </xf>
    <xf numFmtId="37" fontId="6" fillId="42" borderId="14" xfId="2" applyNumberFormat="1" applyFont="1" applyFill="1" applyBorder="1" applyAlignment="1">
      <alignment vertical="top" wrapText="1"/>
    </xf>
    <xf numFmtId="37" fontId="6" fillId="42" borderId="0" xfId="1" quotePrefix="1" applyNumberFormat="1" applyFont="1" applyFill="1" applyBorder="1" applyAlignment="1">
      <alignment horizontal="center" vertical="top" wrapText="1"/>
    </xf>
    <xf numFmtId="166" fontId="6" fillId="42" borderId="14" xfId="3" applyNumberFormat="1" applyFont="1" applyFill="1" applyBorder="1" applyAlignment="1">
      <alignment horizontal="right" vertical="top"/>
    </xf>
    <xf numFmtId="37" fontId="6" fillId="42" borderId="14" xfId="0" applyNumberFormat="1" applyFont="1" applyFill="1" applyBorder="1" applyAlignment="1">
      <alignment vertical="center" wrapText="1"/>
    </xf>
    <xf numFmtId="37" fontId="6" fillId="42" borderId="14" xfId="0" applyNumberFormat="1" applyFont="1" applyFill="1" applyBorder="1" applyAlignment="1">
      <alignment horizontal="left" vertical="top" wrapText="1"/>
    </xf>
    <xf numFmtId="37" fontId="6" fillId="42" borderId="15" xfId="1" applyNumberFormat="1" applyFont="1" applyFill="1" applyBorder="1" applyAlignment="1">
      <alignment vertical="top"/>
    </xf>
    <xf numFmtId="37" fontId="6" fillId="42" borderId="15" xfId="2" applyNumberFormat="1" applyFont="1" applyFill="1" applyBorder="1" applyAlignment="1">
      <alignment horizontal="justify" vertical="center" wrapText="1"/>
    </xf>
    <xf numFmtId="37" fontId="7" fillId="42" borderId="14" xfId="1" applyNumberFormat="1" applyFont="1" applyFill="1" applyBorder="1" applyAlignment="1">
      <alignment horizontal="center" wrapText="1"/>
    </xf>
    <xf numFmtId="49" fontId="7" fillId="42" borderId="2" xfId="1" applyNumberFormat="1" applyFont="1" applyFill="1" applyBorder="1" applyAlignment="1"/>
    <xf numFmtId="37" fontId="6" fillId="42" borderId="13" xfId="1" applyNumberFormat="1" applyFont="1" applyFill="1" applyBorder="1" applyAlignment="1">
      <alignment horizontal="center"/>
    </xf>
    <xf numFmtId="0" fontId="7" fillId="42" borderId="6" xfId="0" applyFont="1" applyFill="1" applyBorder="1" applyAlignment="1">
      <alignment horizontal="center"/>
    </xf>
    <xf numFmtId="166" fontId="7" fillId="42" borderId="6" xfId="0" applyNumberFormat="1" applyFont="1" applyFill="1" applyBorder="1" applyAlignment="1">
      <alignment horizontal="center"/>
    </xf>
    <xf numFmtId="213" fontId="7" fillId="42" borderId="6" xfId="3" applyNumberFormat="1" applyFont="1" applyFill="1" applyBorder="1" applyAlignment="1">
      <alignment horizontal="center"/>
    </xf>
    <xf numFmtId="49" fontId="7" fillId="42" borderId="5" xfId="1" applyNumberFormat="1" applyFont="1" applyFill="1" applyBorder="1" applyAlignment="1"/>
    <xf numFmtId="37" fontId="6" fillId="42" borderId="14" xfId="1" applyNumberFormat="1" applyFont="1" applyFill="1" applyBorder="1" applyAlignment="1">
      <alignment horizontal="center"/>
    </xf>
    <xf numFmtId="37" fontId="7" fillId="42" borderId="14" xfId="1" applyNumberFormat="1" applyFont="1" applyFill="1" applyBorder="1" applyAlignment="1">
      <alignment horizontal="left" wrapText="1"/>
    </xf>
    <xf numFmtId="0" fontId="6" fillId="42" borderId="14" xfId="0" quotePrefix="1" applyFont="1" applyFill="1" applyBorder="1" applyAlignment="1">
      <alignment horizontal="right"/>
    </xf>
    <xf numFmtId="0" fontId="6" fillId="42" borderId="14" xfId="3" applyNumberFormat="1" applyFont="1" applyFill="1" applyBorder="1" applyAlignment="1">
      <alignment horizontal="left"/>
    </xf>
    <xf numFmtId="37" fontId="6" fillId="42" borderId="14" xfId="1" quotePrefix="1" applyNumberFormat="1" applyFont="1" applyFill="1" applyBorder="1" applyAlignment="1">
      <alignment horizontal="center" vertical="center" wrapText="1"/>
    </xf>
    <xf numFmtId="167" fontId="6" fillId="42" borderId="6" xfId="1" quotePrefix="1" applyNumberFormat="1" applyFont="1" applyFill="1" applyBorder="1" applyAlignment="1">
      <alignment horizontal="right" vertical="center" wrapText="1"/>
    </xf>
    <xf numFmtId="213" fontId="6" fillId="42" borderId="14" xfId="3" quotePrefix="1" applyNumberFormat="1" applyFont="1" applyFill="1" applyBorder="1" applyAlignment="1">
      <alignment horizontal="right" vertical="center" wrapText="1"/>
    </xf>
    <xf numFmtId="37" fontId="6" fillId="42" borderId="14" xfId="2" applyNumberFormat="1" applyFont="1" applyFill="1" applyBorder="1" applyAlignment="1">
      <alignment horizontal="left" vertical="top"/>
    </xf>
    <xf numFmtId="37" fontId="6" fillId="42" borderId="6" xfId="1" quotePrefix="1" applyNumberFormat="1" applyFont="1" applyFill="1" applyBorder="1" applyAlignment="1">
      <alignment horizontal="right" vertical="center" wrapText="1"/>
    </xf>
    <xf numFmtId="37" fontId="6" fillId="42" borderId="15" xfId="1" quotePrefix="1" applyNumberFormat="1" applyFont="1" applyFill="1" applyBorder="1" applyAlignment="1">
      <alignment horizontal="center" vertical="center" wrapText="1"/>
    </xf>
    <xf numFmtId="37" fontId="6" fillId="42" borderId="9" xfId="1" quotePrefix="1" applyNumberFormat="1" applyFont="1" applyFill="1" applyBorder="1" applyAlignment="1">
      <alignment horizontal="right" vertical="center" wrapText="1"/>
    </xf>
    <xf numFmtId="49" fontId="6" fillId="42" borderId="5" xfId="1" applyNumberFormat="1" applyFont="1" applyFill="1" applyBorder="1" applyAlignment="1">
      <alignment horizontal="left" vertical="top" wrapText="1"/>
    </xf>
    <xf numFmtId="37" fontId="6" fillId="42" borderId="1" xfId="1" quotePrefix="1" applyNumberFormat="1" applyFont="1" applyFill="1" applyBorder="1" applyAlignment="1">
      <alignment horizontal="center" vertical="center" wrapText="1"/>
    </xf>
    <xf numFmtId="37" fontId="7" fillId="42" borderId="1" xfId="1" quotePrefix="1" applyNumberFormat="1" applyFont="1" applyFill="1" applyBorder="1" applyAlignment="1">
      <alignment horizontal="right" vertical="top" wrapText="1"/>
    </xf>
    <xf numFmtId="166" fontId="7" fillId="42" borderId="1" xfId="1" quotePrefix="1" applyNumberFormat="1" applyFont="1" applyFill="1" applyBorder="1" applyAlignment="1">
      <alignment horizontal="right" vertical="center" wrapText="1"/>
    </xf>
    <xf numFmtId="213" fontId="7" fillId="42" borderId="1" xfId="3" quotePrefix="1" applyNumberFormat="1" applyFont="1" applyFill="1" applyBorder="1" applyAlignment="1">
      <alignment horizontal="right" vertical="center" wrapText="1"/>
    </xf>
    <xf numFmtId="37" fontId="6" fillId="42" borderId="13" xfId="1" quotePrefix="1" applyNumberFormat="1" applyFont="1" applyFill="1" applyBorder="1" applyAlignment="1">
      <alignment horizontal="center" vertical="center" wrapText="1"/>
    </xf>
    <xf numFmtId="37" fontId="6" fillId="42" borderId="13" xfId="1" quotePrefix="1" applyNumberFormat="1" applyFont="1" applyFill="1" applyBorder="1" applyAlignment="1">
      <alignment horizontal="right" vertical="top" wrapText="1"/>
    </xf>
    <xf numFmtId="3" fontId="6" fillId="42" borderId="13" xfId="1" quotePrefix="1" applyNumberFormat="1" applyFont="1" applyFill="1" applyBorder="1" applyAlignment="1">
      <alignment horizontal="right" vertical="top" wrapText="1"/>
    </xf>
    <xf numFmtId="166" fontId="6" fillId="42" borderId="13" xfId="1" quotePrefix="1" applyNumberFormat="1" applyFont="1" applyFill="1" applyBorder="1" applyAlignment="1">
      <alignment horizontal="right" vertical="top" wrapText="1"/>
    </xf>
    <xf numFmtId="213" fontId="6" fillId="42" borderId="13" xfId="3" quotePrefix="1" applyNumberFormat="1" applyFont="1" applyFill="1" applyBorder="1" applyAlignment="1">
      <alignment horizontal="right" vertical="top" wrapText="1"/>
    </xf>
    <xf numFmtId="167" fontId="6" fillId="42" borderId="14" xfId="1" quotePrefix="1" applyNumberFormat="1" applyFont="1" applyFill="1" applyBorder="1" applyAlignment="1">
      <alignment horizontal="right" vertical="top" wrapText="1"/>
    </xf>
    <xf numFmtId="49" fontId="6" fillId="42" borderId="5" xfId="1" applyNumberFormat="1" applyFont="1" applyFill="1" applyBorder="1" applyAlignment="1" applyProtection="1">
      <alignment horizontal="justify" vertical="top" wrapText="1"/>
    </xf>
    <xf numFmtId="167" fontId="6" fillId="42" borderId="14" xfId="1" quotePrefix="1" applyNumberFormat="1" applyFont="1" applyFill="1" applyBorder="1" applyAlignment="1">
      <alignment horizontal="right" vertical="center" wrapText="1"/>
    </xf>
    <xf numFmtId="49" fontId="6" fillId="42" borderId="5" xfId="1" applyNumberFormat="1" applyFont="1" applyFill="1" applyBorder="1" applyAlignment="1">
      <alignment vertical="top" wrapText="1"/>
    </xf>
    <xf numFmtId="37" fontId="6" fillId="42" borderId="14" xfId="1" applyNumberFormat="1" applyFont="1" applyFill="1" applyBorder="1" applyAlignment="1">
      <alignment horizontal="center" vertical="top" wrapText="1"/>
    </xf>
    <xf numFmtId="49" fontId="7" fillId="42" borderId="5" xfId="1" applyNumberFormat="1" applyFont="1" applyFill="1" applyBorder="1" applyAlignment="1">
      <alignment horizontal="left" vertical="center" wrapText="1"/>
    </xf>
    <xf numFmtId="167" fontId="6" fillId="42" borderId="204" xfId="1" quotePrefix="1" applyNumberFormat="1" applyFont="1" applyFill="1" applyBorder="1" applyAlignment="1">
      <alignment horizontal="center" vertical="center" wrapText="1"/>
    </xf>
    <xf numFmtId="37" fontId="7" fillId="42" borderId="204" xfId="1" quotePrefix="1" applyNumberFormat="1" applyFont="1" applyFill="1" applyBorder="1" applyAlignment="1">
      <alignment horizontal="right" vertical="center" wrapText="1"/>
    </xf>
    <xf numFmtId="167" fontId="7" fillId="42" borderId="204" xfId="1" quotePrefix="1" applyNumberFormat="1" applyFont="1" applyFill="1" applyBorder="1" applyAlignment="1">
      <alignment horizontal="right" vertical="center" wrapText="1"/>
    </xf>
    <xf numFmtId="166" fontId="7" fillId="42" borderId="204" xfId="1" quotePrefix="1" applyNumberFormat="1" applyFont="1" applyFill="1" applyBorder="1" applyAlignment="1">
      <alignment horizontal="right" vertical="center" wrapText="1"/>
    </xf>
    <xf numFmtId="49" fontId="6" fillId="42" borderId="5" xfId="1" applyNumberFormat="1" applyFont="1" applyFill="1" applyBorder="1" applyAlignment="1">
      <alignment horizontal="left" vertical="center" wrapText="1"/>
    </xf>
    <xf numFmtId="167" fontId="6" fillId="42" borderId="1" xfId="1" quotePrefix="1" applyNumberFormat="1" applyFont="1" applyFill="1" applyBorder="1" applyAlignment="1">
      <alignment horizontal="center" vertical="center" wrapText="1"/>
    </xf>
    <xf numFmtId="37" fontId="7" fillId="42" borderId="1" xfId="1" quotePrefix="1" applyNumberFormat="1" applyFont="1" applyFill="1" applyBorder="1" applyAlignment="1">
      <alignment horizontal="right" vertical="center" wrapText="1"/>
    </xf>
    <xf numFmtId="3" fontId="7" fillId="42" borderId="1" xfId="1" quotePrefix="1" applyNumberFormat="1" applyFont="1" applyFill="1" applyBorder="1" applyAlignment="1">
      <alignment horizontal="right" vertical="center" wrapText="1"/>
    </xf>
    <xf numFmtId="167" fontId="6" fillId="42" borderId="13" xfId="1" quotePrefix="1" applyNumberFormat="1" applyFont="1" applyFill="1" applyBorder="1" applyAlignment="1">
      <alignment horizontal="center" vertical="center" wrapText="1"/>
    </xf>
    <xf numFmtId="167" fontId="6" fillId="42" borderId="13" xfId="1" quotePrefix="1" applyNumberFormat="1" applyFont="1" applyFill="1" applyBorder="1" applyAlignment="1">
      <alignment horizontal="right" vertical="center" wrapText="1"/>
    </xf>
    <xf numFmtId="3" fontId="6" fillId="42" borderId="13" xfId="1" quotePrefix="1" applyNumberFormat="1" applyFont="1" applyFill="1" applyBorder="1" applyAlignment="1">
      <alignment horizontal="right" vertical="center" wrapText="1"/>
    </xf>
    <xf numFmtId="166" fontId="6" fillId="42" borderId="13" xfId="1" quotePrefix="1" applyNumberFormat="1" applyFont="1" applyFill="1" applyBorder="1" applyAlignment="1">
      <alignment horizontal="right" vertical="center" wrapText="1"/>
    </xf>
    <xf numFmtId="213" fontId="6" fillId="42" borderId="13" xfId="3" quotePrefix="1" applyNumberFormat="1" applyFont="1" applyFill="1" applyBorder="1" applyAlignment="1">
      <alignment horizontal="right" vertical="center" wrapText="1"/>
    </xf>
    <xf numFmtId="167" fontId="6" fillId="42" borderId="14" xfId="1" quotePrefix="1" applyNumberFormat="1" applyFont="1" applyFill="1" applyBorder="1" applyAlignment="1">
      <alignment horizontal="center" vertical="center" wrapText="1"/>
    </xf>
    <xf numFmtId="164" fontId="6" fillId="42" borderId="14" xfId="3" quotePrefix="1" applyFont="1" applyFill="1" applyBorder="1" applyAlignment="1">
      <alignment horizontal="right" vertical="center" wrapText="1"/>
    </xf>
    <xf numFmtId="167" fontId="6" fillId="42" borderId="15" xfId="1" quotePrefix="1" applyNumberFormat="1" applyFont="1" applyFill="1" applyBorder="1" applyAlignment="1">
      <alignment horizontal="center" vertical="center" wrapText="1"/>
    </xf>
    <xf numFmtId="167" fontId="6" fillId="42" borderId="15" xfId="1" quotePrefix="1" applyNumberFormat="1" applyFont="1" applyFill="1" applyBorder="1" applyAlignment="1">
      <alignment horizontal="right" vertical="center" wrapText="1"/>
    </xf>
    <xf numFmtId="166" fontId="6" fillId="42" borderId="15" xfId="1" quotePrefix="1" applyNumberFormat="1" applyFont="1" applyFill="1" applyBorder="1" applyAlignment="1">
      <alignment horizontal="right" vertical="center" wrapText="1"/>
    </xf>
    <xf numFmtId="167" fontId="6" fillId="42" borderId="1" xfId="1" quotePrefix="1" applyNumberFormat="1" applyFont="1" applyFill="1" applyBorder="1" applyAlignment="1">
      <alignment horizontal="right" vertical="center" wrapText="1"/>
    </xf>
    <xf numFmtId="166" fontId="6" fillId="42" borderId="1" xfId="1" quotePrefix="1" applyNumberFormat="1" applyFont="1" applyFill="1" applyBorder="1" applyAlignment="1">
      <alignment horizontal="right" vertical="center" wrapText="1"/>
    </xf>
    <xf numFmtId="213" fontId="6" fillId="42" borderId="1" xfId="3" quotePrefix="1" applyNumberFormat="1" applyFont="1" applyFill="1" applyBorder="1" applyAlignment="1">
      <alignment horizontal="right" vertical="center" wrapText="1"/>
    </xf>
    <xf numFmtId="37" fontId="6" fillId="42" borderId="14" xfId="1" applyNumberFormat="1" applyFont="1" applyFill="1" applyBorder="1" applyAlignment="1" applyProtection="1">
      <alignment horizontal="center" vertical="center"/>
    </xf>
    <xf numFmtId="49" fontId="7" fillId="42" borderId="5" xfId="1" applyNumberFormat="1" applyFont="1" applyFill="1" applyBorder="1" applyAlignment="1" applyProtection="1">
      <alignment horizontal="left" vertical="center" wrapText="1"/>
    </xf>
    <xf numFmtId="167" fontId="7" fillId="42" borderId="1" xfId="1" quotePrefix="1" applyNumberFormat="1" applyFont="1" applyFill="1" applyBorder="1" applyAlignment="1">
      <alignment horizontal="center" vertical="center" wrapText="1"/>
    </xf>
    <xf numFmtId="167" fontId="7" fillId="42" borderId="1" xfId="1" quotePrefix="1" applyNumberFormat="1" applyFont="1" applyFill="1" applyBorder="1" applyAlignment="1">
      <alignment horizontal="right" vertical="center" wrapText="1"/>
    </xf>
    <xf numFmtId="49" fontId="6" fillId="42" borderId="0" xfId="1" applyNumberFormat="1" applyFont="1" applyFill="1" applyBorder="1" applyAlignment="1" applyProtection="1">
      <alignment horizontal="left" vertical="center" wrapText="1"/>
    </xf>
    <xf numFmtId="167" fontId="6" fillId="42" borderId="9" xfId="1819" quotePrefix="1" applyNumberFormat="1" applyFont="1" applyFill="1" applyBorder="1" applyAlignment="1" applyProtection="1">
      <alignment horizontal="right" vertical="center" wrapText="1"/>
    </xf>
    <xf numFmtId="49" fontId="7" fillId="42" borderId="0" xfId="1" applyNumberFormat="1" applyFont="1" applyFill="1" applyBorder="1" applyAlignment="1" applyProtection="1">
      <alignment horizontal="left" vertical="center" wrapText="1"/>
    </xf>
    <xf numFmtId="37" fontId="7" fillId="42" borderId="15" xfId="1" applyNumberFormat="1" applyFont="1" applyFill="1" applyBorder="1" applyAlignment="1" applyProtection="1">
      <alignment horizontal="right" vertical="center"/>
    </xf>
    <xf numFmtId="49" fontId="7" fillId="42" borderId="15" xfId="1" applyNumberFormat="1" applyFont="1" applyFill="1" applyBorder="1" applyAlignment="1" applyProtection="1">
      <alignment horizontal="left" vertical="center" wrapText="1"/>
    </xf>
    <xf numFmtId="164" fontId="0" fillId="0" borderId="0" xfId="3" applyFont="1" applyFill="1"/>
    <xf numFmtId="167" fontId="0" fillId="0" borderId="0" xfId="0" applyNumberFormat="1" applyFill="1"/>
    <xf numFmtId="213" fontId="6" fillId="42" borderId="1" xfId="0" applyNumberFormat="1" applyFont="1" applyFill="1" applyBorder="1"/>
    <xf numFmtId="166" fontId="6" fillId="42" borderId="15" xfId="3" applyNumberFormat="1" applyFont="1" applyFill="1" applyBorder="1"/>
    <xf numFmtId="166" fontId="6" fillId="42" borderId="239" xfId="3" applyNumberFormat="1" applyFont="1" applyFill="1" applyBorder="1"/>
    <xf numFmtId="167" fontId="32" fillId="0" borderId="0" xfId="0" applyNumberFormat="1" applyFont="1" applyFill="1"/>
    <xf numFmtId="164" fontId="6" fillId="42" borderId="1" xfId="1" applyNumberFormat="1" applyFont="1" applyFill="1" applyBorder="1" applyAlignment="1">
      <alignment horizontal="center" vertical="center"/>
    </xf>
    <xf numFmtId="37" fontId="6" fillId="42" borderId="1" xfId="1" quotePrefix="1" applyNumberFormat="1" applyFont="1" applyFill="1" applyBorder="1" applyAlignment="1">
      <alignment horizontal="center" vertical="top" wrapText="1"/>
    </xf>
    <xf numFmtId="37" fontId="6" fillId="42" borderId="1" xfId="1" quotePrefix="1" applyNumberFormat="1" applyFont="1" applyFill="1" applyBorder="1" applyAlignment="1">
      <alignment horizontal="right" vertical="top" wrapText="1"/>
    </xf>
    <xf numFmtId="164" fontId="6" fillId="42" borderId="1" xfId="3" quotePrefix="1" applyFont="1" applyFill="1" applyBorder="1" applyAlignment="1">
      <alignment horizontal="right" vertical="top" wrapText="1"/>
    </xf>
    <xf numFmtId="37" fontId="6" fillId="42" borderId="15" xfId="1" quotePrefix="1" applyNumberFormat="1" applyFont="1" applyFill="1" applyBorder="1" applyAlignment="1">
      <alignment horizontal="center" vertical="top" wrapText="1"/>
    </xf>
    <xf numFmtId="37" fontId="7" fillId="42" borderId="14" xfId="1" applyNumberFormat="1" applyFont="1" applyFill="1" applyBorder="1" applyAlignment="1" applyProtection="1">
      <alignment horizontal="right" vertical="top" wrapText="1" indent="1"/>
    </xf>
    <xf numFmtId="166" fontId="6" fillId="42" borderId="1" xfId="1" quotePrefix="1" applyFont="1" applyFill="1" applyBorder="1" applyAlignment="1">
      <alignment horizontal="center" vertical="center" wrapText="1"/>
    </xf>
    <xf numFmtId="166" fontId="6" fillId="42" borderId="0" xfId="1" quotePrefix="1" applyFont="1" applyFill="1" applyBorder="1" applyAlignment="1">
      <alignment horizontal="center" vertical="center" wrapText="1"/>
    </xf>
    <xf numFmtId="37" fontId="7" fillId="42" borderId="14" xfId="1" quotePrefix="1" applyNumberFormat="1" applyFont="1" applyFill="1" applyBorder="1" applyAlignment="1">
      <alignment horizontal="center" vertical="top" wrapText="1"/>
    </xf>
    <xf numFmtId="37" fontId="7" fillId="42" borderId="14" xfId="1" applyNumberFormat="1" applyFont="1" applyFill="1" applyBorder="1" applyAlignment="1">
      <alignment vertical="top" wrapText="1"/>
    </xf>
    <xf numFmtId="37" fontId="6" fillId="42" borderId="14" xfId="1" applyNumberFormat="1" applyFont="1" applyFill="1" applyBorder="1" applyAlignment="1">
      <alignment horizontal="left" vertical="top" wrapText="1" indent="1"/>
    </xf>
    <xf numFmtId="37" fontId="6" fillId="42" borderId="0" xfId="1" quotePrefix="1" applyNumberFormat="1" applyFont="1" applyFill="1" applyBorder="1" applyAlignment="1">
      <alignment horizontal="center" vertical="center" wrapText="1"/>
    </xf>
    <xf numFmtId="37" fontId="6" fillId="42" borderId="14" xfId="1" quotePrefix="1" applyNumberFormat="1" applyFont="1" applyFill="1" applyBorder="1" applyAlignment="1">
      <alignment horizontal="right" vertical="center" wrapText="1"/>
    </xf>
    <xf numFmtId="37" fontId="6" fillId="42" borderId="14" xfId="1" applyNumberFormat="1" applyFont="1" applyFill="1" applyBorder="1" applyAlignment="1">
      <alignment horizontal="left" vertical="center" wrapText="1"/>
    </xf>
    <xf numFmtId="167" fontId="6" fillId="42" borderId="0" xfId="1" quotePrefix="1" applyNumberFormat="1" applyFont="1" applyFill="1" applyBorder="1" applyAlignment="1">
      <alignment horizontal="center" vertical="top" wrapText="1"/>
    </xf>
    <xf numFmtId="164" fontId="6" fillId="42" borderId="1" xfId="0" applyNumberFormat="1" applyFont="1" applyFill="1" applyBorder="1" applyAlignment="1">
      <alignment horizontal="right" vertical="center"/>
    </xf>
    <xf numFmtId="167" fontId="6" fillId="42" borderId="0" xfId="1" quotePrefix="1" applyNumberFormat="1" applyFont="1" applyFill="1" applyBorder="1" applyAlignment="1">
      <alignment horizontal="center" vertical="center" wrapText="1"/>
    </xf>
    <xf numFmtId="37" fontId="6" fillId="42" borderId="14" xfId="1" applyNumberFormat="1" applyFont="1" applyFill="1" applyBorder="1" applyAlignment="1">
      <alignment vertical="top" wrapText="1"/>
    </xf>
    <xf numFmtId="37" fontId="7" fillId="42" borderId="14" xfId="1" applyNumberFormat="1" applyFont="1" applyFill="1" applyBorder="1" applyAlignment="1" applyProtection="1">
      <alignment horizontal="right" vertical="justify" wrapText="1"/>
    </xf>
    <xf numFmtId="37" fontId="7" fillId="42" borderId="14" xfId="1" applyNumberFormat="1" applyFont="1" applyFill="1" applyBorder="1" applyAlignment="1">
      <alignment horizontal="center" vertical="top" wrapText="1"/>
    </xf>
    <xf numFmtId="164" fontId="6" fillId="42" borderId="1" xfId="3" applyFont="1" applyFill="1" applyBorder="1" applyAlignment="1">
      <alignment horizontal="right"/>
    </xf>
    <xf numFmtId="37" fontId="6" fillId="42" borderId="15" xfId="1" applyNumberFormat="1" applyFont="1" applyFill="1" applyBorder="1" applyAlignment="1" applyProtection="1">
      <alignment horizontal="right" vertical="top"/>
    </xf>
    <xf numFmtId="37" fontId="7" fillId="42" borderId="15" xfId="1" applyNumberFormat="1" applyFont="1" applyFill="1" applyBorder="1" applyAlignment="1" applyProtection="1">
      <alignment horizontal="right" vertical="top" wrapText="1" indent="1"/>
    </xf>
    <xf numFmtId="166" fontId="6" fillId="42" borderId="15" xfId="1" quotePrefix="1" applyFont="1" applyFill="1" applyBorder="1" applyAlignment="1">
      <alignment horizontal="center" vertical="center" wrapText="1"/>
    </xf>
    <xf numFmtId="164" fontId="7" fillId="42" borderId="1" xfId="0" applyNumberFormat="1" applyFont="1" applyFill="1" applyBorder="1" applyAlignment="1">
      <alignment horizontal="right" vertical="center"/>
    </xf>
    <xf numFmtId="166" fontId="7" fillId="42" borderId="1" xfId="3" applyNumberFormat="1" applyFont="1" applyFill="1" applyBorder="1" applyAlignment="1">
      <alignment horizontal="right" vertical="top"/>
    </xf>
    <xf numFmtId="166" fontId="6" fillId="42" borderId="1" xfId="3" applyNumberFormat="1" applyFont="1" applyFill="1" applyBorder="1" applyAlignment="1">
      <alignment horizontal="right" vertical="top"/>
    </xf>
    <xf numFmtId="0" fontId="7" fillId="47" borderId="10" xfId="0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horizontal="right"/>
    </xf>
    <xf numFmtId="166" fontId="141" fillId="0" borderId="0" xfId="0" applyNumberFormat="1" applyFont="1" applyFill="1" applyBorder="1" applyAlignment="1">
      <alignment horizontal="right"/>
    </xf>
    <xf numFmtId="167" fontId="6" fillId="42" borderId="240" xfId="0" applyNumberFormat="1" applyFont="1" applyFill="1" applyBorder="1"/>
    <xf numFmtId="0" fontId="7" fillId="47" borderId="10" xfId="0" applyFont="1" applyFill="1" applyBorder="1" applyAlignment="1">
      <alignment horizontal="center" vertical="center"/>
    </xf>
    <xf numFmtId="166" fontId="141" fillId="0" borderId="0" xfId="0" applyNumberFormat="1" applyFont="1" applyFill="1" applyBorder="1" applyAlignment="1">
      <alignment horizontal="right"/>
    </xf>
    <xf numFmtId="213" fontId="6" fillId="42" borderId="14" xfId="0" applyNumberFormat="1" applyFont="1" applyFill="1" applyBorder="1"/>
    <xf numFmtId="166" fontId="6" fillId="42" borderId="241" xfId="1" applyNumberFormat="1" applyFont="1" applyFill="1" applyBorder="1"/>
    <xf numFmtId="164" fontId="6" fillId="42" borderId="14" xfId="0" applyNumberFormat="1" applyFont="1" applyFill="1" applyBorder="1"/>
    <xf numFmtId="166" fontId="6" fillId="42" borderId="241" xfId="3" applyNumberFormat="1" applyFont="1" applyFill="1" applyBorder="1"/>
    <xf numFmtId="0" fontId="141" fillId="0" borderId="0" xfId="0" applyFont="1" applyFill="1" applyBorder="1" applyAlignment="1">
      <alignment horizontal="right"/>
    </xf>
    <xf numFmtId="166" fontId="6" fillId="42" borderId="14" xfId="1" applyFont="1" applyFill="1" applyBorder="1" applyAlignment="1">
      <alignment horizontal="center" vertical="center"/>
    </xf>
    <xf numFmtId="166" fontId="6" fillId="42" borderId="1" xfId="1" applyFont="1" applyFill="1" applyBorder="1" applyAlignment="1">
      <alignment horizontal="right" vertical="center"/>
    </xf>
    <xf numFmtId="166" fontId="6" fillId="42" borderId="14" xfId="1" quotePrefix="1" applyFont="1" applyFill="1" applyBorder="1" applyAlignment="1">
      <alignment horizontal="right" vertical="center" wrapText="1"/>
    </xf>
    <xf numFmtId="164" fontId="6" fillId="42" borderId="15" xfId="0" applyNumberFormat="1" applyFont="1" applyFill="1" applyBorder="1" applyAlignment="1">
      <alignment horizontal="right" vertical="center"/>
    </xf>
    <xf numFmtId="164" fontId="6" fillId="42" borderId="14" xfId="0" applyNumberFormat="1" applyFont="1" applyFill="1" applyBorder="1" applyAlignment="1">
      <alignment horizontal="right" vertical="center"/>
    </xf>
    <xf numFmtId="0" fontId="7" fillId="47" borderId="1" xfId="0" applyFont="1" applyFill="1" applyBorder="1" applyAlignment="1">
      <alignment horizontal="center" vertical="center"/>
    </xf>
    <xf numFmtId="0" fontId="7" fillId="47" borderId="10" xfId="0" applyFont="1" applyFill="1" applyBorder="1" applyAlignment="1">
      <alignment horizontal="center" vertical="center"/>
    </xf>
    <xf numFmtId="0" fontId="7" fillId="47" borderId="12" xfId="0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horizontal="right"/>
    </xf>
    <xf numFmtId="166" fontId="141" fillId="0" borderId="0" xfId="0" applyNumberFormat="1" applyFont="1" applyFill="1" applyBorder="1" applyAlignment="1">
      <alignment horizontal="right"/>
    </xf>
    <xf numFmtId="0" fontId="23" fillId="0" borderId="27" xfId="0" applyFont="1" applyBorder="1" applyAlignment="1">
      <alignment horizontal="left" vertical="top" wrapText="1"/>
    </xf>
    <xf numFmtId="0" fontId="23" fillId="0" borderId="14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3" fillId="0" borderId="29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32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 vertical="top" wrapText="1"/>
    </xf>
    <xf numFmtId="0" fontId="28" fillId="0" borderId="51" xfId="0" applyFont="1" applyBorder="1" applyAlignment="1">
      <alignment horizontal="justify" vertical="top" wrapText="1"/>
    </xf>
    <xf numFmtId="0" fontId="28" fillId="0" borderId="43" xfId="0" applyFont="1" applyBorder="1" applyAlignment="1">
      <alignment horizontal="justify" vertical="top" wrapText="1"/>
    </xf>
    <xf numFmtId="0" fontId="28" fillId="0" borderId="46" xfId="0" applyFont="1" applyBorder="1" applyAlignment="1">
      <alignment horizontal="justify" vertical="top" wrapText="1"/>
    </xf>
    <xf numFmtId="0" fontId="23" fillId="0" borderId="51" xfId="0" applyFont="1" applyBorder="1" applyAlignment="1">
      <alignment horizontal="left" vertical="top" wrapText="1"/>
    </xf>
    <xf numFmtId="0" fontId="23" fillId="0" borderId="43" xfId="0" applyFont="1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23" fillId="0" borderId="51" xfId="0" applyFont="1" applyBorder="1" applyAlignment="1">
      <alignment horizontal="justify" vertical="top" wrapText="1"/>
    </xf>
    <xf numFmtId="0" fontId="23" fillId="0" borderId="43" xfId="0" applyFont="1" applyBorder="1" applyAlignment="1">
      <alignment horizontal="justify" vertical="top" wrapText="1"/>
    </xf>
    <xf numFmtId="0" fontId="23" fillId="0" borderId="43" xfId="0" applyFont="1" applyBorder="1" applyAlignment="1">
      <alignment vertical="top" wrapText="1"/>
    </xf>
    <xf numFmtId="0" fontId="23" fillId="0" borderId="11" xfId="0" applyFont="1" applyBorder="1" applyAlignment="1">
      <alignment horizontal="justify" vertical="top" wrapText="1"/>
    </xf>
    <xf numFmtId="0" fontId="23" fillId="0" borderId="25" xfId="0" applyFont="1" applyBorder="1" applyAlignment="1">
      <alignment horizontal="left" vertical="top" wrapText="1"/>
    </xf>
    <xf numFmtId="0" fontId="23" fillId="0" borderId="5" xfId="0" quotePrefix="1" applyFont="1" applyBorder="1" applyAlignment="1">
      <alignment horizontal="center" vertical="top" wrapText="1"/>
    </xf>
    <xf numFmtId="0" fontId="23" fillId="0" borderId="19" xfId="0" quotePrefix="1" applyFont="1" applyBorder="1" applyAlignment="1">
      <alignment horizontal="center" vertical="top" wrapText="1"/>
    </xf>
    <xf numFmtId="0" fontId="0" fillId="0" borderId="43" xfId="0" applyFont="1" applyBorder="1" applyAlignment="1">
      <alignment horizontal="left" vertical="top" wrapText="1"/>
    </xf>
    <xf numFmtId="0" fontId="23" fillId="0" borderId="67" xfId="0" quotePrefix="1" applyFont="1" applyBorder="1" applyAlignment="1">
      <alignment horizontal="center" vertical="top" wrapText="1"/>
    </xf>
    <xf numFmtId="0" fontId="23" fillId="0" borderId="7" xfId="0" quotePrefix="1" applyFont="1" applyBorder="1" applyAlignment="1">
      <alignment horizontal="center" vertical="top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/>
    </xf>
    <xf numFmtId="0" fontId="23" fillId="0" borderId="46" xfId="0" applyFont="1" applyBorder="1" applyAlignment="1">
      <alignment vertical="top" wrapText="1"/>
    </xf>
    <xf numFmtId="0" fontId="23" fillId="0" borderId="8" xfId="0" applyFont="1" applyBorder="1" applyAlignment="1">
      <alignment horizontal="justify" vertical="top" wrapText="1"/>
    </xf>
    <xf numFmtId="0" fontId="20" fillId="3" borderId="5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 wrapText="1"/>
    </xf>
    <xf numFmtId="0" fontId="20" fillId="3" borderId="46" xfId="0" applyFont="1" applyFill="1" applyBorder="1" applyAlignment="1">
      <alignment horizontal="center" vertical="center" wrapText="1"/>
    </xf>
    <xf numFmtId="0" fontId="21" fillId="3" borderId="43" xfId="0" applyFont="1" applyFill="1" applyBorder="1" applyAlignment="1">
      <alignment horizontal="center" vertical="center" wrapText="1"/>
    </xf>
    <xf numFmtId="0" fontId="21" fillId="3" borderId="46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 wrapText="1"/>
    </xf>
    <xf numFmtId="0" fontId="20" fillId="3" borderId="45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left" vertical="top" wrapText="1"/>
    </xf>
    <xf numFmtId="0" fontId="20" fillId="3" borderId="2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56" xfId="0" applyFont="1" applyBorder="1" applyAlignment="1">
      <alignment horizontal="justify" vertical="top" wrapText="1"/>
    </xf>
    <xf numFmtId="0" fontId="25" fillId="0" borderId="50" xfId="0" applyFont="1" applyBorder="1" applyAlignment="1">
      <alignment horizontal="left" vertical="top" wrapText="1"/>
    </xf>
    <xf numFmtId="0" fontId="25" fillId="0" borderId="62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59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 wrapText="1"/>
    </xf>
    <xf numFmtId="0" fontId="25" fillId="0" borderId="55" xfId="0" applyFont="1" applyBorder="1" applyAlignment="1">
      <alignment horizontal="left" vertical="top" wrapText="1"/>
    </xf>
    <xf numFmtId="0" fontId="36" fillId="3" borderId="5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top" wrapText="1"/>
    </xf>
    <xf numFmtId="0" fontId="23" fillId="0" borderId="53" xfId="0" applyFont="1" applyBorder="1" applyAlignment="1">
      <alignment horizontal="left" vertical="top" wrapText="1"/>
    </xf>
    <xf numFmtId="0" fontId="23" fillId="0" borderId="55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3" fillId="0" borderId="59" xfId="0" applyFont="1" applyBorder="1" applyAlignment="1">
      <alignment horizontal="left" vertical="top" wrapText="1"/>
    </xf>
    <xf numFmtId="0" fontId="23" fillId="2" borderId="11" xfId="0" applyFont="1" applyFill="1" applyBorder="1" applyAlignment="1">
      <alignment horizontal="left" vertical="top" wrapText="1"/>
    </xf>
    <xf numFmtId="0" fontId="23" fillId="2" borderId="59" xfId="0" applyFont="1" applyFill="1" applyBorder="1" applyAlignment="1">
      <alignment horizontal="left" vertical="top" wrapText="1"/>
    </xf>
    <xf numFmtId="0" fontId="20" fillId="3" borderId="14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23" fillId="0" borderId="37" xfId="0" applyFont="1" applyBorder="1" applyAlignment="1">
      <alignment horizontal="left" vertical="top" wrapText="1"/>
    </xf>
    <xf numFmtId="0" fontId="23" fillId="0" borderId="38" xfId="0" applyFont="1" applyBorder="1" applyAlignment="1">
      <alignment horizontal="left" vertical="top" wrapText="1"/>
    </xf>
    <xf numFmtId="0" fontId="23" fillId="0" borderId="14" xfId="0" quotePrefix="1" applyFont="1" applyBorder="1" applyAlignment="1">
      <alignment horizontal="center" vertical="top" wrapText="1"/>
    </xf>
    <xf numFmtId="0" fontId="23" fillId="0" borderId="18" xfId="0" quotePrefix="1" applyFont="1" applyBorder="1" applyAlignment="1">
      <alignment horizontal="center" vertical="top" wrapText="1"/>
    </xf>
    <xf numFmtId="0" fontId="25" fillId="0" borderId="12" xfId="0" applyFont="1" applyBorder="1" applyAlignment="1">
      <alignment horizontal="left" vertical="top" wrapText="1"/>
    </xf>
    <xf numFmtId="0" fontId="25" fillId="0" borderId="32" xfId="0" applyFont="1" applyBorder="1" applyAlignment="1">
      <alignment horizontal="left" vertical="top" wrapText="1"/>
    </xf>
    <xf numFmtId="0" fontId="25" fillId="0" borderId="33" xfId="0" applyFont="1" applyBorder="1" applyAlignment="1">
      <alignment horizontal="left" vertical="top" wrapText="1"/>
    </xf>
    <xf numFmtId="0" fontId="23" fillId="0" borderId="27" xfId="0" applyFont="1" applyBorder="1" applyAlignment="1">
      <alignment horizontal="justify" vertical="top" wrapText="1"/>
    </xf>
    <xf numFmtId="0" fontId="23" fillId="0" borderId="14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justify" vertical="top" wrapText="1"/>
    </xf>
    <xf numFmtId="0" fontId="23" fillId="0" borderId="18" xfId="0" applyFont="1" applyBorder="1" applyAlignment="1">
      <alignment horizontal="left" vertical="top" wrapText="1"/>
    </xf>
    <xf numFmtId="0" fontId="25" fillId="0" borderId="39" xfId="0" applyFont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9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justify" vertical="top" wrapText="1"/>
    </xf>
    <xf numFmtId="0" fontId="23" fillId="0" borderId="15" xfId="0" quotePrefix="1" applyFont="1" applyBorder="1" applyAlignment="1">
      <alignment horizontal="center" vertical="top" wrapText="1"/>
    </xf>
    <xf numFmtId="0" fontId="23" fillId="0" borderId="14" xfId="0" applyFont="1" applyBorder="1" applyAlignment="1">
      <alignment vertical="top" wrapText="1"/>
    </xf>
    <xf numFmtId="0" fontId="23" fillId="0" borderId="35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0" fontId="28" fillId="0" borderId="35" xfId="0" applyFont="1" applyBorder="1" applyAlignment="1">
      <alignment horizontal="justify" vertical="top" wrapText="1"/>
    </xf>
    <xf numFmtId="0" fontId="28" fillId="0" borderId="14" xfId="0" applyFont="1" applyBorder="1" applyAlignment="1">
      <alignment horizontal="justify" vertical="top" wrapText="1"/>
    </xf>
    <xf numFmtId="0" fontId="28" fillId="0" borderId="18" xfId="0" applyFont="1" applyBorder="1" applyAlignment="1">
      <alignment horizontal="justify" vertical="top" wrapText="1"/>
    </xf>
    <xf numFmtId="0" fontId="23" fillId="0" borderId="26" xfId="0" applyFont="1" applyBorder="1" applyAlignment="1">
      <alignment horizontal="left" vertical="top" wrapText="1"/>
    </xf>
    <xf numFmtId="0" fontId="29" fillId="3" borderId="13" xfId="0" applyFont="1" applyFill="1" applyBorder="1" applyAlignment="1">
      <alignment horizontal="center" vertical="center" wrapText="1"/>
    </xf>
    <xf numFmtId="0" fontId="29" fillId="3" borderId="18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justify" vertical="top" wrapText="1"/>
    </xf>
    <xf numFmtId="0" fontId="23" fillId="0" borderId="18" xfId="0" applyFont="1" applyBorder="1" applyAlignment="1">
      <alignment vertical="top" wrapText="1"/>
    </xf>
    <xf numFmtId="0" fontId="136" fillId="45" borderId="62" xfId="3233" applyFont="1" applyFill="1" applyBorder="1" applyAlignment="1">
      <alignment horizontal="center" vertical="center" wrapText="1"/>
    </xf>
    <xf numFmtId="0" fontId="136" fillId="45" borderId="236" xfId="3233" applyFont="1" applyFill="1" applyBorder="1" applyAlignment="1">
      <alignment horizontal="center" vertical="center" wrapText="1"/>
    </xf>
    <xf numFmtId="0" fontId="136" fillId="45" borderId="61" xfId="3233" applyFont="1" applyFill="1" applyBorder="1" applyAlignment="1">
      <alignment horizontal="center" vertical="center"/>
    </xf>
    <xf numFmtId="0" fontId="136" fillId="45" borderId="224" xfId="3233" applyFont="1" applyFill="1" applyBorder="1" applyAlignment="1">
      <alignment horizontal="center" vertical="center"/>
    </xf>
    <xf numFmtId="0" fontId="136" fillId="45" borderId="51" xfId="3233" applyFont="1" applyFill="1" applyBorder="1" applyAlignment="1">
      <alignment horizontal="center" vertical="center" wrapText="1"/>
    </xf>
    <xf numFmtId="0" fontId="136" fillId="45" borderId="46" xfId="3233" applyFont="1" applyFill="1" applyBorder="1" applyAlignment="1">
      <alignment horizontal="center" vertical="center" wrapText="1"/>
    </xf>
    <xf numFmtId="0" fontId="20" fillId="42" borderId="7" xfId="0" applyFont="1" applyFill="1" applyBorder="1" applyAlignment="1">
      <alignment horizontal="center" vertical="center" wrapText="1"/>
    </xf>
    <xf numFmtId="0" fontId="20" fillId="42" borderId="8" xfId="0" applyFont="1" applyFill="1" applyBorder="1" applyAlignment="1">
      <alignment horizontal="center" vertical="center" wrapText="1"/>
    </xf>
    <xf numFmtId="0" fontId="20" fillId="42" borderId="9" xfId="0" applyFont="1" applyFill="1" applyBorder="1" applyAlignment="1">
      <alignment horizontal="center" vertical="center" wrapText="1"/>
    </xf>
    <xf numFmtId="0" fontId="22" fillId="42" borderId="28" xfId="0" applyFont="1" applyFill="1" applyBorder="1" applyAlignment="1">
      <alignment horizontal="center" vertical="center"/>
    </xf>
    <xf numFmtId="0" fontId="22" fillId="42" borderId="29" xfId="0" applyFont="1" applyFill="1" applyBorder="1" applyAlignment="1">
      <alignment horizontal="center" vertical="center"/>
    </xf>
    <xf numFmtId="0" fontId="22" fillId="42" borderId="30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top" wrapText="1"/>
    </xf>
    <xf numFmtId="0" fontId="23" fillId="0" borderId="173" xfId="0" applyFont="1" applyBorder="1" applyAlignment="1">
      <alignment horizontal="left" vertical="top" wrapText="1"/>
    </xf>
    <xf numFmtId="0" fontId="23" fillId="0" borderId="88" xfId="0" applyFont="1" applyBorder="1" applyAlignment="1">
      <alignment horizontal="left" vertical="top" wrapText="1"/>
    </xf>
    <xf numFmtId="0" fontId="21" fillId="42" borderId="5" xfId="0" applyFont="1" applyFill="1" applyBorder="1" applyAlignment="1">
      <alignment horizontal="center" vertical="center"/>
    </xf>
    <xf numFmtId="0" fontId="21" fillId="42" borderId="0" xfId="0" applyFont="1" applyFill="1" applyBorder="1" applyAlignment="1">
      <alignment horizontal="center" vertical="center"/>
    </xf>
    <xf numFmtId="0" fontId="21" fillId="42" borderId="6" xfId="0" applyFont="1" applyFill="1" applyBorder="1" applyAlignment="1">
      <alignment horizontal="center" vertical="center"/>
    </xf>
    <xf numFmtId="0" fontId="21" fillId="42" borderId="19" xfId="0" applyFont="1" applyFill="1" applyBorder="1" applyAlignment="1">
      <alignment horizontal="center" vertical="center"/>
    </xf>
    <xf numFmtId="0" fontId="21" fillId="42" borderId="20" xfId="0" applyFont="1" applyFill="1" applyBorder="1" applyAlignment="1">
      <alignment horizontal="center" vertical="center"/>
    </xf>
    <xf numFmtId="0" fontId="21" fillId="42" borderId="21" xfId="0" applyFont="1" applyFill="1" applyBorder="1" applyAlignment="1">
      <alignment horizontal="center" vertical="center"/>
    </xf>
    <xf numFmtId="0" fontId="23" fillId="0" borderId="214" xfId="0" applyFont="1" applyBorder="1" applyAlignment="1">
      <alignment horizontal="left" vertical="top" wrapText="1"/>
    </xf>
    <xf numFmtId="0" fontId="23" fillId="0" borderId="215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justify" vertical="top" wrapText="1"/>
    </xf>
    <xf numFmtId="0" fontId="23" fillId="0" borderId="15" xfId="0" applyFont="1" applyBorder="1" applyAlignment="1">
      <alignment horizontal="left" vertical="top" wrapText="1"/>
    </xf>
    <xf numFmtId="0" fontId="25" fillId="0" borderId="29" xfId="0" applyFont="1" applyBorder="1" applyAlignment="1">
      <alignment horizontal="left" vertical="top" wrapText="1"/>
    </xf>
    <xf numFmtId="0" fontId="25" fillId="0" borderId="30" xfId="0" applyFont="1" applyBorder="1" applyAlignment="1">
      <alignment horizontal="left" vertical="top" wrapText="1"/>
    </xf>
    <xf numFmtId="0" fontId="25" fillId="0" borderId="173" xfId="0" applyFont="1" applyBorder="1" applyAlignment="1">
      <alignment horizontal="left" vertical="top" wrapText="1"/>
    </xf>
    <xf numFmtId="0" fontId="25" fillId="0" borderId="88" xfId="0" applyFont="1" applyBorder="1" applyAlignment="1">
      <alignment horizontal="left" vertical="top" wrapText="1"/>
    </xf>
    <xf numFmtId="0" fontId="22" fillId="0" borderId="28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left" vertical="top" wrapText="1"/>
    </xf>
    <xf numFmtId="0" fontId="23" fillId="0" borderId="26" xfId="0" applyFont="1" applyFill="1" applyBorder="1" applyAlignment="1">
      <alignment horizontal="left" vertical="top" wrapText="1"/>
    </xf>
    <xf numFmtId="0" fontId="23" fillId="0" borderId="8" xfId="0" applyFont="1" applyFill="1" applyBorder="1" applyAlignment="1">
      <alignment horizontal="left" vertical="top" wrapText="1"/>
    </xf>
    <xf numFmtId="0" fontId="23" fillId="0" borderId="9" xfId="0" applyFont="1" applyFill="1" applyBorder="1" applyAlignment="1">
      <alignment horizontal="left" vertical="top" wrapText="1"/>
    </xf>
    <xf numFmtId="0" fontId="23" fillId="0" borderId="173" xfId="0" applyFont="1" applyFill="1" applyBorder="1" applyAlignment="1">
      <alignment horizontal="left" vertical="top" wrapText="1"/>
    </xf>
    <xf numFmtId="0" fontId="23" fillId="0" borderId="88" xfId="0" applyFont="1" applyFill="1" applyBorder="1" applyAlignment="1">
      <alignment horizontal="left" vertical="top" wrapText="1"/>
    </xf>
    <xf numFmtId="0" fontId="23" fillId="0" borderId="86" xfId="0" applyFont="1" applyFill="1" applyBorder="1" applyAlignment="1">
      <alignment horizontal="left" vertical="top" wrapText="1"/>
    </xf>
    <xf numFmtId="0" fontId="23" fillId="0" borderId="4" xfId="0" applyFont="1" applyFill="1" applyBorder="1" applyAlignment="1">
      <alignment horizontal="left" vertical="top" wrapText="1"/>
    </xf>
    <xf numFmtId="0" fontId="23" fillId="0" borderId="202" xfId="0" applyFont="1" applyFill="1" applyBorder="1" applyAlignment="1">
      <alignment horizontal="left" vertical="top" wrapText="1"/>
    </xf>
    <xf numFmtId="0" fontId="23" fillId="0" borderId="214" xfId="0" applyFont="1" applyFill="1" applyBorder="1" applyAlignment="1">
      <alignment horizontal="left" vertical="top" wrapText="1"/>
    </xf>
    <xf numFmtId="0" fontId="23" fillId="0" borderId="215" xfId="0" applyFont="1" applyFill="1" applyBorder="1" applyAlignment="1">
      <alignment horizontal="left" vertical="top" wrapText="1"/>
    </xf>
    <xf numFmtId="0" fontId="23" fillId="0" borderId="27" xfId="0" applyFont="1" applyFill="1" applyBorder="1" applyAlignment="1">
      <alignment horizontal="left" vertical="top" wrapText="1"/>
    </xf>
    <xf numFmtId="0" fontId="23" fillId="0" borderId="14" xfId="0" applyFont="1" applyFill="1" applyBorder="1" applyAlignment="1">
      <alignment horizontal="left" vertical="top" wrapText="1"/>
    </xf>
    <xf numFmtId="0" fontId="23" fillId="0" borderId="14" xfId="0" applyFont="1" applyFill="1" applyBorder="1" applyAlignment="1">
      <alignment vertical="top" wrapText="1"/>
    </xf>
    <xf numFmtId="0" fontId="23" fillId="0" borderId="18" xfId="0" applyFont="1" applyFill="1" applyBorder="1" applyAlignment="1">
      <alignment vertical="top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left" vertical="top" wrapText="1"/>
    </xf>
    <xf numFmtId="0" fontId="23" fillId="0" borderId="21" xfId="0" applyFont="1" applyFill="1" applyBorder="1" applyAlignment="1">
      <alignment horizontal="left" vertical="top" wrapText="1"/>
    </xf>
    <xf numFmtId="0" fontId="23" fillId="0" borderId="217" xfId="0" applyFont="1" applyBorder="1" applyAlignment="1">
      <alignment horizontal="left" vertical="top" wrapText="1"/>
    </xf>
    <xf numFmtId="0" fontId="23" fillId="2" borderId="173" xfId="0" applyFont="1" applyFill="1" applyBorder="1" applyAlignment="1">
      <alignment horizontal="left" vertical="top" wrapText="1"/>
    </xf>
    <xf numFmtId="0" fontId="23" fillId="2" borderId="217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left" vertical="top" wrapText="1"/>
    </xf>
    <xf numFmtId="0" fontId="25" fillId="0" borderId="86" xfId="0" applyFont="1" applyBorder="1" applyAlignment="1">
      <alignment horizontal="left" vertical="top" wrapText="1"/>
    </xf>
    <xf numFmtId="0" fontId="23" fillId="0" borderId="221" xfId="0" applyFont="1" applyBorder="1" applyAlignment="1">
      <alignment horizontal="left" vertical="top" wrapText="1"/>
    </xf>
    <xf numFmtId="0" fontId="22" fillId="42" borderId="67" xfId="0" applyFont="1" applyFill="1" applyBorder="1" applyAlignment="1">
      <alignment horizontal="center" vertical="center"/>
    </xf>
    <xf numFmtId="0" fontId="22" fillId="42" borderId="179" xfId="0" applyFont="1" applyFill="1" applyBorder="1" applyAlignment="1">
      <alignment horizontal="center" vertical="center"/>
    </xf>
    <xf numFmtId="0" fontId="22" fillId="42" borderId="35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justify" vertical="top" wrapText="1"/>
    </xf>
    <xf numFmtId="0" fontId="23" fillId="0" borderId="46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37" fontId="11" fillId="2" borderId="10" xfId="1" applyNumberFormat="1" applyFont="1" applyFill="1" applyBorder="1" applyAlignment="1">
      <alignment horizontal="center" vertical="center" wrapText="1"/>
    </xf>
    <xf numFmtId="37" fontId="11" fillId="2" borderId="12" xfId="1" applyNumberFormat="1" applyFont="1" applyFill="1" applyBorder="1" applyAlignment="1">
      <alignment horizontal="center" vertical="center"/>
    </xf>
    <xf numFmtId="37" fontId="12" fillId="4" borderId="10" xfId="1" applyNumberFormat="1" applyFont="1" applyFill="1" applyBorder="1" applyAlignment="1">
      <alignment horizontal="center" vertical="center" wrapText="1"/>
    </xf>
    <xf numFmtId="37" fontId="12" fillId="4" borderId="12" xfId="1" applyNumberFormat="1" applyFont="1" applyFill="1" applyBorder="1" applyAlignment="1">
      <alignment horizontal="center" vertical="center"/>
    </xf>
    <xf numFmtId="37" fontId="10" fillId="2" borderId="14" xfId="1" applyNumberFormat="1" applyFont="1" applyFill="1" applyBorder="1" applyAlignment="1">
      <alignment horizontal="left" vertical="top" wrapText="1"/>
    </xf>
    <xf numFmtId="37" fontId="11" fillId="2" borderId="13" xfId="1" applyNumberFormat="1" applyFont="1" applyFill="1" applyBorder="1" applyAlignment="1">
      <alignment horizontal="center" vertical="center" wrapText="1"/>
    </xf>
    <xf numFmtId="37" fontId="11" fillId="2" borderId="15" xfId="1" applyNumberFormat="1" applyFont="1" applyFill="1" applyBorder="1" applyAlignment="1">
      <alignment horizontal="center" vertical="center" wrapText="1"/>
    </xf>
    <xf numFmtId="49" fontId="125" fillId="41" borderId="13" xfId="1" applyNumberFormat="1" applyFont="1" applyFill="1" applyBorder="1" applyAlignment="1">
      <alignment horizontal="center" vertical="center"/>
    </xf>
    <xf numFmtId="49" fontId="125" fillId="41" borderId="15" xfId="1" applyNumberFormat="1" applyFont="1" applyFill="1" applyBorder="1" applyAlignment="1">
      <alignment horizontal="center" vertical="center"/>
    </xf>
    <xf numFmtId="37" fontId="125" fillId="41" borderId="13" xfId="1" applyNumberFormat="1" applyFont="1" applyFill="1" applyBorder="1" applyAlignment="1">
      <alignment horizontal="center" vertical="center"/>
    </xf>
    <xf numFmtId="37" fontId="125" fillId="41" borderId="15" xfId="1" applyNumberFormat="1" applyFont="1" applyFill="1" applyBorder="1" applyAlignment="1">
      <alignment horizontal="center" vertical="center"/>
    </xf>
    <xf numFmtId="37" fontId="125" fillId="41" borderId="13" xfId="1" applyNumberFormat="1" applyFont="1" applyFill="1" applyBorder="1" applyAlignment="1">
      <alignment horizontal="center" vertical="center" wrapText="1"/>
    </xf>
    <xf numFmtId="37" fontId="125" fillId="41" borderId="15" xfId="1" applyNumberFormat="1" applyFont="1" applyFill="1" applyBorder="1" applyAlignment="1">
      <alignment horizontal="center" vertical="center" wrapText="1"/>
    </xf>
    <xf numFmtId="0" fontId="143" fillId="0" borderId="0" xfId="0" applyFont="1" applyFill="1"/>
    <xf numFmtId="164" fontId="143" fillId="0" borderId="0" xfId="3" applyFont="1" applyFill="1"/>
    <xf numFmtId="164" fontId="144" fillId="0" borderId="0" xfId="3" applyFont="1" applyFill="1"/>
    <xf numFmtId="167" fontId="8" fillId="42" borderId="14" xfId="1" applyNumberFormat="1" applyFont="1" applyFill="1" applyBorder="1"/>
    <xf numFmtId="167" fontId="5" fillId="42" borderId="1" xfId="1" applyNumberFormat="1" applyFont="1" applyFill="1" applyBorder="1"/>
    <xf numFmtId="0" fontId="8" fillId="42" borderId="14" xfId="0" applyFont="1" applyFill="1" applyBorder="1"/>
    <xf numFmtId="167" fontId="8" fillId="42" borderId="1" xfId="1" applyNumberFormat="1" applyFont="1" applyFill="1" applyBorder="1"/>
    <xf numFmtId="167" fontId="5" fillId="42" borderId="204" xfId="0" applyNumberFormat="1" applyFont="1" applyFill="1" applyBorder="1"/>
    <xf numFmtId="164" fontId="6" fillId="0" borderId="0" xfId="0" applyNumberFormat="1" applyFont="1" applyFill="1"/>
    <xf numFmtId="167" fontId="143" fillId="0" borderId="0" xfId="0" applyNumberFormat="1" applyFont="1" applyFill="1"/>
    <xf numFmtId="167" fontId="6" fillId="0" borderId="0" xfId="0" applyNumberFormat="1" applyFont="1" applyFill="1"/>
  </cellXfs>
  <cellStyles count="3236">
    <cellStyle name="_x000a_386grabber=M" xfId="13" xr:uid="{00000000-0005-0000-0000-000000000000}"/>
    <cellStyle name="_01 SV AG" xfId="14" xr:uid="{00000000-0005-0000-0000-000001000000}"/>
    <cellStyle name="_2.01.03.01" xfId="15" xr:uid="{00000000-0005-0000-0000-000002000000}"/>
    <cellStyle name="_AG base Dec 2007 - 240408" xfId="16" xr:uid="{00000000-0005-0000-0000-000003000000}"/>
    <cellStyle name="_AG base Dec 2007 - 280308" xfId="17" xr:uid="{00000000-0005-0000-0000-000004000000}"/>
    <cellStyle name="_AQUA PROJECTION_Final Value" xfId="18" xr:uid="{00000000-0005-0000-0000-000005000000}"/>
    <cellStyle name="_Backup of console danar 120906" xfId="19" xr:uid="{00000000-0005-0000-0000-000006000000}"/>
    <cellStyle name="_BDJ" xfId="20" xr:uid="{00000000-0005-0000-0000-000007000000}"/>
    <cellStyle name="_Budidharma Jakarta_Final" xfId="21" xr:uid="{00000000-0005-0000-0000-000008000000}"/>
    <cellStyle name="_console danar 120906" xfId="22" xr:uid="{00000000-0005-0000-0000-000009000000}"/>
    <cellStyle name="_Consolidated Projection" xfId="23" xr:uid="{00000000-0005-0000-0000-00000A000000}"/>
    <cellStyle name="_Copy of Copy of Mega Safe_07July06" xfId="24" xr:uid="{00000000-0005-0000-0000-00000B000000}"/>
    <cellStyle name="_Global Coal Comps (Mar 2007)_V2" xfId="25" xr:uid="{00000000-0005-0000-0000-00000C000000}"/>
    <cellStyle name="_Global Coal Comps (Mar 2007)_V3" xfId="26" xr:uid="{00000000-0005-0000-0000-00000D000000}"/>
    <cellStyle name="_Mega Safe_07July06" xfId="27" xr:uid="{00000000-0005-0000-0000-00000E000000}"/>
    <cellStyle name="_mining_03.27.07" xfId="28" xr:uid="{00000000-0005-0000-0000-00000F000000}"/>
    <cellStyle name="_Petrochemical Comps_03.13.07" xfId="29" xr:uid="{00000000-0005-0000-0000-000010000000}"/>
    <cellStyle name="_petrochemical Comps_03.13.07_V3" xfId="30" xr:uid="{00000000-0005-0000-0000-000011000000}"/>
    <cellStyle name="_PETROWIDADA_as of 311207_draft1" xfId="31" xr:uid="{00000000-0005-0000-0000-000012000000}"/>
    <cellStyle name="_PMI 04 Draft AF - 14-2-2008" xfId="32" xr:uid="{00000000-0005-0000-0000-000013000000}"/>
    <cellStyle name="_Projection DR Inti (20-06-06)" xfId="33" xr:uid="{00000000-0005-0000-0000-000014000000}"/>
    <cellStyle name="_Projection for AAJ 6nov07" xfId="34" xr:uid="{00000000-0005-0000-0000-000015000000}"/>
    <cellStyle name="_Proyeksi AG_290408" xfId="35" xr:uid="{00000000-0005-0000-0000-000016000000}"/>
    <cellStyle name="_Proyeksi BDJ 030706" xfId="36" xr:uid="{00000000-0005-0000-0000-000017000000}"/>
    <cellStyle name="_Proyeksi EBCI 24-4-08" xfId="37" xr:uid="{00000000-0005-0000-0000-000018000000}"/>
    <cellStyle name="_Proyeksi EBCI 29-4-08" xfId="38" xr:uid="{00000000-0005-0000-0000-000019000000}"/>
    <cellStyle name="_S-Oil Model v47" xfId="39" xr:uid="{00000000-0005-0000-0000-00001A000000}"/>
    <cellStyle name="_Summary Projection 24jul07" xfId="40" xr:uid="{00000000-0005-0000-0000-00001B000000}"/>
    <cellStyle name="_Valuation TTII_300507_update" xfId="41" xr:uid="{00000000-0005-0000-0000-00001C000000}"/>
    <cellStyle name="_Wind Comps_03.20.07_V2" xfId="42" xr:uid="{00000000-0005-0000-0000-00001D000000}"/>
    <cellStyle name="‚" xfId="43" xr:uid="{00000000-0005-0000-0000-00001E000000}"/>
    <cellStyle name="„" xfId="44" xr:uid="{00000000-0005-0000-0000-00001F000000}"/>
    <cellStyle name="£" xfId="45" xr:uid="{00000000-0005-0000-0000-000020000000}"/>
    <cellStyle name="£_01 SV AG" xfId="46" xr:uid="{00000000-0005-0000-0000-000021000000}"/>
    <cellStyle name="£_BT Final Spreadsheet_revisi" xfId="47" xr:uid="{00000000-0005-0000-0000-000022000000}"/>
    <cellStyle name="£_Final calculation" xfId="48" xr:uid="{00000000-0005-0000-0000-000023000000}"/>
    <cellStyle name="£_Final calculation_01 SV AG" xfId="49" xr:uid="{00000000-0005-0000-0000-000024000000}"/>
    <cellStyle name="£_Final calculation_PETROWIDADA_as of 311207_draft1" xfId="50" xr:uid="{00000000-0005-0000-0000-000025000000}"/>
    <cellStyle name="£_Final calculation_PMI 04 Draft AF - 14-2-2008" xfId="51" xr:uid="{00000000-0005-0000-0000-000026000000}"/>
    <cellStyle name="£_Final calculation_Proyeksi AG_290408" xfId="52" xr:uid="{00000000-0005-0000-0000-000027000000}"/>
    <cellStyle name="£_Final calculation_Proyeksi EBCI 24-4-08" xfId="53" xr:uid="{00000000-0005-0000-0000-000028000000}"/>
    <cellStyle name="£_Final calculation_Proyeksi EBCI 29-4-08" xfId="54" xr:uid="{00000000-0005-0000-0000-000029000000}"/>
    <cellStyle name="£_Interex_SV_060208 AW" xfId="55" xr:uid="{00000000-0005-0000-0000-00002A000000}"/>
    <cellStyle name="£_Interex_SV_300108 AW" xfId="56" xr:uid="{00000000-0005-0000-0000-00002B000000}"/>
    <cellStyle name="£_Jasa Arta FINAL DRAFT 1 (3-5-07)" xfId="57" xr:uid="{00000000-0005-0000-0000-00002C000000}"/>
    <cellStyle name="£_Multi Harapan Utama Final" xfId="58" xr:uid="{00000000-0005-0000-0000-00002D000000}"/>
    <cellStyle name="£_Multi Harapan Utama Final_01 SV AG" xfId="59" xr:uid="{00000000-0005-0000-0000-00002E000000}"/>
    <cellStyle name="£_Multi Harapan Utama Final_PETROWIDADA_as of 311207_draft1" xfId="60" xr:uid="{00000000-0005-0000-0000-00002F000000}"/>
    <cellStyle name="£_Multi Harapan Utama Final_PMI 04 Draft AF - 14-2-2008" xfId="61" xr:uid="{00000000-0005-0000-0000-000030000000}"/>
    <cellStyle name="£_Multi Harapan Utama Final_Proyeksi AG_290408" xfId="62" xr:uid="{00000000-0005-0000-0000-000031000000}"/>
    <cellStyle name="£_Multi Harapan Utama Final_Proyeksi EBCI 24-4-08" xfId="63" xr:uid="{00000000-0005-0000-0000-000032000000}"/>
    <cellStyle name="£_Multi Harapan Utama Final_Proyeksi EBCI 29-4-08" xfId="64" xr:uid="{00000000-0005-0000-0000-000033000000}"/>
    <cellStyle name="£_PETROWIDADA_as of 311207_draft1" xfId="65" xr:uid="{00000000-0005-0000-0000-000034000000}"/>
    <cellStyle name="£_PMI 04 Draft AF - 14-2-2008" xfId="66" xr:uid="{00000000-0005-0000-0000-000035000000}"/>
    <cellStyle name="£_Projection_DVLA_DWL_091006-rev1" xfId="67" xr:uid="{00000000-0005-0000-0000-000036000000}"/>
    <cellStyle name="£_Projection_DVLA_DWL_091006-rev1_01 SV AG" xfId="68" xr:uid="{00000000-0005-0000-0000-000037000000}"/>
    <cellStyle name="£_Projection_DVLA_DWL_091006-rev1_PETROWIDADA_as of 311207_draft1" xfId="69" xr:uid="{00000000-0005-0000-0000-000038000000}"/>
    <cellStyle name="£_Projection_DVLA_DWL_091006-rev1_PMI 04 Draft AF - 14-2-2008" xfId="70" xr:uid="{00000000-0005-0000-0000-000039000000}"/>
    <cellStyle name="£_Projection_DVLA_DWL_091006-rev1_Proyeksi AG_290408" xfId="71" xr:uid="{00000000-0005-0000-0000-00003A000000}"/>
    <cellStyle name="£_Projection_DVLA_DWL_091006-rev1_Proyeksi EBCI 24-4-08" xfId="72" xr:uid="{00000000-0005-0000-0000-00003B000000}"/>
    <cellStyle name="£_Projection_DVLA_DWL_091006-rev1_Proyeksi EBCI 29-4-08" xfId="73" xr:uid="{00000000-0005-0000-0000-00003C000000}"/>
    <cellStyle name="£_Projection_GK" xfId="74" xr:uid="{00000000-0005-0000-0000-00003D000000}"/>
    <cellStyle name="£_Projection_GK_01 SV AG" xfId="75" xr:uid="{00000000-0005-0000-0000-00003E000000}"/>
    <cellStyle name="£_Projection_GK_PETROWIDADA_as of 311207_draft1" xfId="76" xr:uid="{00000000-0005-0000-0000-00003F000000}"/>
    <cellStyle name="£_Projection_GK_PMI 04 Draft AF - 14-2-2008" xfId="77" xr:uid="{00000000-0005-0000-0000-000040000000}"/>
    <cellStyle name="£_Projection_GK_Proyeksi AG_290408" xfId="78" xr:uid="{00000000-0005-0000-0000-000041000000}"/>
    <cellStyle name="£_Projection_GK_Proyeksi EBCI 24-4-08" xfId="79" xr:uid="{00000000-0005-0000-0000-000042000000}"/>
    <cellStyle name="£_Projection_GK_Proyeksi EBCI 29-4-08" xfId="80" xr:uid="{00000000-0005-0000-0000-000043000000}"/>
    <cellStyle name="£_Proyeksi AG_290408" xfId="81" xr:uid="{00000000-0005-0000-0000-000044000000}"/>
    <cellStyle name="£_Proyeksi EBCI 24-4-08" xfId="82" xr:uid="{00000000-0005-0000-0000-000045000000}"/>
    <cellStyle name="£_Proyeksi EBCI 29-4-08" xfId="83" xr:uid="{00000000-0005-0000-0000-000046000000}"/>
    <cellStyle name="£_Proyeksi-SNIP -2" xfId="84" xr:uid="{00000000-0005-0000-0000-000047000000}"/>
    <cellStyle name="£_Simulasi MNK_281106-fs" xfId="85" xr:uid="{00000000-0005-0000-0000-000048000000}"/>
    <cellStyle name="£_SuburSejahtera AgungAbadi_Draft 060807_REVISI" xfId="86" xr:uid="{00000000-0005-0000-0000-000049000000}"/>
    <cellStyle name="£_SuburSejahtera AgungAbadi_Draft 070807_UPDATE" xfId="87" xr:uid="{00000000-0005-0000-0000-00004A000000}"/>
    <cellStyle name="£_SuburSejahtera AgungAbadi_Draft 3807" xfId="88" xr:uid="{00000000-0005-0000-0000-00004B000000}"/>
    <cellStyle name="£_SuburSejahtera AgungAbadi_NAV_1" xfId="89" xr:uid="{00000000-0005-0000-0000-00004C000000}"/>
    <cellStyle name="£_SV Balikom 18 Juni 07_ salvage value" xfId="90" xr:uid="{00000000-0005-0000-0000-00004D000000}"/>
    <cellStyle name="£_TMJ_valuation 1_dec07_kirim300108" xfId="91" xr:uid="{00000000-0005-0000-0000-00004E000000}"/>
    <cellStyle name="£_UpdateRev_191107g_lastrevised" xfId="92" xr:uid="{00000000-0005-0000-0000-00004F000000}"/>
    <cellStyle name="£_Voksel_6 march 2006" xfId="93" xr:uid="{00000000-0005-0000-0000-000050000000}"/>
    <cellStyle name="£_Voksel_6 march 2006_01 SV AG" xfId="94" xr:uid="{00000000-0005-0000-0000-000051000000}"/>
    <cellStyle name="£_Voksel_6 march 2006_PETROWIDADA_as of 311207_draft1" xfId="95" xr:uid="{00000000-0005-0000-0000-000052000000}"/>
    <cellStyle name="£_Voksel_6 march 2006_PMI 04 Draft AF - 14-2-2008" xfId="96" xr:uid="{00000000-0005-0000-0000-000053000000}"/>
    <cellStyle name="£_Voksel_6 march 2006_Proyeksi AG_290408" xfId="97" xr:uid="{00000000-0005-0000-0000-000054000000}"/>
    <cellStyle name="£_Voksel_6 march 2006_Proyeksi EBCI 24-4-08" xfId="98" xr:uid="{00000000-0005-0000-0000-000055000000}"/>
    <cellStyle name="£_Voksel_6 march 2006_Proyeksi EBCI 29-4-08" xfId="99" xr:uid="{00000000-0005-0000-0000-000056000000}"/>
    <cellStyle name="…" xfId="100" xr:uid="{00000000-0005-0000-0000-000057000000}"/>
    <cellStyle name="†" xfId="101" xr:uid="{00000000-0005-0000-0000-000058000000}"/>
    <cellStyle name="‡" xfId="102" xr:uid="{00000000-0005-0000-0000-000059000000}"/>
    <cellStyle name="‡_BOOK1" xfId="103" xr:uid="{00000000-0005-0000-0000-00005A000000}"/>
    <cellStyle name="‡_BOOK1 2" xfId="1836" xr:uid="{00000000-0005-0000-0000-00005B000000}"/>
    <cellStyle name="‡_PLDT" xfId="104" xr:uid="{00000000-0005-0000-0000-00005C000000}"/>
    <cellStyle name="‡_STA-DRP" xfId="105" xr:uid="{00000000-0005-0000-0000-00005D000000}"/>
    <cellStyle name="‡_STA-DRP_BOOK1" xfId="106" xr:uid="{00000000-0005-0000-0000-00005E000000}"/>
    <cellStyle name="‡_STA-DRP_BOOK1 2" xfId="1837" xr:uid="{00000000-0005-0000-0000-00005F000000}"/>
    <cellStyle name="" xfId="107" xr:uid="{00000000-0005-0000-0000-000060000000}"/>
    <cellStyle name="" xfId="108" xr:uid="{00000000-0005-0000-0000-000061000000}"/>
    <cellStyle name="0,0_x000a__x000a_NA_x000a__x000a_" xfId="109" xr:uid="{00000000-0005-0000-0000-000062000000}"/>
    <cellStyle name="0,0_x000d__x000a_NA_x000d__x000a_" xfId="110" xr:uid="{00000000-0005-0000-0000-000063000000}"/>
    <cellStyle name="¹éºÐÀ²_±âÅ¸" xfId="111" xr:uid="{00000000-0005-0000-0000-000064000000}"/>
    <cellStyle name="20% - Accent1 2" xfId="112" xr:uid="{00000000-0005-0000-0000-000065000000}"/>
    <cellStyle name="20% - Accent2 2" xfId="113" xr:uid="{00000000-0005-0000-0000-000066000000}"/>
    <cellStyle name="20% - Accent3 2" xfId="114" xr:uid="{00000000-0005-0000-0000-000067000000}"/>
    <cellStyle name="20% - Accent4 2" xfId="115" xr:uid="{00000000-0005-0000-0000-000068000000}"/>
    <cellStyle name="20% - Accent5 2" xfId="116" xr:uid="{00000000-0005-0000-0000-000069000000}"/>
    <cellStyle name="20% - Accent6 2" xfId="117" xr:uid="{00000000-0005-0000-0000-00006A000000}"/>
    <cellStyle name="40% - Accent1 2" xfId="118" xr:uid="{00000000-0005-0000-0000-00006B000000}"/>
    <cellStyle name="40% - Accent2 2" xfId="119" xr:uid="{00000000-0005-0000-0000-00006C000000}"/>
    <cellStyle name="40% - Accent3 2" xfId="120" xr:uid="{00000000-0005-0000-0000-00006D000000}"/>
    <cellStyle name="40% - Accent4 2" xfId="121" xr:uid="{00000000-0005-0000-0000-00006E000000}"/>
    <cellStyle name="40% - Accent5 2" xfId="122" xr:uid="{00000000-0005-0000-0000-00006F000000}"/>
    <cellStyle name="40% - Accent6 2" xfId="123" xr:uid="{00000000-0005-0000-0000-000070000000}"/>
    <cellStyle name="60% - Accent1 2" xfId="124" xr:uid="{00000000-0005-0000-0000-000071000000}"/>
    <cellStyle name="60% - Accent2 2" xfId="125" xr:uid="{00000000-0005-0000-0000-000072000000}"/>
    <cellStyle name="60% - Accent3 2" xfId="126" xr:uid="{00000000-0005-0000-0000-000073000000}"/>
    <cellStyle name="60% - Accent4 2" xfId="127" xr:uid="{00000000-0005-0000-0000-000074000000}"/>
    <cellStyle name="60% - Accent5 2" xfId="128" xr:uid="{00000000-0005-0000-0000-000075000000}"/>
    <cellStyle name="60% - Accent6 2" xfId="129" xr:uid="{00000000-0005-0000-0000-000076000000}"/>
    <cellStyle name="a" xfId="130" xr:uid="{00000000-0005-0000-0000-000077000000}"/>
    <cellStyle name="a_01 SV AG" xfId="131" xr:uid="{00000000-0005-0000-0000-000078000000}"/>
    <cellStyle name="a_PETROWIDADA_as of 311207_draft1" xfId="132" xr:uid="{00000000-0005-0000-0000-000079000000}"/>
    <cellStyle name="a_PMI 04 Draft AF - 14-2-2008" xfId="133" xr:uid="{00000000-0005-0000-0000-00007A000000}"/>
    <cellStyle name="a_Proyeksi AG_290408" xfId="134" xr:uid="{00000000-0005-0000-0000-00007B000000}"/>
    <cellStyle name="a_Proyeksi EBCI 24-4-08" xfId="135" xr:uid="{00000000-0005-0000-0000-00007C000000}"/>
    <cellStyle name="a_Proyeksi EBCI 29-4-08" xfId="136" xr:uid="{00000000-0005-0000-0000-00007D000000}"/>
    <cellStyle name="a1" xfId="137" xr:uid="{00000000-0005-0000-0000-00007E000000}"/>
    <cellStyle name="a1 2" xfId="458" xr:uid="{00000000-0005-0000-0000-00007F000000}"/>
    <cellStyle name="a1 2 2" xfId="1677" xr:uid="{00000000-0005-0000-0000-000080000000}"/>
    <cellStyle name="a1 2 2 2" xfId="3094" xr:uid="{00000000-0005-0000-0000-000081000000}"/>
    <cellStyle name="a1 3" xfId="510" xr:uid="{00000000-0005-0000-0000-000082000000}"/>
    <cellStyle name="a1 3 2" xfId="1058" xr:uid="{00000000-0005-0000-0000-000083000000}"/>
    <cellStyle name="a1 3 2 2" xfId="2477" xr:uid="{00000000-0005-0000-0000-000084000000}"/>
    <cellStyle name="a1 4" xfId="511" xr:uid="{00000000-0005-0000-0000-000085000000}"/>
    <cellStyle name="a1 4 2" xfId="1059" xr:uid="{00000000-0005-0000-0000-000086000000}"/>
    <cellStyle name="a1 4 2 2" xfId="2478" xr:uid="{00000000-0005-0000-0000-000087000000}"/>
    <cellStyle name="a1 5" xfId="754" xr:uid="{00000000-0005-0000-0000-000088000000}"/>
    <cellStyle name="a1 5 2" xfId="2179" xr:uid="{00000000-0005-0000-0000-000089000000}"/>
    <cellStyle name="a1 6" xfId="1235" xr:uid="{00000000-0005-0000-0000-00008A000000}"/>
    <cellStyle name="a1 6 2" xfId="2653" xr:uid="{00000000-0005-0000-0000-00008B000000}"/>
    <cellStyle name="Accent1 2" xfId="138" xr:uid="{00000000-0005-0000-0000-00008C000000}"/>
    <cellStyle name="Accent2 2" xfId="139" xr:uid="{00000000-0005-0000-0000-00008D000000}"/>
    <cellStyle name="Accent3 2" xfId="140" xr:uid="{00000000-0005-0000-0000-00008E000000}"/>
    <cellStyle name="Accent4 2" xfId="141" xr:uid="{00000000-0005-0000-0000-00008F000000}"/>
    <cellStyle name="Accent5 2" xfId="142" xr:uid="{00000000-0005-0000-0000-000090000000}"/>
    <cellStyle name="Accent6 2" xfId="143" xr:uid="{00000000-0005-0000-0000-000091000000}"/>
    <cellStyle name="ÅëÈ­ [0]_±âÅ¸" xfId="144" xr:uid="{00000000-0005-0000-0000-000092000000}"/>
    <cellStyle name="ÅëÈ­_±âÅ¸" xfId="145" xr:uid="{00000000-0005-0000-0000-000093000000}"/>
    <cellStyle name="AFE" xfId="146" xr:uid="{00000000-0005-0000-0000-000094000000}"/>
    <cellStyle name="Arial 10" xfId="147" xr:uid="{00000000-0005-0000-0000-000095000000}"/>
    <cellStyle name="Arial 12" xfId="148" xr:uid="{00000000-0005-0000-0000-000096000000}"/>
    <cellStyle name="Arial10" xfId="149" xr:uid="{00000000-0005-0000-0000-000097000000}"/>
    <cellStyle name="ÄÞ¸¶ [0]_±âÅ¸" xfId="150" xr:uid="{00000000-0005-0000-0000-000098000000}"/>
    <cellStyle name="ÄÞ¸¶_±âÅ¸" xfId="151" xr:uid="{00000000-0005-0000-0000-000099000000}"/>
    <cellStyle name="axlcolour" xfId="152" xr:uid="{00000000-0005-0000-0000-00009A000000}"/>
    <cellStyle name="Bad 2" xfId="153" xr:uid="{00000000-0005-0000-0000-00009B000000}"/>
    <cellStyle name="BLACK" xfId="154" xr:uid="{00000000-0005-0000-0000-00009C000000}"/>
    <cellStyle name="Blue" xfId="155" xr:uid="{00000000-0005-0000-0000-00009D000000}"/>
    <cellStyle name="BOLD &amp; SHADED" xfId="156" xr:uid="{00000000-0005-0000-0000-00009E000000}"/>
    <cellStyle name="British Pound" xfId="157" xr:uid="{00000000-0005-0000-0000-00009F000000}"/>
    <cellStyle name="BULAN" xfId="158" xr:uid="{00000000-0005-0000-0000-0000A0000000}"/>
    <cellStyle name="BULAN 10" xfId="1177" xr:uid="{00000000-0005-0000-0000-0000A1000000}"/>
    <cellStyle name="BULAN 10 2" xfId="2595" xr:uid="{00000000-0005-0000-0000-0000A2000000}"/>
    <cellStyle name="BULAN 2" xfId="459" xr:uid="{00000000-0005-0000-0000-0000A3000000}"/>
    <cellStyle name="BULAN 2 10" xfId="819" xr:uid="{00000000-0005-0000-0000-0000A4000000}"/>
    <cellStyle name="BULAN 2 11" xfId="1678" xr:uid="{00000000-0005-0000-0000-0000A5000000}"/>
    <cellStyle name="BULAN 2 11 2" xfId="3095" xr:uid="{00000000-0005-0000-0000-0000A6000000}"/>
    <cellStyle name="BULAN 2 2" xfId="512" xr:uid="{00000000-0005-0000-0000-0000A7000000}"/>
    <cellStyle name="BULAN 2 2 2" xfId="911" xr:uid="{00000000-0005-0000-0000-0000A8000000}"/>
    <cellStyle name="BULAN 2 2 2 2" xfId="2330" xr:uid="{00000000-0005-0000-0000-0000A9000000}"/>
    <cellStyle name="BULAN 2 2 3" xfId="1060" xr:uid="{00000000-0005-0000-0000-0000AA000000}"/>
    <cellStyle name="BULAN 2 2 3 2" xfId="2479" xr:uid="{00000000-0005-0000-0000-0000AB000000}"/>
    <cellStyle name="BULAN 2 2 4" xfId="729" xr:uid="{00000000-0005-0000-0000-0000AC000000}"/>
    <cellStyle name="BULAN 2 2 4 2" xfId="2154" xr:uid="{00000000-0005-0000-0000-0000AD000000}"/>
    <cellStyle name="BULAN 2 2 5" xfId="1382" xr:uid="{00000000-0005-0000-0000-0000AE000000}"/>
    <cellStyle name="BULAN 2 2 5 2" xfId="2799" xr:uid="{00000000-0005-0000-0000-0000AF000000}"/>
    <cellStyle name="BULAN 2 2 6" xfId="1271" xr:uid="{00000000-0005-0000-0000-0000B0000000}"/>
    <cellStyle name="BULAN 2 2 6 2" xfId="2689" xr:uid="{00000000-0005-0000-0000-0000B1000000}"/>
    <cellStyle name="BULAN 2 2 7" xfId="1713" xr:uid="{00000000-0005-0000-0000-0000B2000000}"/>
    <cellStyle name="BULAN 2 2 7 2" xfId="3130" xr:uid="{00000000-0005-0000-0000-0000B3000000}"/>
    <cellStyle name="BULAN 2 2 8" xfId="1965" xr:uid="{00000000-0005-0000-0000-0000B4000000}"/>
    <cellStyle name="BULAN 2 3" xfId="513" xr:uid="{00000000-0005-0000-0000-0000B5000000}"/>
    <cellStyle name="BULAN 2 3 2" xfId="912" xr:uid="{00000000-0005-0000-0000-0000B6000000}"/>
    <cellStyle name="BULAN 2 3 2 2" xfId="2331" xr:uid="{00000000-0005-0000-0000-0000B7000000}"/>
    <cellStyle name="BULAN 2 3 3" xfId="1061" xr:uid="{00000000-0005-0000-0000-0000B8000000}"/>
    <cellStyle name="BULAN 2 3 3 2" xfId="2480" xr:uid="{00000000-0005-0000-0000-0000B9000000}"/>
    <cellStyle name="BULAN 2 3 4" xfId="728" xr:uid="{00000000-0005-0000-0000-0000BA000000}"/>
    <cellStyle name="BULAN 2 3 4 2" xfId="2153" xr:uid="{00000000-0005-0000-0000-0000BB000000}"/>
    <cellStyle name="BULAN 2 3 5" xfId="1383" xr:uid="{00000000-0005-0000-0000-0000BC000000}"/>
    <cellStyle name="BULAN 2 3 5 2" xfId="2800" xr:uid="{00000000-0005-0000-0000-0000BD000000}"/>
    <cellStyle name="BULAN 2 3 6" xfId="1272" xr:uid="{00000000-0005-0000-0000-0000BE000000}"/>
    <cellStyle name="BULAN 2 3 6 2" xfId="2690" xr:uid="{00000000-0005-0000-0000-0000BF000000}"/>
    <cellStyle name="BULAN 2 3 7" xfId="1714" xr:uid="{00000000-0005-0000-0000-0000C0000000}"/>
    <cellStyle name="BULAN 2 3 7 2" xfId="3131" xr:uid="{00000000-0005-0000-0000-0000C1000000}"/>
    <cellStyle name="BULAN 2 3 8" xfId="1966" xr:uid="{00000000-0005-0000-0000-0000C2000000}"/>
    <cellStyle name="BULAN 2 4" xfId="514" xr:uid="{00000000-0005-0000-0000-0000C3000000}"/>
    <cellStyle name="BULAN 2 4 2" xfId="913" xr:uid="{00000000-0005-0000-0000-0000C4000000}"/>
    <cellStyle name="BULAN 2 4 2 2" xfId="2332" xr:uid="{00000000-0005-0000-0000-0000C5000000}"/>
    <cellStyle name="BULAN 2 4 3" xfId="1062" xr:uid="{00000000-0005-0000-0000-0000C6000000}"/>
    <cellStyle name="BULAN 2 4 3 2" xfId="2481" xr:uid="{00000000-0005-0000-0000-0000C7000000}"/>
    <cellStyle name="BULAN 2 4 4" xfId="727" xr:uid="{00000000-0005-0000-0000-0000C8000000}"/>
    <cellStyle name="BULAN 2 4 4 2" xfId="2152" xr:uid="{00000000-0005-0000-0000-0000C9000000}"/>
    <cellStyle name="BULAN 2 4 5" xfId="1384" xr:uid="{00000000-0005-0000-0000-0000CA000000}"/>
    <cellStyle name="BULAN 2 4 5 2" xfId="2801" xr:uid="{00000000-0005-0000-0000-0000CB000000}"/>
    <cellStyle name="BULAN 2 4 6" xfId="1273" xr:uid="{00000000-0005-0000-0000-0000CC000000}"/>
    <cellStyle name="BULAN 2 4 6 2" xfId="2691" xr:uid="{00000000-0005-0000-0000-0000CD000000}"/>
    <cellStyle name="BULAN 2 4 7" xfId="1715" xr:uid="{00000000-0005-0000-0000-0000CE000000}"/>
    <cellStyle name="BULAN 2 4 7 2" xfId="3132" xr:uid="{00000000-0005-0000-0000-0000CF000000}"/>
    <cellStyle name="BULAN 2 4 8" xfId="1967" xr:uid="{00000000-0005-0000-0000-0000D0000000}"/>
    <cellStyle name="BULAN 2 5" xfId="515" xr:uid="{00000000-0005-0000-0000-0000D1000000}"/>
    <cellStyle name="BULAN 2 5 2" xfId="914" xr:uid="{00000000-0005-0000-0000-0000D2000000}"/>
    <cellStyle name="BULAN 2 5 2 2" xfId="2333" xr:uid="{00000000-0005-0000-0000-0000D3000000}"/>
    <cellStyle name="BULAN 2 5 3" xfId="1063" xr:uid="{00000000-0005-0000-0000-0000D4000000}"/>
    <cellStyle name="BULAN 2 5 3 2" xfId="2482" xr:uid="{00000000-0005-0000-0000-0000D5000000}"/>
    <cellStyle name="BULAN 2 5 4" xfId="726" xr:uid="{00000000-0005-0000-0000-0000D6000000}"/>
    <cellStyle name="BULAN 2 5 4 2" xfId="2151" xr:uid="{00000000-0005-0000-0000-0000D7000000}"/>
    <cellStyle name="BULAN 2 5 5" xfId="1385" xr:uid="{00000000-0005-0000-0000-0000D8000000}"/>
    <cellStyle name="BULAN 2 5 5 2" xfId="2802" xr:uid="{00000000-0005-0000-0000-0000D9000000}"/>
    <cellStyle name="BULAN 2 5 6" xfId="1274" xr:uid="{00000000-0005-0000-0000-0000DA000000}"/>
    <cellStyle name="BULAN 2 5 6 2" xfId="2692" xr:uid="{00000000-0005-0000-0000-0000DB000000}"/>
    <cellStyle name="BULAN 2 5 7" xfId="1716" xr:uid="{00000000-0005-0000-0000-0000DC000000}"/>
    <cellStyle name="BULAN 2 5 7 2" xfId="3133" xr:uid="{00000000-0005-0000-0000-0000DD000000}"/>
    <cellStyle name="BULAN 2 5 8" xfId="1968" xr:uid="{00000000-0005-0000-0000-0000DE000000}"/>
    <cellStyle name="BULAN 2 6" xfId="516" xr:uid="{00000000-0005-0000-0000-0000DF000000}"/>
    <cellStyle name="BULAN 2 6 2" xfId="915" xr:uid="{00000000-0005-0000-0000-0000E0000000}"/>
    <cellStyle name="BULAN 2 6 2 2" xfId="2334" xr:uid="{00000000-0005-0000-0000-0000E1000000}"/>
    <cellStyle name="BULAN 2 6 3" xfId="1064" xr:uid="{00000000-0005-0000-0000-0000E2000000}"/>
    <cellStyle name="BULAN 2 6 3 2" xfId="2483" xr:uid="{00000000-0005-0000-0000-0000E3000000}"/>
    <cellStyle name="BULAN 2 6 4" xfId="725" xr:uid="{00000000-0005-0000-0000-0000E4000000}"/>
    <cellStyle name="BULAN 2 6 4 2" xfId="2150" xr:uid="{00000000-0005-0000-0000-0000E5000000}"/>
    <cellStyle name="BULAN 2 6 5" xfId="1386" xr:uid="{00000000-0005-0000-0000-0000E6000000}"/>
    <cellStyle name="BULAN 2 6 5 2" xfId="2803" xr:uid="{00000000-0005-0000-0000-0000E7000000}"/>
    <cellStyle name="BULAN 2 6 6" xfId="1275" xr:uid="{00000000-0005-0000-0000-0000E8000000}"/>
    <cellStyle name="BULAN 2 6 6 2" xfId="2693" xr:uid="{00000000-0005-0000-0000-0000E9000000}"/>
    <cellStyle name="BULAN 2 6 7" xfId="1717" xr:uid="{00000000-0005-0000-0000-0000EA000000}"/>
    <cellStyle name="BULAN 2 6 7 2" xfId="3134" xr:uid="{00000000-0005-0000-0000-0000EB000000}"/>
    <cellStyle name="BULAN 2 6 8" xfId="1969" xr:uid="{00000000-0005-0000-0000-0000EC000000}"/>
    <cellStyle name="BULAN 2 7" xfId="517" xr:uid="{00000000-0005-0000-0000-0000ED000000}"/>
    <cellStyle name="BULAN 2 7 2" xfId="916" xr:uid="{00000000-0005-0000-0000-0000EE000000}"/>
    <cellStyle name="BULAN 2 7 2 2" xfId="2335" xr:uid="{00000000-0005-0000-0000-0000EF000000}"/>
    <cellStyle name="BULAN 2 7 3" xfId="1065" xr:uid="{00000000-0005-0000-0000-0000F0000000}"/>
    <cellStyle name="BULAN 2 7 3 2" xfId="2484" xr:uid="{00000000-0005-0000-0000-0000F1000000}"/>
    <cellStyle name="BULAN 2 7 4" xfId="724" xr:uid="{00000000-0005-0000-0000-0000F2000000}"/>
    <cellStyle name="BULAN 2 7 4 2" xfId="2149" xr:uid="{00000000-0005-0000-0000-0000F3000000}"/>
    <cellStyle name="BULAN 2 7 5" xfId="1387" xr:uid="{00000000-0005-0000-0000-0000F4000000}"/>
    <cellStyle name="BULAN 2 7 5 2" xfId="2804" xr:uid="{00000000-0005-0000-0000-0000F5000000}"/>
    <cellStyle name="BULAN 2 7 6" xfId="792" xr:uid="{00000000-0005-0000-0000-0000F6000000}"/>
    <cellStyle name="BULAN 2 7 6 2" xfId="2215" xr:uid="{00000000-0005-0000-0000-0000F7000000}"/>
    <cellStyle name="BULAN 2 7 7" xfId="1718" xr:uid="{00000000-0005-0000-0000-0000F8000000}"/>
    <cellStyle name="BULAN 2 7 7 2" xfId="3135" xr:uid="{00000000-0005-0000-0000-0000F9000000}"/>
    <cellStyle name="BULAN 2 7 8" xfId="1970" xr:uid="{00000000-0005-0000-0000-0000FA000000}"/>
    <cellStyle name="BULAN 2 8" xfId="647" xr:uid="{00000000-0005-0000-0000-0000FB000000}"/>
    <cellStyle name="BULAN 2 8 2" xfId="2073" xr:uid="{00000000-0005-0000-0000-0000FC000000}"/>
    <cellStyle name="BULAN 2 9" xfId="801" xr:uid="{00000000-0005-0000-0000-0000FD000000}"/>
    <cellStyle name="BULAN 2 9 2" xfId="2223" xr:uid="{00000000-0005-0000-0000-0000FE000000}"/>
    <cellStyle name="BULAN 2_Sheet1" xfId="518" xr:uid="{00000000-0005-0000-0000-0000FF000000}"/>
    <cellStyle name="BULAN 3" xfId="463" xr:uid="{00000000-0005-0000-0000-000000010000}"/>
    <cellStyle name="BULAN 3 10" xfId="1193" xr:uid="{00000000-0005-0000-0000-000001010000}"/>
    <cellStyle name="BULAN 3 10 2" xfId="2611" xr:uid="{00000000-0005-0000-0000-000002010000}"/>
    <cellStyle name="BULAN 3 11" xfId="1679" xr:uid="{00000000-0005-0000-0000-000003010000}"/>
    <cellStyle name="BULAN 3 11 2" xfId="3096" xr:uid="{00000000-0005-0000-0000-000004010000}"/>
    <cellStyle name="BULAN 3 12" xfId="1930" xr:uid="{00000000-0005-0000-0000-000005010000}"/>
    <cellStyle name="BULAN 3 2" xfId="519" xr:uid="{00000000-0005-0000-0000-000006010000}"/>
    <cellStyle name="BULAN 3 2 2" xfId="917" xr:uid="{00000000-0005-0000-0000-000007010000}"/>
    <cellStyle name="BULAN 3 2 2 2" xfId="2336" xr:uid="{00000000-0005-0000-0000-000008010000}"/>
    <cellStyle name="BULAN 3 2 3" xfId="1066" xr:uid="{00000000-0005-0000-0000-000009010000}"/>
    <cellStyle name="BULAN 3 2 3 2" xfId="2485" xr:uid="{00000000-0005-0000-0000-00000A010000}"/>
    <cellStyle name="BULAN 3 2 4" xfId="723" xr:uid="{00000000-0005-0000-0000-00000B010000}"/>
    <cellStyle name="BULAN 3 2 4 2" xfId="2148" xr:uid="{00000000-0005-0000-0000-00000C010000}"/>
    <cellStyle name="BULAN 3 2 5" xfId="1388" xr:uid="{00000000-0005-0000-0000-00000D010000}"/>
    <cellStyle name="BULAN 3 2 5 2" xfId="2805" xr:uid="{00000000-0005-0000-0000-00000E010000}"/>
    <cellStyle name="BULAN 3 2 6" xfId="1276" xr:uid="{00000000-0005-0000-0000-00000F010000}"/>
    <cellStyle name="BULAN 3 2 6 2" xfId="2694" xr:uid="{00000000-0005-0000-0000-000010010000}"/>
    <cellStyle name="BULAN 3 2 7" xfId="1719" xr:uid="{00000000-0005-0000-0000-000011010000}"/>
    <cellStyle name="BULAN 3 2 7 2" xfId="3136" xr:uid="{00000000-0005-0000-0000-000012010000}"/>
    <cellStyle name="BULAN 3 2 8" xfId="1971" xr:uid="{00000000-0005-0000-0000-000013010000}"/>
    <cellStyle name="BULAN 3 3" xfId="520" xr:uid="{00000000-0005-0000-0000-000014010000}"/>
    <cellStyle name="BULAN 3 3 2" xfId="918" xr:uid="{00000000-0005-0000-0000-000015010000}"/>
    <cellStyle name="BULAN 3 3 2 2" xfId="2337" xr:uid="{00000000-0005-0000-0000-000016010000}"/>
    <cellStyle name="BULAN 3 3 3" xfId="1067" xr:uid="{00000000-0005-0000-0000-000017010000}"/>
    <cellStyle name="BULAN 3 3 3 2" xfId="2486" xr:uid="{00000000-0005-0000-0000-000018010000}"/>
    <cellStyle name="BULAN 3 3 4" xfId="722" xr:uid="{00000000-0005-0000-0000-000019010000}"/>
    <cellStyle name="BULAN 3 3 4 2" xfId="2147" xr:uid="{00000000-0005-0000-0000-00001A010000}"/>
    <cellStyle name="BULAN 3 3 5" xfId="1389" xr:uid="{00000000-0005-0000-0000-00001B010000}"/>
    <cellStyle name="BULAN 3 3 5 2" xfId="2806" xr:uid="{00000000-0005-0000-0000-00001C010000}"/>
    <cellStyle name="BULAN 3 3 6" xfId="1277" xr:uid="{00000000-0005-0000-0000-00001D010000}"/>
    <cellStyle name="BULAN 3 3 6 2" xfId="2695" xr:uid="{00000000-0005-0000-0000-00001E010000}"/>
    <cellStyle name="BULAN 3 3 7" xfId="1720" xr:uid="{00000000-0005-0000-0000-00001F010000}"/>
    <cellStyle name="BULAN 3 3 7 2" xfId="3137" xr:uid="{00000000-0005-0000-0000-000020010000}"/>
    <cellStyle name="BULAN 3 3 8" xfId="1972" xr:uid="{00000000-0005-0000-0000-000021010000}"/>
    <cellStyle name="BULAN 3 4" xfId="521" xr:uid="{00000000-0005-0000-0000-000022010000}"/>
    <cellStyle name="BULAN 3 4 2" xfId="919" xr:uid="{00000000-0005-0000-0000-000023010000}"/>
    <cellStyle name="BULAN 3 4 2 2" xfId="2338" xr:uid="{00000000-0005-0000-0000-000024010000}"/>
    <cellStyle name="BULAN 3 4 3" xfId="1068" xr:uid="{00000000-0005-0000-0000-000025010000}"/>
    <cellStyle name="BULAN 3 4 3 2" xfId="2487" xr:uid="{00000000-0005-0000-0000-000026010000}"/>
    <cellStyle name="BULAN 3 4 4" xfId="721" xr:uid="{00000000-0005-0000-0000-000027010000}"/>
    <cellStyle name="BULAN 3 4 4 2" xfId="2146" xr:uid="{00000000-0005-0000-0000-000028010000}"/>
    <cellStyle name="BULAN 3 4 5" xfId="1390" xr:uid="{00000000-0005-0000-0000-000029010000}"/>
    <cellStyle name="BULAN 3 4 5 2" xfId="2807" xr:uid="{00000000-0005-0000-0000-00002A010000}"/>
    <cellStyle name="BULAN 3 4 6" xfId="1278" xr:uid="{00000000-0005-0000-0000-00002B010000}"/>
    <cellStyle name="BULAN 3 4 6 2" xfId="2696" xr:uid="{00000000-0005-0000-0000-00002C010000}"/>
    <cellStyle name="BULAN 3 4 7" xfId="1721" xr:uid="{00000000-0005-0000-0000-00002D010000}"/>
    <cellStyle name="BULAN 3 4 7 2" xfId="3138" xr:uid="{00000000-0005-0000-0000-00002E010000}"/>
    <cellStyle name="BULAN 3 4 8" xfId="1973" xr:uid="{00000000-0005-0000-0000-00002F010000}"/>
    <cellStyle name="BULAN 3 5" xfId="522" xr:uid="{00000000-0005-0000-0000-000030010000}"/>
    <cellStyle name="BULAN 3 5 2" xfId="920" xr:uid="{00000000-0005-0000-0000-000031010000}"/>
    <cellStyle name="BULAN 3 5 2 2" xfId="2339" xr:uid="{00000000-0005-0000-0000-000032010000}"/>
    <cellStyle name="BULAN 3 5 3" xfId="1069" xr:uid="{00000000-0005-0000-0000-000033010000}"/>
    <cellStyle name="BULAN 3 5 3 2" xfId="2488" xr:uid="{00000000-0005-0000-0000-000034010000}"/>
    <cellStyle name="BULAN 3 5 4" xfId="720" xr:uid="{00000000-0005-0000-0000-000035010000}"/>
    <cellStyle name="BULAN 3 5 4 2" xfId="2145" xr:uid="{00000000-0005-0000-0000-000036010000}"/>
    <cellStyle name="BULAN 3 5 5" xfId="1391" xr:uid="{00000000-0005-0000-0000-000037010000}"/>
    <cellStyle name="BULAN 3 5 5 2" xfId="2808" xr:uid="{00000000-0005-0000-0000-000038010000}"/>
    <cellStyle name="BULAN 3 5 6" xfId="1279" xr:uid="{00000000-0005-0000-0000-000039010000}"/>
    <cellStyle name="BULAN 3 5 6 2" xfId="2697" xr:uid="{00000000-0005-0000-0000-00003A010000}"/>
    <cellStyle name="BULAN 3 5 7" xfId="1722" xr:uid="{00000000-0005-0000-0000-00003B010000}"/>
    <cellStyle name="BULAN 3 5 7 2" xfId="3139" xr:uid="{00000000-0005-0000-0000-00003C010000}"/>
    <cellStyle name="BULAN 3 5 8" xfId="1974" xr:uid="{00000000-0005-0000-0000-00003D010000}"/>
    <cellStyle name="BULAN 3 6" xfId="873" xr:uid="{00000000-0005-0000-0000-00003E010000}"/>
    <cellStyle name="BULAN 3 6 2" xfId="2292" xr:uid="{00000000-0005-0000-0000-00003F010000}"/>
    <cellStyle name="BULAN 3 7" xfId="1019" xr:uid="{00000000-0005-0000-0000-000040010000}"/>
    <cellStyle name="BULAN 3 7 2" xfId="2438" xr:uid="{00000000-0005-0000-0000-000041010000}"/>
    <cellStyle name="BULAN 3 8" xfId="1167" xr:uid="{00000000-0005-0000-0000-000042010000}"/>
    <cellStyle name="BULAN 3 8 2" xfId="2586" xr:uid="{00000000-0005-0000-0000-000043010000}"/>
    <cellStyle name="BULAN 3 9" xfId="802" xr:uid="{00000000-0005-0000-0000-000044010000}"/>
    <cellStyle name="BULAN 3 9 2" xfId="2224" xr:uid="{00000000-0005-0000-0000-000045010000}"/>
    <cellStyle name="BULAN 3_Sheet1" xfId="523" xr:uid="{00000000-0005-0000-0000-000046010000}"/>
    <cellStyle name="BULAN 4" xfId="524" xr:uid="{00000000-0005-0000-0000-000047010000}"/>
    <cellStyle name="BULAN 4 2" xfId="921" xr:uid="{00000000-0005-0000-0000-000048010000}"/>
    <cellStyle name="BULAN 4 2 2" xfId="2340" xr:uid="{00000000-0005-0000-0000-000049010000}"/>
    <cellStyle name="BULAN 4 3" xfId="1070" xr:uid="{00000000-0005-0000-0000-00004A010000}"/>
    <cellStyle name="BULAN 4 3 2" xfId="2489" xr:uid="{00000000-0005-0000-0000-00004B010000}"/>
    <cellStyle name="BULAN 4 4" xfId="719" xr:uid="{00000000-0005-0000-0000-00004C010000}"/>
    <cellStyle name="BULAN 4 4 2" xfId="2144" xr:uid="{00000000-0005-0000-0000-00004D010000}"/>
    <cellStyle name="BULAN 4 5" xfId="1392" xr:uid="{00000000-0005-0000-0000-00004E010000}"/>
    <cellStyle name="BULAN 4 5 2" xfId="2809" xr:uid="{00000000-0005-0000-0000-00004F010000}"/>
    <cellStyle name="BULAN 4 6" xfId="1280" xr:uid="{00000000-0005-0000-0000-000050010000}"/>
    <cellStyle name="BULAN 4 6 2" xfId="2698" xr:uid="{00000000-0005-0000-0000-000051010000}"/>
    <cellStyle name="BULAN 4 7" xfId="1723" xr:uid="{00000000-0005-0000-0000-000052010000}"/>
    <cellStyle name="BULAN 4 7 2" xfId="3140" xr:uid="{00000000-0005-0000-0000-000053010000}"/>
    <cellStyle name="BULAN 4 8" xfId="1975" xr:uid="{00000000-0005-0000-0000-000054010000}"/>
    <cellStyle name="BULAN 5" xfId="525" xr:uid="{00000000-0005-0000-0000-000055010000}"/>
    <cellStyle name="BULAN 5 2" xfId="922" xr:uid="{00000000-0005-0000-0000-000056010000}"/>
    <cellStyle name="BULAN 5 2 2" xfId="2341" xr:uid="{00000000-0005-0000-0000-000057010000}"/>
    <cellStyle name="BULAN 5 3" xfId="1071" xr:uid="{00000000-0005-0000-0000-000058010000}"/>
    <cellStyle name="BULAN 5 3 2" xfId="2490" xr:uid="{00000000-0005-0000-0000-000059010000}"/>
    <cellStyle name="BULAN 5 4" xfId="718" xr:uid="{00000000-0005-0000-0000-00005A010000}"/>
    <cellStyle name="BULAN 5 4 2" xfId="2143" xr:uid="{00000000-0005-0000-0000-00005B010000}"/>
    <cellStyle name="BULAN 5 5" xfId="1393" xr:uid="{00000000-0005-0000-0000-00005C010000}"/>
    <cellStyle name="BULAN 5 5 2" xfId="2810" xr:uid="{00000000-0005-0000-0000-00005D010000}"/>
    <cellStyle name="BULAN 5 6" xfId="648" xr:uid="{00000000-0005-0000-0000-00005E010000}"/>
    <cellStyle name="BULAN 5 6 2" xfId="2074" xr:uid="{00000000-0005-0000-0000-00005F010000}"/>
    <cellStyle name="BULAN 5 7" xfId="1724" xr:uid="{00000000-0005-0000-0000-000060010000}"/>
    <cellStyle name="BULAN 5 7 2" xfId="3141" xr:uid="{00000000-0005-0000-0000-000061010000}"/>
    <cellStyle name="BULAN 5 8" xfId="1976" xr:uid="{00000000-0005-0000-0000-000062010000}"/>
    <cellStyle name="BULAN 6" xfId="747" xr:uid="{00000000-0005-0000-0000-000063010000}"/>
    <cellStyle name="BULAN 6 2" xfId="2172" xr:uid="{00000000-0005-0000-0000-000064010000}"/>
    <cellStyle name="BULAN 7" xfId="773" xr:uid="{00000000-0005-0000-0000-000065010000}"/>
    <cellStyle name="BULAN 7 2" xfId="2197" xr:uid="{00000000-0005-0000-0000-000066010000}"/>
    <cellStyle name="BULAN 8" xfId="1018" xr:uid="{00000000-0005-0000-0000-000067010000}"/>
    <cellStyle name="BULAN 8 2" xfId="2437" xr:uid="{00000000-0005-0000-0000-000068010000}"/>
    <cellStyle name="BULAN 9" xfId="678" xr:uid="{00000000-0005-0000-0000-000069010000}"/>
    <cellStyle name="BULAN_Sheet1" xfId="504" xr:uid="{00000000-0005-0000-0000-00006A010000}"/>
    <cellStyle name="Ç¥ÁØ_¿¬°£´©°è¿¹»ó" xfId="159" xr:uid="{00000000-0005-0000-0000-00006B010000}"/>
    <cellStyle name="Calc Currency (0)" xfId="160" xr:uid="{00000000-0005-0000-0000-00006C010000}"/>
    <cellStyle name="Calculation 2" xfId="161" xr:uid="{00000000-0005-0000-0000-00006D010000}"/>
    <cellStyle name="Calculation 2 10" xfId="812" xr:uid="{00000000-0005-0000-0000-00006E010000}"/>
    <cellStyle name="Calculation 2 10 2" xfId="2234" xr:uid="{00000000-0005-0000-0000-00006F010000}"/>
    <cellStyle name="Calculation 2 11" xfId="861" xr:uid="{00000000-0005-0000-0000-000070010000}"/>
    <cellStyle name="Calculation 2 11 2" xfId="2280" xr:uid="{00000000-0005-0000-0000-000071010000}"/>
    <cellStyle name="Calculation 2 12" xfId="1323" xr:uid="{00000000-0005-0000-0000-000072010000}"/>
    <cellStyle name="Calculation 2 12 2" xfId="2741" xr:uid="{00000000-0005-0000-0000-000073010000}"/>
    <cellStyle name="Calculation 2 13" xfId="789" xr:uid="{00000000-0005-0000-0000-000074010000}"/>
    <cellStyle name="Calculation 2 13 2" xfId="2212" xr:uid="{00000000-0005-0000-0000-000075010000}"/>
    <cellStyle name="Calculation 2 14" xfId="1838" xr:uid="{00000000-0005-0000-0000-000076010000}"/>
    <cellStyle name="Calculation 2 2" xfId="526" xr:uid="{00000000-0005-0000-0000-000077010000}"/>
    <cellStyle name="Calculation 2 2 10" xfId="1977" xr:uid="{00000000-0005-0000-0000-000078010000}"/>
    <cellStyle name="Calculation 2 2 2" xfId="923" xr:uid="{00000000-0005-0000-0000-000079010000}"/>
    <cellStyle name="Calculation 2 2 2 2" xfId="2342" xr:uid="{00000000-0005-0000-0000-00007A010000}"/>
    <cellStyle name="Calculation 2 2 3" xfId="1072" xr:uid="{00000000-0005-0000-0000-00007B010000}"/>
    <cellStyle name="Calculation 2 2 3 2" xfId="2491" xr:uid="{00000000-0005-0000-0000-00007C010000}"/>
    <cellStyle name="Calculation 2 2 4" xfId="1214" xr:uid="{00000000-0005-0000-0000-00007D010000}"/>
    <cellStyle name="Calculation 2 2 4 2" xfId="2632" xr:uid="{00000000-0005-0000-0000-00007E010000}"/>
    <cellStyle name="Calculation 2 2 5" xfId="717" xr:uid="{00000000-0005-0000-0000-00007F010000}"/>
    <cellStyle name="Calculation 2 2 5 2" xfId="2142" xr:uid="{00000000-0005-0000-0000-000080010000}"/>
    <cellStyle name="Calculation 2 2 6" xfId="1394" xr:uid="{00000000-0005-0000-0000-000081010000}"/>
    <cellStyle name="Calculation 2 2 6 2" xfId="2811" xr:uid="{00000000-0005-0000-0000-000082010000}"/>
    <cellStyle name="Calculation 2 2 7" xfId="1524" xr:uid="{00000000-0005-0000-0000-000083010000}"/>
    <cellStyle name="Calculation 2 2 7 2" xfId="2941" xr:uid="{00000000-0005-0000-0000-000084010000}"/>
    <cellStyle name="Calculation 2 2 8" xfId="839" xr:uid="{00000000-0005-0000-0000-000085010000}"/>
    <cellStyle name="Calculation 2 2 8 2" xfId="2260" xr:uid="{00000000-0005-0000-0000-000086010000}"/>
    <cellStyle name="Calculation 2 2 9" xfId="1725" xr:uid="{00000000-0005-0000-0000-000087010000}"/>
    <cellStyle name="Calculation 2 2 9 2" xfId="3142" xr:uid="{00000000-0005-0000-0000-000088010000}"/>
    <cellStyle name="Calculation 2 3" xfId="527" xr:uid="{00000000-0005-0000-0000-000089010000}"/>
    <cellStyle name="Calculation 2 3 10" xfId="1978" xr:uid="{00000000-0005-0000-0000-00008A010000}"/>
    <cellStyle name="Calculation 2 3 2" xfId="924" xr:uid="{00000000-0005-0000-0000-00008B010000}"/>
    <cellStyle name="Calculation 2 3 2 2" xfId="2343" xr:uid="{00000000-0005-0000-0000-00008C010000}"/>
    <cellStyle name="Calculation 2 3 3" xfId="1073" xr:uid="{00000000-0005-0000-0000-00008D010000}"/>
    <cellStyle name="Calculation 2 3 3 2" xfId="2492" xr:uid="{00000000-0005-0000-0000-00008E010000}"/>
    <cellStyle name="Calculation 2 3 4" xfId="1215" xr:uid="{00000000-0005-0000-0000-00008F010000}"/>
    <cellStyle name="Calculation 2 3 4 2" xfId="2633" xr:uid="{00000000-0005-0000-0000-000090010000}"/>
    <cellStyle name="Calculation 2 3 5" xfId="716" xr:uid="{00000000-0005-0000-0000-000091010000}"/>
    <cellStyle name="Calculation 2 3 5 2" xfId="2141" xr:uid="{00000000-0005-0000-0000-000092010000}"/>
    <cellStyle name="Calculation 2 3 6" xfId="1395" xr:uid="{00000000-0005-0000-0000-000093010000}"/>
    <cellStyle name="Calculation 2 3 6 2" xfId="2812" xr:uid="{00000000-0005-0000-0000-000094010000}"/>
    <cellStyle name="Calculation 2 3 7" xfId="1525" xr:uid="{00000000-0005-0000-0000-000095010000}"/>
    <cellStyle name="Calculation 2 3 7 2" xfId="2942" xr:uid="{00000000-0005-0000-0000-000096010000}"/>
    <cellStyle name="Calculation 2 3 8" xfId="842" xr:uid="{00000000-0005-0000-0000-000097010000}"/>
    <cellStyle name="Calculation 2 3 8 2" xfId="2263" xr:uid="{00000000-0005-0000-0000-000098010000}"/>
    <cellStyle name="Calculation 2 3 9" xfId="1726" xr:uid="{00000000-0005-0000-0000-000099010000}"/>
    <cellStyle name="Calculation 2 3 9 2" xfId="3143" xr:uid="{00000000-0005-0000-0000-00009A010000}"/>
    <cellStyle name="Calculation 2 4" xfId="528" xr:uid="{00000000-0005-0000-0000-00009B010000}"/>
    <cellStyle name="Calculation 2 4 10" xfId="1979" xr:uid="{00000000-0005-0000-0000-00009C010000}"/>
    <cellStyle name="Calculation 2 4 2" xfId="925" xr:uid="{00000000-0005-0000-0000-00009D010000}"/>
    <cellStyle name="Calculation 2 4 2 2" xfId="2344" xr:uid="{00000000-0005-0000-0000-00009E010000}"/>
    <cellStyle name="Calculation 2 4 3" xfId="1074" xr:uid="{00000000-0005-0000-0000-00009F010000}"/>
    <cellStyle name="Calculation 2 4 3 2" xfId="2493" xr:uid="{00000000-0005-0000-0000-0000A0010000}"/>
    <cellStyle name="Calculation 2 4 4" xfId="1216" xr:uid="{00000000-0005-0000-0000-0000A1010000}"/>
    <cellStyle name="Calculation 2 4 4 2" xfId="2634" xr:uid="{00000000-0005-0000-0000-0000A2010000}"/>
    <cellStyle name="Calculation 2 4 5" xfId="714" xr:uid="{00000000-0005-0000-0000-0000A3010000}"/>
    <cellStyle name="Calculation 2 4 5 2" xfId="2139" xr:uid="{00000000-0005-0000-0000-0000A4010000}"/>
    <cellStyle name="Calculation 2 4 6" xfId="1396" xr:uid="{00000000-0005-0000-0000-0000A5010000}"/>
    <cellStyle name="Calculation 2 4 6 2" xfId="2813" xr:uid="{00000000-0005-0000-0000-0000A6010000}"/>
    <cellStyle name="Calculation 2 4 7" xfId="1526" xr:uid="{00000000-0005-0000-0000-0000A7010000}"/>
    <cellStyle name="Calculation 2 4 7 2" xfId="2943" xr:uid="{00000000-0005-0000-0000-0000A8010000}"/>
    <cellStyle name="Calculation 2 4 8" xfId="1014" xr:uid="{00000000-0005-0000-0000-0000A9010000}"/>
    <cellStyle name="Calculation 2 4 8 2" xfId="2433" xr:uid="{00000000-0005-0000-0000-0000AA010000}"/>
    <cellStyle name="Calculation 2 4 9" xfId="1727" xr:uid="{00000000-0005-0000-0000-0000AB010000}"/>
    <cellStyle name="Calculation 2 4 9 2" xfId="3144" xr:uid="{00000000-0005-0000-0000-0000AC010000}"/>
    <cellStyle name="Calculation 2 5" xfId="529" xr:uid="{00000000-0005-0000-0000-0000AD010000}"/>
    <cellStyle name="Calculation 2 5 10" xfId="1980" xr:uid="{00000000-0005-0000-0000-0000AE010000}"/>
    <cellStyle name="Calculation 2 5 2" xfId="926" xr:uid="{00000000-0005-0000-0000-0000AF010000}"/>
    <cellStyle name="Calculation 2 5 2 2" xfId="2345" xr:uid="{00000000-0005-0000-0000-0000B0010000}"/>
    <cellStyle name="Calculation 2 5 3" xfId="1075" xr:uid="{00000000-0005-0000-0000-0000B1010000}"/>
    <cellStyle name="Calculation 2 5 3 2" xfId="2494" xr:uid="{00000000-0005-0000-0000-0000B2010000}"/>
    <cellStyle name="Calculation 2 5 4" xfId="1217" xr:uid="{00000000-0005-0000-0000-0000B3010000}"/>
    <cellStyle name="Calculation 2 5 4 2" xfId="2635" xr:uid="{00000000-0005-0000-0000-0000B4010000}"/>
    <cellStyle name="Calculation 2 5 5" xfId="1043" xr:uid="{00000000-0005-0000-0000-0000B5010000}"/>
    <cellStyle name="Calculation 2 5 5 2" xfId="2462" xr:uid="{00000000-0005-0000-0000-0000B6010000}"/>
    <cellStyle name="Calculation 2 5 6" xfId="1397" xr:uid="{00000000-0005-0000-0000-0000B7010000}"/>
    <cellStyle name="Calculation 2 5 6 2" xfId="2814" xr:uid="{00000000-0005-0000-0000-0000B8010000}"/>
    <cellStyle name="Calculation 2 5 7" xfId="1527" xr:uid="{00000000-0005-0000-0000-0000B9010000}"/>
    <cellStyle name="Calculation 2 5 7 2" xfId="2944" xr:uid="{00000000-0005-0000-0000-0000BA010000}"/>
    <cellStyle name="Calculation 2 5 8" xfId="843" xr:uid="{00000000-0005-0000-0000-0000BB010000}"/>
    <cellStyle name="Calculation 2 5 8 2" xfId="2264" xr:uid="{00000000-0005-0000-0000-0000BC010000}"/>
    <cellStyle name="Calculation 2 5 9" xfId="1728" xr:uid="{00000000-0005-0000-0000-0000BD010000}"/>
    <cellStyle name="Calculation 2 5 9 2" xfId="3145" xr:uid="{00000000-0005-0000-0000-0000BE010000}"/>
    <cellStyle name="Calculation 2 6" xfId="530" xr:uid="{00000000-0005-0000-0000-0000BF010000}"/>
    <cellStyle name="Calculation 2 6 10" xfId="1981" xr:uid="{00000000-0005-0000-0000-0000C0010000}"/>
    <cellStyle name="Calculation 2 6 2" xfId="927" xr:uid="{00000000-0005-0000-0000-0000C1010000}"/>
    <cellStyle name="Calculation 2 6 2 2" xfId="2346" xr:uid="{00000000-0005-0000-0000-0000C2010000}"/>
    <cellStyle name="Calculation 2 6 3" xfId="1076" xr:uid="{00000000-0005-0000-0000-0000C3010000}"/>
    <cellStyle name="Calculation 2 6 3 2" xfId="2495" xr:uid="{00000000-0005-0000-0000-0000C4010000}"/>
    <cellStyle name="Calculation 2 6 4" xfId="1218" xr:uid="{00000000-0005-0000-0000-0000C5010000}"/>
    <cellStyle name="Calculation 2 6 4 2" xfId="2636" xr:uid="{00000000-0005-0000-0000-0000C6010000}"/>
    <cellStyle name="Calculation 2 6 5" xfId="713" xr:uid="{00000000-0005-0000-0000-0000C7010000}"/>
    <cellStyle name="Calculation 2 6 5 2" xfId="2138" xr:uid="{00000000-0005-0000-0000-0000C8010000}"/>
    <cellStyle name="Calculation 2 6 6" xfId="1398" xr:uid="{00000000-0005-0000-0000-0000C9010000}"/>
    <cellStyle name="Calculation 2 6 6 2" xfId="2815" xr:uid="{00000000-0005-0000-0000-0000CA010000}"/>
    <cellStyle name="Calculation 2 6 7" xfId="1528" xr:uid="{00000000-0005-0000-0000-0000CB010000}"/>
    <cellStyle name="Calculation 2 6 7 2" xfId="2945" xr:uid="{00000000-0005-0000-0000-0000CC010000}"/>
    <cellStyle name="Calculation 2 6 8" xfId="1281" xr:uid="{00000000-0005-0000-0000-0000CD010000}"/>
    <cellStyle name="Calculation 2 6 8 2" xfId="2699" xr:uid="{00000000-0005-0000-0000-0000CE010000}"/>
    <cellStyle name="Calculation 2 6 9" xfId="1729" xr:uid="{00000000-0005-0000-0000-0000CF010000}"/>
    <cellStyle name="Calculation 2 6 9 2" xfId="3146" xr:uid="{00000000-0005-0000-0000-0000D0010000}"/>
    <cellStyle name="Calculation 2 7" xfId="531" xr:uid="{00000000-0005-0000-0000-0000D1010000}"/>
    <cellStyle name="Calculation 2 7 10" xfId="1982" xr:uid="{00000000-0005-0000-0000-0000D2010000}"/>
    <cellStyle name="Calculation 2 7 2" xfId="928" xr:uid="{00000000-0005-0000-0000-0000D3010000}"/>
    <cellStyle name="Calculation 2 7 2 2" xfId="2347" xr:uid="{00000000-0005-0000-0000-0000D4010000}"/>
    <cellStyle name="Calculation 2 7 3" xfId="1077" xr:uid="{00000000-0005-0000-0000-0000D5010000}"/>
    <cellStyle name="Calculation 2 7 3 2" xfId="2496" xr:uid="{00000000-0005-0000-0000-0000D6010000}"/>
    <cellStyle name="Calculation 2 7 4" xfId="1219" xr:uid="{00000000-0005-0000-0000-0000D7010000}"/>
    <cellStyle name="Calculation 2 7 4 2" xfId="2637" xr:uid="{00000000-0005-0000-0000-0000D8010000}"/>
    <cellStyle name="Calculation 2 7 5" xfId="712" xr:uid="{00000000-0005-0000-0000-0000D9010000}"/>
    <cellStyle name="Calculation 2 7 5 2" xfId="2137" xr:uid="{00000000-0005-0000-0000-0000DA010000}"/>
    <cellStyle name="Calculation 2 7 6" xfId="1399" xr:uid="{00000000-0005-0000-0000-0000DB010000}"/>
    <cellStyle name="Calculation 2 7 6 2" xfId="2816" xr:uid="{00000000-0005-0000-0000-0000DC010000}"/>
    <cellStyle name="Calculation 2 7 7" xfId="1529" xr:uid="{00000000-0005-0000-0000-0000DD010000}"/>
    <cellStyle name="Calculation 2 7 7 2" xfId="2946" xr:uid="{00000000-0005-0000-0000-0000DE010000}"/>
    <cellStyle name="Calculation 2 7 8" xfId="1282" xr:uid="{00000000-0005-0000-0000-0000DF010000}"/>
    <cellStyle name="Calculation 2 7 8 2" xfId="2700" xr:uid="{00000000-0005-0000-0000-0000E0010000}"/>
    <cellStyle name="Calculation 2 7 9" xfId="1730" xr:uid="{00000000-0005-0000-0000-0000E1010000}"/>
    <cellStyle name="Calculation 2 7 9 2" xfId="3147" xr:uid="{00000000-0005-0000-0000-0000E2010000}"/>
    <cellStyle name="Calculation 2 8" xfId="772" xr:uid="{00000000-0005-0000-0000-0000E3010000}"/>
    <cellStyle name="Calculation 2 8 2" xfId="2196" xr:uid="{00000000-0005-0000-0000-0000E4010000}"/>
    <cellStyle name="Calculation 2 9" xfId="1289" xr:uid="{00000000-0005-0000-0000-0000E5010000}"/>
    <cellStyle name="Calculation 2 9 2" xfId="2707" xr:uid="{00000000-0005-0000-0000-0000E6010000}"/>
    <cellStyle name="Calculation 2_Sheet1" xfId="532" xr:uid="{00000000-0005-0000-0000-0000E7010000}"/>
    <cellStyle name="Calculation 3" xfId="460" xr:uid="{00000000-0005-0000-0000-0000E8010000}"/>
    <cellStyle name="Calculation 3 10" xfId="1492" xr:uid="{00000000-0005-0000-0000-0000E9010000}"/>
    <cellStyle name="Calculation 3 10 2" xfId="2909" xr:uid="{00000000-0005-0000-0000-0000EA010000}"/>
    <cellStyle name="Calculation 3 11" xfId="821" xr:uid="{00000000-0005-0000-0000-0000EB010000}"/>
    <cellStyle name="Calculation 3 11 2" xfId="2242" xr:uid="{00000000-0005-0000-0000-0000EC010000}"/>
    <cellStyle name="Calculation 3 12" xfId="1927" xr:uid="{00000000-0005-0000-0000-0000ED010000}"/>
    <cellStyle name="Calculation 3 2" xfId="533" xr:uid="{00000000-0005-0000-0000-0000EE010000}"/>
    <cellStyle name="Calculation 3 2 10" xfId="1983" xr:uid="{00000000-0005-0000-0000-0000EF010000}"/>
    <cellStyle name="Calculation 3 2 2" xfId="929" xr:uid="{00000000-0005-0000-0000-0000F0010000}"/>
    <cellStyle name="Calculation 3 2 2 2" xfId="2348" xr:uid="{00000000-0005-0000-0000-0000F1010000}"/>
    <cellStyle name="Calculation 3 2 3" xfId="1078" xr:uid="{00000000-0005-0000-0000-0000F2010000}"/>
    <cellStyle name="Calculation 3 2 3 2" xfId="2497" xr:uid="{00000000-0005-0000-0000-0000F3010000}"/>
    <cellStyle name="Calculation 3 2 4" xfId="1220" xr:uid="{00000000-0005-0000-0000-0000F4010000}"/>
    <cellStyle name="Calculation 3 2 4 2" xfId="2638" xr:uid="{00000000-0005-0000-0000-0000F5010000}"/>
    <cellStyle name="Calculation 3 2 5" xfId="710" xr:uid="{00000000-0005-0000-0000-0000F6010000}"/>
    <cellStyle name="Calculation 3 2 5 2" xfId="2135" xr:uid="{00000000-0005-0000-0000-0000F7010000}"/>
    <cellStyle name="Calculation 3 2 6" xfId="1400" xr:uid="{00000000-0005-0000-0000-0000F8010000}"/>
    <cellStyle name="Calculation 3 2 6 2" xfId="2817" xr:uid="{00000000-0005-0000-0000-0000F9010000}"/>
    <cellStyle name="Calculation 3 2 7" xfId="1530" xr:uid="{00000000-0005-0000-0000-0000FA010000}"/>
    <cellStyle name="Calculation 3 2 7 2" xfId="2947" xr:uid="{00000000-0005-0000-0000-0000FB010000}"/>
    <cellStyle name="Calculation 3 2 8" xfId="849" xr:uid="{00000000-0005-0000-0000-0000FC010000}"/>
    <cellStyle name="Calculation 3 2 8 2" xfId="2270" xr:uid="{00000000-0005-0000-0000-0000FD010000}"/>
    <cellStyle name="Calculation 3 2 9" xfId="1731" xr:uid="{00000000-0005-0000-0000-0000FE010000}"/>
    <cellStyle name="Calculation 3 2 9 2" xfId="3148" xr:uid="{00000000-0005-0000-0000-0000FF010000}"/>
    <cellStyle name="Calculation 3 3" xfId="534" xr:uid="{00000000-0005-0000-0000-000000020000}"/>
    <cellStyle name="Calculation 3 3 10" xfId="1984" xr:uid="{00000000-0005-0000-0000-000001020000}"/>
    <cellStyle name="Calculation 3 3 2" xfId="930" xr:uid="{00000000-0005-0000-0000-000002020000}"/>
    <cellStyle name="Calculation 3 3 2 2" xfId="2349" xr:uid="{00000000-0005-0000-0000-000003020000}"/>
    <cellStyle name="Calculation 3 3 3" xfId="1079" xr:uid="{00000000-0005-0000-0000-000004020000}"/>
    <cellStyle name="Calculation 3 3 3 2" xfId="2498" xr:uid="{00000000-0005-0000-0000-000005020000}"/>
    <cellStyle name="Calculation 3 3 4" xfId="1221" xr:uid="{00000000-0005-0000-0000-000006020000}"/>
    <cellStyle name="Calculation 3 3 4 2" xfId="2639" xr:uid="{00000000-0005-0000-0000-000007020000}"/>
    <cellStyle name="Calculation 3 3 5" xfId="709" xr:uid="{00000000-0005-0000-0000-000008020000}"/>
    <cellStyle name="Calculation 3 3 5 2" xfId="2134" xr:uid="{00000000-0005-0000-0000-000009020000}"/>
    <cellStyle name="Calculation 3 3 6" xfId="1401" xr:uid="{00000000-0005-0000-0000-00000A020000}"/>
    <cellStyle name="Calculation 3 3 6 2" xfId="2818" xr:uid="{00000000-0005-0000-0000-00000B020000}"/>
    <cellStyle name="Calculation 3 3 7" xfId="1531" xr:uid="{00000000-0005-0000-0000-00000C020000}"/>
    <cellStyle name="Calculation 3 3 7 2" xfId="2948" xr:uid="{00000000-0005-0000-0000-00000D020000}"/>
    <cellStyle name="Calculation 3 3 8" xfId="677" xr:uid="{00000000-0005-0000-0000-00000E020000}"/>
    <cellStyle name="Calculation 3 3 8 2" xfId="2103" xr:uid="{00000000-0005-0000-0000-00000F020000}"/>
    <cellStyle name="Calculation 3 3 9" xfId="1732" xr:uid="{00000000-0005-0000-0000-000010020000}"/>
    <cellStyle name="Calculation 3 3 9 2" xfId="3149" xr:uid="{00000000-0005-0000-0000-000011020000}"/>
    <cellStyle name="Calculation 3 4" xfId="535" xr:uid="{00000000-0005-0000-0000-000012020000}"/>
    <cellStyle name="Calculation 3 4 10" xfId="1985" xr:uid="{00000000-0005-0000-0000-000013020000}"/>
    <cellStyle name="Calculation 3 4 2" xfId="931" xr:uid="{00000000-0005-0000-0000-000014020000}"/>
    <cellStyle name="Calculation 3 4 2 2" xfId="2350" xr:uid="{00000000-0005-0000-0000-000015020000}"/>
    <cellStyle name="Calculation 3 4 3" xfId="1080" xr:uid="{00000000-0005-0000-0000-000016020000}"/>
    <cellStyle name="Calculation 3 4 3 2" xfId="2499" xr:uid="{00000000-0005-0000-0000-000017020000}"/>
    <cellStyle name="Calculation 3 4 4" xfId="1222" xr:uid="{00000000-0005-0000-0000-000018020000}"/>
    <cellStyle name="Calculation 3 4 4 2" xfId="2640" xr:uid="{00000000-0005-0000-0000-000019020000}"/>
    <cellStyle name="Calculation 3 4 5" xfId="708" xr:uid="{00000000-0005-0000-0000-00001A020000}"/>
    <cellStyle name="Calculation 3 4 5 2" xfId="2133" xr:uid="{00000000-0005-0000-0000-00001B020000}"/>
    <cellStyle name="Calculation 3 4 6" xfId="1402" xr:uid="{00000000-0005-0000-0000-00001C020000}"/>
    <cellStyle name="Calculation 3 4 6 2" xfId="2819" xr:uid="{00000000-0005-0000-0000-00001D020000}"/>
    <cellStyle name="Calculation 3 4 7" xfId="1532" xr:uid="{00000000-0005-0000-0000-00001E020000}"/>
    <cellStyle name="Calculation 3 4 7 2" xfId="2949" xr:uid="{00000000-0005-0000-0000-00001F020000}"/>
    <cellStyle name="Calculation 3 4 8" xfId="786" xr:uid="{00000000-0005-0000-0000-000020020000}"/>
    <cellStyle name="Calculation 3 4 8 2" xfId="2209" xr:uid="{00000000-0005-0000-0000-000021020000}"/>
    <cellStyle name="Calculation 3 4 9" xfId="1733" xr:uid="{00000000-0005-0000-0000-000022020000}"/>
    <cellStyle name="Calculation 3 4 9 2" xfId="3150" xr:uid="{00000000-0005-0000-0000-000023020000}"/>
    <cellStyle name="Calculation 3 5" xfId="536" xr:uid="{00000000-0005-0000-0000-000024020000}"/>
    <cellStyle name="Calculation 3 5 10" xfId="1986" xr:uid="{00000000-0005-0000-0000-000025020000}"/>
    <cellStyle name="Calculation 3 5 2" xfId="932" xr:uid="{00000000-0005-0000-0000-000026020000}"/>
    <cellStyle name="Calculation 3 5 2 2" xfId="2351" xr:uid="{00000000-0005-0000-0000-000027020000}"/>
    <cellStyle name="Calculation 3 5 3" xfId="1081" xr:uid="{00000000-0005-0000-0000-000028020000}"/>
    <cellStyle name="Calculation 3 5 3 2" xfId="2500" xr:uid="{00000000-0005-0000-0000-000029020000}"/>
    <cellStyle name="Calculation 3 5 4" xfId="1223" xr:uid="{00000000-0005-0000-0000-00002A020000}"/>
    <cellStyle name="Calculation 3 5 4 2" xfId="2641" xr:uid="{00000000-0005-0000-0000-00002B020000}"/>
    <cellStyle name="Calculation 3 5 5" xfId="707" xr:uid="{00000000-0005-0000-0000-00002C020000}"/>
    <cellStyle name="Calculation 3 5 5 2" xfId="2132" xr:uid="{00000000-0005-0000-0000-00002D020000}"/>
    <cellStyle name="Calculation 3 5 6" xfId="1403" xr:uid="{00000000-0005-0000-0000-00002E020000}"/>
    <cellStyle name="Calculation 3 5 6 2" xfId="2820" xr:uid="{00000000-0005-0000-0000-00002F020000}"/>
    <cellStyle name="Calculation 3 5 7" xfId="1533" xr:uid="{00000000-0005-0000-0000-000030020000}"/>
    <cellStyle name="Calculation 3 5 7 2" xfId="2950" xr:uid="{00000000-0005-0000-0000-000031020000}"/>
    <cellStyle name="Calculation 3 5 8" xfId="1590" xr:uid="{00000000-0005-0000-0000-000032020000}"/>
    <cellStyle name="Calculation 3 5 8 2" xfId="3007" xr:uid="{00000000-0005-0000-0000-000033020000}"/>
    <cellStyle name="Calculation 3 5 9" xfId="1734" xr:uid="{00000000-0005-0000-0000-000034020000}"/>
    <cellStyle name="Calculation 3 5 9 2" xfId="3151" xr:uid="{00000000-0005-0000-0000-000035020000}"/>
    <cellStyle name="Calculation 3 6" xfId="537" xr:uid="{00000000-0005-0000-0000-000036020000}"/>
    <cellStyle name="Calculation 3 6 10" xfId="1987" xr:uid="{00000000-0005-0000-0000-000037020000}"/>
    <cellStyle name="Calculation 3 6 2" xfId="933" xr:uid="{00000000-0005-0000-0000-000038020000}"/>
    <cellStyle name="Calculation 3 6 2 2" xfId="2352" xr:uid="{00000000-0005-0000-0000-000039020000}"/>
    <cellStyle name="Calculation 3 6 3" xfId="1082" xr:uid="{00000000-0005-0000-0000-00003A020000}"/>
    <cellStyle name="Calculation 3 6 3 2" xfId="2501" xr:uid="{00000000-0005-0000-0000-00003B020000}"/>
    <cellStyle name="Calculation 3 6 4" xfId="1224" xr:uid="{00000000-0005-0000-0000-00003C020000}"/>
    <cellStyle name="Calculation 3 6 4 2" xfId="2642" xr:uid="{00000000-0005-0000-0000-00003D020000}"/>
    <cellStyle name="Calculation 3 6 5" xfId="706" xr:uid="{00000000-0005-0000-0000-00003E020000}"/>
    <cellStyle name="Calculation 3 6 5 2" xfId="2131" xr:uid="{00000000-0005-0000-0000-00003F020000}"/>
    <cellStyle name="Calculation 3 6 6" xfId="1404" xr:uid="{00000000-0005-0000-0000-000040020000}"/>
    <cellStyle name="Calculation 3 6 6 2" xfId="2821" xr:uid="{00000000-0005-0000-0000-000041020000}"/>
    <cellStyle name="Calculation 3 6 7" xfId="1534" xr:uid="{00000000-0005-0000-0000-000042020000}"/>
    <cellStyle name="Calculation 3 6 7 2" xfId="2951" xr:uid="{00000000-0005-0000-0000-000043020000}"/>
    <cellStyle name="Calculation 3 6 8" xfId="1591" xr:uid="{00000000-0005-0000-0000-000044020000}"/>
    <cellStyle name="Calculation 3 6 8 2" xfId="3008" xr:uid="{00000000-0005-0000-0000-000045020000}"/>
    <cellStyle name="Calculation 3 6 9" xfId="1735" xr:uid="{00000000-0005-0000-0000-000046020000}"/>
    <cellStyle name="Calculation 3 6 9 2" xfId="3152" xr:uid="{00000000-0005-0000-0000-000047020000}"/>
    <cellStyle name="Calculation 3 7" xfId="538" xr:uid="{00000000-0005-0000-0000-000048020000}"/>
    <cellStyle name="Calculation 3 7 10" xfId="1988" xr:uid="{00000000-0005-0000-0000-000049020000}"/>
    <cellStyle name="Calculation 3 7 2" xfId="934" xr:uid="{00000000-0005-0000-0000-00004A020000}"/>
    <cellStyle name="Calculation 3 7 2 2" xfId="2353" xr:uid="{00000000-0005-0000-0000-00004B020000}"/>
    <cellStyle name="Calculation 3 7 3" xfId="1083" xr:uid="{00000000-0005-0000-0000-00004C020000}"/>
    <cellStyle name="Calculation 3 7 3 2" xfId="2502" xr:uid="{00000000-0005-0000-0000-00004D020000}"/>
    <cellStyle name="Calculation 3 7 4" xfId="1225" xr:uid="{00000000-0005-0000-0000-00004E020000}"/>
    <cellStyle name="Calculation 3 7 4 2" xfId="2643" xr:uid="{00000000-0005-0000-0000-00004F020000}"/>
    <cellStyle name="Calculation 3 7 5" xfId="658" xr:uid="{00000000-0005-0000-0000-000050020000}"/>
    <cellStyle name="Calculation 3 7 5 2" xfId="2084" xr:uid="{00000000-0005-0000-0000-000051020000}"/>
    <cellStyle name="Calculation 3 7 6" xfId="1405" xr:uid="{00000000-0005-0000-0000-000052020000}"/>
    <cellStyle name="Calculation 3 7 6 2" xfId="2822" xr:uid="{00000000-0005-0000-0000-000053020000}"/>
    <cellStyle name="Calculation 3 7 7" xfId="1535" xr:uid="{00000000-0005-0000-0000-000054020000}"/>
    <cellStyle name="Calculation 3 7 7 2" xfId="2952" xr:uid="{00000000-0005-0000-0000-000055020000}"/>
    <cellStyle name="Calculation 3 7 8" xfId="1592" xr:uid="{00000000-0005-0000-0000-000056020000}"/>
    <cellStyle name="Calculation 3 7 8 2" xfId="3009" xr:uid="{00000000-0005-0000-0000-000057020000}"/>
    <cellStyle name="Calculation 3 7 9" xfId="1736" xr:uid="{00000000-0005-0000-0000-000058020000}"/>
    <cellStyle name="Calculation 3 7 9 2" xfId="3153" xr:uid="{00000000-0005-0000-0000-000059020000}"/>
    <cellStyle name="Calculation 3 8" xfId="646" xr:uid="{00000000-0005-0000-0000-00005A020000}"/>
    <cellStyle name="Calculation 3 8 2" xfId="2072" xr:uid="{00000000-0005-0000-0000-00005B020000}"/>
    <cellStyle name="Calculation 3 9" xfId="1197" xr:uid="{00000000-0005-0000-0000-00005C020000}"/>
    <cellStyle name="Calculation 3 9 2" xfId="2615" xr:uid="{00000000-0005-0000-0000-00005D020000}"/>
    <cellStyle name="Calculation 3_Sheet1" xfId="539" xr:uid="{00000000-0005-0000-0000-00005E020000}"/>
    <cellStyle name="Calculation 4" xfId="488" xr:uid="{00000000-0005-0000-0000-00005F020000}"/>
    <cellStyle name="Calculation 4 10" xfId="1195" xr:uid="{00000000-0005-0000-0000-000060020000}"/>
    <cellStyle name="Calculation 4 10 2" xfId="2613" xr:uid="{00000000-0005-0000-0000-000061020000}"/>
    <cellStyle name="Calculation 4 11" xfId="1366" xr:uid="{00000000-0005-0000-0000-000062020000}"/>
    <cellStyle name="Calculation 4 11 2" xfId="2783" xr:uid="{00000000-0005-0000-0000-000063020000}"/>
    <cellStyle name="Calculation 4 12" xfId="1513" xr:uid="{00000000-0005-0000-0000-000064020000}"/>
    <cellStyle name="Calculation 4 12 2" xfId="2930" xr:uid="{00000000-0005-0000-0000-000065020000}"/>
    <cellStyle name="Calculation 4 13" xfId="779" xr:uid="{00000000-0005-0000-0000-000066020000}"/>
    <cellStyle name="Calculation 4 13 2" xfId="2202" xr:uid="{00000000-0005-0000-0000-000067020000}"/>
    <cellStyle name="Calculation 4 14" xfId="1698" xr:uid="{00000000-0005-0000-0000-000068020000}"/>
    <cellStyle name="Calculation 4 14 2" xfId="3115" xr:uid="{00000000-0005-0000-0000-000069020000}"/>
    <cellStyle name="Calculation 4 15" xfId="1950" xr:uid="{00000000-0005-0000-0000-00006A020000}"/>
    <cellStyle name="Calculation 4 2" xfId="540" xr:uid="{00000000-0005-0000-0000-00006B020000}"/>
    <cellStyle name="Calculation 4 2 10" xfId="1989" xr:uid="{00000000-0005-0000-0000-00006C020000}"/>
    <cellStyle name="Calculation 4 2 2" xfId="935" xr:uid="{00000000-0005-0000-0000-00006D020000}"/>
    <cellStyle name="Calculation 4 2 2 2" xfId="2354" xr:uid="{00000000-0005-0000-0000-00006E020000}"/>
    <cellStyle name="Calculation 4 2 3" xfId="1084" xr:uid="{00000000-0005-0000-0000-00006F020000}"/>
    <cellStyle name="Calculation 4 2 3 2" xfId="2503" xr:uid="{00000000-0005-0000-0000-000070020000}"/>
    <cellStyle name="Calculation 4 2 4" xfId="1226" xr:uid="{00000000-0005-0000-0000-000071020000}"/>
    <cellStyle name="Calculation 4 2 4 2" xfId="2644" xr:uid="{00000000-0005-0000-0000-000072020000}"/>
    <cellStyle name="Calculation 4 2 5" xfId="705" xr:uid="{00000000-0005-0000-0000-000073020000}"/>
    <cellStyle name="Calculation 4 2 5 2" xfId="2130" xr:uid="{00000000-0005-0000-0000-000074020000}"/>
    <cellStyle name="Calculation 4 2 6" xfId="1406" xr:uid="{00000000-0005-0000-0000-000075020000}"/>
    <cellStyle name="Calculation 4 2 6 2" xfId="2823" xr:uid="{00000000-0005-0000-0000-000076020000}"/>
    <cellStyle name="Calculation 4 2 7" xfId="1536" xr:uid="{00000000-0005-0000-0000-000077020000}"/>
    <cellStyle name="Calculation 4 2 7 2" xfId="2953" xr:uid="{00000000-0005-0000-0000-000078020000}"/>
    <cellStyle name="Calculation 4 2 8" xfId="1593" xr:uid="{00000000-0005-0000-0000-000079020000}"/>
    <cellStyle name="Calculation 4 2 8 2" xfId="3010" xr:uid="{00000000-0005-0000-0000-00007A020000}"/>
    <cellStyle name="Calculation 4 2 9" xfId="1737" xr:uid="{00000000-0005-0000-0000-00007B020000}"/>
    <cellStyle name="Calculation 4 2 9 2" xfId="3154" xr:uid="{00000000-0005-0000-0000-00007C020000}"/>
    <cellStyle name="Calculation 4 3" xfId="541" xr:uid="{00000000-0005-0000-0000-00007D020000}"/>
    <cellStyle name="Calculation 4 3 10" xfId="1990" xr:uid="{00000000-0005-0000-0000-00007E020000}"/>
    <cellStyle name="Calculation 4 3 2" xfId="936" xr:uid="{00000000-0005-0000-0000-00007F020000}"/>
    <cellStyle name="Calculation 4 3 2 2" xfId="2355" xr:uid="{00000000-0005-0000-0000-000080020000}"/>
    <cellStyle name="Calculation 4 3 3" xfId="1085" xr:uid="{00000000-0005-0000-0000-000081020000}"/>
    <cellStyle name="Calculation 4 3 3 2" xfId="2504" xr:uid="{00000000-0005-0000-0000-000082020000}"/>
    <cellStyle name="Calculation 4 3 4" xfId="1227" xr:uid="{00000000-0005-0000-0000-000083020000}"/>
    <cellStyle name="Calculation 4 3 4 2" xfId="2645" xr:uid="{00000000-0005-0000-0000-000084020000}"/>
    <cellStyle name="Calculation 4 3 5" xfId="704" xr:uid="{00000000-0005-0000-0000-000085020000}"/>
    <cellStyle name="Calculation 4 3 5 2" xfId="2129" xr:uid="{00000000-0005-0000-0000-000086020000}"/>
    <cellStyle name="Calculation 4 3 6" xfId="1407" xr:uid="{00000000-0005-0000-0000-000087020000}"/>
    <cellStyle name="Calculation 4 3 6 2" xfId="2824" xr:uid="{00000000-0005-0000-0000-000088020000}"/>
    <cellStyle name="Calculation 4 3 7" xfId="1537" xr:uid="{00000000-0005-0000-0000-000089020000}"/>
    <cellStyle name="Calculation 4 3 7 2" xfId="2954" xr:uid="{00000000-0005-0000-0000-00008A020000}"/>
    <cellStyle name="Calculation 4 3 8" xfId="1594" xr:uid="{00000000-0005-0000-0000-00008B020000}"/>
    <cellStyle name="Calculation 4 3 8 2" xfId="3011" xr:uid="{00000000-0005-0000-0000-00008C020000}"/>
    <cellStyle name="Calculation 4 3 9" xfId="1738" xr:uid="{00000000-0005-0000-0000-00008D020000}"/>
    <cellStyle name="Calculation 4 3 9 2" xfId="3155" xr:uid="{00000000-0005-0000-0000-00008E020000}"/>
    <cellStyle name="Calculation 4 4" xfId="542" xr:uid="{00000000-0005-0000-0000-00008F020000}"/>
    <cellStyle name="Calculation 4 4 10" xfId="1991" xr:uid="{00000000-0005-0000-0000-000090020000}"/>
    <cellStyle name="Calculation 4 4 2" xfId="937" xr:uid="{00000000-0005-0000-0000-000091020000}"/>
    <cellStyle name="Calculation 4 4 2 2" xfId="2356" xr:uid="{00000000-0005-0000-0000-000092020000}"/>
    <cellStyle name="Calculation 4 4 3" xfId="1086" xr:uid="{00000000-0005-0000-0000-000093020000}"/>
    <cellStyle name="Calculation 4 4 3 2" xfId="2505" xr:uid="{00000000-0005-0000-0000-000094020000}"/>
    <cellStyle name="Calculation 4 4 4" xfId="1228" xr:uid="{00000000-0005-0000-0000-000095020000}"/>
    <cellStyle name="Calculation 4 4 4 2" xfId="2646" xr:uid="{00000000-0005-0000-0000-000096020000}"/>
    <cellStyle name="Calculation 4 4 5" xfId="703" xr:uid="{00000000-0005-0000-0000-000097020000}"/>
    <cellStyle name="Calculation 4 4 5 2" xfId="2128" xr:uid="{00000000-0005-0000-0000-000098020000}"/>
    <cellStyle name="Calculation 4 4 6" xfId="1408" xr:uid="{00000000-0005-0000-0000-000099020000}"/>
    <cellStyle name="Calculation 4 4 6 2" xfId="2825" xr:uid="{00000000-0005-0000-0000-00009A020000}"/>
    <cellStyle name="Calculation 4 4 7" xfId="1538" xr:uid="{00000000-0005-0000-0000-00009B020000}"/>
    <cellStyle name="Calculation 4 4 7 2" xfId="2955" xr:uid="{00000000-0005-0000-0000-00009C020000}"/>
    <cellStyle name="Calculation 4 4 8" xfId="1595" xr:uid="{00000000-0005-0000-0000-00009D020000}"/>
    <cellStyle name="Calculation 4 4 8 2" xfId="3012" xr:uid="{00000000-0005-0000-0000-00009E020000}"/>
    <cellStyle name="Calculation 4 4 9" xfId="1739" xr:uid="{00000000-0005-0000-0000-00009F020000}"/>
    <cellStyle name="Calculation 4 4 9 2" xfId="3156" xr:uid="{00000000-0005-0000-0000-0000A0020000}"/>
    <cellStyle name="Calculation 4 5" xfId="543" xr:uid="{00000000-0005-0000-0000-0000A1020000}"/>
    <cellStyle name="Calculation 4 5 10" xfId="1992" xr:uid="{00000000-0005-0000-0000-0000A2020000}"/>
    <cellStyle name="Calculation 4 5 2" xfId="938" xr:uid="{00000000-0005-0000-0000-0000A3020000}"/>
    <cellStyle name="Calculation 4 5 2 2" xfId="2357" xr:uid="{00000000-0005-0000-0000-0000A4020000}"/>
    <cellStyle name="Calculation 4 5 3" xfId="1087" xr:uid="{00000000-0005-0000-0000-0000A5020000}"/>
    <cellStyle name="Calculation 4 5 3 2" xfId="2506" xr:uid="{00000000-0005-0000-0000-0000A6020000}"/>
    <cellStyle name="Calculation 4 5 4" xfId="1229" xr:uid="{00000000-0005-0000-0000-0000A7020000}"/>
    <cellStyle name="Calculation 4 5 4 2" xfId="2647" xr:uid="{00000000-0005-0000-0000-0000A8020000}"/>
    <cellStyle name="Calculation 4 5 5" xfId="702" xr:uid="{00000000-0005-0000-0000-0000A9020000}"/>
    <cellStyle name="Calculation 4 5 5 2" xfId="2127" xr:uid="{00000000-0005-0000-0000-0000AA020000}"/>
    <cellStyle name="Calculation 4 5 6" xfId="1409" xr:uid="{00000000-0005-0000-0000-0000AB020000}"/>
    <cellStyle name="Calculation 4 5 6 2" xfId="2826" xr:uid="{00000000-0005-0000-0000-0000AC020000}"/>
    <cellStyle name="Calculation 4 5 7" xfId="1539" xr:uid="{00000000-0005-0000-0000-0000AD020000}"/>
    <cellStyle name="Calculation 4 5 7 2" xfId="2956" xr:uid="{00000000-0005-0000-0000-0000AE020000}"/>
    <cellStyle name="Calculation 4 5 8" xfId="1596" xr:uid="{00000000-0005-0000-0000-0000AF020000}"/>
    <cellStyle name="Calculation 4 5 8 2" xfId="3013" xr:uid="{00000000-0005-0000-0000-0000B0020000}"/>
    <cellStyle name="Calculation 4 5 9" xfId="1740" xr:uid="{00000000-0005-0000-0000-0000B1020000}"/>
    <cellStyle name="Calculation 4 5 9 2" xfId="3157" xr:uid="{00000000-0005-0000-0000-0000B2020000}"/>
    <cellStyle name="Calculation 4 6" xfId="544" xr:uid="{00000000-0005-0000-0000-0000B3020000}"/>
    <cellStyle name="Calculation 4 6 10" xfId="1993" xr:uid="{00000000-0005-0000-0000-0000B4020000}"/>
    <cellStyle name="Calculation 4 6 2" xfId="939" xr:uid="{00000000-0005-0000-0000-0000B5020000}"/>
    <cellStyle name="Calculation 4 6 2 2" xfId="2358" xr:uid="{00000000-0005-0000-0000-0000B6020000}"/>
    <cellStyle name="Calculation 4 6 3" xfId="1088" xr:uid="{00000000-0005-0000-0000-0000B7020000}"/>
    <cellStyle name="Calculation 4 6 3 2" xfId="2507" xr:uid="{00000000-0005-0000-0000-0000B8020000}"/>
    <cellStyle name="Calculation 4 6 4" xfId="1230" xr:uid="{00000000-0005-0000-0000-0000B9020000}"/>
    <cellStyle name="Calculation 4 6 4 2" xfId="2648" xr:uid="{00000000-0005-0000-0000-0000BA020000}"/>
    <cellStyle name="Calculation 4 6 5" xfId="701" xr:uid="{00000000-0005-0000-0000-0000BB020000}"/>
    <cellStyle name="Calculation 4 6 5 2" xfId="2126" xr:uid="{00000000-0005-0000-0000-0000BC020000}"/>
    <cellStyle name="Calculation 4 6 6" xfId="1410" xr:uid="{00000000-0005-0000-0000-0000BD020000}"/>
    <cellStyle name="Calculation 4 6 6 2" xfId="2827" xr:uid="{00000000-0005-0000-0000-0000BE020000}"/>
    <cellStyle name="Calculation 4 6 7" xfId="1540" xr:uid="{00000000-0005-0000-0000-0000BF020000}"/>
    <cellStyle name="Calculation 4 6 7 2" xfId="2957" xr:uid="{00000000-0005-0000-0000-0000C0020000}"/>
    <cellStyle name="Calculation 4 6 8" xfId="1597" xr:uid="{00000000-0005-0000-0000-0000C1020000}"/>
    <cellStyle name="Calculation 4 6 8 2" xfId="3014" xr:uid="{00000000-0005-0000-0000-0000C2020000}"/>
    <cellStyle name="Calculation 4 6 9" xfId="1741" xr:uid="{00000000-0005-0000-0000-0000C3020000}"/>
    <cellStyle name="Calculation 4 6 9 2" xfId="3158" xr:uid="{00000000-0005-0000-0000-0000C4020000}"/>
    <cellStyle name="Calculation 4 7" xfId="545" xr:uid="{00000000-0005-0000-0000-0000C5020000}"/>
    <cellStyle name="Calculation 4 7 10" xfId="1994" xr:uid="{00000000-0005-0000-0000-0000C6020000}"/>
    <cellStyle name="Calculation 4 7 2" xfId="940" xr:uid="{00000000-0005-0000-0000-0000C7020000}"/>
    <cellStyle name="Calculation 4 7 2 2" xfId="2359" xr:uid="{00000000-0005-0000-0000-0000C8020000}"/>
    <cellStyle name="Calculation 4 7 3" xfId="1089" xr:uid="{00000000-0005-0000-0000-0000C9020000}"/>
    <cellStyle name="Calculation 4 7 3 2" xfId="2508" xr:uid="{00000000-0005-0000-0000-0000CA020000}"/>
    <cellStyle name="Calculation 4 7 4" xfId="1231" xr:uid="{00000000-0005-0000-0000-0000CB020000}"/>
    <cellStyle name="Calculation 4 7 4 2" xfId="2649" xr:uid="{00000000-0005-0000-0000-0000CC020000}"/>
    <cellStyle name="Calculation 4 7 5" xfId="700" xr:uid="{00000000-0005-0000-0000-0000CD020000}"/>
    <cellStyle name="Calculation 4 7 5 2" xfId="2125" xr:uid="{00000000-0005-0000-0000-0000CE020000}"/>
    <cellStyle name="Calculation 4 7 6" xfId="1411" xr:uid="{00000000-0005-0000-0000-0000CF020000}"/>
    <cellStyle name="Calculation 4 7 6 2" xfId="2828" xr:uid="{00000000-0005-0000-0000-0000D0020000}"/>
    <cellStyle name="Calculation 4 7 7" xfId="1541" xr:uid="{00000000-0005-0000-0000-0000D1020000}"/>
    <cellStyle name="Calculation 4 7 7 2" xfId="2958" xr:uid="{00000000-0005-0000-0000-0000D2020000}"/>
    <cellStyle name="Calculation 4 7 8" xfId="1598" xr:uid="{00000000-0005-0000-0000-0000D3020000}"/>
    <cellStyle name="Calculation 4 7 8 2" xfId="3015" xr:uid="{00000000-0005-0000-0000-0000D4020000}"/>
    <cellStyle name="Calculation 4 7 9" xfId="1742" xr:uid="{00000000-0005-0000-0000-0000D5020000}"/>
    <cellStyle name="Calculation 4 7 9 2" xfId="3159" xr:uid="{00000000-0005-0000-0000-0000D6020000}"/>
    <cellStyle name="Calculation 4 8" xfId="892" xr:uid="{00000000-0005-0000-0000-0000D7020000}"/>
    <cellStyle name="Calculation 4 8 2" xfId="2311" xr:uid="{00000000-0005-0000-0000-0000D8020000}"/>
    <cellStyle name="Calculation 4 9" xfId="1041" xr:uid="{00000000-0005-0000-0000-0000D9020000}"/>
    <cellStyle name="Calculation 4 9 2" xfId="2460" xr:uid="{00000000-0005-0000-0000-0000DA020000}"/>
    <cellStyle name="Calculation 4_Sheet1" xfId="546" xr:uid="{00000000-0005-0000-0000-0000DB020000}"/>
    <cellStyle name="CAPS1" xfId="162" xr:uid="{00000000-0005-0000-0000-0000DC020000}"/>
    <cellStyle name="Case" xfId="163" xr:uid="{00000000-0005-0000-0000-0000DD020000}"/>
    <cellStyle name="Check Cell 2" xfId="164" xr:uid="{00000000-0005-0000-0000-0000DE020000}"/>
    <cellStyle name="Check Cell 3" xfId="486" xr:uid="{00000000-0005-0000-0000-0000DF020000}"/>
    <cellStyle name="Code" xfId="165" xr:uid="{00000000-0005-0000-0000-0000E0020000}"/>
    <cellStyle name="Code Section" xfId="166" xr:uid="{00000000-0005-0000-0000-0000E1020000}"/>
    <cellStyle name="ColumnHeaderNormal" xfId="441" xr:uid="{00000000-0005-0000-0000-0000E2020000}"/>
    <cellStyle name="Comma" xfId="1" builtinId="3"/>
    <cellStyle name="Comma  - Style1" xfId="168" xr:uid="{00000000-0005-0000-0000-0000E4020000}"/>
    <cellStyle name="Comma  - Style2" xfId="169" xr:uid="{00000000-0005-0000-0000-0000E5020000}"/>
    <cellStyle name="Comma  - Style3" xfId="170" xr:uid="{00000000-0005-0000-0000-0000E6020000}"/>
    <cellStyle name="Comma  - Style4" xfId="171" xr:uid="{00000000-0005-0000-0000-0000E7020000}"/>
    <cellStyle name="Comma  - Style5" xfId="172" xr:uid="{00000000-0005-0000-0000-0000E8020000}"/>
    <cellStyle name="Comma  - Style6" xfId="173" xr:uid="{00000000-0005-0000-0000-0000E9020000}"/>
    <cellStyle name="Comma  - Style7" xfId="174" xr:uid="{00000000-0005-0000-0000-0000EA020000}"/>
    <cellStyle name="Comma  - Style8" xfId="175" xr:uid="{00000000-0005-0000-0000-0000EB020000}"/>
    <cellStyle name="Comma - Style1" xfId="176" xr:uid="{00000000-0005-0000-0000-0000EC020000}"/>
    <cellStyle name="Comma - Style2" xfId="177" xr:uid="{00000000-0005-0000-0000-0000ED020000}"/>
    <cellStyle name="Comma - Style3" xfId="178" xr:uid="{00000000-0005-0000-0000-0000EE020000}"/>
    <cellStyle name="Comma - Style4" xfId="179" xr:uid="{00000000-0005-0000-0000-0000EF020000}"/>
    <cellStyle name="Comma - Style5" xfId="180" xr:uid="{00000000-0005-0000-0000-0000F0020000}"/>
    <cellStyle name="Comma - Style6" xfId="181" xr:uid="{00000000-0005-0000-0000-0000F1020000}"/>
    <cellStyle name="Comma - Style7" xfId="182" xr:uid="{00000000-0005-0000-0000-0000F2020000}"/>
    <cellStyle name="Comma - Style8" xfId="183" xr:uid="{00000000-0005-0000-0000-0000F3020000}"/>
    <cellStyle name="Comma [0]" xfId="3" builtinId="6"/>
    <cellStyle name="Comma [0] 10" xfId="10" xr:uid="{00000000-0005-0000-0000-0000F5020000}"/>
    <cellStyle name="Comma [0] 10 2" xfId="1815" xr:uid="{00000000-0005-0000-0000-0000F6020000}"/>
    <cellStyle name="Comma [0] 10 2 2" xfId="3232" xr:uid="{00000000-0005-0000-0000-0000F7020000}"/>
    <cellStyle name="Comma [0] 10 2 3" xfId="1823" xr:uid="{00000000-0005-0000-0000-0000F8020000}"/>
    <cellStyle name="Comma [0] 10 3" xfId="1834" xr:uid="{00000000-0005-0000-0000-0000F9020000}"/>
    <cellStyle name="Comma [0] 11" xfId="184" xr:uid="{00000000-0005-0000-0000-0000FA020000}"/>
    <cellStyle name="Comma [0] 11 2" xfId="1840" xr:uid="{00000000-0005-0000-0000-0000FB020000}"/>
    <cellStyle name="Comma [0] 12" xfId="185" xr:uid="{00000000-0005-0000-0000-0000FC020000}"/>
    <cellStyle name="Comma [0] 12 2" xfId="1841" xr:uid="{00000000-0005-0000-0000-0000FD020000}"/>
    <cellStyle name="Comma [0] 13" xfId="403" xr:uid="{00000000-0005-0000-0000-0000FE020000}"/>
    <cellStyle name="Comma [0] 13 2" xfId="1893" xr:uid="{00000000-0005-0000-0000-0000FF020000}"/>
    <cellStyle name="Comma [0] 14" xfId="428" xr:uid="{00000000-0005-0000-0000-000000030000}"/>
    <cellStyle name="Comma [0] 14 2" xfId="1905" xr:uid="{00000000-0005-0000-0000-000001030000}"/>
    <cellStyle name="Comma [0] 15" xfId="431" xr:uid="{00000000-0005-0000-0000-000002030000}"/>
    <cellStyle name="Comma [0] 15 2" xfId="446" xr:uid="{00000000-0005-0000-0000-000003030000}"/>
    <cellStyle name="Comma [0] 15 2 2" xfId="1918" xr:uid="{00000000-0005-0000-0000-000004030000}"/>
    <cellStyle name="Comma [0] 15 3" xfId="1908" xr:uid="{00000000-0005-0000-0000-000005030000}"/>
    <cellStyle name="Comma [0] 16" xfId="434" xr:uid="{00000000-0005-0000-0000-000006030000}"/>
    <cellStyle name="Comma [0] 16 2" xfId="1911" xr:uid="{00000000-0005-0000-0000-000007030000}"/>
    <cellStyle name="Comma [0] 17" xfId="437" xr:uid="{00000000-0005-0000-0000-000008030000}"/>
    <cellStyle name="Comma [0] 17 2" xfId="1914" xr:uid="{00000000-0005-0000-0000-000009030000}"/>
    <cellStyle name="Comma [0] 18" xfId="7" xr:uid="{00000000-0005-0000-0000-00000A030000}"/>
    <cellStyle name="Comma [0] 18 2" xfId="1831" xr:uid="{00000000-0005-0000-0000-00000B030000}"/>
    <cellStyle name="Comma [0] 19" xfId="1827" xr:uid="{00000000-0005-0000-0000-00000C030000}"/>
    <cellStyle name="Comma [0] 2" xfId="186" xr:uid="{00000000-0005-0000-0000-00000D030000}"/>
    <cellStyle name="Comma [0] 2 2" xfId="187" xr:uid="{00000000-0005-0000-0000-00000E030000}"/>
    <cellStyle name="Comma [0] 2 2 2" xfId="1843" xr:uid="{00000000-0005-0000-0000-00000F030000}"/>
    <cellStyle name="Comma [0] 2 3" xfId="1842" xr:uid="{00000000-0005-0000-0000-000010030000}"/>
    <cellStyle name="Comma [0] 2_RAB &amp; Time Schedule_Modifikasi" xfId="188" xr:uid="{00000000-0005-0000-0000-000011030000}"/>
    <cellStyle name="Comma [0] 20" xfId="1818" xr:uid="{00000000-0005-0000-0000-000012030000}"/>
    <cellStyle name="Comma [0] 21" xfId="3235" xr:uid="{00000000-0005-0000-0000-000013030000}"/>
    <cellStyle name="Comma [0] 3" xfId="189" xr:uid="{00000000-0005-0000-0000-000014030000}"/>
    <cellStyle name="Comma [0] 3 2" xfId="1844" xr:uid="{00000000-0005-0000-0000-000015030000}"/>
    <cellStyle name="Comma [0] 4" xfId="190" xr:uid="{00000000-0005-0000-0000-000016030000}"/>
    <cellStyle name="Comma [0] 4 2" xfId="1845" xr:uid="{00000000-0005-0000-0000-000017030000}"/>
    <cellStyle name="Comma [0] 5" xfId="191" xr:uid="{00000000-0005-0000-0000-000018030000}"/>
    <cellStyle name="Comma [0] 5 2" xfId="1846" xr:uid="{00000000-0005-0000-0000-000019030000}"/>
    <cellStyle name="Comma [0] 6" xfId="192" xr:uid="{00000000-0005-0000-0000-00001A030000}"/>
    <cellStyle name="Comma [0] 6 2" xfId="1847" xr:uid="{00000000-0005-0000-0000-00001B030000}"/>
    <cellStyle name="Comma [0] 7" xfId="193" xr:uid="{00000000-0005-0000-0000-00001C030000}"/>
    <cellStyle name="Comma [0] 7 2" xfId="1848" xr:uid="{00000000-0005-0000-0000-00001D030000}"/>
    <cellStyle name="Comma [0] 8" xfId="194" xr:uid="{00000000-0005-0000-0000-00001E030000}"/>
    <cellStyle name="Comma [0] 8 2" xfId="1849" xr:uid="{00000000-0005-0000-0000-00001F030000}"/>
    <cellStyle name="Comma [0] 9" xfId="195" xr:uid="{00000000-0005-0000-0000-000020030000}"/>
    <cellStyle name="Comma [0] 9 2" xfId="1850" xr:uid="{00000000-0005-0000-0000-000021030000}"/>
    <cellStyle name="Comma [1]" xfId="196" xr:uid="{00000000-0005-0000-0000-000022030000}"/>
    <cellStyle name="Comma [2]" xfId="197" xr:uid="{00000000-0005-0000-0000-000023030000}"/>
    <cellStyle name="Comma [3]" xfId="198" xr:uid="{00000000-0005-0000-0000-000024030000}"/>
    <cellStyle name="Comma 10" xfId="11" xr:uid="{00000000-0005-0000-0000-000025030000}"/>
    <cellStyle name="Comma 10 2" xfId="199" xr:uid="{00000000-0005-0000-0000-000026030000}"/>
    <cellStyle name="Comma 10 2 2" xfId="411" xr:uid="{00000000-0005-0000-0000-000027030000}"/>
    <cellStyle name="Comma 10 2 2 2" xfId="1898" xr:uid="{00000000-0005-0000-0000-000028030000}"/>
    <cellStyle name="Comma 10 2 3" xfId="1851" xr:uid="{00000000-0005-0000-0000-000029030000}"/>
    <cellStyle name="Comma 10 3" xfId="1835" xr:uid="{00000000-0005-0000-0000-00002A030000}"/>
    <cellStyle name="Comma 11" xfId="200" xr:uid="{00000000-0005-0000-0000-00002B030000}"/>
    <cellStyle name="Comma 11 2" xfId="1852" xr:uid="{00000000-0005-0000-0000-00002C030000}"/>
    <cellStyle name="Comma 12" xfId="410" xr:uid="{00000000-0005-0000-0000-00002D030000}"/>
    <cellStyle name="Comma 12 2" xfId="1897" xr:uid="{00000000-0005-0000-0000-00002E030000}"/>
    <cellStyle name="Comma 13" xfId="2" xr:uid="{00000000-0005-0000-0000-00002F030000}"/>
    <cellStyle name="Comma 13 2" xfId="9" xr:uid="{00000000-0005-0000-0000-000030030000}"/>
    <cellStyle name="Comma 13 2 2" xfId="1833" xr:uid="{00000000-0005-0000-0000-000031030000}"/>
    <cellStyle name="Comma 13 3" xfId="1826" xr:uid="{00000000-0005-0000-0000-000032030000}"/>
    <cellStyle name="Comma 13 4" xfId="1821" xr:uid="{00000000-0005-0000-0000-000033030000}"/>
    <cellStyle name="Comma 13 7" xfId="642" xr:uid="{00000000-0005-0000-0000-000034030000}"/>
    <cellStyle name="Comma 13 7 2" xfId="2068" xr:uid="{00000000-0005-0000-0000-000035030000}"/>
    <cellStyle name="Comma 14" xfId="417" xr:uid="{00000000-0005-0000-0000-000036030000}"/>
    <cellStyle name="Comma 14 2" xfId="1899" xr:uid="{00000000-0005-0000-0000-000037030000}"/>
    <cellStyle name="Comma 15" xfId="438" xr:uid="{00000000-0005-0000-0000-000038030000}"/>
    <cellStyle name="Comma 15 2" xfId="1915" xr:uid="{00000000-0005-0000-0000-000039030000}"/>
    <cellStyle name="Comma 16" xfId="447" xr:uid="{00000000-0005-0000-0000-00003A030000}"/>
    <cellStyle name="Comma 16 2" xfId="1919" xr:uid="{00000000-0005-0000-0000-00003B030000}"/>
    <cellStyle name="Comma 17" xfId="167" xr:uid="{00000000-0005-0000-0000-00003C030000}"/>
    <cellStyle name="Comma 17 2" xfId="1839" xr:uid="{00000000-0005-0000-0000-00003D030000}"/>
    <cellStyle name="Comma 18" xfId="461" xr:uid="{00000000-0005-0000-0000-00003E030000}"/>
    <cellStyle name="Comma 18 2" xfId="1928" xr:uid="{00000000-0005-0000-0000-00003F030000}"/>
    <cellStyle name="Comma 19" xfId="462" xr:uid="{00000000-0005-0000-0000-000040030000}"/>
    <cellStyle name="Comma 19 2" xfId="1929" xr:uid="{00000000-0005-0000-0000-000041030000}"/>
    <cellStyle name="Comma 2" xfId="201" xr:uid="{00000000-0005-0000-0000-000042030000}"/>
    <cellStyle name="Comma 2 2" xfId="202" xr:uid="{00000000-0005-0000-0000-000043030000}"/>
    <cellStyle name="Comma 2 2 2" xfId="406" xr:uid="{00000000-0005-0000-0000-000044030000}"/>
    <cellStyle name="Comma 2 2 2 2" xfId="1895" xr:uid="{00000000-0005-0000-0000-000045030000}"/>
    <cellStyle name="Comma 2 2 3" xfId="1854" xr:uid="{00000000-0005-0000-0000-000046030000}"/>
    <cellStyle name="Comma 2 3" xfId="1853" xr:uid="{00000000-0005-0000-0000-000047030000}"/>
    <cellStyle name="Comma 2_RAB &amp; Time Schedule_Modifikasi" xfId="203" xr:uid="{00000000-0005-0000-0000-000048030000}"/>
    <cellStyle name="Comma 20" xfId="643" xr:uid="{00000000-0005-0000-0000-000049030000}"/>
    <cellStyle name="Comma 20 2" xfId="2069" xr:uid="{00000000-0005-0000-0000-00004A030000}"/>
    <cellStyle name="Comma 21" xfId="6" xr:uid="{00000000-0005-0000-0000-00004B030000}"/>
    <cellStyle name="Comma 21 2" xfId="1830" xr:uid="{00000000-0005-0000-0000-00004C030000}"/>
    <cellStyle name="Comma 22" xfId="298" xr:uid="{00000000-0005-0000-0000-00004D030000}"/>
    <cellStyle name="Comma 22 2" xfId="1874" xr:uid="{00000000-0005-0000-0000-00004E030000}"/>
    <cellStyle name="Comma 23" xfId="837" xr:uid="{00000000-0005-0000-0000-00004F030000}"/>
    <cellStyle name="Comma 23 2" xfId="2258" xr:uid="{00000000-0005-0000-0000-000050030000}"/>
    <cellStyle name="Comma 24" xfId="676" xr:uid="{00000000-0005-0000-0000-000051030000}"/>
    <cellStyle name="Comma 24 2" xfId="2102" xr:uid="{00000000-0005-0000-0000-000052030000}"/>
    <cellStyle name="Comma 25" xfId="805" xr:uid="{00000000-0005-0000-0000-000053030000}"/>
    <cellStyle name="Comma 25 2" xfId="2227" xr:uid="{00000000-0005-0000-0000-000054030000}"/>
    <cellStyle name="Comma 26" xfId="1210" xr:uid="{00000000-0005-0000-0000-000055030000}"/>
    <cellStyle name="Comma 26 2" xfId="2628" xr:uid="{00000000-0005-0000-0000-000056030000}"/>
    <cellStyle name="Comma 27" xfId="1172" xr:uid="{00000000-0005-0000-0000-000057030000}"/>
    <cellStyle name="Comma 27 2" xfId="2590" xr:uid="{00000000-0005-0000-0000-000058030000}"/>
    <cellStyle name="Comma 28" xfId="848" xr:uid="{00000000-0005-0000-0000-000059030000}"/>
    <cellStyle name="Comma 28 2" xfId="2269" xr:uid="{00000000-0005-0000-0000-00005A030000}"/>
    <cellStyle name="Comma 29" xfId="806" xr:uid="{00000000-0005-0000-0000-00005B030000}"/>
    <cellStyle name="Comma 29 2" xfId="2228" xr:uid="{00000000-0005-0000-0000-00005C030000}"/>
    <cellStyle name="Comma 3" xfId="204" xr:uid="{00000000-0005-0000-0000-00005D030000}"/>
    <cellStyle name="Comma 3 2" xfId="205" xr:uid="{00000000-0005-0000-0000-00005E030000}"/>
    <cellStyle name="Comma 3 2 2" xfId="1856" xr:uid="{00000000-0005-0000-0000-00005F030000}"/>
    <cellStyle name="Comma 3 3" xfId="206" xr:uid="{00000000-0005-0000-0000-000060030000}"/>
    <cellStyle name="Comma 3 3 2" xfId="1857" xr:uid="{00000000-0005-0000-0000-000061030000}"/>
    <cellStyle name="Comma 3 4" xfId="207" xr:uid="{00000000-0005-0000-0000-000062030000}"/>
    <cellStyle name="Comma 3 4 2" xfId="423" xr:uid="{00000000-0005-0000-0000-000063030000}"/>
    <cellStyle name="Comma 3 4 2 2" xfId="1902" xr:uid="{00000000-0005-0000-0000-000064030000}"/>
    <cellStyle name="Comma 3 4 3" xfId="1858" xr:uid="{00000000-0005-0000-0000-000065030000}"/>
    <cellStyle name="Comma 3 5" xfId="1855" xr:uid="{00000000-0005-0000-0000-000066030000}"/>
    <cellStyle name="Comma 30" xfId="1825" xr:uid="{00000000-0005-0000-0000-000067030000}"/>
    <cellStyle name="Comma 31" xfId="1819" xr:uid="{00000000-0005-0000-0000-000068030000}"/>
    <cellStyle name="Comma 32" xfId="3234" xr:uid="{00000000-0005-0000-0000-000069030000}"/>
    <cellStyle name="Comma 4" xfId="208" xr:uid="{00000000-0005-0000-0000-00006A030000}"/>
    <cellStyle name="Comma 4 2" xfId="1859" xr:uid="{00000000-0005-0000-0000-00006B030000}"/>
    <cellStyle name="Comma 5" xfId="209" xr:uid="{00000000-0005-0000-0000-00006C030000}"/>
    <cellStyle name="Comma 5 2" xfId="1860" xr:uid="{00000000-0005-0000-0000-00006D030000}"/>
    <cellStyle name="Comma 6" xfId="210" xr:uid="{00000000-0005-0000-0000-00006E030000}"/>
    <cellStyle name="Comma 6 2" xfId="1861" xr:uid="{00000000-0005-0000-0000-00006F030000}"/>
    <cellStyle name="Comma 7" xfId="211" xr:uid="{00000000-0005-0000-0000-000070030000}"/>
    <cellStyle name="Comma 7 2" xfId="1862" xr:uid="{00000000-0005-0000-0000-000071030000}"/>
    <cellStyle name="Comma 8" xfId="212" xr:uid="{00000000-0005-0000-0000-000072030000}"/>
    <cellStyle name="Comma 8 2" xfId="1863" xr:uid="{00000000-0005-0000-0000-000073030000}"/>
    <cellStyle name="Comma 9" xfId="213" xr:uid="{00000000-0005-0000-0000-000074030000}"/>
    <cellStyle name="Comma 9 2" xfId="1864" xr:uid="{00000000-0005-0000-0000-000075030000}"/>
    <cellStyle name="Comma0" xfId="214" xr:uid="{00000000-0005-0000-0000-000076030000}"/>
    <cellStyle name="Control" xfId="215" xr:uid="{00000000-0005-0000-0000-000077030000}"/>
    <cellStyle name="Curren - Style3" xfId="216" xr:uid="{00000000-0005-0000-0000-000078030000}"/>
    <cellStyle name="Curren - Style4" xfId="217" xr:uid="{00000000-0005-0000-0000-000079030000}"/>
    <cellStyle name="Currency [0] 2" xfId="218" xr:uid="{00000000-0005-0000-0000-00007A030000}"/>
    <cellStyle name="Currency [0] 2 2" xfId="1865" xr:uid="{00000000-0005-0000-0000-00007B030000}"/>
    <cellStyle name="Currency [1]" xfId="219" xr:uid="{00000000-0005-0000-0000-00007C030000}"/>
    <cellStyle name="Currency [2]" xfId="220" xr:uid="{00000000-0005-0000-0000-00007D030000}"/>
    <cellStyle name="Currency [2] 2" xfId="1866" xr:uid="{00000000-0005-0000-0000-00007E030000}"/>
    <cellStyle name="Currency [3]" xfId="221" xr:uid="{00000000-0005-0000-0000-00007F030000}"/>
    <cellStyle name="Currency 2" xfId="222" xr:uid="{00000000-0005-0000-0000-000080030000}"/>
    <cellStyle name="Currency 2 2" xfId="1867" xr:uid="{00000000-0005-0000-0000-000081030000}"/>
    <cellStyle name="Currency 3" xfId="413" xr:uid="{00000000-0005-0000-0000-000082030000}"/>
    <cellStyle name="Currency0" xfId="223" xr:uid="{00000000-0005-0000-0000-000083030000}"/>
    <cellStyle name="Currsmall" xfId="224" xr:uid="{00000000-0005-0000-0000-000084030000}"/>
    <cellStyle name="Currsmall 2" xfId="1868" xr:uid="{00000000-0005-0000-0000-000085030000}"/>
    <cellStyle name="Data Link" xfId="225" xr:uid="{00000000-0005-0000-0000-000086030000}"/>
    <cellStyle name="Data Link 2" xfId="1869" xr:uid="{00000000-0005-0000-0000-000087030000}"/>
    <cellStyle name="Date" xfId="226" xr:uid="{00000000-0005-0000-0000-000088030000}"/>
    <cellStyle name="Description" xfId="227" xr:uid="{00000000-0005-0000-0000-000089030000}"/>
    <cellStyle name="Dezimal [0]_Add. Doc." xfId="228" xr:uid="{00000000-0005-0000-0000-00008A030000}"/>
    <cellStyle name="Dezimal_Add. Doc." xfId="229" xr:uid="{00000000-0005-0000-0000-00008B030000}"/>
    <cellStyle name="Double Accounting" xfId="230" xr:uid="{00000000-0005-0000-0000-00008C030000}"/>
    <cellStyle name="Double Accounting 2" xfId="1870" xr:uid="{00000000-0005-0000-0000-00008D030000}"/>
    <cellStyle name="Dziesietny [0]_12" xfId="231" xr:uid="{00000000-0005-0000-0000-00008E030000}"/>
    <cellStyle name="Dziesiêtny [0]_MSC &amp; VLR Description" xfId="232" xr:uid="{00000000-0005-0000-0000-00008F030000}"/>
    <cellStyle name="Dziesietny_12" xfId="233" xr:uid="{00000000-0005-0000-0000-000090030000}"/>
    <cellStyle name="Dziesiêtny_MSC &amp; VLR Description" xfId="234" xr:uid="{00000000-0005-0000-0000-000091030000}"/>
    <cellStyle name="En-tête 1" xfId="235" xr:uid="{00000000-0005-0000-0000-000092030000}"/>
    <cellStyle name="En-tête 2" xfId="236" xr:uid="{00000000-0005-0000-0000-000093030000}"/>
    <cellStyle name="Euro" xfId="237" xr:uid="{00000000-0005-0000-0000-000094030000}"/>
    <cellStyle name="Excel_BuiltIn_Comma 1" xfId="238" xr:uid="{00000000-0005-0000-0000-000095030000}"/>
    <cellStyle name="Explanatory hk" xfId="420" xr:uid="{00000000-0005-0000-0000-000096030000}"/>
    <cellStyle name="Explanatory Text 2" xfId="239" xr:uid="{00000000-0005-0000-0000-000097030000}"/>
    <cellStyle name="ƒ" xfId="240" xr:uid="{00000000-0005-0000-0000-000098030000}"/>
    <cellStyle name="F2" xfId="241" xr:uid="{00000000-0005-0000-0000-000099030000}"/>
    <cellStyle name="F3" xfId="242" xr:uid="{00000000-0005-0000-0000-00009A030000}"/>
    <cellStyle name="F4" xfId="243" xr:uid="{00000000-0005-0000-0000-00009B030000}"/>
    <cellStyle name="F5" xfId="244" xr:uid="{00000000-0005-0000-0000-00009C030000}"/>
    <cellStyle name="F6" xfId="245" xr:uid="{00000000-0005-0000-0000-00009D030000}"/>
    <cellStyle name="F7" xfId="246" xr:uid="{00000000-0005-0000-0000-00009E030000}"/>
    <cellStyle name="F8" xfId="247" xr:uid="{00000000-0005-0000-0000-00009F030000}"/>
    <cellStyle name="Financier0" xfId="248" xr:uid="{00000000-0005-0000-0000-0000A0030000}"/>
    <cellStyle name="Fixed" xfId="249" xr:uid="{00000000-0005-0000-0000-0000A1030000}"/>
    <cellStyle name="Fixlong" xfId="250" xr:uid="{00000000-0005-0000-0000-0000A2030000}"/>
    <cellStyle name="Flash" xfId="251" xr:uid="{00000000-0005-0000-0000-0000A3030000}"/>
    <cellStyle name="Flash 10" xfId="1212" xr:uid="{00000000-0005-0000-0000-0000A4030000}"/>
    <cellStyle name="Flash 10 2" xfId="2630" xr:uid="{00000000-0005-0000-0000-0000A5030000}"/>
    <cellStyle name="Flash 2" xfId="464" xr:uid="{00000000-0005-0000-0000-0000A6030000}"/>
    <cellStyle name="Flash 2 10" xfId="742" xr:uid="{00000000-0005-0000-0000-0000A7030000}"/>
    <cellStyle name="Flash 2 10 2" xfId="2167" xr:uid="{00000000-0005-0000-0000-0000A8030000}"/>
    <cellStyle name="Flash 2 11" xfId="1680" xr:uid="{00000000-0005-0000-0000-0000A9030000}"/>
    <cellStyle name="Flash 2 11 2" xfId="3097" xr:uid="{00000000-0005-0000-0000-0000AA030000}"/>
    <cellStyle name="Flash 2 2" xfId="547" xr:uid="{00000000-0005-0000-0000-0000AB030000}"/>
    <cellStyle name="Flash 2 2 2" xfId="941" xr:uid="{00000000-0005-0000-0000-0000AC030000}"/>
    <cellStyle name="Flash 2 2 2 2" xfId="2360" xr:uid="{00000000-0005-0000-0000-0000AD030000}"/>
    <cellStyle name="Flash 2 2 3" xfId="1090" xr:uid="{00000000-0005-0000-0000-0000AE030000}"/>
    <cellStyle name="Flash 2 2 3 2" xfId="2509" xr:uid="{00000000-0005-0000-0000-0000AF030000}"/>
    <cellStyle name="Flash 2 2 4" xfId="699" xr:uid="{00000000-0005-0000-0000-0000B0030000}"/>
    <cellStyle name="Flash 2 2 4 2" xfId="2124" xr:uid="{00000000-0005-0000-0000-0000B1030000}"/>
    <cellStyle name="Flash 2 2 5" xfId="1412" xr:uid="{00000000-0005-0000-0000-0000B2030000}"/>
    <cellStyle name="Flash 2 2 5 2" xfId="2829" xr:uid="{00000000-0005-0000-0000-0000B3030000}"/>
    <cellStyle name="Flash 2 2 6" xfId="1599" xr:uid="{00000000-0005-0000-0000-0000B4030000}"/>
    <cellStyle name="Flash 2 2 6 2" xfId="3016" xr:uid="{00000000-0005-0000-0000-0000B5030000}"/>
    <cellStyle name="Flash 2 2 7" xfId="1743" xr:uid="{00000000-0005-0000-0000-0000B6030000}"/>
    <cellStyle name="Flash 2 2 7 2" xfId="3160" xr:uid="{00000000-0005-0000-0000-0000B7030000}"/>
    <cellStyle name="Flash 2 2 8" xfId="1995" xr:uid="{00000000-0005-0000-0000-0000B8030000}"/>
    <cellStyle name="Flash 2 3" xfId="548" xr:uid="{00000000-0005-0000-0000-0000B9030000}"/>
    <cellStyle name="Flash 2 3 2" xfId="942" xr:uid="{00000000-0005-0000-0000-0000BA030000}"/>
    <cellStyle name="Flash 2 3 2 2" xfId="2361" xr:uid="{00000000-0005-0000-0000-0000BB030000}"/>
    <cellStyle name="Flash 2 3 3" xfId="1091" xr:uid="{00000000-0005-0000-0000-0000BC030000}"/>
    <cellStyle name="Flash 2 3 3 2" xfId="2510" xr:uid="{00000000-0005-0000-0000-0000BD030000}"/>
    <cellStyle name="Flash 2 3 4" xfId="698" xr:uid="{00000000-0005-0000-0000-0000BE030000}"/>
    <cellStyle name="Flash 2 3 4 2" xfId="2123" xr:uid="{00000000-0005-0000-0000-0000BF030000}"/>
    <cellStyle name="Flash 2 3 5" xfId="1413" xr:uid="{00000000-0005-0000-0000-0000C0030000}"/>
    <cellStyle name="Flash 2 3 5 2" xfId="2830" xr:uid="{00000000-0005-0000-0000-0000C1030000}"/>
    <cellStyle name="Flash 2 3 6" xfId="1600" xr:uid="{00000000-0005-0000-0000-0000C2030000}"/>
    <cellStyle name="Flash 2 3 6 2" xfId="3017" xr:uid="{00000000-0005-0000-0000-0000C3030000}"/>
    <cellStyle name="Flash 2 3 7" xfId="1744" xr:uid="{00000000-0005-0000-0000-0000C4030000}"/>
    <cellStyle name="Flash 2 3 7 2" xfId="3161" xr:uid="{00000000-0005-0000-0000-0000C5030000}"/>
    <cellStyle name="Flash 2 3 8" xfId="1996" xr:uid="{00000000-0005-0000-0000-0000C6030000}"/>
    <cellStyle name="Flash 2 4" xfId="549" xr:uid="{00000000-0005-0000-0000-0000C7030000}"/>
    <cellStyle name="Flash 2 4 2" xfId="943" xr:uid="{00000000-0005-0000-0000-0000C8030000}"/>
    <cellStyle name="Flash 2 4 2 2" xfId="2362" xr:uid="{00000000-0005-0000-0000-0000C9030000}"/>
    <cellStyle name="Flash 2 4 3" xfId="1092" xr:uid="{00000000-0005-0000-0000-0000CA030000}"/>
    <cellStyle name="Flash 2 4 3 2" xfId="2511" xr:uid="{00000000-0005-0000-0000-0000CB030000}"/>
    <cellStyle name="Flash 2 4 4" xfId="697" xr:uid="{00000000-0005-0000-0000-0000CC030000}"/>
    <cellStyle name="Flash 2 4 4 2" xfId="2122" xr:uid="{00000000-0005-0000-0000-0000CD030000}"/>
    <cellStyle name="Flash 2 4 5" xfId="1414" xr:uid="{00000000-0005-0000-0000-0000CE030000}"/>
    <cellStyle name="Flash 2 4 5 2" xfId="2831" xr:uid="{00000000-0005-0000-0000-0000CF030000}"/>
    <cellStyle name="Flash 2 4 6" xfId="1601" xr:uid="{00000000-0005-0000-0000-0000D0030000}"/>
    <cellStyle name="Flash 2 4 6 2" xfId="3018" xr:uid="{00000000-0005-0000-0000-0000D1030000}"/>
    <cellStyle name="Flash 2 4 7" xfId="1745" xr:uid="{00000000-0005-0000-0000-0000D2030000}"/>
    <cellStyle name="Flash 2 4 7 2" xfId="3162" xr:uid="{00000000-0005-0000-0000-0000D3030000}"/>
    <cellStyle name="Flash 2 4 8" xfId="1997" xr:uid="{00000000-0005-0000-0000-0000D4030000}"/>
    <cellStyle name="Flash 2 5" xfId="550" xr:uid="{00000000-0005-0000-0000-0000D5030000}"/>
    <cellStyle name="Flash 2 5 2" xfId="944" xr:uid="{00000000-0005-0000-0000-0000D6030000}"/>
    <cellStyle name="Flash 2 5 2 2" xfId="2363" xr:uid="{00000000-0005-0000-0000-0000D7030000}"/>
    <cellStyle name="Flash 2 5 3" xfId="1093" xr:uid="{00000000-0005-0000-0000-0000D8030000}"/>
    <cellStyle name="Flash 2 5 3 2" xfId="2512" xr:uid="{00000000-0005-0000-0000-0000D9030000}"/>
    <cellStyle name="Flash 2 5 4" xfId="696" xr:uid="{00000000-0005-0000-0000-0000DA030000}"/>
    <cellStyle name="Flash 2 5 4 2" xfId="2121" xr:uid="{00000000-0005-0000-0000-0000DB030000}"/>
    <cellStyle name="Flash 2 5 5" xfId="1415" xr:uid="{00000000-0005-0000-0000-0000DC030000}"/>
    <cellStyle name="Flash 2 5 5 2" xfId="2832" xr:uid="{00000000-0005-0000-0000-0000DD030000}"/>
    <cellStyle name="Flash 2 5 6" xfId="1602" xr:uid="{00000000-0005-0000-0000-0000DE030000}"/>
    <cellStyle name="Flash 2 5 6 2" xfId="3019" xr:uid="{00000000-0005-0000-0000-0000DF030000}"/>
    <cellStyle name="Flash 2 5 7" xfId="1746" xr:uid="{00000000-0005-0000-0000-0000E0030000}"/>
    <cellStyle name="Flash 2 5 7 2" xfId="3163" xr:uid="{00000000-0005-0000-0000-0000E1030000}"/>
    <cellStyle name="Flash 2 5 8" xfId="1998" xr:uid="{00000000-0005-0000-0000-0000E2030000}"/>
    <cellStyle name="Flash 2 6" xfId="551" xr:uid="{00000000-0005-0000-0000-0000E3030000}"/>
    <cellStyle name="Flash 2 6 2" xfId="945" xr:uid="{00000000-0005-0000-0000-0000E4030000}"/>
    <cellStyle name="Flash 2 6 2 2" xfId="2364" xr:uid="{00000000-0005-0000-0000-0000E5030000}"/>
    <cellStyle name="Flash 2 6 3" xfId="1094" xr:uid="{00000000-0005-0000-0000-0000E6030000}"/>
    <cellStyle name="Flash 2 6 3 2" xfId="2513" xr:uid="{00000000-0005-0000-0000-0000E7030000}"/>
    <cellStyle name="Flash 2 6 4" xfId="695" xr:uid="{00000000-0005-0000-0000-0000E8030000}"/>
    <cellStyle name="Flash 2 6 4 2" xfId="2120" xr:uid="{00000000-0005-0000-0000-0000E9030000}"/>
    <cellStyle name="Flash 2 6 5" xfId="1416" xr:uid="{00000000-0005-0000-0000-0000EA030000}"/>
    <cellStyle name="Flash 2 6 5 2" xfId="2833" xr:uid="{00000000-0005-0000-0000-0000EB030000}"/>
    <cellStyle name="Flash 2 6 6" xfId="1603" xr:uid="{00000000-0005-0000-0000-0000EC030000}"/>
    <cellStyle name="Flash 2 6 6 2" xfId="3020" xr:uid="{00000000-0005-0000-0000-0000ED030000}"/>
    <cellStyle name="Flash 2 6 7" xfId="1747" xr:uid="{00000000-0005-0000-0000-0000EE030000}"/>
    <cellStyle name="Flash 2 6 7 2" xfId="3164" xr:uid="{00000000-0005-0000-0000-0000EF030000}"/>
    <cellStyle name="Flash 2 6 8" xfId="1999" xr:uid="{00000000-0005-0000-0000-0000F0030000}"/>
    <cellStyle name="Flash 2 7" xfId="552" xr:uid="{00000000-0005-0000-0000-0000F1030000}"/>
    <cellStyle name="Flash 2 7 2" xfId="946" xr:uid="{00000000-0005-0000-0000-0000F2030000}"/>
    <cellStyle name="Flash 2 7 2 2" xfId="2365" xr:uid="{00000000-0005-0000-0000-0000F3030000}"/>
    <cellStyle name="Flash 2 7 3" xfId="1095" xr:uid="{00000000-0005-0000-0000-0000F4030000}"/>
    <cellStyle name="Flash 2 7 3 2" xfId="2514" xr:uid="{00000000-0005-0000-0000-0000F5030000}"/>
    <cellStyle name="Flash 2 7 4" xfId="694" xr:uid="{00000000-0005-0000-0000-0000F6030000}"/>
    <cellStyle name="Flash 2 7 4 2" xfId="2119" xr:uid="{00000000-0005-0000-0000-0000F7030000}"/>
    <cellStyle name="Flash 2 7 5" xfId="1417" xr:uid="{00000000-0005-0000-0000-0000F8030000}"/>
    <cellStyle name="Flash 2 7 5 2" xfId="2834" xr:uid="{00000000-0005-0000-0000-0000F9030000}"/>
    <cellStyle name="Flash 2 7 6" xfId="1604" xr:uid="{00000000-0005-0000-0000-0000FA030000}"/>
    <cellStyle name="Flash 2 7 6 2" xfId="3021" xr:uid="{00000000-0005-0000-0000-0000FB030000}"/>
    <cellStyle name="Flash 2 7 7" xfId="1748" xr:uid="{00000000-0005-0000-0000-0000FC030000}"/>
    <cellStyle name="Flash 2 7 7 2" xfId="3165" xr:uid="{00000000-0005-0000-0000-0000FD030000}"/>
    <cellStyle name="Flash 2 7 8" xfId="2000" xr:uid="{00000000-0005-0000-0000-0000FE030000}"/>
    <cellStyle name="Flash 2 8" xfId="1020" xr:uid="{00000000-0005-0000-0000-0000FF030000}"/>
    <cellStyle name="Flash 2 8 2" xfId="2439" xr:uid="{00000000-0005-0000-0000-000000040000}"/>
    <cellStyle name="Flash 2 9" xfId="1198" xr:uid="{00000000-0005-0000-0000-000001040000}"/>
    <cellStyle name="Flash 2 9 2" xfId="2616" xr:uid="{00000000-0005-0000-0000-000002040000}"/>
    <cellStyle name="Flash 2_Sheet1" xfId="553" xr:uid="{00000000-0005-0000-0000-000003040000}"/>
    <cellStyle name="Flash 3" xfId="457" xr:uid="{00000000-0005-0000-0000-000004040000}"/>
    <cellStyle name="Flash 3 10" xfId="1213" xr:uid="{00000000-0005-0000-0000-000005040000}"/>
    <cellStyle name="Flash 3 10 2" xfId="2631" xr:uid="{00000000-0005-0000-0000-000006040000}"/>
    <cellStyle name="Flash 3 11" xfId="1676" xr:uid="{00000000-0005-0000-0000-000007040000}"/>
    <cellStyle name="Flash 3 11 2" xfId="3093" xr:uid="{00000000-0005-0000-0000-000008040000}"/>
    <cellStyle name="Flash 3 12" xfId="1926" xr:uid="{00000000-0005-0000-0000-000009040000}"/>
    <cellStyle name="Flash 3 2" xfId="554" xr:uid="{00000000-0005-0000-0000-00000A040000}"/>
    <cellStyle name="Flash 3 2 2" xfId="947" xr:uid="{00000000-0005-0000-0000-00000B040000}"/>
    <cellStyle name="Flash 3 2 2 2" xfId="2366" xr:uid="{00000000-0005-0000-0000-00000C040000}"/>
    <cellStyle name="Flash 3 2 3" xfId="1096" xr:uid="{00000000-0005-0000-0000-00000D040000}"/>
    <cellStyle name="Flash 3 2 3 2" xfId="2515" xr:uid="{00000000-0005-0000-0000-00000E040000}"/>
    <cellStyle name="Flash 3 2 4" xfId="693" xr:uid="{00000000-0005-0000-0000-00000F040000}"/>
    <cellStyle name="Flash 3 2 4 2" xfId="2118" xr:uid="{00000000-0005-0000-0000-000010040000}"/>
    <cellStyle name="Flash 3 2 5" xfId="1418" xr:uid="{00000000-0005-0000-0000-000011040000}"/>
    <cellStyle name="Flash 3 2 5 2" xfId="2835" xr:uid="{00000000-0005-0000-0000-000012040000}"/>
    <cellStyle name="Flash 3 2 6" xfId="1605" xr:uid="{00000000-0005-0000-0000-000013040000}"/>
    <cellStyle name="Flash 3 2 6 2" xfId="3022" xr:uid="{00000000-0005-0000-0000-000014040000}"/>
    <cellStyle name="Flash 3 2 7" xfId="1749" xr:uid="{00000000-0005-0000-0000-000015040000}"/>
    <cellStyle name="Flash 3 2 7 2" xfId="3166" xr:uid="{00000000-0005-0000-0000-000016040000}"/>
    <cellStyle name="Flash 3 2 8" xfId="2001" xr:uid="{00000000-0005-0000-0000-000017040000}"/>
    <cellStyle name="Flash 3 3" xfId="555" xr:uid="{00000000-0005-0000-0000-000018040000}"/>
    <cellStyle name="Flash 3 3 2" xfId="948" xr:uid="{00000000-0005-0000-0000-000019040000}"/>
    <cellStyle name="Flash 3 3 2 2" xfId="2367" xr:uid="{00000000-0005-0000-0000-00001A040000}"/>
    <cellStyle name="Flash 3 3 3" xfId="1097" xr:uid="{00000000-0005-0000-0000-00001B040000}"/>
    <cellStyle name="Flash 3 3 3 2" xfId="2516" xr:uid="{00000000-0005-0000-0000-00001C040000}"/>
    <cellStyle name="Flash 3 3 4" xfId="692" xr:uid="{00000000-0005-0000-0000-00001D040000}"/>
    <cellStyle name="Flash 3 3 4 2" xfId="2117" xr:uid="{00000000-0005-0000-0000-00001E040000}"/>
    <cellStyle name="Flash 3 3 5" xfId="1419" xr:uid="{00000000-0005-0000-0000-00001F040000}"/>
    <cellStyle name="Flash 3 3 5 2" xfId="2836" xr:uid="{00000000-0005-0000-0000-000020040000}"/>
    <cellStyle name="Flash 3 3 6" xfId="1606" xr:uid="{00000000-0005-0000-0000-000021040000}"/>
    <cellStyle name="Flash 3 3 6 2" xfId="3023" xr:uid="{00000000-0005-0000-0000-000022040000}"/>
    <cellStyle name="Flash 3 3 7" xfId="1750" xr:uid="{00000000-0005-0000-0000-000023040000}"/>
    <cellStyle name="Flash 3 3 7 2" xfId="3167" xr:uid="{00000000-0005-0000-0000-000024040000}"/>
    <cellStyle name="Flash 3 3 8" xfId="2002" xr:uid="{00000000-0005-0000-0000-000025040000}"/>
    <cellStyle name="Flash 3 4" xfId="556" xr:uid="{00000000-0005-0000-0000-000026040000}"/>
    <cellStyle name="Flash 3 4 2" xfId="949" xr:uid="{00000000-0005-0000-0000-000027040000}"/>
    <cellStyle name="Flash 3 4 2 2" xfId="2368" xr:uid="{00000000-0005-0000-0000-000028040000}"/>
    <cellStyle name="Flash 3 4 3" xfId="1098" xr:uid="{00000000-0005-0000-0000-000029040000}"/>
    <cellStyle name="Flash 3 4 3 2" xfId="2517" xr:uid="{00000000-0005-0000-0000-00002A040000}"/>
    <cellStyle name="Flash 3 4 4" xfId="691" xr:uid="{00000000-0005-0000-0000-00002B040000}"/>
    <cellStyle name="Flash 3 4 4 2" xfId="2116" xr:uid="{00000000-0005-0000-0000-00002C040000}"/>
    <cellStyle name="Flash 3 4 5" xfId="1420" xr:uid="{00000000-0005-0000-0000-00002D040000}"/>
    <cellStyle name="Flash 3 4 5 2" xfId="2837" xr:uid="{00000000-0005-0000-0000-00002E040000}"/>
    <cellStyle name="Flash 3 4 6" xfId="1607" xr:uid="{00000000-0005-0000-0000-00002F040000}"/>
    <cellStyle name="Flash 3 4 6 2" xfId="3024" xr:uid="{00000000-0005-0000-0000-000030040000}"/>
    <cellStyle name="Flash 3 4 7" xfId="1751" xr:uid="{00000000-0005-0000-0000-000031040000}"/>
    <cellStyle name="Flash 3 4 7 2" xfId="3168" xr:uid="{00000000-0005-0000-0000-000032040000}"/>
    <cellStyle name="Flash 3 4 8" xfId="2003" xr:uid="{00000000-0005-0000-0000-000033040000}"/>
    <cellStyle name="Flash 3 5" xfId="557" xr:uid="{00000000-0005-0000-0000-000034040000}"/>
    <cellStyle name="Flash 3 5 2" xfId="950" xr:uid="{00000000-0005-0000-0000-000035040000}"/>
    <cellStyle name="Flash 3 5 2 2" xfId="2369" xr:uid="{00000000-0005-0000-0000-000036040000}"/>
    <cellStyle name="Flash 3 5 3" xfId="1099" xr:uid="{00000000-0005-0000-0000-000037040000}"/>
    <cellStyle name="Flash 3 5 3 2" xfId="2518" xr:uid="{00000000-0005-0000-0000-000038040000}"/>
    <cellStyle name="Flash 3 5 4" xfId="1290" xr:uid="{00000000-0005-0000-0000-000039040000}"/>
    <cellStyle name="Flash 3 5 4 2" xfId="2708" xr:uid="{00000000-0005-0000-0000-00003A040000}"/>
    <cellStyle name="Flash 3 5 5" xfId="1421" xr:uid="{00000000-0005-0000-0000-00003B040000}"/>
    <cellStyle name="Flash 3 5 5 2" xfId="2838" xr:uid="{00000000-0005-0000-0000-00003C040000}"/>
    <cellStyle name="Flash 3 5 6" xfId="1608" xr:uid="{00000000-0005-0000-0000-00003D040000}"/>
    <cellStyle name="Flash 3 5 6 2" xfId="3025" xr:uid="{00000000-0005-0000-0000-00003E040000}"/>
    <cellStyle name="Flash 3 5 7" xfId="1752" xr:uid="{00000000-0005-0000-0000-00003F040000}"/>
    <cellStyle name="Flash 3 5 7 2" xfId="3169" xr:uid="{00000000-0005-0000-0000-000040040000}"/>
    <cellStyle name="Flash 3 5 8" xfId="2004" xr:uid="{00000000-0005-0000-0000-000041040000}"/>
    <cellStyle name="Flash 3 6" xfId="869" xr:uid="{00000000-0005-0000-0000-000042040000}"/>
    <cellStyle name="Flash 3 6 2" xfId="2288" xr:uid="{00000000-0005-0000-0000-000043040000}"/>
    <cellStyle name="Flash 3 7" xfId="649" xr:uid="{00000000-0005-0000-0000-000044040000}"/>
    <cellStyle name="Flash 3 7 2" xfId="2075" xr:uid="{00000000-0005-0000-0000-000045040000}"/>
    <cellStyle name="Flash 3 8" xfId="656" xr:uid="{00000000-0005-0000-0000-000046040000}"/>
    <cellStyle name="Flash 3 8 2" xfId="2082" xr:uid="{00000000-0005-0000-0000-000047040000}"/>
    <cellStyle name="Flash 3 9" xfId="800" xr:uid="{00000000-0005-0000-0000-000048040000}"/>
    <cellStyle name="Flash 3 9 2" xfId="2222" xr:uid="{00000000-0005-0000-0000-000049040000}"/>
    <cellStyle name="Flash 3_Sheet1" xfId="558" xr:uid="{00000000-0005-0000-0000-00004A040000}"/>
    <cellStyle name="Flash 4" xfId="559" xr:uid="{00000000-0005-0000-0000-00004B040000}"/>
    <cellStyle name="Flash 4 2" xfId="951" xr:uid="{00000000-0005-0000-0000-00004C040000}"/>
    <cellStyle name="Flash 4 2 2" xfId="2370" xr:uid="{00000000-0005-0000-0000-00004D040000}"/>
    <cellStyle name="Flash 4 3" xfId="1100" xr:uid="{00000000-0005-0000-0000-00004E040000}"/>
    <cellStyle name="Flash 4 3 2" xfId="2519" xr:uid="{00000000-0005-0000-0000-00004F040000}"/>
    <cellStyle name="Flash 4 4" xfId="1291" xr:uid="{00000000-0005-0000-0000-000050040000}"/>
    <cellStyle name="Flash 4 4 2" xfId="2709" xr:uid="{00000000-0005-0000-0000-000051040000}"/>
    <cellStyle name="Flash 4 5" xfId="1422" xr:uid="{00000000-0005-0000-0000-000052040000}"/>
    <cellStyle name="Flash 4 5 2" xfId="2839" xr:uid="{00000000-0005-0000-0000-000053040000}"/>
    <cellStyle name="Flash 4 6" xfId="1609" xr:uid="{00000000-0005-0000-0000-000054040000}"/>
    <cellStyle name="Flash 4 6 2" xfId="3026" xr:uid="{00000000-0005-0000-0000-000055040000}"/>
    <cellStyle name="Flash 4 7" xfId="1753" xr:uid="{00000000-0005-0000-0000-000056040000}"/>
    <cellStyle name="Flash 4 7 2" xfId="3170" xr:uid="{00000000-0005-0000-0000-000057040000}"/>
    <cellStyle name="Flash 4 8" xfId="2005" xr:uid="{00000000-0005-0000-0000-000058040000}"/>
    <cellStyle name="Flash 5" xfId="560" xr:uid="{00000000-0005-0000-0000-000059040000}"/>
    <cellStyle name="Flash 5 2" xfId="952" xr:uid="{00000000-0005-0000-0000-00005A040000}"/>
    <cellStyle name="Flash 5 2 2" xfId="2371" xr:uid="{00000000-0005-0000-0000-00005B040000}"/>
    <cellStyle name="Flash 5 3" xfId="1101" xr:uid="{00000000-0005-0000-0000-00005C040000}"/>
    <cellStyle name="Flash 5 3 2" xfId="2520" xr:uid="{00000000-0005-0000-0000-00005D040000}"/>
    <cellStyle name="Flash 5 4" xfId="1292" xr:uid="{00000000-0005-0000-0000-00005E040000}"/>
    <cellStyle name="Flash 5 4 2" xfId="2710" xr:uid="{00000000-0005-0000-0000-00005F040000}"/>
    <cellStyle name="Flash 5 5" xfId="1423" xr:uid="{00000000-0005-0000-0000-000060040000}"/>
    <cellStyle name="Flash 5 5 2" xfId="2840" xr:uid="{00000000-0005-0000-0000-000061040000}"/>
    <cellStyle name="Flash 5 6" xfId="1610" xr:uid="{00000000-0005-0000-0000-000062040000}"/>
    <cellStyle name="Flash 5 6 2" xfId="3027" xr:uid="{00000000-0005-0000-0000-000063040000}"/>
    <cellStyle name="Flash 5 7" xfId="1754" xr:uid="{00000000-0005-0000-0000-000064040000}"/>
    <cellStyle name="Flash 5 7 2" xfId="3171" xr:uid="{00000000-0005-0000-0000-000065040000}"/>
    <cellStyle name="Flash 5 8" xfId="2006" xr:uid="{00000000-0005-0000-0000-000066040000}"/>
    <cellStyle name="Flash 6" xfId="764" xr:uid="{00000000-0005-0000-0000-000067040000}"/>
    <cellStyle name="Flash 6 2" xfId="2188" xr:uid="{00000000-0005-0000-0000-000068040000}"/>
    <cellStyle name="Flash 7" xfId="862" xr:uid="{00000000-0005-0000-0000-000069040000}"/>
    <cellStyle name="Flash 7 2" xfId="2281" xr:uid="{00000000-0005-0000-0000-00006A040000}"/>
    <cellStyle name="Flash 8" xfId="846" xr:uid="{00000000-0005-0000-0000-00006B040000}"/>
    <cellStyle name="Flash 8 2" xfId="2267" xr:uid="{00000000-0005-0000-0000-00006C040000}"/>
    <cellStyle name="Flash 9" xfId="1542" xr:uid="{00000000-0005-0000-0000-00006D040000}"/>
    <cellStyle name="Flash 9 2" xfId="2959" xr:uid="{00000000-0005-0000-0000-00006E040000}"/>
    <cellStyle name="Flash_Sheet1" xfId="505" xr:uid="{00000000-0005-0000-0000-00006F040000}"/>
    <cellStyle name="Good 2" xfId="252" xr:uid="{00000000-0005-0000-0000-000070040000}"/>
    <cellStyle name="Grey" xfId="253" xr:uid="{00000000-0005-0000-0000-000071040000}"/>
    <cellStyle name="grs" xfId="254" xr:uid="{00000000-0005-0000-0000-000072040000}"/>
    <cellStyle name="grs 2" xfId="465" xr:uid="{00000000-0005-0000-0000-000073040000}"/>
    <cellStyle name="grs 2 10" xfId="1931" xr:uid="{00000000-0005-0000-0000-000074040000}"/>
    <cellStyle name="grs 2 2" xfId="874" xr:uid="{00000000-0005-0000-0000-000075040000}"/>
    <cellStyle name="grs 2 2 2" xfId="2293" xr:uid="{00000000-0005-0000-0000-000076040000}"/>
    <cellStyle name="grs 2 3" xfId="1021" xr:uid="{00000000-0005-0000-0000-000077040000}"/>
    <cellStyle name="grs 2 3 2" xfId="2440" xr:uid="{00000000-0005-0000-0000-000078040000}"/>
    <cellStyle name="grs 2 4" xfId="1176" xr:uid="{00000000-0005-0000-0000-000079040000}"/>
    <cellStyle name="grs 2 4 2" xfId="2594" xr:uid="{00000000-0005-0000-0000-00007A040000}"/>
    <cellStyle name="grs 2 5" xfId="751" xr:uid="{00000000-0005-0000-0000-00007B040000}"/>
    <cellStyle name="grs 2 5 2" xfId="2176" xr:uid="{00000000-0005-0000-0000-00007C040000}"/>
    <cellStyle name="grs 2 6" xfId="803" xr:uid="{00000000-0005-0000-0000-00007D040000}"/>
    <cellStyle name="grs 2 6 2" xfId="2225" xr:uid="{00000000-0005-0000-0000-00007E040000}"/>
    <cellStyle name="grs 2 7" xfId="1494" xr:uid="{00000000-0005-0000-0000-00007F040000}"/>
    <cellStyle name="grs 2 7 2" xfId="2911" xr:uid="{00000000-0005-0000-0000-000080040000}"/>
    <cellStyle name="grs 2 8" xfId="775" xr:uid="{00000000-0005-0000-0000-000081040000}"/>
    <cellStyle name="grs 2 8 2" xfId="2199" xr:uid="{00000000-0005-0000-0000-000082040000}"/>
    <cellStyle name="grs 2 9" xfId="1681" xr:uid="{00000000-0005-0000-0000-000083040000}"/>
    <cellStyle name="grs 2 9 2" xfId="3098" xr:uid="{00000000-0005-0000-0000-000084040000}"/>
    <cellStyle name="grs 3" xfId="456" xr:uid="{00000000-0005-0000-0000-000085040000}"/>
    <cellStyle name="grs 3 2" xfId="868" xr:uid="{00000000-0005-0000-0000-000086040000}"/>
    <cellStyle name="grs 3 2 2" xfId="2287" xr:uid="{00000000-0005-0000-0000-000087040000}"/>
    <cellStyle name="grs 3 3" xfId="650" xr:uid="{00000000-0005-0000-0000-000088040000}"/>
    <cellStyle name="grs 3 3 2" xfId="2076" xr:uid="{00000000-0005-0000-0000-000089040000}"/>
    <cellStyle name="grs 3 4" xfId="833" xr:uid="{00000000-0005-0000-0000-00008A040000}"/>
    <cellStyle name="grs 3 4 2" xfId="2254" xr:uid="{00000000-0005-0000-0000-00008B040000}"/>
    <cellStyle name="grs 3 5" xfId="1196" xr:uid="{00000000-0005-0000-0000-00008C040000}"/>
    <cellStyle name="grs 3 5 2" xfId="2614" xr:uid="{00000000-0005-0000-0000-00008D040000}"/>
    <cellStyle name="grs 3 6" xfId="1381" xr:uid="{00000000-0005-0000-0000-00008E040000}"/>
    <cellStyle name="grs 3 6 2" xfId="2798" xr:uid="{00000000-0005-0000-0000-00008F040000}"/>
    <cellStyle name="grs 3 7" xfId="1675" xr:uid="{00000000-0005-0000-0000-000090040000}"/>
    <cellStyle name="grs 3 7 2" xfId="3092" xr:uid="{00000000-0005-0000-0000-000091040000}"/>
    <cellStyle name="grs 3 8" xfId="1925" xr:uid="{00000000-0005-0000-0000-000092040000}"/>
    <cellStyle name="grs 4" xfId="765" xr:uid="{00000000-0005-0000-0000-000093040000}"/>
    <cellStyle name="grs 4 2" xfId="2189" xr:uid="{00000000-0005-0000-0000-000094040000}"/>
    <cellStyle name="grs 5" xfId="1017" xr:uid="{00000000-0005-0000-0000-000095040000}"/>
    <cellStyle name="grs 5 2" xfId="2436" xr:uid="{00000000-0005-0000-0000-000096040000}"/>
    <cellStyle name="grs 6" xfId="767" xr:uid="{00000000-0005-0000-0000-000097040000}"/>
    <cellStyle name="grs 6 2" xfId="2191" xr:uid="{00000000-0005-0000-0000-000098040000}"/>
    <cellStyle name="grs 7" xfId="1493" xr:uid="{00000000-0005-0000-0000-000099040000}"/>
    <cellStyle name="grs 7 2" xfId="2910" xr:uid="{00000000-0005-0000-0000-00009A040000}"/>
    <cellStyle name="grs 8" xfId="1233" xr:uid="{00000000-0005-0000-0000-00009B040000}"/>
    <cellStyle name="grs 8 2" xfId="2651" xr:uid="{00000000-0005-0000-0000-00009C040000}"/>
    <cellStyle name="grs 9" xfId="1871" xr:uid="{00000000-0005-0000-0000-00009D040000}"/>
    <cellStyle name="Header1" xfId="255" xr:uid="{00000000-0005-0000-0000-00009E040000}"/>
    <cellStyle name="Header2" xfId="256" xr:uid="{00000000-0005-0000-0000-00009F040000}"/>
    <cellStyle name="Header2 10" xfId="1232" xr:uid="{00000000-0005-0000-0000-0000A0040000}"/>
    <cellStyle name="Header2 10 2" xfId="2650" xr:uid="{00000000-0005-0000-0000-0000A1040000}"/>
    <cellStyle name="Header2 2" xfId="466" xr:uid="{00000000-0005-0000-0000-0000A2040000}"/>
    <cellStyle name="Header2 2 10" xfId="776" xr:uid="{00000000-0005-0000-0000-0000A3040000}"/>
    <cellStyle name="Header2 2 11" xfId="1682" xr:uid="{00000000-0005-0000-0000-0000A4040000}"/>
    <cellStyle name="Header2 2 11 2" xfId="3099" xr:uid="{00000000-0005-0000-0000-0000A5040000}"/>
    <cellStyle name="Header2 2 2" xfId="561" xr:uid="{00000000-0005-0000-0000-0000A6040000}"/>
    <cellStyle name="Header2 2 2 2" xfId="953" xr:uid="{00000000-0005-0000-0000-0000A7040000}"/>
    <cellStyle name="Header2 2 2 2 2" xfId="2372" xr:uid="{00000000-0005-0000-0000-0000A8040000}"/>
    <cellStyle name="Header2 2 2 3" xfId="1102" xr:uid="{00000000-0005-0000-0000-0000A9040000}"/>
    <cellStyle name="Header2 2 2 3 2" xfId="2521" xr:uid="{00000000-0005-0000-0000-0000AA040000}"/>
    <cellStyle name="Header2 2 2 4" xfId="1293" xr:uid="{00000000-0005-0000-0000-0000AB040000}"/>
    <cellStyle name="Header2 2 2 4 2" xfId="2711" xr:uid="{00000000-0005-0000-0000-0000AC040000}"/>
    <cellStyle name="Header2 2 2 5" xfId="1424" xr:uid="{00000000-0005-0000-0000-0000AD040000}"/>
    <cellStyle name="Header2 2 2 5 2" xfId="2841" xr:uid="{00000000-0005-0000-0000-0000AE040000}"/>
    <cellStyle name="Header2 2 2 6" xfId="1611" xr:uid="{00000000-0005-0000-0000-0000AF040000}"/>
    <cellStyle name="Header2 2 2 6 2" xfId="3028" xr:uid="{00000000-0005-0000-0000-0000B0040000}"/>
    <cellStyle name="Header2 2 2 7" xfId="1755" xr:uid="{00000000-0005-0000-0000-0000B1040000}"/>
    <cellStyle name="Header2 2 2 7 2" xfId="3172" xr:uid="{00000000-0005-0000-0000-0000B2040000}"/>
    <cellStyle name="Header2 2 2 8" xfId="2007" xr:uid="{00000000-0005-0000-0000-0000B3040000}"/>
    <cellStyle name="Header2 2 3" xfId="562" xr:uid="{00000000-0005-0000-0000-0000B4040000}"/>
    <cellStyle name="Header2 2 3 2" xfId="954" xr:uid="{00000000-0005-0000-0000-0000B5040000}"/>
    <cellStyle name="Header2 2 3 2 2" xfId="2373" xr:uid="{00000000-0005-0000-0000-0000B6040000}"/>
    <cellStyle name="Header2 2 3 3" xfId="1103" xr:uid="{00000000-0005-0000-0000-0000B7040000}"/>
    <cellStyle name="Header2 2 3 3 2" xfId="2522" xr:uid="{00000000-0005-0000-0000-0000B8040000}"/>
    <cellStyle name="Header2 2 3 4" xfId="1294" xr:uid="{00000000-0005-0000-0000-0000B9040000}"/>
    <cellStyle name="Header2 2 3 4 2" xfId="2712" xr:uid="{00000000-0005-0000-0000-0000BA040000}"/>
    <cellStyle name="Header2 2 3 5" xfId="1425" xr:uid="{00000000-0005-0000-0000-0000BB040000}"/>
    <cellStyle name="Header2 2 3 5 2" xfId="2842" xr:uid="{00000000-0005-0000-0000-0000BC040000}"/>
    <cellStyle name="Header2 2 3 6" xfId="1612" xr:uid="{00000000-0005-0000-0000-0000BD040000}"/>
    <cellStyle name="Header2 2 3 6 2" xfId="3029" xr:uid="{00000000-0005-0000-0000-0000BE040000}"/>
    <cellStyle name="Header2 2 3 7" xfId="1756" xr:uid="{00000000-0005-0000-0000-0000BF040000}"/>
    <cellStyle name="Header2 2 3 7 2" xfId="3173" xr:uid="{00000000-0005-0000-0000-0000C0040000}"/>
    <cellStyle name="Header2 2 3 8" xfId="2008" xr:uid="{00000000-0005-0000-0000-0000C1040000}"/>
    <cellStyle name="Header2 2 4" xfId="563" xr:uid="{00000000-0005-0000-0000-0000C2040000}"/>
    <cellStyle name="Header2 2 4 2" xfId="955" xr:uid="{00000000-0005-0000-0000-0000C3040000}"/>
    <cellStyle name="Header2 2 4 2 2" xfId="2374" xr:uid="{00000000-0005-0000-0000-0000C4040000}"/>
    <cellStyle name="Header2 2 4 3" xfId="1104" xr:uid="{00000000-0005-0000-0000-0000C5040000}"/>
    <cellStyle name="Header2 2 4 3 2" xfId="2523" xr:uid="{00000000-0005-0000-0000-0000C6040000}"/>
    <cellStyle name="Header2 2 4 4" xfId="1295" xr:uid="{00000000-0005-0000-0000-0000C7040000}"/>
    <cellStyle name="Header2 2 4 4 2" xfId="2713" xr:uid="{00000000-0005-0000-0000-0000C8040000}"/>
    <cellStyle name="Header2 2 4 5" xfId="1426" xr:uid="{00000000-0005-0000-0000-0000C9040000}"/>
    <cellStyle name="Header2 2 4 5 2" xfId="2843" xr:uid="{00000000-0005-0000-0000-0000CA040000}"/>
    <cellStyle name="Header2 2 4 6" xfId="1613" xr:uid="{00000000-0005-0000-0000-0000CB040000}"/>
    <cellStyle name="Header2 2 4 6 2" xfId="3030" xr:uid="{00000000-0005-0000-0000-0000CC040000}"/>
    <cellStyle name="Header2 2 4 7" xfId="1757" xr:uid="{00000000-0005-0000-0000-0000CD040000}"/>
    <cellStyle name="Header2 2 4 7 2" xfId="3174" xr:uid="{00000000-0005-0000-0000-0000CE040000}"/>
    <cellStyle name="Header2 2 4 8" xfId="2009" xr:uid="{00000000-0005-0000-0000-0000CF040000}"/>
    <cellStyle name="Header2 2 5" xfId="564" xr:uid="{00000000-0005-0000-0000-0000D0040000}"/>
    <cellStyle name="Header2 2 5 2" xfId="956" xr:uid="{00000000-0005-0000-0000-0000D1040000}"/>
    <cellStyle name="Header2 2 5 2 2" xfId="2375" xr:uid="{00000000-0005-0000-0000-0000D2040000}"/>
    <cellStyle name="Header2 2 5 3" xfId="1105" xr:uid="{00000000-0005-0000-0000-0000D3040000}"/>
    <cellStyle name="Header2 2 5 3 2" xfId="2524" xr:uid="{00000000-0005-0000-0000-0000D4040000}"/>
    <cellStyle name="Header2 2 5 4" xfId="1296" xr:uid="{00000000-0005-0000-0000-0000D5040000}"/>
    <cellStyle name="Header2 2 5 4 2" xfId="2714" xr:uid="{00000000-0005-0000-0000-0000D6040000}"/>
    <cellStyle name="Header2 2 5 5" xfId="1427" xr:uid="{00000000-0005-0000-0000-0000D7040000}"/>
    <cellStyle name="Header2 2 5 5 2" xfId="2844" xr:uid="{00000000-0005-0000-0000-0000D8040000}"/>
    <cellStyle name="Header2 2 5 6" xfId="1614" xr:uid="{00000000-0005-0000-0000-0000D9040000}"/>
    <cellStyle name="Header2 2 5 6 2" xfId="3031" xr:uid="{00000000-0005-0000-0000-0000DA040000}"/>
    <cellStyle name="Header2 2 5 7" xfId="1758" xr:uid="{00000000-0005-0000-0000-0000DB040000}"/>
    <cellStyle name="Header2 2 5 7 2" xfId="3175" xr:uid="{00000000-0005-0000-0000-0000DC040000}"/>
    <cellStyle name="Header2 2 5 8" xfId="2010" xr:uid="{00000000-0005-0000-0000-0000DD040000}"/>
    <cellStyle name="Header2 2 6" xfId="565" xr:uid="{00000000-0005-0000-0000-0000DE040000}"/>
    <cellStyle name="Header2 2 6 2" xfId="957" xr:uid="{00000000-0005-0000-0000-0000DF040000}"/>
    <cellStyle name="Header2 2 6 2 2" xfId="2376" xr:uid="{00000000-0005-0000-0000-0000E0040000}"/>
    <cellStyle name="Header2 2 6 3" xfId="1106" xr:uid="{00000000-0005-0000-0000-0000E1040000}"/>
    <cellStyle name="Header2 2 6 3 2" xfId="2525" xr:uid="{00000000-0005-0000-0000-0000E2040000}"/>
    <cellStyle name="Header2 2 6 4" xfId="1297" xr:uid="{00000000-0005-0000-0000-0000E3040000}"/>
    <cellStyle name="Header2 2 6 4 2" xfId="2715" xr:uid="{00000000-0005-0000-0000-0000E4040000}"/>
    <cellStyle name="Header2 2 6 5" xfId="1428" xr:uid="{00000000-0005-0000-0000-0000E5040000}"/>
    <cellStyle name="Header2 2 6 5 2" xfId="2845" xr:uid="{00000000-0005-0000-0000-0000E6040000}"/>
    <cellStyle name="Header2 2 6 6" xfId="1615" xr:uid="{00000000-0005-0000-0000-0000E7040000}"/>
    <cellStyle name="Header2 2 6 6 2" xfId="3032" xr:uid="{00000000-0005-0000-0000-0000E8040000}"/>
    <cellStyle name="Header2 2 6 7" xfId="1759" xr:uid="{00000000-0005-0000-0000-0000E9040000}"/>
    <cellStyle name="Header2 2 6 7 2" xfId="3176" xr:uid="{00000000-0005-0000-0000-0000EA040000}"/>
    <cellStyle name="Header2 2 6 8" xfId="2011" xr:uid="{00000000-0005-0000-0000-0000EB040000}"/>
    <cellStyle name="Header2 2 7" xfId="566" xr:uid="{00000000-0005-0000-0000-0000EC040000}"/>
    <cellStyle name="Header2 2 7 2" xfId="958" xr:uid="{00000000-0005-0000-0000-0000ED040000}"/>
    <cellStyle name="Header2 2 7 2 2" xfId="2377" xr:uid="{00000000-0005-0000-0000-0000EE040000}"/>
    <cellStyle name="Header2 2 7 3" xfId="1107" xr:uid="{00000000-0005-0000-0000-0000EF040000}"/>
    <cellStyle name="Header2 2 7 3 2" xfId="2526" xr:uid="{00000000-0005-0000-0000-0000F0040000}"/>
    <cellStyle name="Header2 2 7 4" xfId="1298" xr:uid="{00000000-0005-0000-0000-0000F1040000}"/>
    <cellStyle name="Header2 2 7 4 2" xfId="2716" xr:uid="{00000000-0005-0000-0000-0000F2040000}"/>
    <cellStyle name="Header2 2 7 5" xfId="1429" xr:uid="{00000000-0005-0000-0000-0000F3040000}"/>
    <cellStyle name="Header2 2 7 5 2" xfId="2846" xr:uid="{00000000-0005-0000-0000-0000F4040000}"/>
    <cellStyle name="Header2 2 7 6" xfId="1616" xr:uid="{00000000-0005-0000-0000-0000F5040000}"/>
    <cellStyle name="Header2 2 7 6 2" xfId="3033" xr:uid="{00000000-0005-0000-0000-0000F6040000}"/>
    <cellStyle name="Header2 2 7 7" xfId="1760" xr:uid="{00000000-0005-0000-0000-0000F7040000}"/>
    <cellStyle name="Header2 2 7 7 2" xfId="3177" xr:uid="{00000000-0005-0000-0000-0000F8040000}"/>
    <cellStyle name="Header2 2 7 8" xfId="2012" xr:uid="{00000000-0005-0000-0000-0000F9040000}"/>
    <cellStyle name="Header2 2 8" xfId="1022" xr:uid="{00000000-0005-0000-0000-0000FA040000}"/>
    <cellStyle name="Header2 2 8 2" xfId="2441" xr:uid="{00000000-0005-0000-0000-0000FB040000}"/>
    <cellStyle name="Header2 2 9" xfId="1199" xr:uid="{00000000-0005-0000-0000-0000FC040000}"/>
    <cellStyle name="Header2 2 9 2" xfId="2617" xr:uid="{00000000-0005-0000-0000-0000FD040000}"/>
    <cellStyle name="Header2 2_Sheet1" xfId="567" xr:uid="{00000000-0005-0000-0000-0000FE040000}"/>
    <cellStyle name="Header2 3" xfId="455" xr:uid="{00000000-0005-0000-0000-0000FF040000}"/>
    <cellStyle name="Header2 3 10" xfId="1286" xr:uid="{00000000-0005-0000-0000-000000050000}"/>
    <cellStyle name="Header2 3 10 2" xfId="2704" xr:uid="{00000000-0005-0000-0000-000001050000}"/>
    <cellStyle name="Header2 3 11" xfId="1674" xr:uid="{00000000-0005-0000-0000-000002050000}"/>
    <cellStyle name="Header2 3 11 2" xfId="3091" xr:uid="{00000000-0005-0000-0000-000003050000}"/>
    <cellStyle name="Header2 3 12" xfId="1924" xr:uid="{00000000-0005-0000-0000-000004050000}"/>
    <cellStyle name="Header2 3 2" xfId="568" xr:uid="{00000000-0005-0000-0000-000005050000}"/>
    <cellStyle name="Header2 3 2 2" xfId="959" xr:uid="{00000000-0005-0000-0000-000006050000}"/>
    <cellStyle name="Header2 3 2 2 2" xfId="2378" xr:uid="{00000000-0005-0000-0000-000007050000}"/>
    <cellStyle name="Header2 3 2 3" xfId="1108" xr:uid="{00000000-0005-0000-0000-000008050000}"/>
    <cellStyle name="Header2 3 2 3 2" xfId="2527" xr:uid="{00000000-0005-0000-0000-000009050000}"/>
    <cellStyle name="Header2 3 2 4" xfId="1299" xr:uid="{00000000-0005-0000-0000-00000A050000}"/>
    <cellStyle name="Header2 3 2 4 2" xfId="2717" xr:uid="{00000000-0005-0000-0000-00000B050000}"/>
    <cellStyle name="Header2 3 2 5" xfId="1430" xr:uid="{00000000-0005-0000-0000-00000C050000}"/>
    <cellStyle name="Header2 3 2 5 2" xfId="2847" xr:uid="{00000000-0005-0000-0000-00000D050000}"/>
    <cellStyle name="Header2 3 2 6" xfId="1617" xr:uid="{00000000-0005-0000-0000-00000E050000}"/>
    <cellStyle name="Header2 3 2 6 2" xfId="3034" xr:uid="{00000000-0005-0000-0000-00000F050000}"/>
    <cellStyle name="Header2 3 2 7" xfId="1761" xr:uid="{00000000-0005-0000-0000-000010050000}"/>
    <cellStyle name="Header2 3 2 7 2" xfId="3178" xr:uid="{00000000-0005-0000-0000-000011050000}"/>
    <cellStyle name="Header2 3 2 8" xfId="2013" xr:uid="{00000000-0005-0000-0000-000012050000}"/>
    <cellStyle name="Header2 3 3" xfId="569" xr:uid="{00000000-0005-0000-0000-000013050000}"/>
    <cellStyle name="Header2 3 3 2" xfId="960" xr:uid="{00000000-0005-0000-0000-000014050000}"/>
    <cellStyle name="Header2 3 3 2 2" xfId="2379" xr:uid="{00000000-0005-0000-0000-000015050000}"/>
    <cellStyle name="Header2 3 3 3" xfId="1109" xr:uid="{00000000-0005-0000-0000-000016050000}"/>
    <cellStyle name="Header2 3 3 3 2" xfId="2528" xr:uid="{00000000-0005-0000-0000-000017050000}"/>
    <cellStyle name="Header2 3 3 4" xfId="1300" xr:uid="{00000000-0005-0000-0000-000018050000}"/>
    <cellStyle name="Header2 3 3 4 2" xfId="2718" xr:uid="{00000000-0005-0000-0000-000019050000}"/>
    <cellStyle name="Header2 3 3 5" xfId="1431" xr:uid="{00000000-0005-0000-0000-00001A050000}"/>
    <cellStyle name="Header2 3 3 5 2" xfId="2848" xr:uid="{00000000-0005-0000-0000-00001B050000}"/>
    <cellStyle name="Header2 3 3 6" xfId="1618" xr:uid="{00000000-0005-0000-0000-00001C050000}"/>
    <cellStyle name="Header2 3 3 6 2" xfId="3035" xr:uid="{00000000-0005-0000-0000-00001D050000}"/>
    <cellStyle name="Header2 3 3 7" xfId="1762" xr:uid="{00000000-0005-0000-0000-00001E050000}"/>
    <cellStyle name="Header2 3 3 7 2" xfId="3179" xr:uid="{00000000-0005-0000-0000-00001F050000}"/>
    <cellStyle name="Header2 3 3 8" xfId="2014" xr:uid="{00000000-0005-0000-0000-000020050000}"/>
    <cellStyle name="Header2 3 4" xfId="570" xr:uid="{00000000-0005-0000-0000-000021050000}"/>
    <cellStyle name="Header2 3 4 2" xfId="961" xr:uid="{00000000-0005-0000-0000-000022050000}"/>
    <cellStyle name="Header2 3 4 2 2" xfId="2380" xr:uid="{00000000-0005-0000-0000-000023050000}"/>
    <cellStyle name="Header2 3 4 3" xfId="1110" xr:uid="{00000000-0005-0000-0000-000024050000}"/>
    <cellStyle name="Header2 3 4 3 2" xfId="2529" xr:uid="{00000000-0005-0000-0000-000025050000}"/>
    <cellStyle name="Header2 3 4 4" xfId="1301" xr:uid="{00000000-0005-0000-0000-000026050000}"/>
    <cellStyle name="Header2 3 4 4 2" xfId="2719" xr:uid="{00000000-0005-0000-0000-000027050000}"/>
    <cellStyle name="Header2 3 4 5" xfId="1432" xr:uid="{00000000-0005-0000-0000-000028050000}"/>
    <cellStyle name="Header2 3 4 5 2" xfId="2849" xr:uid="{00000000-0005-0000-0000-000029050000}"/>
    <cellStyle name="Header2 3 4 6" xfId="1619" xr:uid="{00000000-0005-0000-0000-00002A050000}"/>
    <cellStyle name="Header2 3 4 6 2" xfId="3036" xr:uid="{00000000-0005-0000-0000-00002B050000}"/>
    <cellStyle name="Header2 3 4 7" xfId="1763" xr:uid="{00000000-0005-0000-0000-00002C050000}"/>
    <cellStyle name="Header2 3 4 7 2" xfId="3180" xr:uid="{00000000-0005-0000-0000-00002D050000}"/>
    <cellStyle name="Header2 3 4 8" xfId="2015" xr:uid="{00000000-0005-0000-0000-00002E050000}"/>
    <cellStyle name="Header2 3 5" xfId="571" xr:uid="{00000000-0005-0000-0000-00002F050000}"/>
    <cellStyle name="Header2 3 5 2" xfId="962" xr:uid="{00000000-0005-0000-0000-000030050000}"/>
    <cellStyle name="Header2 3 5 2 2" xfId="2381" xr:uid="{00000000-0005-0000-0000-000031050000}"/>
    <cellStyle name="Header2 3 5 3" xfId="1111" xr:uid="{00000000-0005-0000-0000-000032050000}"/>
    <cellStyle name="Header2 3 5 3 2" xfId="2530" xr:uid="{00000000-0005-0000-0000-000033050000}"/>
    <cellStyle name="Header2 3 5 4" xfId="1302" xr:uid="{00000000-0005-0000-0000-000034050000}"/>
    <cellStyle name="Header2 3 5 4 2" xfId="2720" xr:uid="{00000000-0005-0000-0000-000035050000}"/>
    <cellStyle name="Header2 3 5 5" xfId="1433" xr:uid="{00000000-0005-0000-0000-000036050000}"/>
    <cellStyle name="Header2 3 5 5 2" xfId="2850" xr:uid="{00000000-0005-0000-0000-000037050000}"/>
    <cellStyle name="Header2 3 5 6" xfId="1620" xr:uid="{00000000-0005-0000-0000-000038050000}"/>
    <cellStyle name="Header2 3 5 6 2" xfId="3037" xr:uid="{00000000-0005-0000-0000-000039050000}"/>
    <cellStyle name="Header2 3 5 7" xfId="1764" xr:uid="{00000000-0005-0000-0000-00003A050000}"/>
    <cellStyle name="Header2 3 5 7 2" xfId="3181" xr:uid="{00000000-0005-0000-0000-00003B050000}"/>
    <cellStyle name="Header2 3 5 8" xfId="2016" xr:uid="{00000000-0005-0000-0000-00003C050000}"/>
    <cellStyle name="Header2 3 6" xfId="867" xr:uid="{00000000-0005-0000-0000-00003D050000}"/>
    <cellStyle name="Header2 3 6 2" xfId="2286" xr:uid="{00000000-0005-0000-0000-00003E050000}"/>
    <cellStyle name="Header2 3 7" xfId="651" xr:uid="{00000000-0005-0000-0000-00003F050000}"/>
    <cellStyle name="Header2 3 7 2" xfId="2077" xr:uid="{00000000-0005-0000-0000-000040050000}"/>
    <cellStyle name="Header2 3 8" xfId="657" xr:uid="{00000000-0005-0000-0000-000041050000}"/>
    <cellStyle name="Header2 3 8 2" xfId="2083" xr:uid="{00000000-0005-0000-0000-000042050000}"/>
    <cellStyle name="Header2 3 9" xfId="799" xr:uid="{00000000-0005-0000-0000-000043050000}"/>
    <cellStyle name="Header2 3 9 2" xfId="2221" xr:uid="{00000000-0005-0000-0000-000044050000}"/>
    <cellStyle name="Header2 3_Sheet1" xfId="572" xr:uid="{00000000-0005-0000-0000-000045050000}"/>
    <cellStyle name="Header2 4" xfId="573" xr:uid="{00000000-0005-0000-0000-000046050000}"/>
    <cellStyle name="Header2 4 2" xfId="963" xr:uid="{00000000-0005-0000-0000-000047050000}"/>
    <cellStyle name="Header2 4 2 2" xfId="2382" xr:uid="{00000000-0005-0000-0000-000048050000}"/>
    <cellStyle name="Header2 4 3" xfId="1112" xr:uid="{00000000-0005-0000-0000-000049050000}"/>
    <cellStyle name="Header2 4 3 2" xfId="2531" xr:uid="{00000000-0005-0000-0000-00004A050000}"/>
    <cellStyle name="Header2 4 4" xfId="1303" xr:uid="{00000000-0005-0000-0000-00004B050000}"/>
    <cellStyle name="Header2 4 4 2" xfId="2721" xr:uid="{00000000-0005-0000-0000-00004C050000}"/>
    <cellStyle name="Header2 4 5" xfId="1434" xr:uid="{00000000-0005-0000-0000-00004D050000}"/>
    <cellStyle name="Header2 4 5 2" xfId="2851" xr:uid="{00000000-0005-0000-0000-00004E050000}"/>
    <cellStyle name="Header2 4 6" xfId="1621" xr:uid="{00000000-0005-0000-0000-00004F050000}"/>
    <cellStyle name="Header2 4 6 2" xfId="3038" xr:uid="{00000000-0005-0000-0000-000050050000}"/>
    <cellStyle name="Header2 4 7" xfId="1765" xr:uid="{00000000-0005-0000-0000-000051050000}"/>
    <cellStyle name="Header2 4 7 2" xfId="3182" xr:uid="{00000000-0005-0000-0000-000052050000}"/>
    <cellStyle name="Header2 4 8" xfId="2017" xr:uid="{00000000-0005-0000-0000-000053050000}"/>
    <cellStyle name="Header2 5" xfId="574" xr:uid="{00000000-0005-0000-0000-000054050000}"/>
    <cellStyle name="Header2 5 2" xfId="964" xr:uid="{00000000-0005-0000-0000-000055050000}"/>
    <cellStyle name="Header2 5 2 2" xfId="2383" xr:uid="{00000000-0005-0000-0000-000056050000}"/>
    <cellStyle name="Header2 5 3" xfId="1113" xr:uid="{00000000-0005-0000-0000-000057050000}"/>
    <cellStyle name="Header2 5 3 2" xfId="2532" xr:uid="{00000000-0005-0000-0000-000058050000}"/>
    <cellStyle name="Header2 5 4" xfId="1304" xr:uid="{00000000-0005-0000-0000-000059050000}"/>
    <cellStyle name="Header2 5 4 2" xfId="2722" xr:uid="{00000000-0005-0000-0000-00005A050000}"/>
    <cellStyle name="Header2 5 5" xfId="1435" xr:uid="{00000000-0005-0000-0000-00005B050000}"/>
    <cellStyle name="Header2 5 5 2" xfId="2852" xr:uid="{00000000-0005-0000-0000-00005C050000}"/>
    <cellStyle name="Header2 5 6" xfId="1622" xr:uid="{00000000-0005-0000-0000-00005D050000}"/>
    <cellStyle name="Header2 5 6 2" xfId="3039" xr:uid="{00000000-0005-0000-0000-00005E050000}"/>
    <cellStyle name="Header2 5 7" xfId="1766" xr:uid="{00000000-0005-0000-0000-00005F050000}"/>
    <cellStyle name="Header2 5 7 2" xfId="3183" xr:uid="{00000000-0005-0000-0000-000060050000}"/>
    <cellStyle name="Header2 5 8" xfId="2018" xr:uid="{00000000-0005-0000-0000-000061050000}"/>
    <cellStyle name="Header2 6" xfId="766" xr:uid="{00000000-0005-0000-0000-000062050000}"/>
    <cellStyle name="Header2 6 2" xfId="2190" xr:uid="{00000000-0005-0000-0000-000063050000}"/>
    <cellStyle name="Header2 7" xfId="844" xr:uid="{00000000-0005-0000-0000-000064050000}"/>
    <cellStyle name="Header2 7 2" xfId="2265" xr:uid="{00000000-0005-0000-0000-000065050000}"/>
    <cellStyle name="Header2 8" xfId="768" xr:uid="{00000000-0005-0000-0000-000066050000}"/>
    <cellStyle name="Header2 8 2" xfId="2192" xr:uid="{00000000-0005-0000-0000-000067050000}"/>
    <cellStyle name="Header2 9" xfId="855" xr:uid="{00000000-0005-0000-0000-000068050000}"/>
    <cellStyle name="Header2_Sheet1" xfId="506" xr:uid="{00000000-0005-0000-0000-000069050000}"/>
    <cellStyle name="Heading 1 2" xfId="257" xr:uid="{00000000-0005-0000-0000-00006A050000}"/>
    <cellStyle name="Heading 2 2" xfId="258" xr:uid="{00000000-0005-0000-0000-00006B050000}"/>
    <cellStyle name="Heading 2 hk" xfId="414" xr:uid="{00000000-0005-0000-0000-00006C050000}"/>
    <cellStyle name="Heading 3 2" xfId="259" xr:uid="{00000000-0005-0000-0000-00006D050000}"/>
    <cellStyle name="Heading 4 2" xfId="260" xr:uid="{00000000-0005-0000-0000-00006E050000}"/>
    <cellStyle name="Heading1" xfId="261" xr:uid="{00000000-0005-0000-0000-00006F050000}"/>
    <cellStyle name="Heading2" xfId="262" xr:uid="{00000000-0005-0000-0000-000070050000}"/>
    <cellStyle name="Historical hk" xfId="419" xr:uid="{00000000-0005-0000-0000-000071050000}"/>
    <cellStyle name="Hyperlink 2" xfId="263" xr:uid="{00000000-0005-0000-0000-000072050000}"/>
    <cellStyle name="Hyperlink 3" xfId="264" xr:uid="{00000000-0005-0000-0000-000073050000}"/>
    <cellStyle name="Input [yellow]" xfId="266" xr:uid="{00000000-0005-0000-0000-000074050000}"/>
    <cellStyle name="Input [yellow] 2" xfId="468" xr:uid="{00000000-0005-0000-0000-000075050000}"/>
    <cellStyle name="Input [yellow] 2 10" xfId="1933" xr:uid="{00000000-0005-0000-0000-000076050000}"/>
    <cellStyle name="Input [yellow] 2 2" xfId="875" xr:uid="{00000000-0005-0000-0000-000077050000}"/>
    <cellStyle name="Input [yellow] 2 2 2" xfId="2294" xr:uid="{00000000-0005-0000-0000-000078050000}"/>
    <cellStyle name="Input [yellow] 2 3" xfId="1024" xr:uid="{00000000-0005-0000-0000-000079050000}"/>
    <cellStyle name="Input [yellow] 2 3 2" xfId="2443" xr:uid="{00000000-0005-0000-0000-00007A050000}"/>
    <cellStyle name="Input [yellow] 2 4" xfId="1178" xr:uid="{00000000-0005-0000-0000-00007B050000}"/>
    <cellStyle name="Input [yellow] 2 4 2" xfId="2596" xr:uid="{00000000-0005-0000-0000-00007C050000}"/>
    <cellStyle name="Input [yellow] 2 5" xfId="871" xr:uid="{00000000-0005-0000-0000-00007D050000}"/>
    <cellStyle name="Input [yellow] 2 5 2" xfId="2290" xr:uid="{00000000-0005-0000-0000-00007E050000}"/>
    <cellStyle name="Input [yellow] 2 6" xfId="1200" xr:uid="{00000000-0005-0000-0000-00007F050000}"/>
    <cellStyle name="Input [yellow] 2 6 2" xfId="2618" xr:uid="{00000000-0005-0000-0000-000080050000}"/>
    <cellStyle name="Input [yellow] 2 7" xfId="1496" xr:uid="{00000000-0005-0000-0000-000081050000}"/>
    <cellStyle name="Input [yellow] 2 7 2" xfId="2913" xr:uid="{00000000-0005-0000-0000-000082050000}"/>
    <cellStyle name="Input [yellow] 2 8" xfId="740" xr:uid="{00000000-0005-0000-0000-000083050000}"/>
    <cellStyle name="Input [yellow] 2 8 2" xfId="2165" xr:uid="{00000000-0005-0000-0000-000084050000}"/>
    <cellStyle name="Input [yellow] 2 9" xfId="1683" xr:uid="{00000000-0005-0000-0000-000085050000}"/>
    <cellStyle name="Input [yellow] 2 9 2" xfId="3100" xr:uid="{00000000-0005-0000-0000-000086050000}"/>
    <cellStyle name="Input [yellow] 3" xfId="453" xr:uid="{00000000-0005-0000-0000-000087050000}"/>
    <cellStyle name="Input [yellow] 3 2" xfId="865" xr:uid="{00000000-0005-0000-0000-000088050000}"/>
    <cellStyle name="Input [yellow] 3 2 2" xfId="2284" xr:uid="{00000000-0005-0000-0000-000089050000}"/>
    <cellStyle name="Input [yellow] 3 3" xfId="653" xr:uid="{00000000-0005-0000-0000-00008A050000}"/>
    <cellStyle name="Input [yellow] 3 3 2" xfId="2079" xr:uid="{00000000-0005-0000-0000-00008B050000}"/>
    <cellStyle name="Input [yellow] 3 4" xfId="661" xr:uid="{00000000-0005-0000-0000-00008C050000}"/>
    <cellStyle name="Input [yellow] 3 4 2" xfId="2087" xr:uid="{00000000-0005-0000-0000-00008D050000}"/>
    <cellStyle name="Input [yellow] 3 5" xfId="797" xr:uid="{00000000-0005-0000-0000-00008E050000}"/>
    <cellStyle name="Input [yellow] 3 5 2" xfId="2219" xr:uid="{00000000-0005-0000-0000-00008F050000}"/>
    <cellStyle name="Input [yellow] 3 6" xfId="841" xr:uid="{00000000-0005-0000-0000-000090050000}"/>
    <cellStyle name="Input [yellow] 3 6 2" xfId="2262" xr:uid="{00000000-0005-0000-0000-000091050000}"/>
    <cellStyle name="Input [yellow] 3 7" xfId="1672" xr:uid="{00000000-0005-0000-0000-000092050000}"/>
    <cellStyle name="Input [yellow] 3 7 2" xfId="3089" xr:uid="{00000000-0005-0000-0000-000093050000}"/>
    <cellStyle name="Input [yellow] 3 8" xfId="1922" xr:uid="{00000000-0005-0000-0000-000094050000}"/>
    <cellStyle name="Input [yellow] 4" xfId="769" xr:uid="{00000000-0005-0000-0000-000095050000}"/>
    <cellStyle name="Input [yellow] 4 2" xfId="2193" xr:uid="{00000000-0005-0000-0000-000096050000}"/>
    <cellStyle name="Input [yellow] 5" xfId="755" xr:uid="{00000000-0005-0000-0000-000097050000}"/>
    <cellStyle name="Input [yellow] 5 2" xfId="2180" xr:uid="{00000000-0005-0000-0000-000098050000}"/>
    <cellStyle name="Input [yellow] 6" xfId="673" xr:uid="{00000000-0005-0000-0000-000099050000}"/>
    <cellStyle name="Input [yellow] 6 2" xfId="2099" xr:uid="{00000000-0005-0000-0000-00009A050000}"/>
    <cellStyle name="Input [yellow] 7" xfId="835" xr:uid="{00000000-0005-0000-0000-00009B050000}"/>
    <cellStyle name="Input [yellow] 7 2" xfId="2256" xr:uid="{00000000-0005-0000-0000-00009C050000}"/>
    <cellStyle name="Input [yellow] 8" xfId="1208" xr:uid="{00000000-0005-0000-0000-00009D050000}"/>
    <cellStyle name="Input [yellow] 8 2" xfId="2626" xr:uid="{00000000-0005-0000-0000-00009E050000}"/>
    <cellStyle name="Input [yellow] 9" xfId="1873" xr:uid="{00000000-0005-0000-0000-00009F050000}"/>
    <cellStyle name="Input 2" xfId="265" xr:uid="{00000000-0005-0000-0000-0000A0050000}"/>
    <cellStyle name="Input 2 10" xfId="1171" xr:uid="{00000000-0005-0000-0000-0000A1050000}"/>
    <cellStyle name="Input 2 10 2" xfId="2589" xr:uid="{00000000-0005-0000-0000-0000A2050000}"/>
    <cellStyle name="Input 2 11" xfId="1284" xr:uid="{00000000-0005-0000-0000-0000A3050000}"/>
    <cellStyle name="Input 2 11 2" xfId="2702" xr:uid="{00000000-0005-0000-0000-0000A4050000}"/>
    <cellStyle name="Input 2 12" xfId="793" xr:uid="{00000000-0005-0000-0000-0000A5050000}"/>
    <cellStyle name="Input 2 12 2" xfId="2216" xr:uid="{00000000-0005-0000-0000-0000A6050000}"/>
    <cellStyle name="Input 2 13" xfId="816" xr:uid="{00000000-0005-0000-0000-0000A7050000}"/>
    <cellStyle name="Input 2 13 2" xfId="2238" xr:uid="{00000000-0005-0000-0000-0000A8050000}"/>
    <cellStyle name="Input 2 14" xfId="1872" xr:uid="{00000000-0005-0000-0000-0000A9050000}"/>
    <cellStyle name="Input 2 2" xfId="575" xr:uid="{00000000-0005-0000-0000-0000AA050000}"/>
    <cellStyle name="Input 2 2 10" xfId="2019" xr:uid="{00000000-0005-0000-0000-0000AB050000}"/>
    <cellStyle name="Input 2 2 2" xfId="965" xr:uid="{00000000-0005-0000-0000-0000AC050000}"/>
    <cellStyle name="Input 2 2 2 2" xfId="2384" xr:uid="{00000000-0005-0000-0000-0000AD050000}"/>
    <cellStyle name="Input 2 2 3" xfId="1114" xr:uid="{00000000-0005-0000-0000-0000AE050000}"/>
    <cellStyle name="Input 2 2 3 2" xfId="2533" xr:uid="{00000000-0005-0000-0000-0000AF050000}"/>
    <cellStyle name="Input 2 2 4" xfId="1236" xr:uid="{00000000-0005-0000-0000-0000B0050000}"/>
    <cellStyle name="Input 2 2 4 2" xfId="2654" xr:uid="{00000000-0005-0000-0000-0000B1050000}"/>
    <cellStyle name="Input 2 2 5" xfId="1305" xr:uid="{00000000-0005-0000-0000-0000B2050000}"/>
    <cellStyle name="Input 2 2 5 2" xfId="2723" xr:uid="{00000000-0005-0000-0000-0000B3050000}"/>
    <cellStyle name="Input 2 2 6" xfId="1436" xr:uid="{00000000-0005-0000-0000-0000B4050000}"/>
    <cellStyle name="Input 2 2 6 2" xfId="2853" xr:uid="{00000000-0005-0000-0000-0000B5050000}"/>
    <cellStyle name="Input 2 2 7" xfId="1543" xr:uid="{00000000-0005-0000-0000-0000B6050000}"/>
    <cellStyle name="Input 2 2 7 2" xfId="2960" xr:uid="{00000000-0005-0000-0000-0000B7050000}"/>
    <cellStyle name="Input 2 2 8" xfId="1623" xr:uid="{00000000-0005-0000-0000-0000B8050000}"/>
    <cellStyle name="Input 2 2 8 2" xfId="3040" xr:uid="{00000000-0005-0000-0000-0000B9050000}"/>
    <cellStyle name="Input 2 2 9" xfId="1767" xr:uid="{00000000-0005-0000-0000-0000BA050000}"/>
    <cellStyle name="Input 2 2 9 2" xfId="3184" xr:uid="{00000000-0005-0000-0000-0000BB050000}"/>
    <cellStyle name="Input 2 3" xfId="576" xr:uid="{00000000-0005-0000-0000-0000BC050000}"/>
    <cellStyle name="Input 2 3 10" xfId="2020" xr:uid="{00000000-0005-0000-0000-0000BD050000}"/>
    <cellStyle name="Input 2 3 2" xfId="966" xr:uid="{00000000-0005-0000-0000-0000BE050000}"/>
    <cellStyle name="Input 2 3 2 2" xfId="2385" xr:uid="{00000000-0005-0000-0000-0000BF050000}"/>
    <cellStyle name="Input 2 3 3" xfId="1115" xr:uid="{00000000-0005-0000-0000-0000C0050000}"/>
    <cellStyle name="Input 2 3 3 2" xfId="2534" xr:uid="{00000000-0005-0000-0000-0000C1050000}"/>
    <cellStyle name="Input 2 3 4" xfId="1237" xr:uid="{00000000-0005-0000-0000-0000C2050000}"/>
    <cellStyle name="Input 2 3 4 2" xfId="2655" xr:uid="{00000000-0005-0000-0000-0000C3050000}"/>
    <cellStyle name="Input 2 3 5" xfId="1306" xr:uid="{00000000-0005-0000-0000-0000C4050000}"/>
    <cellStyle name="Input 2 3 5 2" xfId="2724" xr:uid="{00000000-0005-0000-0000-0000C5050000}"/>
    <cellStyle name="Input 2 3 6" xfId="1437" xr:uid="{00000000-0005-0000-0000-0000C6050000}"/>
    <cellStyle name="Input 2 3 6 2" xfId="2854" xr:uid="{00000000-0005-0000-0000-0000C7050000}"/>
    <cellStyle name="Input 2 3 7" xfId="1544" xr:uid="{00000000-0005-0000-0000-0000C8050000}"/>
    <cellStyle name="Input 2 3 7 2" xfId="2961" xr:uid="{00000000-0005-0000-0000-0000C9050000}"/>
    <cellStyle name="Input 2 3 8" xfId="1624" xr:uid="{00000000-0005-0000-0000-0000CA050000}"/>
    <cellStyle name="Input 2 3 8 2" xfId="3041" xr:uid="{00000000-0005-0000-0000-0000CB050000}"/>
    <cellStyle name="Input 2 3 9" xfId="1768" xr:uid="{00000000-0005-0000-0000-0000CC050000}"/>
    <cellStyle name="Input 2 3 9 2" xfId="3185" xr:uid="{00000000-0005-0000-0000-0000CD050000}"/>
    <cellStyle name="Input 2 4" xfId="577" xr:uid="{00000000-0005-0000-0000-0000CE050000}"/>
    <cellStyle name="Input 2 4 10" xfId="2021" xr:uid="{00000000-0005-0000-0000-0000CF050000}"/>
    <cellStyle name="Input 2 4 2" xfId="967" xr:uid="{00000000-0005-0000-0000-0000D0050000}"/>
    <cellStyle name="Input 2 4 2 2" xfId="2386" xr:uid="{00000000-0005-0000-0000-0000D1050000}"/>
    <cellStyle name="Input 2 4 3" xfId="1116" xr:uid="{00000000-0005-0000-0000-0000D2050000}"/>
    <cellStyle name="Input 2 4 3 2" xfId="2535" xr:uid="{00000000-0005-0000-0000-0000D3050000}"/>
    <cellStyle name="Input 2 4 4" xfId="1238" xr:uid="{00000000-0005-0000-0000-0000D4050000}"/>
    <cellStyle name="Input 2 4 4 2" xfId="2656" xr:uid="{00000000-0005-0000-0000-0000D5050000}"/>
    <cellStyle name="Input 2 4 5" xfId="1307" xr:uid="{00000000-0005-0000-0000-0000D6050000}"/>
    <cellStyle name="Input 2 4 5 2" xfId="2725" xr:uid="{00000000-0005-0000-0000-0000D7050000}"/>
    <cellStyle name="Input 2 4 6" xfId="1438" xr:uid="{00000000-0005-0000-0000-0000D8050000}"/>
    <cellStyle name="Input 2 4 6 2" xfId="2855" xr:uid="{00000000-0005-0000-0000-0000D9050000}"/>
    <cellStyle name="Input 2 4 7" xfId="1545" xr:uid="{00000000-0005-0000-0000-0000DA050000}"/>
    <cellStyle name="Input 2 4 7 2" xfId="2962" xr:uid="{00000000-0005-0000-0000-0000DB050000}"/>
    <cellStyle name="Input 2 4 8" xfId="1625" xr:uid="{00000000-0005-0000-0000-0000DC050000}"/>
    <cellStyle name="Input 2 4 8 2" xfId="3042" xr:uid="{00000000-0005-0000-0000-0000DD050000}"/>
    <cellStyle name="Input 2 4 9" xfId="1769" xr:uid="{00000000-0005-0000-0000-0000DE050000}"/>
    <cellStyle name="Input 2 4 9 2" xfId="3186" xr:uid="{00000000-0005-0000-0000-0000DF050000}"/>
    <cellStyle name="Input 2 5" xfId="578" xr:uid="{00000000-0005-0000-0000-0000E0050000}"/>
    <cellStyle name="Input 2 5 10" xfId="2022" xr:uid="{00000000-0005-0000-0000-0000E1050000}"/>
    <cellStyle name="Input 2 5 2" xfId="968" xr:uid="{00000000-0005-0000-0000-0000E2050000}"/>
    <cellStyle name="Input 2 5 2 2" xfId="2387" xr:uid="{00000000-0005-0000-0000-0000E3050000}"/>
    <cellStyle name="Input 2 5 3" xfId="1117" xr:uid="{00000000-0005-0000-0000-0000E4050000}"/>
    <cellStyle name="Input 2 5 3 2" xfId="2536" xr:uid="{00000000-0005-0000-0000-0000E5050000}"/>
    <cellStyle name="Input 2 5 4" xfId="1239" xr:uid="{00000000-0005-0000-0000-0000E6050000}"/>
    <cellStyle name="Input 2 5 4 2" xfId="2657" xr:uid="{00000000-0005-0000-0000-0000E7050000}"/>
    <cellStyle name="Input 2 5 5" xfId="1308" xr:uid="{00000000-0005-0000-0000-0000E8050000}"/>
    <cellStyle name="Input 2 5 5 2" xfId="2726" xr:uid="{00000000-0005-0000-0000-0000E9050000}"/>
    <cellStyle name="Input 2 5 6" xfId="1439" xr:uid="{00000000-0005-0000-0000-0000EA050000}"/>
    <cellStyle name="Input 2 5 6 2" xfId="2856" xr:uid="{00000000-0005-0000-0000-0000EB050000}"/>
    <cellStyle name="Input 2 5 7" xfId="1546" xr:uid="{00000000-0005-0000-0000-0000EC050000}"/>
    <cellStyle name="Input 2 5 7 2" xfId="2963" xr:uid="{00000000-0005-0000-0000-0000ED050000}"/>
    <cellStyle name="Input 2 5 8" xfId="1626" xr:uid="{00000000-0005-0000-0000-0000EE050000}"/>
    <cellStyle name="Input 2 5 8 2" xfId="3043" xr:uid="{00000000-0005-0000-0000-0000EF050000}"/>
    <cellStyle name="Input 2 5 9" xfId="1770" xr:uid="{00000000-0005-0000-0000-0000F0050000}"/>
    <cellStyle name="Input 2 5 9 2" xfId="3187" xr:uid="{00000000-0005-0000-0000-0000F1050000}"/>
    <cellStyle name="Input 2 6" xfId="579" xr:uid="{00000000-0005-0000-0000-0000F2050000}"/>
    <cellStyle name="Input 2 6 10" xfId="2023" xr:uid="{00000000-0005-0000-0000-0000F3050000}"/>
    <cellStyle name="Input 2 6 2" xfId="969" xr:uid="{00000000-0005-0000-0000-0000F4050000}"/>
    <cellStyle name="Input 2 6 2 2" xfId="2388" xr:uid="{00000000-0005-0000-0000-0000F5050000}"/>
    <cellStyle name="Input 2 6 3" xfId="1118" xr:uid="{00000000-0005-0000-0000-0000F6050000}"/>
    <cellStyle name="Input 2 6 3 2" xfId="2537" xr:uid="{00000000-0005-0000-0000-0000F7050000}"/>
    <cellStyle name="Input 2 6 4" xfId="1240" xr:uid="{00000000-0005-0000-0000-0000F8050000}"/>
    <cellStyle name="Input 2 6 4 2" xfId="2658" xr:uid="{00000000-0005-0000-0000-0000F9050000}"/>
    <cellStyle name="Input 2 6 5" xfId="1309" xr:uid="{00000000-0005-0000-0000-0000FA050000}"/>
    <cellStyle name="Input 2 6 5 2" xfId="2727" xr:uid="{00000000-0005-0000-0000-0000FB050000}"/>
    <cellStyle name="Input 2 6 6" xfId="1440" xr:uid="{00000000-0005-0000-0000-0000FC050000}"/>
    <cellStyle name="Input 2 6 6 2" xfId="2857" xr:uid="{00000000-0005-0000-0000-0000FD050000}"/>
    <cellStyle name="Input 2 6 7" xfId="1547" xr:uid="{00000000-0005-0000-0000-0000FE050000}"/>
    <cellStyle name="Input 2 6 7 2" xfId="2964" xr:uid="{00000000-0005-0000-0000-0000FF050000}"/>
    <cellStyle name="Input 2 6 8" xfId="1627" xr:uid="{00000000-0005-0000-0000-000000060000}"/>
    <cellStyle name="Input 2 6 8 2" xfId="3044" xr:uid="{00000000-0005-0000-0000-000001060000}"/>
    <cellStyle name="Input 2 6 9" xfId="1771" xr:uid="{00000000-0005-0000-0000-000002060000}"/>
    <cellStyle name="Input 2 6 9 2" xfId="3188" xr:uid="{00000000-0005-0000-0000-000003060000}"/>
    <cellStyle name="Input 2 7" xfId="580" xr:uid="{00000000-0005-0000-0000-000004060000}"/>
    <cellStyle name="Input 2 7 10" xfId="2024" xr:uid="{00000000-0005-0000-0000-000005060000}"/>
    <cellStyle name="Input 2 7 2" xfId="970" xr:uid="{00000000-0005-0000-0000-000006060000}"/>
    <cellStyle name="Input 2 7 2 2" xfId="2389" xr:uid="{00000000-0005-0000-0000-000007060000}"/>
    <cellStyle name="Input 2 7 3" xfId="1119" xr:uid="{00000000-0005-0000-0000-000008060000}"/>
    <cellStyle name="Input 2 7 3 2" xfId="2538" xr:uid="{00000000-0005-0000-0000-000009060000}"/>
    <cellStyle name="Input 2 7 4" xfId="1241" xr:uid="{00000000-0005-0000-0000-00000A060000}"/>
    <cellStyle name="Input 2 7 4 2" xfId="2659" xr:uid="{00000000-0005-0000-0000-00000B060000}"/>
    <cellStyle name="Input 2 7 5" xfId="1310" xr:uid="{00000000-0005-0000-0000-00000C060000}"/>
    <cellStyle name="Input 2 7 5 2" xfId="2728" xr:uid="{00000000-0005-0000-0000-00000D060000}"/>
    <cellStyle name="Input 2 7 6" xfId="1441" xr:uid="{00000000-0005-0000-0000-00000E060000}"/>
    <cellStyle name="Input 2 7 6 2" xfId="2858" xr:uid="{00000000-0005-0000-0000-00000F060000}"/>
    <cellStyle name="Input 2 7 7" xfId="1548" xr:uid="{00000000-0005-0000-0000-000010060000}"/>
    <cellStyle name="Input 2 7 7 2" xfId="2965" xr:uid="{00000000-0005-0000-0000-000011060000}"/>
    <cellStyle name="Input 2 7 8" xfId="1628" xr:uid="{00000000-0005-0000-0000-000012060000}"/>
    <cellStyle name="Input 2 7 8 2" xfId="3045" xr:uid="{00000000-0005-0000-0000-000013060000}"/>
    <cellStyle name="Input 2 7 9" xfId="1772" xr:uid="{00000000-0005-0000-0000-000014060000}"/>
    <cellStyle name="Input 2 7 9 2" xfId="3189" xr:uid="{00000000-0005-0000-0000-000015060000}"/>
    <cellStyle name="Input 2 8" xfId="756" xr:uid="{00000000-0005-0000-0000-000016060000}"/>
    <cellStyle name="Input 2 8 2" xfId="2181" xr:uid="{00000000-0005-0000-0000-000017060000}"/>
    <cellStyle name="Input 2 9" xfId="1234" xr:uid="{00000000-0005-0000-0000-000018060000}"/>
    <cellStyle name="Input 2 9 2" xfId="2652" xr:uid="{00000000-0005-0000-0000-000019060000}"/>
    <cellStyle name="Input 2_Sheet1" xfId="581" xr:uid="{00000000-0005-0000-0000-00001A060000}"/>
    <cellStyle name="Input 3" xfId="467" xr:uid="{00000000-0005-0000-0000-00001B060000}"/>
    <cellStyle name="Input 3 10" xfId="1495" xr:uid="{00000000-0005-0000-0000-00001C060000}"/>
    <cellStyle name="Input 3 10 2" xfId="2912" xr:uid="{00000000-0005-0000-0000-00001D060000}"/>
    <cellStyle name="Input 3 11" xfId="777" xr:uid="{00000000-0005-0000-0000-00001E060000}"/>
    <cellStyle name="Input 3 11 2" xfId="2200" xr:uid="{00000000-0005-0000-0000-00001F060000}"/>
    <cellStyle name="Input 3 12" xfId="1932" xr:uid="{00000000-0005-0000-0000-000020060000}"/>
    <cellStyle name="Input 3 2" xfId="582" xr:uid="{00000000-0005-0000-0000-000021060000}"/>
    <cellStyle name="Input 3 2 10" xfId="2025" xr:uid="{00000000-0005-0000-0000-000022060000}"/>
    <cellStyle name="Input 3 2 2" xfId="971" xr:uid="{00000000-0005-0000-0000-000023060000}"/>
    <cellStyle name="Input 3 2 2 2" xfId="2390" xr:uid="{00000000-0005-0000-0000-000024060000}"/>
    <cellStyle name="Input 3 2 3" xfId="1120" xr:uid="{00000000-0005-0000-0000-000025060000}"/>
    <cellStyle name="Input 3 2 3 2" xfId="2539" xr:uid="{00000000-0005-0000-0000-000026060000}"/>
    <cellStyle name="Input 3 2 4" xfId="1242" xr:uid="{00000000-0005-0000-0000-000027060000}"/>
    <cellStyle name="Input 3 2 4 2" xfId="2660" xr:uid="{00000000-0005-0000-0000-000028060000}"/>
    <cellStyle name="Input 3 2 5" xfId="1311" xr:uid="{00000000-0005-0000-0000-000029060000}"/>
    <cellStyle name="Input 3 2 5 2" xfId="2729" xr:uid="{00000000-0005-0000-0000-00002A060000}"/>
    <cellStyle name="Input 3 2 6" xfId="1442" xr:uid="{00000000-0005-0000-0000-00002B060000}"/>
    <cellStyle name="Input 3 2 6 2" xfId="2859" xr:uid="{00000000-0005-0000-0000-00002C060000}"/>
    <cellStyle name="Input 3 2 7" xfId="1549" xr:uid="{00000000-0005-0000-0000-00002D060000}"/>
    <cellStyle name="Input 3 2 7 2" xfId="2966" xr:uid="{00000000-0005-0000-0000-00002E060000}"/>
    <cellStyle name="Input 3 2 8" xfId="1629" xr:uid="{00000000-0005-0000-0000-00002F060000}"/>
    <cellStyle name="Input 3 2 8 2" xfId="3046" xr:uid="{00000000-0005-0000-0000-000030060000}"/>
    <cellStyle name="Input 3 2 9" xfId="1773" xr:uid="{00000000-0005-0000-0000-000031060000}"/>
    <cellStyle name="Input 3 2 9 2" xfId="3190" xr:uid="{00000000-0005-0000-0000-000032060000}"/>
    <cellStyle name="Input 3 3" xfId="583" xr:uid="{00000000-0005-0000-0000-000033060000}"/>
    <cellStyle name="Input 3 3 10" xfId="2026" xr:uid="{00000000-0005-0000-0000-000034060000}"/>
    <cellStyle name="Input 3 3 2" xfId="972" xr:uid="{00000000-0005-0000-0000-000035060000}"/>
    <cellStyle name="Input 3 3 2 2" xfId="2391" xr:uid="{00000000-0005-0000-0000-000036060000}"/>
    <cellStyle name="Input 3 3 3" xfId="1121" xr:uid="{00000000-0005-0000-0000-000037060000}"/>
    <cellStyle name="Input 3 3 3 2" xfId="2540" xr:uid="{00000000-0005-0000-0000-000038060000}"/>
    <cellStyle name="Input 3 3 4" xfId="1243" xr:uid="{00000000-0005-0000-0000-000039060000}"/>
    <cellStyle name="Input 3 3 4 2" xfId="2661" xr:uid="{00000000-0005-0000-0000-00003A060000}"/>
    <cellStyle name="Input 3 3 5" xfId="1312" xr:uid="{00000000-0005-0000-0000-00003B060000}"/>
    <cellStyle name="Input 3 3 5 2" xfId="2730" xr:uid="{00000000-0005-0000-0000-00003C060000}"/>
    <cellStyle name="Input 3 3 6" xfId="1443" xr:uid="{00000000-0005-0000-0000-00003D060000}"/>
    <cellStyle name="Input 3 3 6 2" xfId="2860" xr:uid="{00000000-0005-0000-0000-00003E060000}"/>
    <cellStyle name="Input 3 3 7" xfId="1550" xr:uid="{00000000-0005-0000-0000-00003F060000}"/>
    <cellStyle name="Input 3 3 7 2" xfId="2967" xr:uid="{00000000-0005-0000-0000-000040060000}"/>
    <cellStyle name="Input 3 3 8" xfId="1630" xr:uid="{00000000-0005-0000-0000-000041060000}"/>
    <cellStyle name="Input 3 3 8 2" xfId="3047" xr:uid="{00000000-0005-0000-0000-000042060000}"/>
    <cellStyle name="Input 3 3 9" xfId="1774" xr:uid="{00000000-0005-0000-0000-000043060000}"/>
    <cellStyle name="Input 3 3 9 2" xfId="3191" xr:uid="{00000000-0005-0000-0000-000044060000}"/>
    <cellStyle name="Input 3 4" xfId="584" xr:uid="{00000000-0005-0000-0000-000045060000}"/>
    <cellStyle name="Input 3 4 10" xfId="2027" xr:uid="{00000000-0005-0000-0000-000046060000}"/>
    <cellStyle name="Input 3 4 2" xfId="973" xr:uid="{00000000-0005-0000-0000-000047060000}"/>
    <cellStyle name="Input 3 4 2 2" xfId="2392" xr:uid="{00000000-0005-0000-0000-000048060000}"/>
    <cellStyle name="Input 3 4 3" xfId="1122" xr:uid="{00000000-0005-0000-0000-000049060000}"/>
    <cellStyle name="Input 3 4 3 2" xfId="2541" xr:uid="{00000000-0005-0000-0000-00004A060000}"/>
    <cellStyle name="Input 3 4 4" xfId="1244" xr:uid="{00000000-0005-0000-0000-00004B060000}"/>
    <cellStyle name="Input 3 4 4 2" xfId="2662" xr:uid="{00000000-0005-0000-0000-00004C060000}"/>
    <cellStyle name="Input 3 4 5" xfId="1313" xr:uid="{00000000-0005-0000-0000-00004D060000}"/>
    <cellStyle name="Input 3 4 5 2" xfId="2731" xr:uid="{00000000-0005-0000-0000-00004E060000}"/>
    <cellStyle name="Input 3 4 6" xfId="1444" xr:uid="{00000000-0005-0000-0000-00004F060000}"/>
    <cellStyle name="Input 3 4 6 2" xfId="2861" xr:uid="{00000000-0005-0000-0000-000050060000}"/>
    <cellStyle name="Input 3 4 7" xfId="1551" xr:uid="{00000000-0005-0000-0000-000051060000}"/>
    <cellStyle name="Input 3 4 7 2" xfId="2968" xr:uid="{00000000-0005-0000-0000-000052060000}"/>
    <cellStyle name="Input 3 4 8" xfId="1631" xr:uid="{00000000-0005-0000-0000-000053060000}"/>
    <cellStyle name="Input 3 4 8 2" xfId="3048" xr:uid="{00000000-0005-0000-0000-000054060000}"/>
    <cellStyle name="Input 3 4 9" xfId="1775" xr:uid="{00000000-0005-0000-0000-000055060000}"/>
    <cellStyle name="Input 3 4 9 2" xfId="3192" xr:uid="{00000000-0005-0000-0000-000056060000}"/>
    <cellStyle name="Input 3 5" xfId="585" xr:uid="{00000000-0005-0000-0000-000057060000}"/>
    <cellStyle name="Input 3 5 10" xfId="2028" xr:uid="{00000000-0005-0000-0000-000058060000}"/>
    <cellStyle name="Input 3 5 2" xfId="974" xr:uid="{00000000-0005-0000-0000-000059060000}"/>
    <cellStyle name="Input 3 5 2 2" xfId="2393" xr:uid="{00000000-0005-0000-0000-00005A060000}"/>
    <cellStyle name="Input 3 5 3" xfId="1123" xr:uid="{00000000-0005-0000-0000-00005B060000}"/>
    <cellStyle name="Input 3 5 3 2" xfId="2542" xr:uid="{00000000-0005-0000-0000-00005C060000}"/>
    <cellStyle name="Input 3 5 4" xfId="1245" xr:uid="{00000000-0005-0000-0000-00005D060000}"/>
    <cellStyle name="Input 3 5 4 2" xfId="2663" xr:uid="{00000000-0005-0000-0000-00005E060000}"/>
    <cellStyle name="Input 3 5 5" xfId="1314" xr:uid="{00000000-0005-0000-0000-00005F060000}"/>
    <cellStyle name="Input 3 5 5 2" xfId="2732" xr:uid="{00000000-0005-0000-0000-000060060000}"/>
    <cellStyle name="Input 3 5 6" xfId="1445" xr:uid="{00000000-0005-0000-0000-000061060000}"/>
    <cellStyle name="Input 3 5 6 2" xfId="2862" xr:uid="{00000000-0005-0000-0000-000062060000}"/>
    <cellStyle name="Input 3 5 7" xfId="1552" xr:uid="{00000000-0005-0000-0000-000063060000}"/>
    <cellStyle name="Input 3 5 7 2" xfId="2969" xr:uid="{00000000-0005-0000-0000-000064060000}"/>
    <cellStyle name="Input 3 5 8" xfId="1632" xr:uid="{00000000-0005-0000-0000-000065060000}"/>
    <cellStyle name="Input 3 5 8 2" xfId="3049" xr:uid="{00000000-0005-0000-0000-000066060000}"/>
    <cellStyle name="Input 3 5 9" xfId="1776" xr:uid="{00000000-0005-0000-0000-000067060000}"/>
    <cellStyle name="Input 3 5 9 2" xfId="3193" xr:uid="{00000000-0005-0000-0000-000068060000}"/>
    <cellStyle name="Input 3 6" xfId="586" xr:uid="{00000000-0005-0000-0000-000069060000}"/>
    <cellStyle name="Input 3 6 10" xfId="2029" xr:uid="{00000000-0005-0000-0000-00006A060000}"/>
    <cellStyle name="Input 3 6 2" xfId="975" xr:uid="{00000000-0005-0000-0000-00006B060000}"/>
    <cellStyle name="Input 3 6 2 2" xfId="2394" xr:uid="{00000000-0005-0000-0000-00006C060000}"/>
    <cellStyle name="Input 3 6 3" xfId="1124" xr:uid="{00000000-0005-0000-0000-00006D060000}"/>
    <cellStyle name="Input 3 6 3 2" xfId="2543" xr:uid="{00000000-0005-0000-0000-00006E060000}"/>
    <cellStyle name="Input 3 6 4" xfId="1246" xr:uid="{00000000-0005-0000-0000-00006F060000}"/>
    <cellStyle name="Input 3 6 4 2" xfId="2664" xr:uid="{00000000-0005-0000-0000-000070060000}"/>
    <cellStyle name="Input 3 6 5" xfId="1315" xr:uid="{00000000-0005-0000-0000-000071060000}"/>
    <cellStyle name="Input 3 6 5 2" xfId="2733" xr:uid="{00000000-0005-0000-0000-000072060000}"/>
    <cellStyle name="Input 3 6 6" xfId="1446" xr:uid="{00000000-0005-0000-0000-000073060000}"/>
    <cellStyle name="Input 3 6 6 2" xfId="2863" xr:uid="{00000000-0005-0000-0000-000074060000}"/>
    <cellStyle name="Input 3 6 7" xfId="1553" xr:uid="{00000000-0005-0000-0000-000075060000}"/>
    <cellStyle name="Input 3 6 7 2" xfId="2970" xr:uid="{00000000-0005-0000-0000-000076060000}"/>
    <cellStyle name="Input 3 6 8" xfId="1633" xr:uid="{00000000-0005-0000-0000-000077060000}"/>
    <cellStyle name="Input 3 6 8 2" xfId="3050" xr:uid="{00000000-0005-0000-0000-000078060000}"/>
    <cellStyle name="Input 3 6 9" xfId="1777" xr:uid="{00000000-0005-0000-0000-000079060000}"/>
    <cellStyle name="Input 3 6 9 2" xfId="3194" xr:uid="{00000000-0005-0000-0000-00007A060000}"/>
    <cellStyle name="Input 3 7" xfId="587" xr:uid="{00000000-0005-0000-0000-00007B060000}"/>
    <cellStyle name="Input 3 7 10" xfId="2030" xr:uid="{00000000-0005-0000-0000-00007C060000}"/>
    <cellStyle name="Input 3 7 2" xfId="976" xr:uid="{00000000-0005-0000-0000-00007D060000}"/>
    <cellStyle name="Input 3 7 2 2" xfId="2395" xr:uid="{00000000-0005-0000-0000-00007E060000}"/>
    <cellStyle name="Input 3 7 3" xfId="1125" xr:uid="{00000000-0005-0000-0000-00007F060000}"/>
    <cellStyle name="Input 3 7 3 2" xfId="2544" xr:uid="{00000000-0005-0000-0000-000080060000}"/>
    <cellStyle name="Input 3 7 4" xfId="1247" xr:uid="{00000000-0005-0000-0000-000081060000}"/>
    <cellStyle name="Input 3 7 4 2" xfId="2665" xr:uid="{00000000-0005-0000-0000-000082060000}"/>
    <cellStyle name="Input 3 7 5" xfId="1316" xr:uid="{00000000-0005-0000-0000-000083060000}"/>
    <cellStyle name="Input 3 7 5 2" xfId="2734" xr:uid="{00000000-0005-0000-0000-000084060000}"/>
    <cellStyle name="Input 3 7 6" xfId="1447" xr:uid="{00000000-0005-0000-0000-000085060000}"/>
    <cellStyle name="Input 3 7 6 2" xfId="2864" xr:uid="{00000000-0005-0000-0000-000086060000}"/>
    <cellStyle name="Input 3 7 7" xfId="1554" xr:uid="{00000000-0005-0000-0000-000087060000}"/>
    <cellStyle name="Input 3 7 7 2" xfId="2971" xr:uid="{00000000-0005-0000-0000-000088060000}"/>
    <cellStyle name="Input 3 7 8" xfId="1634" xr:uid="{00000000-0005-0000-0000-000089060000}"/>
    <cellStyle name="Input 3 7 8 2" xfId="3051" xr:uid="{00000000-0005-0000-0000-00008A060000}"/>
    <cellStyle name="Input 3 7 9" xfId="1778" xr:uid="{00000000-0005-0000-0000-00008B060000}"/>
    <cellStyle name="Input 3 7 9 2" xfId="3195" xr:uid="{00000000-0005-0000-0000-00008C060000}"/>
    <cellStyle name="Input 3 8" xfId="1023" xr:uid="{00000000-0005-0000-0000-00008D060000}"/>
    <cellStyle name="Input 3 8 2" xfId="2442" xr:uid="{00000000-0005-0000-0000-00008E060000}"/>
    <cellStyle name="Input 3 9" xfId="850" xr:uid="{00000000-0005-0000-0000-00008F060000}"/>
    <cellStyle name="Input 3 9 2" xfId="2271" xr:uid="{00000000-0005-0000-0000-000090060000}"/>
    <cellStyle name="Input 3_Sheet1" xfId="588" xr:uid="{00000000-0005-0000-0000-000091060000}"/>
    <cellStyle name="Input 4" xfId="454" xr:uid="{00000000-0005-0000-0000-000092060000}"/>
    <cellStyle name="Input 4 10" xfId="1174" xr:uid="{00000000-0005-0000-0000-000093060000}"/>
    <cellStyle name="Input 4 10 2" xfId="2592" xr:uid="{00000000-0005-0000-0000-000094060000}"/>
    <cellStyle name="Input 4 11" xfId="798" xr:uid="{00000000-0005-0000-0000-000095060000}"/>
    <cellStyle name="Input 4 11 2" xfId="2220" xr:uid="{00000000-0005-0000-0000-000096060000}"/>
    <cellStyle name="Input 4 12" xfId="1490" xr:uid="{00000000-0005-0000-0000-000097060000}"/>
    <cellStyle name="Input 4 12 2" xfId="2907" xr:uid="{00000000-0005-0000-0000-000098060000}"/>
    <cellStyle name="Input 4 13" xfId="1487" xr:uid="{00000000-0005-0000-0000-000099060000}"/>
    <cellStyle name="Input 4 13 2" xfId="2904" xr:uid="{00000000-0005-0000-0000-00009A060000}"/>
    <cellStyle name="Input 4 14" xfId="1673" xr:uid="{00000000-0005-0000-0000-00009B060000}"/>
    <cellStyle name="Input 4 14 2" xfId="3090" xr:uid="{00000000-0005-0000-0000-00009C060000}"/>
    <cellStyle name="Input 4 15" xfId="1923" xr:uid="{00000000-0005-0000-0000-00009D060000}"/>
    <cellStyle name="Input 4 2" xfId="589" xr:uid="{00000000-0005-0000-0000-00009E060000}"/>
    <cellStyle name="Input 4 2 10" xfId="2031" xr:uid="{00000000-0005-0000-0000-00009F060000}"/>
    <cellStyle name="Input 4 2 2" xfId="977" xr:uid="{00000000-0005-0000-0000-0000A0060000}"/>
    <cellStyle name="Input 4 2 2 2" xfId="2396" xr:uid="{00000000-0005-0000-0000-0000A1060000}"/>
    <cellStyle name="Input 4 2 3" xfId="1126" xr:uid="{00000000-0005-0000-0000-0000A2060000}"/>
    <cellStyle name="Input 4 2 3 2" xfId="2545" xr:uid="{00000000-0005-0000-0000-0000A3060000}"/>
    <cellStyle name="Input 4 2 4" xfId="1248" xr:uid="{00000000-0005-0000-0000-0000A4060000}"/>
    <cellStyle name="Input 4 2 4 2" xfId="2666" xr:uid="{00000000-0005-0000-0000-0000A5060000}"/>
    <cellStyle name="Input 4 2 5" xfId="1317" xr:uid="{00000000-0005-0000-0000-0000A6060000}"/>
    <cellStyle name="Input 4 2 5 2" xfId="2735" xr:uid="{00000000-0005-0000-0000-0000A7060000}"/>
    <cellStyle name="Input 4 2 6" xfId="1448" xr:uid="{00000000-0005-0000-0000-0000A8060000}"/>
    <cellStyle name="Input 4 2 6 2" xfId="2865" xr:uid="{00000000-0005-0000-0000-0000A9060000}"/>
    <cellStyle name="Input 4 2 7" xfId="1555" xr:uid="{00000000-0005-0000-0000-0000AA060000}"/>
    <cellStyle name="Input 4 2 7 2" xfId="2972" xr:uid="{00000000-0005-0000-0000-0000AB060000}"/>
    <cellStyle name="Input 4 2 8" xfId="1635" xr:uid="{00000000-0005-0000-0000-0000AC060000}"/>
    <cellStyle name="Input 4 2 8 2" xfId="3052" xr:uid="{00000000-0005-0000-0000-0000AD060000}"/>
    <cellStyle name="Input 4 2 9" xfId="1779" xr:uid="{00000000-0005-0000-0000-0000AE060000}"/>
    <cellStyle name="Input 4 2 9 2" xfId="3196" xr:uid="{00000000-0005-0000-0000-0000AF060000}"/>
    <cellStyle name="Input 4 3" xfId="590" xr:uid="{00000000-0005-0000-0000-0000B0060000}"/>
    <cellStyle name="Input 4 3 10" xfId="2032" xr:uid="{00000000-0005-0000-0000-0000B1060000}"/>
    <cellStyle name="Input 4 3 2" xfId="978" xr:uid="{00000000-0005-0000-0000-0000B2060000}"/>
    <cellStyle name="Input 4 3 2 2" xfId="2397" xr:uid="{00000000-0005-0000-0000-0000B3060000}"/>
    <cellStyle name="Input 4 3 3" xfId="1127" xr:uid="{00000000-0005-0000-0000-0000B4060000}"/>
    <cellStyle name="Input 4 3 3 2" xfId="2546" xr:uid="{00000000-0005-0000-0000-0000B5060000}"/>
    <cellStyle name="Input 4 3 4" xfId="1249" xr:uid="{00000000-0005-0000-0000-0000B6060000}"/>
    <cellStyle name="Input 4 3 4 2" xfId="2667" xr:uid="{00000000-0005-0000-0000-0000B7060000}"/>
    <cellStyle name="Input 4 3 5" xfId="1318" xr:uid="{00000000-0005-0000-0000-0000B8060000}"/>
    <cellStyle name="Input 4 3 5 2" xfId="2736" xr:uid="{00000000-0005-0000-0000-0000B9060000}"/>
    <cellStyle name="Input 4 3 6" xfId="1449" xr:uid="{00000000-0005-0000-0000-0000BA060000}"/>
    <cellStyle name="Input 4 3 6 2" xfId="2866" xr:uid="{00000000-0005-0000-0000-0000BB060000}"/>
    <cellStyle name="Input 4 3 7" xfId="1556" xr:uid="{00000000-0005-0000-0000-0000BC060000}"/>
    <cellStyle name="Input 4 3 7 2" xfId="2973" xr:uid="{00000000-0005-0000-0000-0000BD060000}"/>
    <cellStyle name="Input 4 3 8" xfId="1636" xr:uid="{00000000-0005-0000-0000-0000BE060000}"/>
    <cellStyle name="Input 4 3 8 2" xfId="3053" xr:uid="{00000000-0005-0000-0000-0000BF060000}"/>
    <cellStyle name="Input 4 3 9" xfId="1780" xr:uid="{00000000-0005-0000-0000-0000C0060000}"/>
    <cellStyle name="Input 4 3 9 2" xfId="3197" xr:uid="{00000000-0005-0000-0000-0000C1060000}"/>
    <cellStyle name="Input 4 4" xfId="591" xr:uid="{00000000-0005-0000-0000-0000C2060000}"/>
    <cellStyle name="Input 4 4 10" xfId="2033" xr:uid="{00000000-0005-0000-0000-0000C3060000}"/>
    <cellStyle name="Input 4 4 2" xfId="979" xr:uid="{00000000-0005-0000-0000-0000C4060000}"/>
    <cellStyle name="Input 4 4 2 2" xfId="2398" xr:uid="{00000000-0005-0000-0000-0000C5060000}"/>
    <cellStyle name="Input 4 4 3" xfId="1128" xr:uid="{00000000-0005-0000-0000-0000C6060000}"/>
    <cellStyle name="Input 4 4 3 2" xfId="2547" xr:uid="{00000000-0005-0000-0000-0000C7060000}"/>
    <cellStyle name="Input 4 4 4" xfId="1250" xr:uid="{00000000-0005-0000-0000-0000C8060000}"/>
    <cellStyle name="Input 4 4 4 2" xfId="2668" xr:uid="{00000000-0005-0000-0000-0000C9060000}"/>
    <cellStyle name="Input 4 4 5" xfId="1319" xr:uid="{00000000-0005-0000-0000-0000CA060000}"/>
    <cellStyle name="Input 4 4 5 2" xfId="2737" xr:uid="{00000000-0005-0000-0000-0000CB060000}"/>
    <cellStyle name="Input 4 4 6" xfId="1450" xr:uid="{00000000-0005-0000-0000-0000CC060000}"/>
    <cellStyle name="Input 4 4 6 2" xfId="2867" xr:uid="{00000000-0005-0000-0000-0000CD060000}"/>
    <cellStyle name="Input 4 4 7" xfId="1557" xr:uid="{00000000-0005-0000-0000-0000CE060000}"/>
    <cellStyle name="Input 4 4 7 2" xfId="2974" xr:uid="{00000000-0005-0000-0000-0000CF060000}"/>
    <cellStyle name="Input 4 4 8" xfId="1637" xr:uid="{00000000-0005-0000-0000-0000D0060000}"/>
    <cellStyle name="Input 4 4 8 2" xfId="3054" xr:uid="{00000000-0005-0000-0000-0000D1060000}"/>
    <cellStyle name="Input 4 4 9" xfId="1781" xr:uid="{00000000-0005-0000-0000-0000D2060000}"/>
    <cellStyle name="Input 4 4 9 2" xfId="3198" xr:uid="{00000000-0005-0000-0000-0000D3060000}"/>
    <cellStyle name="Input 4 5" xfId="592" xr:uid="{00000000-0005-0000-0000-0000D4060000}"/>
    <cellStyle name="Input 4 5 10" xfId="2034" xr:uid="{00000000-0005-0000-0000-0000D5060000}"/>
    <cellStyle name="Input 4 5 2" xfId="980" xr:uid="{00000000-0005-0000-0000-0000D6060000}"/>
    <cellStyle name="Input 4 5 2 2" xfId="2399" xr:uid="{00000000-0005-0000-0000-0000D7060000}"/>
    <cellStyle name="Input 4 5 3" xfId="1129" xr:uid="{00000000-0005-0000-0000-0000D8060000}"/>
    <cellStyle name="Input 4 5 3 2" xfId="2548" xr:uid="{00000000-0005-0000-0000-0000D9060000}"/>
    <cellStyle name="Input 4 5 4" xfId="1251" xr:uid="{00000000-0005-0000-0000-0000DA060000}"/>
    <cellStyle name="Input 4 5 4 2" xfId="2669" xr:uid="{00000000-0005-0000-0000-0000DB060000}"/>
    <cellStyle name="Input 4 5 5" xfId="1320" xr:uid="{00000000-0005-0000-0000-0000DC060000}"/>
    <cellStyle name="Input 4 5 5 2" xfId="2738" xr:uid="{00000000-0005-0000-0000-0000DD060000}"/>
    <cellStyle name="Input 4 5 6" xfId="1451" xr:uid="{00000000-0005-0000-0000-0000DE060000}"/>
    <cellStyle name="Input 4 5 6 2" xfId="2868" xr:uid="{00000000-0005-0000-0000-0000DF060000}"/>
    <cellStyle name="Input 4 5 7" xfId="1558" xr:uid="{00000000-0005-0000-0000-0000E0060000}"/>
    <cellStyle name="Input 4 5 7 2" xfId="2975" xr:uid="{00000000-0005-0000-0000-0000E1060000}"/>
    <cellStyle name="Input 4 5 8" xfId="1638" xr:uid="{00000000-0005-0000-0000-0000E2060000}"/>
    <cellStyle name="Input 4 5 8 2" xfId="3055" xr:uid="{00000000-0005-0000-0000-0000E3060000}"/>
    <cellStyle name="Input 4 5 9" xfId="1782" xr:uid="{00000000-0005-0000-0000-0000E4060000}"/>
    <cellStyle name="Input 4 5 9 2" xfId="3199" xr:uid="{00000000-0005-0000-0000-0000E5060000}"/>
    <cellStyle name="Input 4 6" xfId="593" xr:uid="{00000000-0005-0000-0000-0000E6060000}"/>
    <cellStyle name="Input 4 6 10" xfId="2035" xr:uid="{00000000-0005-0000-0000-0000E7060000}"/>
    <cellStyle name="Input 4 6 2" xfId="981" xr:uid="{00000000-0005-0000-0000-0000E8060000}"/>
    <cellStyle name="Input 4 6 2 2" xfId="2400" xr:uid="{00000000-0005-0000-0000-0000E9060000}"/>
    <cellStyle name="Input 4 6 3" xfId="1130" xr:uid="{00000000-0005-0000-0000-0000EA060000}"/>
    <cellStyle name="Input 4 6 3 2" xfId="2549" xr:uid="{00000000-0005-0000-0000-0000EB060000}"/>
    <cellStyle name="Input 4 6 4" xfId="1252" xr:uid="{00000000-0005-0000-0000-0000EC060000}"/>
    <cellStyle name="Input 4 6 4 2" xfId="2670" xr:uid="{00000000-0005-0000-0000-0000ED060000}"/>
    <cellStyle name="Input 4 6 5" xfId="1321" xr:uid="{00000000-0005-0000-0000-0000EE060000}"/>
    <cellStyle name="Input 4 6 5 2" xfId="2739" xr:uid="{00000000-0005-0000-0000-0000EF060000}"/>
    <cellStyle name="Input 4 6 6" xfId="1452" xr:uid="{00000000-0005-0000-0000-0000F0060000}"/>
    <cellStyle name="Input 4 6 6 2" xfId="2869" xr:uid="{00000000-0005-0000-0000-0000F1060000}"/>
    <cellStyle name="Input 4 6 7" xfId="1559" xr:uid="{00000000-0005-0000-0000-0000F2060000}"/>
    <cellStyle name="Input 4 6 7 2" xfId="2976" xr:uid="{00000000-0005-0000-0000-0000F3060000}"/>
    <cellStyle name="Input 4 6 8" xfId="1639" xr:uid="{00000000-0005-0000-0000-0000F4060000}"/>
    <cellStyle name="Input 4 6 8 2" xfId="3056" xr:uid="{00000000-0005-0000-0000-0000F5060000}"/>
    <cellStyle name="Input 4 6 9" xfId="1783" xr:uid="{00000000-0005-0000-0000-0000F6060000}"/>
    <cellStyle name="Input 4 6 9 2" xfId="3200" xr:uid="{00000000-0005-0000-0000-0000F7060000}"/>
    <cellStyle name="Input 4 7" xfId="594" xr:uid="{00000000-0005-0000-0000-0000F8060000}"/>
    <cellStyle name="Input 4 7 10" xfId="2036" xr:uid="{00000000-0005-0000-0000-0000F9060000}"/>
    <cellStyle name="Input 4 7 2" xfId="982" xr:uid="{00000000-0005-0000-0000-0000FA060000}"/>
    <cellStyle name="Input 4 7 2 2" xfId="2401" xr:uid="{00000000-0005-0000-0000-0000FB060000}"/>
    <cellStyle name="Input 4 7 3" xfId="1131" xr:uid="{00000000-0005-0000-0000-0000FC060000}"/>
    <cellStyle name="Input 4 7 3 2" xfId="2550" xr:uid="{00000000-0005-0000-0000-0000FD060000}"/>
    <cellStyle name="Input 4 7 4" xfId="1253" xr:uid="{00000000-0005-0000-0000-0000FE060000}"/>
    <cellStyle name="Input 4 7 4 2" xfId="2671" xr:uid="{00000000-0005-0000-0000-0000FF060000}"/>
    <cellStyle name="Input 4 7 5" xfId="1322" xr:uid="{00000000-0005-0000-0000-000000070000}"/>
    <cellStyle name="Input 4 7 5 2" xfId="2740" xr:uid="{00000000-0005-0000-0000-000001070000}"/>
    <cellStyle name="Input 4 7 6" xfId="1453" xr:uid="{00000000-0005-0000-0000-000002070000}"/>
    <cellStyle name="Input 4 7 6 2" xfId="2870" xr:uid="{00000000-0005-0000-0000-000003070000}"/>
    <cellStyle name="Input 4 7 7" xfId="1560" xr:uid="{00000000-0005-0000-0000-000004070000}"/>
    <cellStyle name="Input 4 7 7 2" xfId="2977" xr:uid="{00000000-0005-0000-0000-000005070000}"/>
    <cellStyle name="Input 4 7 8" xfId="1640" xr:uid="{00000000-0005-0000-0000-000006070000}"/>
    <cellStyle name="Input 4 7 8 2" xfId="3057" xr:uid="{00000000-0005-0000-0000-000007070000}"/>
    <cellStyle name="Input 4 7 9" xfId="1784" xr:uid="{00000000-0005-0000-0000-000008070000}"/>
    <cellStyle name="Input 4 7 9 2" xfId="3201" xr:uid="{00000000-0005-0000-0000-000009070000}"/>
    <cellStyle name="Input 4 8" xfId="866" xr:uid="{00000000-0005-0000-0000-00000A070000}"/>
    <cellStyle name="Input 4 8 2" xfId="2285" xr:uid="{00000000-0005-0000-0000-00000B070000}"/>
    <cellStyle name="Input 4 9" xfId="652" xr:uid="{00000000-0005-0000-0000-00000C070000}"/>
    <cellStyle name="Input 4 9 2" xfId="2078" xr:uid="{00000000-0005-0000-0000-00000D070000}"/>
    <cellStyle name="Input 4_Sheet1" xfId="595" xr:uid="{00000000-0005-0000-0000-00000E070000}"/>
    <cellStyle name="Input hk" xfId="415" xr:uid="{00000000-0005-0000-0000-00000F070000}"/>
    <cellStyle name="inv_no" xfId="267" xr:uid="{00000000-0005-0000-0000-000010070000}"/>
    <cellStyle name="ITAL1" xfId="268" xr:uid="{00000000-0005-0000-0000-000011070000}"/>
    <cellStyle name="Kopfzeile" xfId="269" xr:uid="{00000000-0005-0000-0000-000012070000}"/>
    <cellStyle name="Link" xfId="270" xr:uid="{00000000-0005-0000-0000-000013070000}"/>
    <cellStyle name="Linked Cell 2" xfId="271" xr:uid="{00000000-0005-0000-0000-000014070000}"/>
    <cellStyle name="Migliaia (0)" xfId="272" xr:uid="{00000000-0005-0000-0000-000015070000}"/>
    <cellStyle name="Millares [0]_COSTES" xfId="273" xr:uid="{00000000-0005-0000-0000-000016070000}"/>
    <cellStyle name="Millares_COSTES" xfId="274" xr:uid="{00000000-0005-0000-0000-000017070000}"/>
    <cellStyle name="Milliers [0]_1353DN" xfId="275" xr:uid="{00000000-0005-0000-0000-000018070000}"/>
    <cellStyle name="Milliers_1353DN" xfId="276" xr:uid="{00000000-0005-0000-0000-000019070000}"/>
    <cellStyle name="MLComma0" xfId="277" xr:uid="{00000000-0005-0000-0000-00001A070000}"/>
    <cellStyle name="Moneda [0]_COSTES" xfId="278" xr:uid="{00000000-0005-0000-0000-00001B070000}"/>
    <cellStyle name="Moneda_COSTES" xfId="279" xr:uid="{00000000-0005-0000-0000-00001C070000}"/>
    <cellStyle name="Monétaire [0]_1353DN" xfId="280" xr:uid="{00000000-0005-0000-0000-00001D070000}"/>
    <cellStyle name="Monétaire_1353DN" xfId="281" xr:uid="{00000000-0005-0000-0000-00001E070000}"/>
    <cellStyle name="Monétaire0" xfId="282" xr:uid="{00000000-0005-0000-0000-00001F070000}"/>
    <cellStyle name="Month" xfId="283" xr:uid="{00000000-0005-0000-0000-000020070000}"/>
    <cellStyle name="MS_English" xfId="284" xr:uid="{00000000-0005-0000-0000-000021070000}"/>
    <cellStyle name="Multiple" xfId="285" xr:uid="{00000000-0005-0000-0000-000022070000}"/>
    <cellStyle name="Multiple [1]" xfId="286" xr:uid="{00000000-0005-0000-0000-000023070000}"/>
    <cellStyle name="Multiple_01 SV AG" xfId="287" xr:uid="{00000000-0005-0000-0000-000024070000}"/>
    <cellStyle name="Neutral 2" xfId="288" xr:uid="{00000000-0005-0000-0000-000025070000}"/>
    <cellStyle name="no dec" xfId="289" xr:uid="{00000000-0005-0000-0000-000026070000}"/>
    <cellStyle name="Normal" xfId="0" builtinId="0"/>
    <cellStyle name="Normal - Style1" xfId="290" xr:uid="{00000000-0005-0000-0000-000028070000}"/>
    <cellStyle name="Normal - Style1 2" xfId="596" xr:uid="{00000000-0005-0000-0000-000029070000}"/>
    <cellStyle name="Normal - Style5" xfId="291" xr:uid="{00000000-0005-0000-0000-00002A070000}"/>
    <cellStyle name="Normal - Style6" xfId="292" xr:uid="{00000000-0005-0000-0000-00002B070000}"/>
    <cellStyle name="Normal 10" xfId="293" xr:uid="{00000000-0005-0000-0000-00002C070000}"/>
    <cellStyle name="Normal 11" xfId="294" xr:uid="{00000000-0005-0000-0000-00002D070000}"/>
    <cellStyle name="Normal 12" xfId="295" xr:uid="{00000000-0005-0000-0000-00002E070000}"/>
    <cellStyle name="Normal 13" xfId="296" xr:uid="{00000000-0005-0000-0000-00002F070000}"/>
    <cellStyle name="Normal 14" xfId="297" xr:uid="{00000000-0005-0000-0000-000030070000}"/>
    <cellStyle name="Normal 15" xfId="401" xr:uid="{00000000-0005-0000-0000-000031070000}"/>
    <cellStyle name="Normal 16" xfId="402" xr:uid="{00000000-0005-0000-0000-000032070000}"/>
    <cellStyle name="Normal 16 2" xfId="408" xr:uid="{00000000-0005-0000-0000-000033070000}"/>
    <cellStyle name="Normal 16 3" xfId="1892" xr:uid="{00000000-0005-0000-0000-000034070000}"/>
    <cellStyle name="Normal 16_Sheet1" xfId="636" xr:uid="{00000000-0005-0000-0000-000035070000}"/>
    <cellStyle name="Normal 17" xfId="409" xr:uid="{00000000-0005-0000-0000-000036070000}"/>
    <cellStyle name="Normal 18" xfId="412" xr:uid="{00000000-0005-0000-0000-000037070000}"/>
    <cellStyle name="Normal 19" xfId="427" xr:uid="{00000000-0005-0000-0000-000038070000}"/>
    <cellStyle name="Normal 19 2" xfId="1904" xr:uid="{00000000-0005-0000-0000-000039070000}"/>
    <cellStyle name="Normal 2" xfId="5" xr:uid="{00000000-0005-0000-0000-00003A070000}"/>
    <cellStyle name="Normal 2 2" xfId="299" xr:uid="{00000000-0005-0000-0000-00003B070000}"/>
    <cellStyle name="Normal 2 3" xfId="300" xr:uid="{00000000-0005-0000-0000-00003C070000}"/>
    <cellStyle name="Normal 2 4" xfId="404" xr:uid="{00000000-0005-0000-0000-00003D070000}"/>
    <cellStyle name="Normal 2 4 2" xfId="421" xr:uid="{00000000-0005-0000-0000-00003E070000}"/>
    <cellStyle name="Normal 2 5" xfId="1829" xr:uid="{00000000-0005-0000-0000-00003F070000}"/>
    <cellStyle name="Normal 2 6" xfId="1822" xr:uid="{00000000-0005-0000-0000-000040070000}"/>
    <cellStyle name="Normal 20" xfId="430" xr:uid="{00000000-0005-0000-0000-000041070000}"/>
    <cellStyle name="Normal 20 2" xfId="445" xr:uid="{00000000-0005-0000-0000-000042070000}"/>
    <cellStyle name="Normal 20 2 2" xfId="1917" xr:uid="{00000000-0005-0000-0000-000043070000}"/>
    <cellStyle name="Normal 20 3" xfId="1907" xr:uid="{00000000-0005-0000-0000-000044070000}"/>
    <cellStyle name="Normal 20_Sheet1" xfId="637" xr:uid="{00000000-0005-0000-0000-000045070000}"/>
    <cellStyle name="Normal 21" xfId="433" xr:uid="{00000000-0005-0000-0000-000046070000}"/>
    <cellStyle name="Normal 21 2" xfId="1910" xr:uid="{00000000-0005-0000-0000-000047070000}"/>
    <cellStyle name="Normal 22" xfId="436" xr:uid="{00000000-0005-0000-0000-000048070000}"/>
    <cellStyle name="Normal 22 2" xfId="1913" xr:uid="{00000000-0005-0000-0000-000049070000}"/>
    <cellStyle name="Normal 23" xfId="440" xr:uid="{00000000-0005-0000-0000-00004A070000}"/>
    <cellStyle name="Normal 24" xfId="444" xr:uid="{00000000-0005-0000-0000-00004B070000}"/>
    <cellStyle name="Normal 25" xfId="12" xr:uid="{00000000-0005-0000-0000-00004C070000}"/>
    <cellStyle name="Normal 26" xfId="449" xr:uid="{00000000-0005-0000-0000-00004D070000}"/>
    <cellStyle name="Normal 27" xfId="485" xr:uid="{00000000-0005-0000-0000-00004E070000}"/>
    <cellStyle name="Normal 28" xfId="1824" xr:uid="{00000000-0005-0000-0000-00004F070000}"/>
    <cellStyle name="Normal 29" xfId="1817" xr:uid="{00000000-0005-0000-0000-000050070000}"/>
    <cellStyle name="Normal 3" xfId="301" xr:uid="{00000000-0005-0000-0000-000051070000}"/>
    <cellStyle name="Normal 3 2" xfId="302" xr:uid="{00000000-0005-0000-0000-000052070000}"/>
    <cellStyle name="Normal 3 3" xfId="303" xr:uid="{00000000-0005-0000-0000-000053070000}"/>
    <cellStyle name="Normal 30" xfId="3233" xr:uid="{00000000-0005-0000-0000-000054070000}"/>
    <cellStyle name="Normal 4" xfId="304" xr:uid="{00000000-0005-0000-0000-000055070000}"/>
    <cellStyle name="Normal 40" xfId="641" xr:uid="{00000000-0005-0000-0000-000056070000}"/>
    <cellStyle name="Normal 43" xfId="640" xr:uid="{00000000-0005-0000-0000-000057070000}"/>
    <cellStyle name="Normal 43 2" xfId="2067" xr:uid="{00000000-0005-0000-0000-000058070000}"/>
    <cellStyle name="Normal 5" xfId="305" xr:uid="{00000000-0005-0000-0000-000059070000}"/>
    <cellStyle name="Normal 5 2" xfId="416" xr:uid="{00000000-0005-0000-0000-00005A070000}"/>
    <cellStyle name="Normal 6" xfId="306" xr:uid="{00000000-0005-0000-0000-00005B070000}"/>
    <cellStyle name="Normal 7" xfId="307" xr:uid="{00000000-0005-0000-0000-00005C070000}"/>
    <cellStyle name="Normal 7 2" xfId="426" xr:uid="{00000000-0005-0000-0000-00005D070000}"/>
    <cellStyle name="Normal 7 3" xfId="407" xr:uid="{00000000-0005-0000-0000-00005E070000}"/>
    <cellStyle name="Normal 7 3 2" xfId="425" xr:uid="{00000000-0005-0000-0000-00005F070000}"/>
    <cellStyle name="Normal 7 3 2 2" xfId="1903" xr:uid="{00000000-0005-0000-0000-000060070000}"/>
    <cellStyle name="Normal 7 3 3" xfId="1896" xr:uid="{00000000-0005-0000-0000-000061070000}"/>
    <cellStyle name="Normal 7 3_Sheet1" xfId="638" xr:uid="{00000000-0005-0000-0000-000062070000}"/>
    <cellStyle name="Normal 8" xfId="308" xr:uid="{00000000-0005-0000-0000-000063070000}"/>
    <cellStyle name="Normal 8 2" xfId="405" xr:uid="{00000000-0005-0000-0000-000064070000}"/>
    <cellStyle name="Normal 8 2 2" xfId="422" xr:uid="{00000000-0005-0000-0000-000065070000}"/>
    <cellStyle name="Normal 8 2 2 2" xfId="1901" xr:uid="{00000000-0005-0000-0000-000066070000}"/>
    <cellStyle name="Normal 8 2 3" xfId="1894" xr:uid="{00000000-0005-0000-0000-000067070000}"/>
    <cellStyle name="Normal 8 2_Sheet1" xfId="639" xr:uid="{00000000-0005-0000-0000-000068070000}"/>
    <cellStyle name="Normal 9" xfId="309" xr:uid="{00000000-0005-0000-0000-000069070000}"/>
    <cellStyle name="Normal_UTPK" xfId="1816" xr:uid="{00000000-0005-0000-0000-00006A070000}"/>
    <cellStyle name="NormalBlue" xfId="310" xr:uid="{00000000-0005-0000-0000-00006B070000}"/>
    <cellStyle name="NormalBold" xfId="311" xr:uid="{00000000-0005-0000-0000-00006C070000}"/>
    <cellStyle name="Normalny_12" xfId="312" xr:uid="{00000000-0005-0000-0000-00006D070000}"/>
    <cellStyle name="Note 2" xfId="313" xr:uid="{00000000-0005-0000-0000-00006E070000}"/>
    <cellStyle name="Note 2 10" xfId="1168" xr:uid="{00000000-0005-0000-0000-00006F070000}"/>
    <cellStyle name="Note 2 10 2" xfId="2587" xr:uid="{00000000-0005-0000-0000-000070070000}"/>
    <cellStyle name="Note 2 11" xfId="1132" xr:uid="{00000000-0005-0000-0000-000071070000}"/>
    <cellStyle name="Note 2 11 2" xfId="2551" xr:uid="{00000000-0005-0000-0000-000072070000}"/>
    <cellStyle name="Note 2 12" xfId="674" xr:uid="{00000000-0005-0000-0000-000073070000}"/>
    <cellStyle name="Note 2 12 2" xfId="2100" xr:uid="{00000000-0005-0000-0000-000074070000}"/>
    <cellStyle name="Note 2 13" xfId="1588" xr:uid="{00000000-0005-0000-0000-000075070000}"/>
    <cellStyle name="Note 2 13 2" xfId="3005" xr:uid="{00000000-0005-0000-0000-000076070000}"/>
    <cellStyle name="Note 2 14" xfId="1875" xr:uid="{00000000-0005-0000-0000-000077070000}"/>
    <cellStyle name="Note 2 2" xfId="597" xr:uid="{00000000-0005-0000-0000-000078070000}"/>
    <cellStyle name="Note 2 2 10" xfId="2037" xr:uid="{00000000-0005-0000-0000-000079070000}"/>
    <cellStyle name="Note 2 2 2" xfId="984" xr:uid="{00000000-0005-0000-0000-00007A070000}"/>
    <cellStyle name="Note 2 2 2 2" xfId="2403" xr:uid="{00000000-0005-0000-0000-00007B070000}"/>
    <cellStyle name="Note 2 2 3" xfId="1133" xr:uid="{00000000-0005-0000-0000-00007C070000}"/>
    <cellStyle name="Note 2 2 3 2" xfId="2552" xr:uid="{00000000-0005-0000-0000-00007D070000}"/>
    <cellStyle name="Note 2 2 4" xfId="1255" xr:uid="{00000000-0005-0000-0000-00007E070000}"/>
    <cellStyle name="Note 2 2 4 2" xfId="2673" xr:uid="{00000000-0005-0000-0000-00007F070000}"/>
    <cellStyle name="Note 2 2 5" xfId="1324" xr:uid="{00000000-0005-0000-0000-000080070000}"/>
    <cellStyle name="Note 2 2 5 2" xfId="2742" xr:uid="{00000000-0005-0000-0000-000081070000}"/>
    <cellStyle name="Note 2 2 6" xfId="1454" xr:uid="{00000000-0005-0000-0000-000082070000}"/>
    <cellStyle name="Note 2 2 6 2" xfId="2871" xr:uid="{00000000-0005-0000-0000-000083070000}"/>
    <cellStyle name="Note 2 2 7" xfId="1561" xr:uid="{00000000-0005-0000-0000-000084070000}"/>
    <cellStyle name="Note 2 2 7 2" xfId="2978" xr:uid="{00000000-0005-0000-0000-000085070000}"/>
    <cellStyle name="Note 2 2 8" xfId="1641" xr:uid="{00000000-0005-0000-0000-000086070000}"/>
    <cellStyle name="Note 2 2 8 2" xfId="3058" xr:uid="{00000000-0005-0000-0000-000087070000}"/>
    <cellStyle name="Note 2 2 9" xfId="1785" xr:uid="{00000000-0005-0000-0000-000088070000}"/>
    <cellStyle name="Note 2 2 9 2" xfId="3202" xr:uid="{00000000-0005-0000-0000-000089070000}"/>
    <cellStyle name="Note 2 3" xfId="598" xr:uid="{00000000-0005-0000-0000-00008A070000}"/>
    <cellStyle name="Note 2 3 10" xfId="2038" xr:uid="{00000000-0005-0000-0000-00008B070000}"/>
    <cellStyle name="Note 2 3 2" xfId="985" xr:uid="{00000000-0005-0000-0000-00008C070000}"/>
    <cellStyle name="Note 2 3 2 2" xfId="2404" xr:uid="{00000000-0005-0000-0000-00008D070000}"/>
    <cellStyle name="Note 2 3 3" xfId="1134" xr:uid="{00000000-0005-0000-0000-00008E070000}"/>
    <cellStyle name="Note 2 3 3 2" xfId="2553" xr:uid="{00000000-0005-0000-0000-00008F070000}"/>
    <cellStyle name="Note 2 3 4" xfId="1256" xr:uid="{00000000-0005-0000-0000-000090070000}"/>
    <cellStyle name="Note 2 3 4 2" xfId="2674" xr:uid="{00000000-0005-0000-0000-000091070000}"/>
    <cellStyle name="Note 2 3 5" xfId="1325" xr:uid="{00000000-0005-0000-0000-000092070000}"/>
    <cellStyle name="Note 2 3 5 2" xfId="2743" xr:uid="{00000000-0005-0000-0000-000093070000}"/>
    <cellStyle name="Note 2 3 6" xfId="1455" xr:uid="{00000000-0005-0000-0000-000094070000}"/>
    <cellStyle name="Note 2 3 6 2" xfId="2872" xr:uid="{00000000-0005-0000-0000-000095070000}"/>
    <cellStyle name="Note 2 3 7" xfId="1562" xr:uid="{00000000-0005-0000-0000-000096070000}"/>
    <cellStyle name="Note 2 3 7 2" xfId="2979" xr:uid="{00000000-0005-0000-0000-000097070000}"/>
    <cellStyle name="Note 2 3 8" xfId="1642" xr:uid="{00000000-0005-0000-0000-000098070000}"/>
    <cellStyle name="Note 2 3 8 2" xfId="3059" xr:uid="{00000000-0005-0000-0000-000099070000}"/>
    <cellStyle name="Note 2 3 9" xfId="1786" xr:uid="{00000000-0005-0000-0000-00009A070000}"/>
    <cellStyle name="Note 2 3 9 2" xfId="3203" xr:uid="{00000000-0005-0000-0000-00009B070000}"/>
    <cellStyle name="Note 2 4" xfId="599" xr:uid="{00000000-0005-0000-0000-00009C070000}"/>
    <cellStyle name="Note 2 4 10" xfId="2039" xr:uid="{00000000-0005-0000-0000-00009D070000}"/>
    <cellStyle name="Note 2 4 2" xfId="986" xr:uid="{00000000-0005-0000-0000-00009E070000}"/>
    <cellStyle name="Note 2 4 2 2" xfId="2405" xr:uid="{00000000-0005-0000-0000-00009F070000}"/>
    <cellStyle name="Note 2 4 3" xfId="1135" xr:uid="{00000000-0005-0000-0000-0000A0070000}"/>
    <cellStyle name="Note 2 4 3 2" xfId="2554" xr:uid="{00000000-0005-0000-0000-0000A1070000}"/>
    <cellStyle name="Note 2 4 4" xfId="1257" xr:uid="{00000000-0005-0000-0000-0000A2070000}"/>
    <cellStyle name="Note 2 4 4 2" xfId="2675" xr:uid="{00000000-0005-0000-0000-0000A3070000}"/>
    <cellStyle name="Note 2 4 5" xfId="1326" xr:uid="{00000000-0005-0000-0000-0000A4070000}"/>
    <cellStyle name="Note 2 4 5 2" xfId="2744" xr:uid="{00000000-0005-0000-0000-0000A5070000}"/>
    <cellStyle name="Note 2 4 6" xfId="1456" xr:uid="{00000000-0005-0000-0000-0000A6070000}"/>
    <cellStyle name="Note 2 4 6 2" xfId="2873" xr:uid="{00000000-0005-0000-0000-0000A7070000}"/>
    <cellStyle name="Note 2 4 7" xfId="1563" xr:uid="{00000000-0005-0000-0000-0000A8070000}"/>
    <cellStyle name="Note 2 4 7 2" xfId="2980" xr:uid="{00000000-0005-0000-0000-0000A9070000}"/>
    <cellStyle name="Note 2 4 8" xfId="1643" xr:uid="{00000000-0005-0000-0000-0000AA070000}"/>
    <cellStyle name="Note 2 4 8 2" xfId="3060" xr:uid="{00000000-0005-0000-0000-0000AB070000}"/>
    <cellStyle name="Note 2 4 9" xfId="1787" xr:uid="{00000000-0005-0000-0000-0000AC070000}"/>
    <cellStyle name="Note 2 4 9 2" xfId="3204" xr:uid="{00000000-0005-0000-0000-0000AD070000}"/>
    <cellStyle name="Note 2 5" xfId="600" xr:uid="{00000000-0005-0000-0000-0000AE070000}"/>
    <cellStyle name="Note 2 5 10" xfId="2040" xr:uid="{00000000-0005-0000-0000-0000AF070000}"/>
    <cellStyle name="Note 2 5 2" xfId="987" xr:uid="{00000000-0005-0000-0000-0000B0070000}"/>
    <cellStyle name="Note 2 5 2 2" xfId="2406" xr:uid="{00000000-0005-0000-0000-0000B1070000}"/>
    <cellStyle name="Note 2 5 3" xfId="1136" xr:uid="{00000000-0005-0000-0000-0000B2070000}"/>
    <cellStyle name="Note 2 5 3 2" xfId="2555" xr:uid="{00000000-0005-0000-0000-0000B3070000}"/>
    <cellStyle name="Note 2 5 4" xfId="1258" xr:uid="{00000000-0005-0000-0000-0000B4070000}"/>
    <cellStyle name="Note 2 5 4 2" xfId="2676" xr:uid="{00000000-0005-0000-0000-0000B5070000}"/>
    <cellStyle name="Note 2 5 5" xfId="1327" xr:uid="{00000000-0005-0000-0000-0000B6070000}"/>
    <cellStyle name="Note 2 5 5 2" xfId="2745" xr:uid="{00000000-0005-0000-0000-0000B7070000}"/>
    <cellStyle name="Note 2 5 6" xfId="1457" xr:uid="{00000000-0005-0000-0000-0000B8070000}"/>
    <cellStyle name="Note 2 5 6 2" xfId="2874" xr:uid="{00000000-0005-0000-0000-0000B9070000}"/>
    <cellStyle name="Note 2 5 7" xfId="1564" xr:uid="{00000000-0005-0000-0000-0000BA070000}"/>
    <cellStyle name="Note 2 5 7 2" xfId="2981" xr:uid="{00000000-0005-0000-0000-0000BB070000}"/>
    <cellStyle name="Note 2 5 8" xfId="1644" xr:uid="{00000000-0005-0000-0000-0000BC070000}"/>
    <cellStyle name="Note 2 5 8 2" xfId="3061" xr:uid="{00000000-0005-0000-0000-0000BD070000}"/>
    <cellStyle name="Note 2 5 9" xfId="1788" xr:uid="{00000000-0005-0000-0000-0000BE070000}"/>
    <cellStyle name="Note 2 5 9 2" xfId="3205" xr:uid="{00000000-0005-0000-0000-0000BF070000}"/>
    <cellStyle name="Note 2 6" xfId="601" xr:uid="{00000000-0005-0000-0000-0000C0070000}"/>
    <cellStyle name="Note 2 6 10" xfId="2041" xr:uid="{00000000-0005-0000-0000-0000C1070000}"/>
    <cellStyle name="Note 2 6 2" xfId="988" xr:uid="{00000000-0005-0000-0000-0000C2070000}"/>
    <cellStyle name="Note 2 6 2 2" xfId="2407" xr:uid="{00000000-0005-0000-0000-0000C3070000}"/>
    <cellStyle name="Note 2 6 3" xfId="1137" xr:uid="{00000000-0005-0000-0000-0000C4070000}"/>
    <cellStyle name="Note 2 6 3 2" xfId="2556" xr:uid="{00000000-0005-0000-0000-0000C5070000}"/>
    <cellStyle name="Note 2 6 4" xfId="1259" xr:uid="{00000000-0005-0000-0000-0000C6070000}"/>
    <cellStyle name="Note 2 6 4 2" xfId="2677" xr:uid="{00000000-0005-0000-0000-0000C7070000}"/>
    <cellStyle name="Note 2 6 5" xfId="1328" xr:uid="{00000000-0005-0000-0000-0000C8070000}"/>
    <cellStyle name="Note 2 6 5 2" xfId="2746" xr:uid="{00000000-0005-0000-0000-0000C9070000}"/>
    <cellStyle name="Note 2 6 6" xfId="1458" xr:uid="{00000000-0005-0000-0000-0000CA070000}"/>
    <cellStyle name="Note 2 6 6 2" xfId="2875" xr:uid="{00000000-0005-0000-0000-0000CB070000}"/>
    <cellStyle name="Note 2 6 7" xfId="1565" xr:uid="{00000000-0005-0000-0000-0000CC070000}"/>
    <cellStyle name="Note 2 6 7 2" xfId="2982" xr:uid="{00000000-0005-0000-0000-0000CD070000}"/>
    <cellStyle name="Note 2 6 8" xfId="1645" xr:uid="{00000000-0005-0000-0000-0000CE070000}"/>
    <cellStyle name="Note 2 6 8 2" xfId="3062" xr:uid="{00000000-0005-0000-0000-0000CF070000}"/>
    <cellStyle name="Note 2 6 9" xfId="1789" xr:uid="{00000000-0005-0000-0000-0000D0070000}"/>
    <cellStyle name="Note 2 6 9 2" xfId="3206" xr:uid="{00000000-0005-0000-0000-0000D1070000}"/>
    <cellStyle name="Note 2 7" xfId="602" xr:uid="{00000000-0005-0000-0000-0000D2070000}"/>
    <cellStyle name="Note 2 7 10" xfId="2042" xr:uid="{00000000-0005-0000-0000-0000D3070000}"/>
    <cellStyle name="Note 2 7 2" xfId="989" xr:uid="{00000000-0005-0000-0000-0000D4070000}"/>
    <cellStyle name="Note 2 7 2 2" xfId="2408" xr:uid="{00000000-0005-0000-0000-0000D5070000}"/>
    <cellStyle name="Note 2 7 3" xfId="1138" xr:uid="{00000000-0005-0000-0000-0000D6070000}"/>
    <cellStyle name="Note 2 7 3 2" xfId="2557" xr:uid="{00000000-0005-0000-0000-0000D7070000}"/>
    <cellStyle name="Note 2 7 4" xfId="1260" xr:uid="{00000000-0005-0000-0000-0000D8070000}"/>
    <cellStyle name="Note 2 7 4 2" xfId="2678" xr:uid="{00000000-0005-0000-0000-0000D9070000}"/>
    <cellStyle name="Note 2 7 5" xfId="1329" xr:uid="{00000000-0005-0000-0000-0000DA070000}"/>
    <cellStyle name="Note 2 7 5 2" xfId="2747" xr:uid="{00000000-0005-0000-0000-0000DB070000}"/>
    <cellStyle name="Note 2 7 6" xfId="1459" xr:uid="{00000000-0005-0000-0000-0000DC070000}"/>
    <cellStyle name="Note 2 7 6 2" xfId="2876" xr:uid="{00000000-0005-0000-0000-0000DD070000}"/>
    <cellStyle name="Note 2 7 7" xfId="1566" xr:uid="{00000000-0005-0000-0000-0000DE070000}"/>
    <cellStyle name="Note 2 7 7 2" xfId="2983" xr:uid="{00000000-0005-0000-0000-0000DF070000}"/>
    <cellStyle name="Note 2 7 8" xfId="1646" xr:uid="{00000000-0005-0000-0000-0000E0070000}"/>
    <cellStyle name="Note 2 7 8 2" xfId="3063" xr:uid="{00000000-0005-0000-0000-0000E1070000}"/>
    <cellStyle name="Note 2 7 9" xfId="1790" xr:uid="{00000000-0005-0000-0000-0000E2070000}"/>
    <cellStyle name="Note 2 7 9 2" xfId="3207" xr:uid="{00000000-0005-0000-0000-0000E3070000}"/>
    <cellStyle name="Note 2 8" xfId="746" xr:uid="{00000000-0005-0000-0000-0000E4070000}"/>
    <cellStyle name="Note 2 8 2" xfId="2171" xr:uid="{00000000-0005-0000-0000-0000E5070000}"/>
    <cellStyle name="Note 2 9" xfId="759" xr:uid="{00000000-0005-0000-0000-0000E6070000}"/>
    <cellStyle name="Note 2 9 2" xfId="2183" xr:uid="{00000000-0005-0000-0000-0000E7070000}"/>
    <cellStyle name="Note 2_Sheet1" xfId="603" xr:uid="{00000000-0005-0000-0000-0000E8070000}"/>
    <cellStyle name="Note 3" xfId="469" xr:uid="{00000000-0005-0000-0000-0000E9070000}"/>
    <cellStyle name="Note 3 10" xfId="1179" xr:uid="{00000000-0005-0000-0000-0000EA070000}"/>
    <cellStyle name="Note 3 10 2" xfId="2597" xr:uid="{00000000-0005-0000-0000-0000EB070000}"/>
    <cellStyle name="Note 3 11" xfId="852" xr:uid="{00000000-0005-0000-0000-0000EC070000}"/>
    <cellStyle name="Note 3 11 2" xfId="2273" xr:uid="{00000000-0005-0000-0000-0000ED070000}"/>
    <cellStyle name="Note 3 12" xfId="1497" xr:uid="{00000000-0005-0000-0000-0000EE070000}"/>
    <cellStyle name="Note 3 12 2" xfId="2914" xr:uid="{00000000-0005-0000-0000-0000EF070000}"/>
    <cellStyle name="Note 3 13" xfId="1481" xr:uid="{00000000-0005-0000-0000-0000F0070000}"/>
    <cellStyle name="Note 3 13 2" xfId="2898" xr:uid="{00000000-0005-0000-0000-0000F1070000}"/>
    <cellStyle name="Note 3 14" xfId="1934" xr:uid="{00000000-0005-0000-0000-0000F2070000}"/>
    <cellStyle name="Note 3 2" xfId="604" xr:uid="{00000000-0005-0000-0000-0000F3070000}"/>
    <cellStyle name="Note 3 2 10" xfId="2043" xr:uid="{00000000-0005-0000-0000-0000F4070000}"/>
    <cellStyle name="Note 3 2 2" xfId="990" xr:uid="{00000000-0005-0000-0000-0000F5070000}"/>
    <cellStyle name="Note 3 2 2 2" xfId="2409" xr:uid="{00000000-0005-0000-0000-0000F6070000}"/>
    <cellStyle name="Note 3 2 3" xfId="1139" xr:uid="{00000000-0005-0000-0000-0000F7070000}"/>
    <cellStyle name="Note 3 2 3 2" xfId="2558" xr:uid="{00000000-0005-0000-0000-0000F8070000}"/>
    <cellStyle name="Note 3 2 4" xfId="1261" xr:uid="{00000000-0005-0000-0000-0000F9070000}"/>
    <cellStyle name="Note 3 2 4 2" xfId="2679" xr:uid="{00000000-0005-0000-0000-0000FA070000}"/>
    <cellStyle name="Note 3 2 5" xfId="1330" xr:uid="{00000000-0005-0000-0000-0000FB070000}"/>
    <cellStyle name="Note 3 2 5 2" xfId="2748" xr:uid="{00000000-0005-0000-0000-0000FC070000}"/>
    <cellStyle name="Note 3 2 6" xfId="1460" xr:uid="{00000000-0005-0000-0000-0000FD070000}"/>
    <cellStyle name="Note 3 2 6 2" xfId="2877" xr:uid="{00000000-0005-0000-0000-0000FE070000}"/>
    <cellStyle name="Note 3 2 7" xfId="1567" xr:uid="{00000000-0005-0000-0000-0000FF070000}"/>
    <cellStyle name="Note 3 2 7 2" xfId="2984" xr:uid="{00000000-0005-0000-0000-000000080000}"/>
    <cellStyle name="Note 3 2 8" xfId="1647" xr:uid="{00000000-0005-0000-0000-000001080000}"/>
    <cellStyle name="Note 3 2 8 2" xfId="3064" xr:uid="{00000000-0005-0000-0000-000002080000}"/>
    <cellStyle name="Note 3 2 9" xfId="1791" xr:uid="{00000000-0005-0000-0000-000003080000}"/>
    <cellStyle name="Note 3 2 9 2" xfId="3208" xr:uid="{00000000-0005-0000-0000-000004080000}"/>
    <cellStyle name="Note 3 3" xfId="605" xr:uid="{00000000-0005-0000-0000-000005080000}"/>
    <cellStyle name="Note 3 3 10" xfId="2044" xr:uid="{00000000-0005-0000-0000-000006080000}"/>
    <cellStyle name="Note 3 3 2" xfId="991" xr:uid="{00000000-0005-0000-0000-000007080000}"/>
    <cellStyle name="Note 3 3 2 2" xfId="2410" xr:uid="{00000000-0005-0000-0000-000008080000}"/>
    <cellStyle name="Note 3 3 3" xfId="1140" xr:uid="{00000000-0005-0000-0000-000009080000}"/>
    <cellStyle name="Note 3 3 3 2" xfId="2559" xr:uid="{00000000-0005-0000-0000-00000A080000}"/>
    <cellStyle name="Note 3 3 4" xfId="1262" xr:uid="{00000000-0005-0000-0000-00000B080000}"/>
    <cellStyle name="Note 3 3 4 2" xfId="2680" xr:uid="{00000000-0005-0000-0000-00000C080000}"/>
    <cellStyle name="Note 3 3 5" xfId="1331" xr:uid="{00000000-0005-0000-0000-00000D080000}"/>
    <cellStyle name="Note 3 3 5 2" xfId="2749" xr:uid="{00000000-0005-0000-0000-00000E080000}"/>
    <cellStyle name="Note 3 3 6" xfId="1461" xr:uid="{00000000-0005-0000-0000-00000F080000}"/>
    <cellStyle name="Note 3 3 6 2" xfId="2878" xr:uid="{00000000-0005-0000-0000-000010080000}"/>
    <cellStyle name="Note 3 3 7" xfId="1568" xr:uid="{00000000-0005-0000-0000-000011080000}"/>
    <cellStyle name="Note 3 3 7 2" xfId="2985" xr:uid="{00000000-0005-0000-0000-000012080000}"/>
    <cellStyle name="Note 3 3 8" xfId="1648" xr:uid="{00000000-0005-0000-0000-000013080000}"/>
    <cellStyle name="Note 3 3 8 2" xfId="3065" xr:uid="{00000000-0005-0000-0000-000014080000}"/>
    <cellStyle name="Note 3 3 9" xfId="1792" xr:uid="{00000000-0005-0000-0000-000015080000}"/>
    <cellStyle name="Note 3 3 9 2" xfId="3209" xr:uid="{00000000-0005-0000-0000-000016080000}"/>
    <cellStyle name="Note 3 4" xfId="606" xr:uid="{00000000-0005-0000-0000-000017080000}"/>
    <cellStyle name="Note 3 4 10" xfId="2045" xr:uid="{00000000-0005-0000-0000-000018080000}"/>
    <cellStyle name="Note 3 4 2" xfId="992" xr:uid="{00000000-0005-0000-0000-000019080000}"/>
    <cellStyle name="Note 3 4 2 2" xfId="2411" xr:uid="{00000000-0005-0000-0000-00001A080000}"/>
    <cellStyle name="Note 3 4 3" xfId="1141" xr:uid="{00000000-0005-0000-0000-00001B080000}"/>
    <cellStyle name="Note 3 4 3 2" xfId="2560" xr:uid="{00000000-0005-0000-0000-00001C080000}"/>
    <cellStyle name="Note 3 4 4" xfId="1263" xr:uid="{00000000-0005-0000-0000-00001D080000}"/>
    <cellStyle name="Note 3 4 4 2" xfId="2681" xr:uid="{00000000-0005-0000-0000-00001E080000}"/>
    <cellStyle name="Note 3 4 5" xfId="1332" xr:uid="{00000000-0005-0000-0000-00001F080000}"/>
    <cellStyle name="Note 3 4 5 2" xfId="2750" xr:uid="{00000000-0005-0000-0000-000020080000}"/>
    <cellStyle name="Note 3 4 6" xfId="1462" xr:uid="{00000000-0005-0000-0000-000021080000}"/>
    <cellStyle name="Note 3 4 6 2" xfId="2879" xr:uid="{00000000-0005-0000-0000-000022080000}"/>
    <cellStyle name="Note 3 4 7" xfId="1569" xr:uid="{00000000-0005-0000-0000-000023080000}"/>
    <cellStyle name="Note 3 4 7 2" xfId="2986" xr:uid="{00000000-0005-0000-0000-000024080000}"/>
    <cellStyle name="Note 3 4 8" xfId="1649" xr:uid="{00000000-0005-0000-0000-000025080000}"/>
    <cellStyle name="Note 3 4 8 2" xfId="3066" xr:uid="{00000000-0005-0000-0000-000026080000}"/>
    <cellStyle name="Note 3 4 9" xfId="1793" xr:uid="{00000000-0005-0000-0000-000027080000}"/>
    <cellStyle name="Note 3 4 9 2" xfId="3210" xr:uid="{00000000-0005-0000-0000-000028080000}"/>
    <cellStyle name="Note 3 5" xfId="607" xr:uid="{00000000-0005-0000-0000-000029080000}"/>
    <cellStyle name="Note 3 5 10" xfId="2046" xr:uid="{00000000-0005-0000-0000-00002A080000}"/>
    <cellStyle name="Note 3 5 2" xfId="993" xr:uid="{00000000-0005-0000-0000-00002B080000}"/>
    <cellStyle name="Note 3 5 2 2" xfId="2412" xr:uid="{00000000-0005-0000-0000-00002C080000}"/>
    <cellStyle name="Note 3 5 3" xfId="1142" xr:uid="{00000000-0005-0000-0000-00002D080000}"/>
    <cellStyle name="Note 3 5 3 2" xfId="2561" xr:uid="{00000000-0005-0000-0000-00002E080000}"/>
    <cellStyle name="Note 3 5 4" xfId="1264" xr:uid="{00000000-0005-0000-0000-00002F080000}"/>
    <cellStyle name="Note 3 5 4 2" xfId="2682" xr:uid="{00000000-0005-0000-0000-000030080000}"/>
    <cellStyle name="Note 3 5 5" xfId="1333" xr:uid="{00000000-0005-0000-0000-000031080000}"/>
    <cellStyle name="Note 3 5 5 2" xfId="2751" xr:uid="{00000000-0005-0000-0000-000032080000}"/>
    <cellStyle name="Note 3 5 6" xfId="1463" xr:uid="{00000000-0005-0000-0000-000033080000}"/>
    <cellStyle name="Note 3 5 6 2" xfId="2880" xr:uid="{00000000-0005-0000-0000-000034080000}"/>
    <cellStyle name="Note 3 5 7" xfId="1570" xr:uid="{00000000-0005-0000-0000-000035080000}"/>
    <cellStyle name="Note 3 5 7 2" xfId="2987" xr:uid="{00000000-0005-0000-0000-000036080000}"/>
    <cellStyle name="Note 3 5 8" xfId="1650" xr:uid="{00000000-0005-0000-0000-000037080000}"/>
    <cellStyle name="Note 3 5 8 2" xfId="3067" xr:uid="{00000000-0005-0000-0000-000038080000}"/>
    <cellStyle name="Note 3 5 9" xfId="1794" xr:uid="{00000000-0005-0000-0000-000039080000}"/>
    <cellStyle name="Note 3 5 9 2" xfId="3211" xr:uid="{00000000-0005-0000-0000-00003A080000}"/>
    <cellStyle name="Note 3 6" xfId="608" xr:uid="{00000000-0005-0000-0000-00003B080000}"/>
    <cellStyle name="Note 3 6 10" xfId="2047" xr:uid="{00000000-0005-0000-0000-00003C080000}"/>
    <cellStyle name="Note 3 6 2" xfId="994" xr:uid="{00000000-0005-0000-0000-00003D080000}"/>
    <cellStyle name="Note 3 6 2 2" xfId="2413" xr:uid="{00000000-0005-0000-0000-00003E080000}"/>
    <cellStyle name="Note 3 6 3" xfId="1143" xr:uid="{00000000-0005-0000-0000-00003F080000}"/>
    <cellStyle name="Note 3 6 3 2" xfId="2562" xr:uid="{00000000-0005-0000-0000-000040080000}"/>
    <cellStyle name="Note 3 6 4" xfId="1265" xr:uid="{00000000-0005-0000-0000-000041080000}"/>
    <cellStyle name="Note 3 6 4 2" xfId="2683" xr:uid="{00000000-0005-0000-0000-000042080000}"/>
    <cellStyle name="Note 3 6 5" xfId="1334" xr:uid="{00000000-0005-0000-0000-000043080000}"/>
    <cellStyle name="Note 3 6 5 2" xfId="2752" xr:uid="{00000000-0005-0000-0000-000044080000}"/>
    <cellStyle name="Note 3 6 6" xfId="1464" xr:uid="{00000000-0005-0000-0000-000045080000}"/>
    <cellStyle name="Note 3 6 6 2" xfId="2881" xr:uid="{00000000-0005-0000-0000-000046080000}"/>
    <cellStyle name="Note 3 6 7" xfId="1571" xr:uid="{00000000-0005-0000-0000-000047080000}"/>
    <cellStyle name="Note 3 6 7 2" xfId="2988" xr:uid="{00000000-0005-0000-0000-000048080000}"/>
    <cellStyle name="Note 3 6 8" xfId="1651" xr:uid="{00000000-0005-0000-0000-000049080000}"/>
    <cellStyle name="Note 3 6 8 2" xfId="3068" xr:uid="{00000000-0005-0000-0000-00004A080000}"/>
    <cellStyle name="Note 3 6 9" xfId="1795" xr:uid="{00000000-0005-0000-0000-00004B080000}"/>
    <cellStyle name="Note 3 6 9 2" xfId="3212" xr:uid="{00000000-0005-0000-0000-00004C080000}"/>
    <cellStyle name="Note 3 7" xfId="609" xr:uid="{00000000-0005-0000-0000-00004D080000}"/>
    <cellStyle name="Note 3 7 10" xfId="2048" xr:uid="{00000000-0005-0000-0000-00004E080000}"/>
    <cellStyle name="Note 3 7 2" xfId="995" xr:uid="{00000000-0005-0000-0000-00004F080000}"/>
    <cellStyle name="Note 3 7 2 2" xfId="2414" xr:uid="{00000000-0005-0000-0000-000050080000}"/>
    <cellStyle name="Note 3 7 3" xfId="1144" xr:uid="{00000000-0005-0000-0000-000051080000}"/>
    <cellStyle name="Note 3 7 3 2" xfId="2563" xr:uid="{00000000-0005-0000-0000-000052080000}"/>
    <cellStyle name="Note 3 7 4" xfId="1266" xr:uid="{00000000-0005-0000-0000-000053080000}"/>
    <cellStyle name="Note 3 7 4 2" xfId="2684" xr:uid="{00000000-0005-0000-0000-000054080000}"/>
    <cellStyle name="Note 3 7 5" xfId="1335" xr:uid="{00000000-0005-0000-0000-000055080000}"/>
    <cellStyle name="Note 3 7 5 2" xfId="2753" xr:uid="{00000000-0005-0000-0000-000056080000}"/>
    <cellStyle name="Note 3 7 6" xfId="1465" xr:uid="{00000000-0005-0000-0000-000057080000}"/>
    <cellStyle name="Note 3 7 6 2" xfId="2882" xr:uid="{00000000-0005-0000-0000-000058080000}"/>
    <cellStyle name="Note 3 7 7" xfId="1572" xr:uid="{00000000-0005-0000-0000-000059080000}"/>
    <cellStyle name="Note 3 7 7 2" xfId="2989" xr:uid="{00000000-0005-0000-0000-00005A080000}"/>
    <cellStyle name="Note 3 7 8" xfId="1652" xr:uid="{00000000-0005-0000-0000-00005B080000}"/>
    <cellStyle name="Note 3 7 8 2" xfId="3069" xr:uid="{00000000-0005-0000-0000-00005C080000}"/>
    <cellStyle name="Note 3 7 9" xfId="1796" xr:uid="{00000000-0005-0000-0000-00005D080000}"/>
    <cellStyle name="Note 3 7 9 2" xfId="3213" xr:uid="{00000000-0005-0000-0000-00005E080000}"/>
    <cellStyle name="Note 3 8" xfId="876" xr:uid="{00000000-0005-0000-0000-00005F080000}"/>
    <cellStyle name="Note 3 8 2" xfId="2295" xr:uid="{00000000-0005-0000-0000-000060080000}"/>
    <cellStyle name="Note 3 9" xfId="1025" xr:uid="{00000000-0005-0000-0000-000061080000}"/>
    <cellStyle name="Note 3 9 2" xfId="2444" xr:uid="{00000000-0005-0000-0000-000062080000}"/>
    <cellStyle name="Note 3_Sheet1" xfId="610" xr:uid="{00000000-0005-0000-0000-000063080000}"/>
    <cellStyle name="Note 4" xfId="452" xr:uid="{00000000-0005-0000-0000-000064080000}"/>
    <cellStyle name="Note 4 10" xfId="788" xr:uid="{00000000-0005-0000-0000-000065080000}"/>
    <cellStyle name="Note 4 10 2" xfId="2211" xr:uid="{00000000-0005-0000-0000-000066080000}"/>
    <cellStyle name="Note 4 11" xfId="1671" xr:uid="{00000000-0005-0000-0000-000067080000}"/>
    <cellStyle name="Note 4 11 2" xfId="3088" xr:uid="{00000000-0005-0000-0000-000068080000}"/>
    <cellStyle name="Note 4 12" xfId="1921" xr:uid="{00000000-0005-0000-0000-000069080000}"/>
    <cellStyle name="Note 4 2" xfId="611" xr:uid="{00000000-0005-0000-0000-00006A080000}"/>
    <cellStyle name="Note 4 2 10" xfId="2049" xr:uid="{00000000-0005-0000-0000-00006B080000}"/>
    <cellStyle name="Note 4 2 2" xfId="996" xr:uid="{00000000-0005-0000-0000-00006C080000}"/>
    <cellStyle name="Note 4 2 2 2" xfId="2415" xr:uid="{00000000-0005-0000-0000-00006D080000}"/>
    <cellStyle name="Note 4 2 3" xfId="1145" xr:uid="{00000000-0005-0000-0000-00006E080000}"/>
    <cellStyle name="Note 4 2 3 2" xfId="2564" xr:uid="{00000000-0005-0000-0000-00006F080000}"/>
    <cellStyle name="Note 4 2 4" xfId="1267" xr:uid="{00000000-0005-0000-0000-000070080000}"/>
    <cellStyle name="Note 4 2 4 2" xfId="2685" xr:uid="{00000000-0005-0000-0000-000071080000}"/>
    <cellStyle name="Note 4 2 5" xfId="1336" xr:uid="{00000000-0005-0000-0000-000072080000}"/>
    <cellStyle name="Note 4 2 5 2" xfId="2754" xr:uid="{00000000-0005-0000-0000-000073080000}"/>
    <cellStyle name="Note 4 2 6" xfId="1466" xr:uid="{00000000-0005-0000-0000-000074080000}"/>
    <cellStyle name="Note 4 2 6 2" xfId="2883" xr:uid="{00000000-0005-0000-0000-000075080000}"/>
    <cellStyle name="Note 4 2 7" xfId="1573" xr:uid="{00000000-0005-0000-0000-000076080000}"/>
    <cellStyle name="Note 4 2 7 2" xfId="2990" xr:uid="{00000000-0005-0000-0000-000077080000}"/>
    <cellStyle name="Note 4 2 8" xfId="1653" xr:uid="{00000000-0005-0000-0000-000078080000}"/>
    <cellStyle name="Note 4 2 8 2" xfId="3070" xr:uid="{00000000-0005-0000-0000-000079080000}"/>
    <cellStyle name="Note 4 2 9" xfId="1797" xr:uid="{00000000-0005-0000-0000-00007A080000}"/>
    <cellStyle name="Note 4 2 9 2" xfId="3214" xr:uid="{00000000-0005-0000-0000-00007B080000}"/>
    <cellStyle name="Note 4 3" xfId="612" xr:uid="{00000000-0005-0000-0000-00007C080000}"/>
    <cellStyle name="Note 4 3 10" xfId="2050" xr:uid="{00000000-0005-0000-0000-00007D080000}"/>
    <cellStyle name="Note 4 3 2" xfId="997" xr:uid="{00000000-0005-0000-0000-00007E080000}"/>
    <cellStyle name="Note 4 3 2 2" xfId="2416" xr:uid="{00000000-0005-0000-0000-00007F080000}"/>
    <cellStyle name="Note 4 3 3" xfId="1146" xr:uid="{00000000-0005-0000-0000-000080080000}"/>
    <cellStyle name="Note 4 3 3 2" xfId="2565" xr:uid="{00000000-0005-0000-0000-000081080000}"/>
    <cellStyle name="Note 4 3 4" xfId="1268" xr:uid="{00000000-0005-0000-0000-000082080000}"/>
    <cellStyle name="Note 4 3 4 2" xfId="2686" xr:uid="{00000000-0005-0000-0000-000083080000}"/>
    <cellStyle name="Note 4 3 5" xfId="1337" xr:uid="{00000000-0005-0000-0000-000084080000}"/>
    <cellStyle name="Note 4 3 5 2" xfId="2755" xr:uid="{00000000-0005-0000-0000-000085080000}"/>
    <cellStyle name="Note 4 3 6" xfId="1467" xr:uid="{00000000-0005-0000-0000-000086080000}"/>
    <cellStyle name="Note 4 3 6 2" xfId="2884" xr:uid="{00000000-0005-0000-0000-000087080000}"/>
    <cellStyle name="Note 4 3 7" xfId="1574" xr:uid="{00000000-0005-0000-0000-000088080000}"/>
    <cellStyle name="Note 4 3 7 2" xfId="2991" xr:uid="{00000000-0005-0000-0000-000089080000}"/>
    <cellStyle name="Note 4 3 8" xfId="1654" xr:uid="{00000000-0005-0000-0000-00008A080000}"/>
    <cellStyle name="Note 4 3 8 2" xfId="3071" xr:uid="{00000000-0005-0000-0000-00008B080000}"/>
    <cellStyle name="Note 4 3 9" xfId="1798" xr:uid="{00000000-0005-0000-0000-00008C080000}"/>
    <cellStyle name="Note 4 3 9 2" xfId="3215" xr:uid="{00000000-0005-0000-0000-00008D080000}"/>
    <cellStyle name="Note 4 4" xfId="613" xr:uid="{00000000-0005-0000-0000-00008E080000}"/>
    <cellStyle name="Note 4 4 10" xfId="2051" xr:uid="{00000000-0005-0000-0000-00008F080000}"/>
    <cellStyle name="Note 4 4 2" xfId="998" xr:uid="{00000000-0005-0000-0000-000090080000}"/>
    <cellStyle name="Note 4 4 2 2" xfId="2417" xr:uid="{00000000-0005-0000-0000-000091080000}"/>
    <cellStyle name="Note 4 4 3" xfId="1147" xr:uid="{00000000-0005-0000-0000-000092080000}"/>
    <cellStyle name="Note 4 4 3 2" xfId="2566" xr:uid="{00000000-0005-0000-0000-000093080000}"/>
    <cellStyle name="Note 4 4 4" xfId="1269" xr:uid="{00000000-0005-0000-0000-000094080000}"/>
    <cellStyle name="Note 4 4 4 2" xfId="2687" xr:uid="{00000000-0005-0000-0000-000095080000}"/>
    <cellStyle name="Note 4 4 5" xfId="1338" xr:uid="{00000000-0005-0000-0000-000096080000}"/>
    <cellStyle name="Note 4 4 5 2" xfId="2756" xr:uid="{00000000-0005-0000-0000-000097080000}"/>
    <cellStyle name="Note 4 4 6" xfId="1468" xr:uid="{00000000-0005-0000-0000-000098080000}"/>
    <cellStyle name="Note 4 4 6 2" xfId="2885" xr:uid="{00000000-0005-0000-0000-000099080000}"/>
    <cellStyle name="Note 4 4 7" xfId="1575" xr:uid="{00000000-0005-0000-0000-00009A080000}"/>
    <cellStyle name="Note 4 4 7 2" xfId="2992" xr:uid="{00000000-0005-0000-0000-00009B080000}"/>
    <cellStyle name="Note 4 4 8" xfId="1655" xr:uid="{00000000-0005-0000-0000-00009C080000}"/>
    <cellStyle name="Note 4 4 8 2" xfId="3072" xr:uid="{00000000-0005-0000-0000-00009D080000}"/>
    <cellStyle name="Note 4 4 9" xfId="1799" xr:uid="{00000000-0005-0000-0000-00009E080000}"/>
    <cellStyle name="Note 4 4 9 2" xfId="3216" xr:uid="{00000000-0005-0000-0000-00009F080000}"/>
    <cellStyle name="Note 4 5" xfId="864" xr:uid="{00000000-0005-0000-0000-0000A0080000}"/>
    <cellStyle name="Note 4 5 2" xfId="2283" xr:uid="{00000000-0005-0000-0000-0000A1080000}"/>
    <cellStyle name="Note 4 6" xfId="654" xr:uid="{00000000-0005-0000-0000-0000A2080000}"/>
    <cellStyle name="Note 4 6 2" xfId="2080" xr:uid="{00000000-0005-0000-0000-0000A3080000}"/>
    <cellStyle name="Note 4 7" xfId="1173" xr:uid="{00000000-0005-0000-0000-0000A4080000}"/>
    <cellStyle name="Note 4 7 2" xfId="2591" xr:uid="{00000000-0005-0000-0000-0000A5080000}"/>
    <cellStyle name="Note 4 8" xfId="644" xr:uid="{00000000-0005-0000-0000-0000A6080000}"/>
    <cellStyle name="Note 4 8 2" xfId="2070" xr:uid="{00000000-0005-0000-0000-0000A7080000}"/>
    <cellStyle name="Note 4 9" xfId="1489" xr:uid="{00000000-0005-0000-0000-0000A8080000}"/>
    <cellStyle name="Note 4 9 2" xfId="2906" xr:uid="{00000000-0005-0000-0000-0000A9080000}"/>
    <cellStyle name="Note 4_Sheet1" xfId="614" xr:uid="{00000000-0005-0000-0000-0000AA080000}"/>
    <cellStyle name="Number" xfId="314" xr:uid="{00000000-0005-0000-0000-0000AB080000}"/>
    <cellStyle name="Œ…‹æØ‚è [0.00]_laroux" xfId="315" xr:uid="{00000000-0005-0000-0000-0000AC080000}"/>
    <cellStyle name="Œ…‹æØ‚è_laroux" xfId="316" xr:uid="{00000000-0005-0000-0000-0000AD080000}"/>
    <cellStyle name="Output 2" xfId="317" xr:uid="{00000000-0005-0000-0000-0000AE080000}"/>
    <cellStyle name="Output 2 10" xfId="1876" xr:uid="{00000000-0005-0000-0000-0000AF080000}"/>
    <cellStyle name="Output 2 2" xfId="615" xr:uid="{00000000-0005-0000-0000-0000B0080000}"/>
    <cellStyle name="Output 2 2 2" xfId="999" xr:uid="{00000000-0005-0000-0000-0000B1080000}"/>
    <cellStyle name="Output 2 2 2 2" xfId="2418" xr:uid="{00000000-0005-0000-0000-0000B2080000}"/>
    <cellStyle name="Output 2 2 3" xfId="1148" xr:uid="{00000000-0005-0000-0000-0000B3080000}"/>
    <cellStyle name="Output 2 2 3 2" xfId="2567" xr:uid="{00000000-0005-0000-0000-0000B4080000}"/>
    <cellStyle name="Output 2 2 4" xfId="1339" xr:uid="{00000000-0005-0000-0000-0000B5080000}"/>
    <cellStyle name="Output 2 2 4 2" xfId="2757" xr:uid="{00000000-0005-0000-0000-0000B6080000}"/>
    <cellStyle name="Output 2 2 5" xfId="1469" xr:uid="{00000000-0005-0000-0000-0000B7080000}"/>
    <cellStyle name="Output 2 2 5 2" xfId="2886" xr:uid="{00000000-0005-0000-0000-0000B8080000}"/>
    <cellStyle name="Output 2 2 6" xfId="1576" xr:uid="{00000000-0005-0000-0000-0000B9080000}"/>
    <cellStyle name="Output 2 2 6 2" xfId="2993" xr:uid="{00000000-0005-0000-0000-0000BA080000}"/>
    <cellStyle name="Output 2 2 7" xfId="1656" xr:uid="{00000000-0005-0000-0000-0000BB080000}"/>
    <cellStyle name="Output 2 2 7 2" xfId="3073" xr:uid="{00000000-0005-0000-0000-0000BC080000}"/>
    <cellStyle name="Output 2 2 8" xfId="1800" xr:uid="{00000000-0005-0000-0000-0000BD080000}"/>
    <cellStyle name="Output 2 2 8 2" xfId="3217" xr:uid="{00000000-0005-0000-0000-0000BE080000}"/>
    <cellStyle name="Output 2 2 9" xfId="2052" xr:uid="{00000000-0005-0000-0000-0000BF080000}"/>
    <cellStyle name="Output 2 3" xfId="616" xr:uid="{00000000-0005-0000-0000-0000C0080000}"/>
    <cellStyle name="Output 2 3 2" xfId="1000" xr:uid="{00000000-0005-0000-0000-0000C1080000}"/>
    <cellStyle name="Output 2 3 2 2" xfId="2419" xr:uid="{00000000-0005-0000-0000-0000C2080000}"/>
    <cellStyle name="Output 2 3 3" xfId="1149" xr:uid="{00000000-0005-0000-0000-0000C3080000}"/>
    <cellStyle name="Output 2 3 3 2" xfId="2568" xr:uid="{00000000-0005-0000-0000-0000C4080000}"/>
    <cellStyle name="Output 2 3 4" xfId="1340" xr:uid="{00000000-0005-0000-0000-0000C5080000}"/>
    <cellStyle name="Output 2 3 4 2" xfId="2758" xr:uid="{00000000-0005-0000-0000-0000C6080000}"/>
    <cellStyle name="Output 2 3 5" xfId="1470" xr:uid="{00000000-0005-0000-0000-0000C7080000}"/>
    <cellStyle name="Output 2 3 5 2" xfId="2887" xr:uid="{00000000-0005-0000-0000-0000C8080000}"/>
    <cellStyle name="Output 2 3 6" xfId="1577" xr:uid="{00000000-0005-0000-0000-0000C9080000}"/>
    <cellStyle name="Output 2 3 6 2" xfId="2994" xr:uid="{00000000-0005-0000-0000-0000CA080000}"/>
    <cellStyle name="Output 2 3 7" xfId="1657" xr:uid="{00000000-0005-0000-0000-0000CB080000}"/>
    <cellStyle name="Output 2 3 7 2" xfId="3074" xr:uid="{00000000-0005-0000-0000-0000CC080000}"/>
    <cellStyle name="Output 2 3 8" xfId="1801" xr:uid="{00000000-0005-0000-0000-0000CD080000}"/>
    <cellStyle name="Output 2 3 8 2" xfId="3218" xr:uid="{00000000-0005-0000-0000-0000CE080000}"/>
    <cellStyle name="Output 2 3 9" xfId="2053" xr:uid="{00000000-0005-0000-0000-0000CF080000}"/>
    <cellStyle name="Output 2 4" xfId="743" xr:uid="{00000000-0005-0000-0000-0000D0080000}"/>
    <cellStyle name="Output 2 4 2" xfId="2168" xr:uid="{00000000-0005-0000-0000-0000D1080000}"/>
    <cellStyle name="Output 2 5" xfId="670" xr:uid="{00000000-0005-0000-0000-0000D2080000}"/>
    <cellStyle name="Output 2 5 2" xfId="2096" xr:uid="{00000000-0005-0000-0000-0000D3080000}"/>
    <cellStyle name="Output 2 6" xfId="774" xr:uid="{00000000-0005-0000-0000-0000D4080000}"/>
    <cellStyle name="Output 2 6 2" xfId="2198" xr:uid="{00000000-0005-0000-0000-0000D5080000}"/>
    <cellStyle name="Output 2 7" xfId="1209" xr:uid="{00000000-0005-0000-0000-0000D6080000}"/>
    <cellStyle name="Output 2 7 2" xfId="2627" xr:uid="{00000000-0005-0000-0000-0000D7080000}"/>
    <cellStyle name="Output 2 8" xfId="1589" xr:uid="{00000000-0005-0000-0000-0000D8080000}"/>
    <cellStyle name="Output 2 8 2" xfId="3006" xr:uid="{00000000-0005-0000-0000-0000D9080000}"/>
    <cellStyle name="Output 2 9" xfId="1175" xr:uid="{00000000-0005-0000-0000-0000DA080000}"/>
    <cellStyle name="Output 2 9 2" xfId="2593" xr:uid="{00000000-0005-0000-0000-0000DB080000}"/>
    <cellStyle name="Output 2_Sheet1" xfId="617" xr:uid="{00000000-0005-0000-0000-0000DC080000}"/>
    <cellStyle name="Output 3" xfId="470" xr:uid="{00000000-0005-0000-0000-0000DD080000}"/>
    <cellStyle name="Output 3 10" xfId="1201" xr:uid="{00000000-0005-0000-0000-0000DE080000}"/>
    <cellStyle name="Output 3 10 2" xfId="2619" xr:uid="{00000000-0005-0000-0000-0000DF080000}"/>
    <cellStyle name="Output 3 11" xfId="1498" xr:uid="{00000000-0005-0000-0000-0000E0080000}"/>
    <cellStyle name="Output 3 11 2" xfId="2915" xr:uid="{00000000-0005-0000-0000-0000E1080000}"/>
    <cellStyle name="Output 3 12" xfId="1482" xr:uid="{00000000-0005-0000-0000-0000E2080000}"/>
    <cellStyle name="Output 3 12 2" xfId="2899" xr:uid="{00000000-0005-0000-0000-0000E3080000}"/>
    <cellStyle name="Output 3 13" xfId="1935" xr:uid="{00000000-0005-0000-0000-0000E4080000}"/>
    <cellStyle name="Output 3 2" xfId="618" xr:uid="{00000000-0005-0000-0000-0000E5080000}"/>
    <cellStyle name="Output 3 2 2" xfId="1001" xr:uid="{00000000-0005-0000-0000-0000E6080000}"/>
    <cellStyle name="Output 3 2 2 2" xfId="2420" xr:uid="{00000000-0005-0000-0000-0000E7080000}"/>
    <cellStyle name="Output 3 2 3" xfId="1150" xr:uid="{00000000-0005-0000-0000-0000E8080000}"/>
    <cellStyle name="Output 3 2 3 2" xfId="2569" xr:uid="{00000000-0005-0000-0000-0000E9080000}"/>
    <cellStyle name="Output 3 2 4" xfId="1341" xr:uid="{00000000-0005-0000-0000-0000EA080000}"/>
    <cellStyle name="Output 3 2 4 2" xfId="2759" xr:uid="{00000000-0005-0000-0000-0000EB080000}"/>
    <cellStyle name="Output 3 2 5" xfId="1471" xr:uid="{00000000-0005-0000-0000-0000EC080000}"/>
    <cellStyle name="Output 3 2 5 2" xfId="2888" xr:uid="{00000000-0005-0000-0000-0000ED080000}"/>
    <cellStyle name="Output 3 2 6" xfId="1578" xr:uid="{00000000-0005-0000-0000-0000EE080000}"/>
    <cellStyle name="Output 3 2 6 2" xfId="2995" xr:uid="{00000000-0005-0000-0000-0000EF080000}"/>
    <cellStyle name="Output 3 2 7" xfId="1658" xr:uid="{00000000-0005-0000-0000-0000F0080000}"/>
    <cellStyle name="Output 3 2 7 2" xfId="3075" xr:uid="{00000000-0005-0000-0000-0000F1080000}"/>
    <cellStyle name="Output 3 2 8" xfId="1802" xr:uid="{00000000-0005-0000-0000-0000F2080000}"/>
    <cellStyle name="Output 3 2 8 2" xfId="3219" xr:uid="{00000000-0005-0000-0000-0000F3080000}"/>
    <cellStyle name="Output 3 2 9" xfId="2054" xr:uid="{00000000-0005-0000-0000-0000F4080000}"/>
    <cellStyle name="Output 3 3" xfId="619" xr:uid="{00000000-0005-0000-0000-0000F5080000}"/>
    <cellStyle name="Output 3 3 2" xfId="1002" xr:uid="{00000000-0005-0000-0000-0000F6080000}"/>
    <cellStyle name="Output 3 3 2 2" xfId="2421" xr:uid="{00000000-0005-0000-0000-0000F7080000}"/>
    <cellStyle name="Output 3 3 3" xfId="1151" xr:uid="{00000000-0005-0000-0000-0000F8080000}"/>
    <cellStyle name="Output 3 3 3 2" xfId="2570" xr:uid="{00000000-0005-0000-0000-0000F9080000}"/>
    <cellStyle name="Output 3 3 4" xfId="1342" xr:uid="{00000000-0005-0000-0000-0000FA080000}"/>
    <cellStyle name="Output 3 3 4 2" xfId="2760" xr:uid="{00000000-0005-0000-0000-0000FB080000}"/>
    <cellStyle name="Output 3 3 5" xfId="1472" xr:uid="{00000000-0005-0000-0000-0000FC080000}"/>
    <cellStyle name="Output 3 3 5 2" xfId="2889" xr:uid="{00000000-0005-0000-0000-0000FD080000}"/>
    <cellStyle name="Output 3 3 6" xfId="1579" xr:uid="{00000000-0005-0000-0000-0000FE080000}"/>
    <cellStyle name="Output 3 3 6 2" xfId="2996" xr:uid="{00000000-0005-0000-0000-0000FF080000}"/>
    <cellStyle name="Output 3 3 7" xfId="1659" xr:uid="{00000000-0005-0000-0000-000000090000}"/>
    <cellStyle name="Output 3 3 7 2" xfId="3076" xr:uid="{00000000-0005-0000-0000-000001090000}"/>
    <cellStyle name="Output 3 3 8" xfId="1803" xr:uid="{00000000-0005-0000-0000-000002090000}"/>
    <cellStyle name="Output 3 3 8 2" xfId="3220" xr:uid="{00000000-0005-0000-0000-000003090000}"/>
    <cellStyle name="Output 3 3 9" xfId="2055" xr:uid="{00000000-0005-0000-0000-000004090000}"/>
    <cellStyle name="Output 3 4" xfId="620" xr:uid="{00000000-0005-0000-0000-000005090000}"/>
    <cellStyle name="Output 3 4 2" xfId="1003" xr:uid="{00000000-0005-0000-0000-000006090000}"/>
    <cellStyle name="Output 3 4 2 2" xfId="2422" xr:uid="{00000000-0005-0000-0000-000007090000}"/>
    <cellStyle name="Output 3 4 3" xfId="1152" xr:uid="{00000000-0005-0000-0000-000008090000}"/>
    <cellStyle name="Output 3 4 3 2" xfId="2571" xr:uid="{00000000-0005-0000-0000-000009090000}"/>
    <cellStyle name="Output 3 4 4" xfId="1343" xr:uid="{00000000-0005-0000-0000-00000A090000}"/>
    <cellStyle name="Output 3 4 4 2" xfId="2761" xr:uid="{00000000-0005-0000-0000-00000B090000}"/>
    <cellStyle name="Output 3 4 5" xfId="1473" xr:uid="{00000000-0005-0000-0000-00000C090000}"/>
    <cellStyle name="Output 3 4 5 2" xfId="2890" xr:uid="{00000000-0005-0000-0000-00000D090000}"/>
    <cellStyle name="Output 3 4 6" xfId="1580" xr:uid="{00000000-0005-0000-0000-00000E090000}"/>
    <cellStyle name="Output 3 4 6 2" xfId="2997" xr:uid="{00000000-0005-0000-0000-00000F090000}"/>
    <cellStyle name="Output 3 4 7" xfId="1660" xr:uid="{00000000-0005-0000-0000-000010090000}"/>
    <cellStyle name="Output 3 4 7 2" xfId="3077" xr:uid="{00000000-0005-0000-0000-000011090000}"/>
    <cellStyle name="Output 3 4 8" xfId="1804" xr:uid="{00000000-0005-0000-0000-000012090000}"/>
    <cellStyle name="Output 3 4 8 2" xfId="3221" xr:uid="{00000000-0005-0000-0000-000013090000}"/>
    <cellStyle name="Output 3 4 9" xfId="2056" xr:uid="{00000000-0005-0000-0000-000014090000}"/>
    <cellStyle name="Output 3 5" xfId="621" xr:uid="{00000000-0005-0000-0000-000015090000}"/>
    <cellStyle name="Output 3 5 2" xfId="1004" xr:uid="{00000000-0005-0000-0000-000016090000}"/>
    <cellStyle name="Output 3 5 2 2" xfId="2423" xr:uid="{00000000-0005-0000-0000-000017090000}"/>
    <cellStyle name="Output 3 5 3" xfId="1153" xr:uid="{00000000-0005-0000-0000-000018090000}"/>
    <cellStyle name="Output 3 5 3 2" xfId="2572" xr:uid="{00000000-0005-0000-0000-000019090000}"/>
    <cellStyle name="Output 3 5 4" xfId="1344" xr:uid="{00000000-0005-0000-0000-00001A090000}"/>
    <cellStyle name="Output 3 5 4 2" xfId="2762" xr:uid="{00000000-0005-0000-0000-00001B090000}"/>
    <cellStyle name="Output 3 5 5" xfId="1474" xr:uid="{00000000-0005-0000-0000-00001C090000}"/>
    <cellStyle name="Output 3 5 5 2" xfId="2891" xr:uid="{00000000-0005-0000-0000-00001D090000}"/>
    <cellStyle name="Output 3 5 6" xfId="1581" xr:uid="{00000000-0005-0000-0000-00001E090000}"/>
    <cellStyle name="Output 3 5 6 2" xfId="2998" xr:uid="{00000000-0005-0000-0000-00001F090000}"/>
    <cellStyle name="Output 3 5 7" xfId="1661" xr:uid="{00000000-0005-0000-0000-000020090000}"/>
    <cellStyle name="Output 3 5 7 2" xfId="3078" xr:uid="{00000000-0005-0000-0000-000021090000}"/>
    <cellStyle name="Output 3 5 8" xfId="1805" xr:uid="{00000000-0005-0000-0000-000022090000}"/>
    <cellStyle name="Output 3 5 8 2" xfId="3222" xr:uid="{00000000-0005-0000-0000-000023090000}"/>
    <cellStyle name="Output 3 5 9" xfId="2057" xr:uid="{00000000-0005-0000-0000-000024090000}"/>
    <cellStyle name="Output 3 6" xfId="622" xr:uid="{00000000-0005-0000-0000-000025090000}"/>
    <cellStyle name="Output 3 6 2" xfId="1005" xr:uid="{00000000-0005-0000-0000-000026090000}"/>
    <cellStyle name="Output 3 6 2 2" xfId="2424" xr:uid="{00000000-0005-0000-0000-000027090000}"/>
    <cellStyle name="Output 3 6 3" xfId="1154" xr:uid="{00000000-0005-0000-0000-000028090000}"/>
    <cellStyle name="Output 3 6 3 2" xfId="2573" xr:uid="{00000000-0005-0000-0000-000029090000}"/>
    <cellStyle name="Output 3 6 4" xfId="1345" xr:uid="{00000000-0005-0000-0000-00002A090000}"/>
    <cellStyle name="Output 3 6 4 2" xfId="2763" xr:uid="{00000000-0005-0000-0000-00002B090000}"/>
    <cellStyle name="Output 3 6 5" xfId="1475" xr:uid="{00000000-0005-0000-0000-00002C090000}"/>
    <cellStyle name="Output 3 6 5 2" xfId="2892" xr:uid="{00000000-0005-0000-0000-00002D090000}"/>
    <cellStyle name="Output 3 6 6" xfId="1582" xr:uid="{00000000-0005-0000-0000-00002E090000}"/>
    <cellStyle name="Output 3 6 6 2" xfId="2999" xr:uid="{00000000-0005-0000-0000-00002F090000}"/>
    <cellStyle name="Output 3 6 7" xfId="1662" xr:uid="{00000000-0005-0000-0000-000030090000}"/>
    <cellStyle name="Output 3 6 7 2" xfId="3079" xr:uid="{00000000-0005-0000-0000-000031090000}"/>
    <cellStyle name="Output 3 6 8" xfId="1806" xr:uid="{00000000-0005-0000-0000-000032090000}"/>
    <cellStyle name="Output 3 6 8 2" xfId="3223" xr:uid="{00000000-0005-0000-0000-000033090000}"/>
    <cellStyle name="Output 3 6 9" xfId="2058" xr:uid="{00000000-0005-0000-0000-000034090000}"/>
    <cellStyle name="Output 3 7" xfId="877" xr:uid="{00000000-0005-0000-0000-000035090000}"/>
    <cellStyle name="Output 3 7 2" xfId="2296" xr:uid="{00000000-0005-0000-0000-000036090000}"/>
    <cellStyle name="Output 3 8" xfId="1026" xr:uid="{00000000-0005-0000-0000-000037090000}"/>
    <cellStyle name="Output 3 8 2" xfId="2445" xr:uid="{00000000-0005-0000-0000-000038090000}"/>
    <cellStyle name="Output 3 9" xfId="671" xr:uid="{00000000-0005-0000-0000-000039090000}"/>
    <cellStyle name="Output 3 9 2" xfId="2097" xr:uid="{00000000-0005-0000-0000-00003A090000}"/>
    <cellStyle name="Output 3_Sheet1" xfId="623" xr:uid="{00000000-0005-0000-0000-00003B090000}"/>
    <cellStyle name="Output 4" xfId="451" xr:uid="{00000000-0005-0000-0000-00003C090000}"/>
    <cellStyle name="Output 4 10" xfId="795" xr:uid="{00000000-0005-0000-0000-00003D090000}"/>
    <cellStyle name="Output 4 10 2" xfId="2218" xr:uid="{00000000-0005-0000-0000-00003E090000}"/>
    <cellStyle name="Output 4 11" xfId="1488" xr:uid="{00000000-0005-0000-0000-00003F090000}"/>
    <cellStyle name="Output 4 11 2" xfId="2905" xr:uid="{00000000-0005-0000-0000-000040090000}"/>
    <cellStyle name="Output 4 12" xfId="1169" xr:uid="{00000000-0005-0000-0000-000041090000}"/>
    <cellStyle name="Output 4 12 2" xfId="2588" xr:uid="{00000000-0005-0000-0000-000042090000}"/>
    <cellStyle name="Output 4 13" xfId="1920" xr:uid="{00000000-0005-0000-0000-000043090000}"/>
    <cellStyle name="Output 4 2" xfId="624" xr:uid="{00000000-0005-0000-0000-000044090000}"/>
    <cellStyle name="Output 4 2 2" xfId="1006" xr:uid="{00000000-0005-0000-0000-000045090000}"/>
    <cellStyle name="Output 4 2 2 2" xfId="2425" xr:uid="{00000000-0005-0000-0000-000046090000}"/>
    <cellStyle name="Output 4 2 3" xfId="1155" xr:uid="{00000000-0005-0000-0000-000047090000}"/>
    <cellStyle name="Output 4 2 3 2" xfId="2574" xr:uid="{00000000-0005-0000-0000-000048090000}"/>
    <cellStyle name="Output 4 2 4" xfId="1346" xr:uid="{00000000-0005-0000-0000-000049090000}"/>
    <cellStyle name="Output 4 2 4 2" xfId="2764" xr:uid="{00000000-0005-0000-0000-00004A090000}"/>
    <cellStyle name="Output 4 2 5" xfId="1476" xr:uid="{00000000-0005-0000-0000-00004B090000}"/>
    <cellStyle name="Output 4 2 5 2" xfId="2893" xr:uid="{00000000-0005-0000-0000-00004C090000}"/>
    <cellStyle name="Output 4 2 6" xfId="1583" xr:uid="{00000000-0005-0000-0000-00004D090000}"/>
    <cellStyle name="Output 4 2 6 2" xfId="3000" xr:uid="{00000000-0005-0000-0000-00004E090000}"/>
    <cellStyle name="Output 4 2 7" xfId="1663" xr:uid="{00000000-0005-0000-0000-00004F090000}"/>
    <cellStyle name="Output 4 2 7 2" xfId="3080" xr:uid="{00000000-0005-0000-0000-000050090000}"/>
    <cellStyle name="Output 4 2 8" xfId="1807" xr:uid="{00000000-0005-0000-0000-000051090000}"/>
    <cellStyle name="Output 4 2 8 2" xfId="3224" xr:uid="{00000000-0005-0000-0000-000052090000}"/>
    <cellStyle name="Output 4 2 9" xfId="2059" xr:uid="{00000000-0005-0000-0000-000053090000}"/>
    <cellStyle name="Output 4 3" xfId="625" xr:uid="{00000000-0005-0000-0000-000054090000}"/>
    <cellStyle name="Output 4 3 2" xfId="1007" xr:uid="{00000000-0005-0000-0000-000055090000}"/>
    <cellStyle name="Output 4 3 2 2" xfId="2426" xr:uid="{00000000-0005-0000-0000-000056090000}"/>
    <cellStyle name="Output 4 3 3" xfId="1156" xr:uid="{00000000-0005-0000-0000-000057090000}"/>
    <cellStyle name="Output 4 3 3 2" xfId="2575" xr:uid="{00000000-0005-0000-0000-000058090000}"/>
    <cellStyle name="Output 4 3 4" xfId="1347" xr:uid="{00000000-0005-0000-0000-000059090000}"/>
    <cellStyle name="Output 4 3 4 2" xfId="2765" xr:uid="{00000000-0005-0000-0000-00005A090000}"/>
    <cellStyle name="Output 4 3 5" xfId="1477" xr:uid="{00000000-0005-0000-0000-00005B090000}"/>
    <cellStyle name="Output 4 3 5 2" xfId="2894" xr:uid="{00000000-0005-0000-0000-00005C090000}"/>
    <cellStyle name="Output 4 3 6" xfId="1584" xr:uid="{00000000-0005-0000-0000-00005D090000}"/>
    <cellStyle name="Output 4 3 6 2" xfId="3001" xr:uid="{00000000-0005-0000-0000-00005E090000}"/>
    <cellStyle name="Output 4 3 7" xfId="1664" xr:uid="{00000000-0005-0000-0000-00005F090000}"/>
    <cellStyle name="Output 4 3 7 2" xfId="3081" xr:uid="{00000000-0005-0000-0000-000060090000}"/>
    <cellStyle name="Output 4 3 8" xfId="1808" xr:uid="{00000000-0005-0000-0000-000061090000}"/>
    <cellStyle name="Output 4 3 8 2" xfId="3225" xr:uid="{00000000-0005-0000-0000-000062090000}"/>
    <cellStyle name="Output 4 3 9" xfId="2060" xr:uid="{00000000-0005-0000-0000-000063090000}"/>
    <cellStyle name="Output 4 4" xfId="626" xr:uid="{00000000-0005-0000-0000-000064090000}"/>
    <cellStyle name="Output 4 4 2" xfId="1008" xr:uid="{00000000-0005-0000-0000-000065090000}"/>
    <cellStyle name="Output 4 4 2 2" xfId="2427" xr:uid="{00000000-0005-0000-0000-000066090000}"/>
    <cellStyle name="Output 4 4 3" xfId="1157" xr:uid="{00000000-0005-0000-0000-000067090000}"/>
    <cellStyle name="Output 4 4 3 2" xfId="2576" xr:uid="{00000000-0005-0000-0000-000068090000}"/>
    <cellStyle name="Output 4 4 4" xfId="1348" xr:uid="{00000000-0005-0000-0000-000069090000}"/>
    <cellStyle name="Output 4 4 4 2" xfId="2766" xr:uid="{00000000-0005-0000-0000-00006A090000}"/>
    <cellStyle name="Output 4 4 5" xfId="1478" xr:uid="{00000000-0005-0000-0000-00006B090000}"/>
    <cellStyle name="Output 4 4 5 2" xfId="2895" xr:uid="{00000000-0005-0000-0000-00006C090000}"/>
    <cellStyle name="Output 4 4 6" xfId="1585" xr:uid="{00000000-0005-0000-0000-00006D090000}"/>
    <cellStyle name="Output 4 4 6 2" xfId="3002" xr:uid="{00000000-0005-0000-0000-00006E090000}"/>
    <cellStyle name="Output 4 4 7" xfId="1665" xr:uid="{00000000-0005-0000-0000-00006F090000}"/>
    <cellStyle name="Output 4 4 7 2" xfId="3082" xr:uid="{00000000-0005-0000-0000-000070090000}"/>
    <cellStyle name="Output 4 4 8" xfId="1809" xr:uid="{00000000-0005-0000-0000-000071090000}"/>
    <cellStyle name="Output 4 4 8 2" xfId="3226" xr:uid="{00000000-0005-0000-0000-000072090000}"/>
    <cellStyle name="Output 4 4 9" xfId="2061" xr:uid="{00000000-0005-0000-0000-000073090000}"/>
    <cellStyle name="Output 4 5" xfId="627" xr:uid="{00000000-0005-0000-0000-000074090000}"/>
    <cellStyle name="Output 4 5 2" xfId="1009" xr:uid="{00000000-0005-0000-0000-000075090000}"/>
    <cellStyle name="Output 4 5 2 2" xfId="2428" xr:uid="{00000000-0005-0000-0000-000076090000}"/>
    <cellStyle name="Output 4 5 3" xfId="1158" xr:uid="{00000000-0005-0000-0000-000077090000}"/>
    <cellStyle name="Output 4 5 3 2" xfId="2577" xr:uid="{00000000-0005-0000-0000-000078090000}"/>
    <cellStyle name="Output 4 5 4" xfId="1349" xr:uid="{00000000-0005-0000-0000-000079090000}"/>
    <cellStyle name="Output 4 5 4 2" xfId="2767" xr:uid="{00000000-0005-0000-0000-00007A090000}"/>
    <cellStyle name="Output 4 5 5" xfId="1479" xr:uid="{00000000-0005-0000-0000-00007B090000}"/>
    <cellStyle name="Output 4 5 5 2" xfId="2896" xr:uid="{00000000-0005-0000-0000-00007C090000}"/>
    <cellStyle name="Output 4 5 6" xfId="1586" xr:uid="{00000000-0005-0000-0000-00007D090000}"/>
    <cellStyle name="Output 4 5 6 2" xfId="3003" xr:uid="{00000000-0005-0000-0000-00007E090000}"/>
    <cellStyle name="Output 4 5 7" xfId="1666" xr:uid="{00000000-0005-0000-0000-00007F090000}"/>
    <cellStyle name="Output 4 5 7 2" xfId="3083" xr:uid="{00000000-0005-0000-0000-000080090000}"/>
    <cellStyle name="Output 4 5 8" xfId="1810" xr:uid="{00000000-0005-0000-0000-000081090000}"/>
    <cellStyle name="Output 4 5 8 2" xfId="3227" xr:uid="{00000000-0005-0000-0000-000082090000}"/>
    <cellStyle name="Output 4 5 9" xfId="2062" xr:uid="{00000000-0005-0000-0000-000083090000}"/>
    <cellStyle name="Output 4 6" xfId="628" xr:uid="{00000000-0005-0000-0000-000084090000}"/>
    <cellStyle name="Output 4 6 2" xfId="1010" xr:uid="{00000000-0005-0000-0000-000085090000}"/>
    <cellStyle name="Output 4 6 2 2" xfId="2429" xr:uid="{00000000-0005-0000-0000-000086090000}"/>
    <cellStyle name="Output 4 6 3" xfId="1159" xr:uid="{00000000-0005-0000-0000-000087090000}"/>
    <cellStyle name="Output 4 6 3 2" xfId="2578" xr:uid="{00000000-0005-0000-0000-000088090000}"/>
    <cellStyle name="Output 4 6 4" xfId="1350" xr:uid="{00000000-0005-0000-0000-000089090000}"/>
    <cellStyle name="Output 4 6 4 2" xfId="2768" xr:uid="{00000000-0005-0000-0000-00008A090000}"/>
    <cellStyle name="Output 4 6 5" xfId="1480" xr:uid="{00000000-0005-0000-0000-00008B090000}"/>
    <cellStyle name="Output 4 6 5 2" xfId="2897" xr:uid="{00000000-0005-0000-0000-00008C090000}"/>
    <cellStyle name="Output 4 6 6" xfId="1587" xr:uid="{00000000-0005-0000-0000-00008D090000}"/>
    <cellStyle name="Output 4 6 6 2" xfId="3004" xr:uid="{00000000-0005-0000-0000-00008E090000}"/>
    <cellStyle name="Output 4 6 7" xfId="1667" xr:uid="{00000000-0005-0000-0000-00008F090000}"/>
    <cellStyle name="Output 4 6 7 2" xfId="3084" xr:uid="{00000000-0005-0000-0000-000090090000}"/>
    <cellStyle name="Output 4 6 8" xfId="1811" xr:uid="{00000000-0005-0000-0000-000091090000}"/>
    <cellStyle name="Output 4 6 8 2" xfId="3228" xr:uid="{00000000-0005-0000-0000-000092090000}"/>
    <cellStyle name="Output 4 6 9" xfId="2063" xr:uid="{00000000-0005-0000-0000-000093090000}"/>
    <cellStyle name="Output 4 7" xfId="863" xr:uid="{00000000-0005-0000-0000-000094090000}"/>
    <cellStyle name="Output 4 7 2" xfId="2282" xr:uid="{00000000-0005-0000-0000-000095090000}"/>
    <cellStyle name="Output 4 8" xfId="655" xr:uid="{00000000-0005-0000-0000-000096090000}"/>
    <cellStyle name="Output 4 8 2" xfId="2081" xr:uid="{00000000-0005-0000-0000-000097090000}"/>
    <cellStyle name="Output 4 9" xfId="1164" xr:uid="{00000000-0005-0000-0000-000098090000}"/>
    <cellStyle name="Output 4 9 2" xfId="2583" xr:uid="{00000000-0005-0000-0000-000099090000}"/>
    <cellStyle name="Output 4_Sheet1" xfId="629" xr:uid="{00000000-0005-0000-0000-00009A090000}"/>
    <cellStyle name="PB Table Heading" xfId="318" xr:uid="{00000000-0005-0000-0000-00009B090000}"/>
    <cellStyle name="PB Table Highlight1" xfId="319" xr:uid="{00000000-0005-0000-0000-00009C090000}"/>
    <cellStyle name="PB Table Highlight2" xfId="320" xr:uid="{00000000-0005-0000-0000-00009D090000}"/>
    <cellStyle name="PB Table Highlight3" xfId="321" xr:uid="{00000000-0005-0000-0000-00009E090000}"/>
    <cellStyle name="PB Table Standard Row" xfId="322" xr:uid="{00000000-0005-0000-0000-00009F090000}"/>
    <cellStyle name="PB Table Standard Row 2" xfId="630" xr:uid="{00000000-0005-0000-0000-0000A0090000}"/>
    <cellStyle name="PB Table Standard Row 2 2" xfId="1160" xr:uid="{00000000-0005-0000-0000-0000A1090000}"/>
    <cellStyle name="PB Table Standard Row 2 2 2" xfId="2579" xr:uid="{00000000-0005-0000-0000-0000A2090000}"/>
    <cellStyle name="PB Table Standard Row 2 3" xfId="1351" xr:uid="{00000000-0005-0000-0000-0000A3090000}"/>
    <cellStyle name="PB Table Standard Row 3" xfId="738" xr:uid="{00000000-0005-0000-0000-0000A4090000}"/>
    <cellStyle name="PB Table Standard Row 3 2" xfId="2163" xr:uid="{00000000-0005-0000-0000-0000A5090000}"/>
    <cellStyle name="PB Table Standard Row 4" xfId="758" xr:uid="{00000000-0005-0000-0000-0000A6090000}"/>
    <cellStyle name="PB Table Standard Row_Sheet1" xfId="631" xr:uid="{00000000-0005-0000-0000-0000A7090000}"/>
    <cellStyle name="PB Table Subtotal Row" xfId="323" xr:uid="{00000000-0005-0000-0000-0000A8090000}"/>
    <cellStyle name="PB Table Subtotal Row 2" xfId="752" xr:uid="{00000000-0005-0000-0000-0000A9090000}"/>
    <cellStyle name="PB Table Subtotal Row 2 2" xfId="2177" xr:uid="{00000000-0005-0000-0000-0000AA090000}"/>
    <cellStyle name="PB Table Subtotal Row 3" xfId="1170" xr:uid="{00000000-0005-0000-0000-0000AB090000}"/>
    <cellStyle name="PB Table Total Row" xfId="324" xr:uid="{00000000-0005-0000-0000-0000AC090000}"/>
    <cellStyle name="Percent" xfId="4" builtinId="5"/>
    <cellStyle name="Percent [0]" xfId="326" xr:uid="{00000000-0005-0000-0000-0000AE090000}"/>
    <cellStyle name="Percent [1]" xfId="327" xr:uid="{00000000-0005-0000-0000-0000AF090000}"/>
    <cellStyle name="Percent [2]" xfId="328" xr:uid="{00000000-0005-0000-0000-0000B0090000}"/>
    <cellStyle name="Percent [3]" xfId="329" xr:uid="{00000000-0005-0000-0000-0000B1090000}"/>
    <cellStyle name="Percent 10" xfId="330" xr:uid="{00000000-0005-0000-0000-0000B2090000}"/>
    <cellStyle name="Percent 11" xfId="331" xr:uid="{00000000-0005-0000-0000-0000B3090000}"/>
    <cellStyle name="Percent 12" xfId="332" xr:uid="{00000000-0005-0000-0000-0000B4090000}"/>
    <cellStyle name="Percent 13" xfId="333" xr:uid="{00000000-0005-0000-0000-0000B5090000}"/>
    <cellStyle name="Percent 14" xfId="429" xr:uid="{00000000-0005-0000-0000-0000B6090000}"/>
    <cellStyle name="Percent 14 2" xfId="1906" xr:uid="{00000000-0005-0000-0000-0000B7090000}"/>
    <cellStyle name="Percent 15" xfId="432" xr:uid="{00000000-0005-0000-0000-0000B8090000}"/>
    <cellStyle name="Percent 15 2" xfId="1909" xr:uid="{00000000-0005-0000-0000-0000B9090000}"/>
    <cellStyle name="Percent 16" xfId="435" xr:uid="{00000000-0005-0000-0000-0000BA090000}"/>
    <cellStyle name="Percent 16 2" xfId="1912" xr:uid="{00000000-0005-0000-0000-0000BB090000}"/>
    <cellStyle name="Percent 17" xfId="439" xr:uid="{00000000-0005-0000-0000-0000BC090000}"/>
    <cellStyle name="Percent 17 2" xfId="1916" xr:uid="{00000000-0005-0000-0000-0000BD090000}"/>
    <cellStyle name="Percent 18" xfId="442" xr:uid="{00000000-0005-0000-0000-0000BE090000}"/>
    <cellStyle name="Percent 19" xfId="448" xr:uid="{00000000-0005-0000-0000-0000BF090000}"/>
    <cellStyle name="Percent 2" xfId="334" xr:uid="{00000000-0005-0000-0000-0000C0090000}"/>
    <cellStyle name="Percent 2 2" xfId="335" xr:uid="{00000000-0005-0000-0000-0000C1090000}"/>
    <cellStyle name="Percent 2 2 2" xfId="424" xr:uid="{00000000-0005-0000-0000-0000C2090000}"/>
    <cellStyle name="Percent 20" xfId="325" xr:uid="{00000000-0005-0000-0000-0000C3090000}"/>
    <cellStyle name="Percent 21" xfId="471" xr:uid="{00000000-0005-0000-0000-0000C4090000}"/>
    <cellStyle name="Percent 22" xfId="450" xr:uid="{00000000-0005-0000-0000-0000C5090000}"/>
    <cellStyle name="Percent 23" xfId="1828" xr:uid="{00000000-0005-0000-0000-0000C6090000}"/>
    <cellStyle name="Percent 24" xfId="1820" xr:uid="{00000000-0005-0000-0000-0000C7090000}"/>
    <cellStyle name="Percent 3" xfId="336" xr:uid="{00000000-0005-0000-0000-0000C8090000}"/>
    <cellStyle name="Percent 3 2" xfId="337" xr:uid="{00000000-0005-0000-0000-0000C9090000}"/>
    <cellStyle name="Percent 3 3" xfId="338" xr:uid="{00000000-0005-0000-0000-0000CA090000}"/>
    <cellStyle name="Percent 4" xfId="339" xr:uid="{00000000-0005-0000-0000-0000CB090000}"/>
    <cellStyle name="Percent 5" xfId="340" xr:uid="{00000000-0005-0000-0000-0000CC090000}"/>
    <cellStyle name="Percent 6" xfId="341" xr:uid="{00000000-0005-0000-0000-0000CD090000}"/>
    <cellStyle name="Percent 7" xfId="342" xr:uid="{00000000-0005-0000-0000-0000CE090000}"/>
    <cellStyle name="Percent 8" xfId="343" xr:uid="{00000000-0005-0000-0000-0000CF090000}"/>
    <cellStyle name="Percent 9" xfId="344" xr:uid="{00000000-0005-0000-0000-0000D0090000}"/>
    <cellStyle name="PERCENTAGE" xfId="345" xr:uid="{00000000-0005-0000-0000-0000D1090000}"/>
    <cellStyle name="PERCENTAGE 2" xfId="783" xr:uid="{00000000-0005-0000-0000-0000D2090000}"/>
    <cellStyle name="PERCENTAGE 2 2" xfId="2206" xr:uid="{00000000-0005-0000-0000-0000D3090000}"/>
    <cellStyle name="PERCENTAGE 3" xfId="857" xr:uid="{00000000-0005-0000-0000-0000D4090000}"/>
    <cellStyle name="Perlong" xfId="346" xr:uid="{00000000-0005-0000-0000-0000D5090000}"/>
    <cellStyle name="PG_S0196" xfId="347" xr:uid="{00000000-0005-0000-0000-0000D6090000}"/>
    <cellStyle name="PGCL_CAN" xfId="348" xr:uid="{00000000-0005-0000-0000-0000D7090000}"/>
    <cellStyle name="PGL_IS" xfId="349" xr:uid="{00000000-0005-0000-0000-0000D8090000}"/>
    <cellStyle name="Pourcentage_TEMPTRAN" xfId="350" xr:uid="{00000000-0005-0000-0000-0000D9090000}"/>
    <cellStyle name="PropGenCurrencyFormat" xfId="351" xr:uid="{00000000-0005-0000-0000-0000DA090000}"/>
    <cellStyle name="Qté calculées" xfId="352" xr:uid="{00000000-0005-0000-0000-0000DB090000}"/>
    <cellStyle name="Qté calculées 2" xfId="472" xr:uid="{00000000-0005-0000-0000-0000DC090000}"/>
    <cellStyle name="Qté calculées 2 10" xfId="1936" xr:uid="{00000000-0005-0000-0000-0000DD090000}"/>
    <cellStyle name="Qté calculées 2 2" xfId="878" xr:uid="{00000000-0005-0000-0000-0000DE090000}"/>
    <cellStyle name="Qté calculées 2 2 2" xfId="2297" xr:uid="{00000000-0005-0000-0000-0000DF090000}"/>
    <cellStyle name="Qté calculées 2 3" xfId="1027" xr:uid="{00000000-0005-0000-0000-0000E0090000}"/>
    <cellStyle name="Qté calculées 2 3 2" xfId="2446" xr:uid="{00000000-0005-0000-0000-0000E1090000}"/>
    <cellStyle name="Qté calculées 2 4" xfId="1180" xr:uid="{00000000-0005-0000-0000-0000E2090000}"/>
    <cellStyle name="Qté calculées 2 4 2" xfId="2598" xr:uid="{00000000-0005-0000-0000-0000E3090000}"/>
    <cellStyle name="Qté calculées 2 5" xfId="1165" xr:uid="{00000000-0005-0000-0000-0000E4090000}"/>
    <cellStyle name="Qté calculées 2 5 2" xfId="2584" xr:uid="{00000000-0005-0000-0000-0000E5090000}"/>
    <cellStyle name="Qté calculées 2 6" xfId="1202" xr:uid="{00000000-0005-0000-0000-0000E6090000}"/>
    <cellStyle name="Qté calculées 2 6 2" xfId="2620" xr:uid="{00000000-0005-0000-0000-0000E7090000}"/>
    <cellStyle name="Qté calculées 2 7" xfId="1499" xr:uid="{00000000-0005-0000-0000-0000E8090000}"/>
    <cellStyle name="Qté calculées 2 7 2" xfId="2916" xr:uid="{00000000-0005-0000-0000-0000E9090000}"/>
    <cellStyle name="Qté calculées 2 8" xfId="1211" xr:uid="{00000000-0005-0000-0000-0000EA090000}"/>
    <cellStyle name="Qté calculées 2 8 2" xfId="2629" xr:uid="{00000000-0005-0000-0000-0000EB090000}"/>
    <cellStyle name="Qté calculées 2 9" xfId="1684" xr:uid="{00000000-0005-0000-0000-0000EC090000}"/>
    <cellStyle name="Qté calculées 2 9 2" xfId="3101" xr:uid="{00000000-0005-0000-0000-0000ED090000}"/>
    <cellStyle name="Qté calculées 3" xfId="489" xr:uid="{00000000-0005-0000-0000-0000EE090000}"/>
    <cellStyle name="Qté calculées 3 2" xfId="893" xr:uid="{00000000-0005-0000-0000-0000EF090000}"/>
    <cellStyle name="Qté calculées 3 2 2" xfId="2312" xr:uid="{00000000-0005-0000-0000-0000F0090000}"/>
    <cellStyle name="Qté calculées 3 3" xfId="1042" xr:uid="{00000000-0005-0000-0000-0000F1090000}"/>
    <cellStyle name="Qté calculées 3 3 2" xfId="2461" xr:uid="{00000000-0005-0000-0000-0000F2090000}"/>
    <cellStyle name="Qté calculées 3 4" xfId="739" xr:uid="{00000000-0005-0000-0000-0000F3090000}"/>
    <cellStyle name="Qté calculées 3 4 2" xfId="2164" xr:uid="{00000000-0005-0000-0000-0000F4090000}"/>
    <cellStyle name="Qté calculées 3 5" xfId="1367" xr:uid="{00000000-0005-0000-0000-0000F5090000}"/>
    <cellStyle name="Qté calculées 3 5 2" xfId="2784" xr:uid="{00000000-0005-0000-0000-0000F6090000}"/>
    <cellStyle name="Qté calculées 3 6" xfId="1016" xr:uid="{00000000-0005-0000-0000-0000F7090000}"/>
    <cellStyle name="Qté calculées 3 6 2" xfId="2435" xr:uid="{00000000-0005-0000-0000-0000F8090000}"/>
    <cellStyle name="Qté calculées 3 7" xfId="1699" xr:uid="{00000000-0005-0000-0000-0000F9090000}"/>
    <cellStyle name="Qté calculées 3 7 2" xfId="3116" xr:uid="{00000000-0005-0000-0000-0000FA090000}"/>
    <cellStyle name="Qté calculées 3 8" xfId="1951" xr:uid="{00000000-0005-0000-0000-0000FB090000}"/>
    <cellStyle name="Qté calculées 4" xfId="809" xr:uid="{00000000-0005-0000-0000-0000FC090000}"/>
    <cellStyle name="Qté calculées 4 2" xfId="2231" xr:uid="{00000000-0005-0000-0000-0000FD090000}"/>
    <cellStyle name="Qté calculées 5" xfId="715" xr:uid="{00000000-0005-0000-0000-0000FE090000}"/>
    <cellStyle name="Qté calculées 5 2" xfId="2140" xr:uid="{00000000-0005-0000-0000-0000FF090000}"/>
    <cellStyle name="Qté calculées 6" xfId="838" xr:uid="{00000000-0005-0000-0000-0000000A0000}"/>
    <cellStyle name="Qté calculées 6 2" xfId="2259" xr:uid="{00000000-0005-0000-0000-0000010A0000}"/>
    <cellStyle name="Qté calculées 7" xfId="1356" xr:uid="{00000000-0005-0000-0000-0000020A0000}"/>
    <cellStyle name="Qté calculées 7 2" xfId="2773" xr:uid="{00000000-0005-0000-0000-0000030A0000}"/>
    <cellStyle name="Qté calculées 8" xfId="663" xr:uid="{00000000-0005-0000-0000-0000040A0000}"/>
    <cellStyle name="Qté calculées 8 2" xfId="2089" xr:uid="{00000000-0005-0000-0000-0000050A0000}"/>
    <cellStyle name="Qté calculées 9" xfId="1877" xr:uid="{00000000-0005-0000-0000-0000060A0000}"/>
    <cellStyle name="Qté calculées_Sheet1" xfId="507" xr:uid="{00000000-0005-0000-0000-0000070A0000}"/>
    <cellStyle name="QTé entrées" xfId="353" xr:uid="{00000000-0005-0000-0000-0000080A0000}"/>
    <cellStyle name="QTé entrées 2" xfId="490" xr:uid="{00000000-0005-0000-0000-0000090A0000}"/>
    <cellStyle name="ratio" xfId="354" xr:uid="{00000000-0005-0000-0000-00000A0A0000}"/>
    <cellStyle name="ScotchRule" xfId="355" xr:uid="{00000000-0005-0000-0000-00000B0A0000}"/>
    <cellStyle name="Single Accounting" xfId="356" xr:uid="{00000000-0005-0000-0000-00000C0A0000}"/>
    <cellStyle name="Single Accounting 2" xfId="1878" xr:uid="{00000000-0005-0000-0000-00000D0A0000}"/>
    <cellStyle name="Small" xfId="357" xr:uid="{00000000-0005-0000-0000-00000E0A0000}"/>
    <cellStyle name="Small 2" xfId="473" xr:uid="{00000000-0005-0000-0000-00000F0A0000}"/>
    <cellStyle name="Small 2 10" xfId="1937" xr:uid="{00000000-0005-0000-0000-0000100A0000}"/>
    <cellStyle name="Small 2 2" xfId="879" xr:uid="{00000000-0005-0000-0000-0000110A0000}"/>
    <cellStyle name="Small 2 2 2" xfId="2298" xr:uid="{00000000-0005-0000-0000-0000120A0000}"/>
    <cellStyle name="Small 2 3" xfId="1028" xr:uid="{00000000-0005-0000-0000-0000130A0000}"/>
    <cellStyle name="Small 2 3 2" xfId="2447" xr:uid="{00000000-0005-0000-0000-0000140A0000}"/>
    <cellStyle name="Small 2 4" xfId="1181" xr:uid="{00000000-0005-0000-0000-0000150A0000}"/>
    <cellStyle name="Small 2 4 2" xfId="2599" xr:uid="{00000000-0005-0000-0000-0000160A0000}"/>
    <cellStyle name="Small 2 5" xfId="750" xr:uid="{00000000-0005-0000-0000-0000170A0000}"/>
    <cellStyle name="Small 2 5 2" xfId="2175" xr:uid="{00000000-0005-0000-0000-0000180A0000}"/>
    <cellStyle name="Small 2 6" xfId="856" xr:uid="{00000000-0005-0000-0000-0000190A0000}"/>
    <cellStyle name="Small 2 6 2" xfId="2276" xr:uid="{00000000-0005-0000-0000-00001A0A0000}"/>
    <cellStyle name="Small 2 7" xfId="1500" xr:uid="{00000000-0005-0000-0000-00001B0A0000}"/>
    <cellStyle name="Small 2 7 2" xfId="2917" xr:uid="{00000000-0005-0000-0000-00001C0A0000}"/>
    <cellStyle name="Small 2 8" xfId="660" xr:uid="{00000000-0005-0000-0000-00001D0A0000}"/>
    <cellStyle name="Small 2 8 2" xfId="2086" xr:uid="{00000000-0005-0000-0000-00001E0A0000}"/>
    <cellStyle name="Small 2 9" xfId="1685" xr:uid="{00000000-0005-0000-0000-00001F0A0000}"/>
    <cellStyle name="Small 2 9 2" xfId="3102" xr:uid="{00000000-0005-0000-0000-0000200A0000}"/>
    <cellStyle name="Small 3" xfId="491" xr:uid="{00000000-0005-0000-0000-0000210A0000}"/>
    <cellStyle name="Small 3 2" xfId="895" xr:uid="{00000000-0005-0000-0000-0000220A0000}"/>
    <cellStyle name="Small 3 2 2" xfId="2314" xr:uid="{00000000-0005-0000-0000-0000230A0000}"/>
    <cellStyle name="Small 3 3" xfId="1044" xr:uid="{00000000-0005-0000-0000-0000240A0000}"/>
    <cellStyle name="Small 3 3 2" xfId="2463" xr:uid="{00000000-0005-0000-0000-0000250A0000}"/>
    <cellStyle name="Small 3 4" xfId="737" xr:uid="{00000000-0005-0000-0000-0000260A0000}"/>
    <cellStyle name="Small 3 4 2" xfId="2162" xr:uid="{00000000-0005-0000-0000-0000270A0000}"/>
    <cellStyle name="Small 3 5" xfId="1368" xr:uid="{00000000-0005-0000-0000-0000280A0000}"/>
    <cellStyle name="Small 3 5 2" xfId="2785" xr:uid="{00000000-0005-0000-0000-0000290A0000}"/>
    <cellStyle name="Small 3 6" xfId="854" xr:uid="{00000000-0005-0000-0000-00002A0A0000}"/>
    <cellStyle name="Small 3 6 2" xfId="2275" xr:uid="{00000000-0005-0000-0000-00002B0A0000}"/>
    <cellStyle name="Small 3 7" xfId="1700" xr:uid="{00000000-0005-0000-0000-00002C0A0000}"/>
    <cellStyle name="Small 3 7 2" xfId="3117" xr:uid="{00000000-0005-0000-0000-00002D0A0000}"/>
    <cellStyle name="Small 3 8" xfId="1952" xr:uid="{00000000-0005-0000-0000-00002E0A0000}"/>
    <cellStyle name="Small 4" xfId="811" xr:uid="{00000000-0005-0000-0000-00002F0A0000}"/>
    <cellStyle name="Small 4 2" xfId="2233" xr:uid="{00000000-0005-0000-0000-0000300A0000}"/>
    <cellStyle name="Small 5" xfId="711" xr:uid="{00000000-0005-0000-0000-0000310A0000}"/>
    <cellStyle name="Small 5 2" xfId="2136" xr:uid="{00000000-0005-0000-0000-0000320A0000}"/>
    <cellStyle name="Small 6" xfId="1270" xr:uid="{00000000-0005-0000-0000-0000330A0000}"/>
    <cellStyle name="Small 6 2" xfId="2688" xr:uid="{00000000-0005-0000-0000-0000340A0000}"/>
    <cellStyle name="Small 7" xfId="770" xr:uid="{00000000-0005-0000-0000-0000350A0000}"/>
    <cellStyle name="Small 7 2" xfId="2194" xr:uid="{00000000-0005-0000-0000-0000360A0000}"/>
    <cellStyle name="Small 8" xfId="757" xr:uid="{00000000-0005-0000-0000-0000370A0000}"/>
    <cellStyle name="Small 8 2" xfId="2182" xr:uid="{00000000-0005-0000-0000-0000380A0000}"/>
    <cellStyle name="Small 9" xfId="1879" xr:uid="{00000000-0005-0000-0000-0000390A0000}"/>
    <cellStyle name="Small_Sheet1" xfId="508" xr:uid="{00000000-0005-0000-0000-00003A0A0000}"/>
    <cellStyle name="Standard_Add. Doc." xfId="358" xr:uid="{00000000-0005-0000-0000-00003B0A0000}"/>
    <cellStyle name="Style 1" xfId="359" xr:uid="{00000000-0005-0000-0000-00003C0A0000}"/>
    <cellStyle name="Subheader" xfId="360" xr:uid="{00000000-0005-0000-0000-00003D0A0000}"/>
    <cellStyle name="Subtitle" xfId="361" xr:uid="{00000000-0005-0000-0000-00003E0A0000}"/>
    <cellStyle name="sum" xfId="362" xr:uid="{00000000-0005-0000-0000-00003F0A0000}"/>
    <cellStyle name="Table Heading hk" xfId="418" xr:uid="{00000000-0005-0000-0000-0000400A0000}"/>
    <cellStyle name="Table Heading hk 10" xfId="669" xr:uid="{00000000-0005-0000-0000-0000410A0000}"/>
    <cellStyle name="Table Heading hk 10 2" xfId="2095" xr:uid="{00000000-0005-0000-0000-0000420A0000}"/>
    <cellStyle name="Table Heading hk 11" xfId="1900" xr:uid="{00000000-0005-0000-0000-0000430A0000}"/>
    <cellStyle name="Table Heading hk 2" xfId="487" xr:uid="{00000000-0005-0000-0000-0000440A0000}"/>
    <cellStyle name="Table Heading hk 2 10" xfId="1949" xr:uid="{00000000-0005-0000-0000-0000450A0000}"/>
    <cellStyle name="Table Heading hk 2 2" xfId="891" xr:uid="{00000000-0005-0000-0000-0000460A0000}"/>
    <cellStyle name="Table Heading hk 2 2 2" xfId="2310" xr:uid="{00000000-0005-0000-0000-0000470A0000}"/>
    <cellStyle name="Table Heading hk 2 3" xfId="1040" xr:uid="{00000000-0005-0000-0000-0000480A0000}"/>
    <cellStyle name="Table Heading hk 2 3 2" xfId="2459" xr:uid="{00000000-0005-0000-0000-0000490A0000}"/>
    <cellStyle name="Table Heading hk 2 4" xfId="1194" xr:uid="{00000000-0005-0000-0000-00004A0A0000}"/>
    <cellStyle name="Table Heading hk 2 4 2" xfId="2612" xr:uid="{00000000-0005-0000-0000-00004B0A0000}"/>
    <cellStyle name="Table Heading hk 2 5" xfId="741" xr:uid="{00000000-0005-0000-0000-00004C0A0000}"/>
    <cellStyle name="Table Heading hk 2 5 2" xfId="2166" xr:uid="{00000000-0005-0000-0000-00004D0A0000}"/>
    <cellStyle name="Table Heading hk 2 6" xfId="1365" xr:uid="{00000000-0005-0000-0000-00004E0A0000}"/>
    <cellStyle name="Table Heading hk 2 6 2" xfId="2782" xr:uid="{00000000-0005-0000-0000-00004F0A0000}"/>
    <cellStyle name="Table Heading hk 2 7" xfId="1512" xr:uid="{00000000-0005-0000-0000-0000500A0000}"/>
    <cellStyle name="Table Heading hk 2 7 2" xfId="2929" xr:uid="{00000000-0005-0000-0000-0000510A0000}"/>
    <cellStyle name="Table Heading hk 2 8" xfId="1287" xr:uid="{00000000-0005-0000-0000-0000520A0000}"/>
    <cellStyle name="Table Heading hk 2 8 2" xfId="2705" xr:uid="{00000000-0005-0000-0000-0000530A0000}"/>
    <cellStyle name="Table Heading hk 2 9" xfId="1697" xr:uid="{00000000-0005-0000-0000-0000540A0000}"/>
    <cellStyle name="Table Heading hk 2 9 2" xfId="3114" xr:uid="{00000000-0005-0000-0000-0000550A0000}"/>
    <cellStyle name="Table Heading hk 3" xfId="503" xr:uid="{00000000-0005-0000-0000-0000560A0000}"/>
    <cellStyle name="Table Heading hk 3 10" xfId="785" xr:uid="{00000000-0005-0000-0000-0000570A0000}"/>
    <cellStyle name="Table Heading hk 3 10 2" xfId="2208" xr:uid="{00000000-0005-0000-0000-0000580A0000}"/>
    <cellStyle name="Table Heading hk 3 11" xfId="1712" xr:uid="{00000000-0005-0000-0000-0000590A0000}"/>
    <cellStyle name="Table Heading hk 3 11 2" xfId="3129" xr:uid="{00000000-0005-0000-0000-00005A0A0000}"/>
    <cellStyle name="Table Heading hk 3 12" xfId="1964" xr:uid="{00000000-0005-0000-0000-00005B0A0000}"/>
    <cellStyle name="Table Heading hk 3 2" xfId="632" xr:uid="{00000000-0005-0000-0000-00005C0A0000}"/>
    <cellStyle name="Table Heading hk 3 2 2" xfId="1011" xr:uid="{00000000-0005-0000-0000-00005D0A0000}"/>
    <cellStyle name="Table Heading hk 3 2 2 2" xfId="2430" xr:uid="{00000000-0005-0000-0000-00005E0A0000}"/>
    <cellStyle name="Table Heading hk 3 2 3" xfId="1161" xr:uid="{00000000-0005-0000-0000-00005F0A0000}"/>
    <cellStyle name="Table Heading hk 3 2 3 2" xfId="2580" xr:uid="{00000000-0005-0000-0000-0000600A0000}"/>
    <cellStyle name="Table Heading hk 3 2 4" xfId="1352" xr:uid="{00000000-0005-0000-0000-0000610A0000}"/>
    <cellStyle name="Table Heading hk 3 2 4 2" xfId="2769" xr:uid="{00000000-0005-0000-0000-0000620A0000}"/>
    <cellStyle name="Table Heading hk 3 2 5" xfId="1483" xr:uid="{00000000-0005-0000-0000-0000630A0000}"/>
    <cellStyle name="Table Heading hk 3 2 5 2" xfId="2900" xr:uid="{00000000-0005-0000-0000-0000640A0000}"/>
    <cellStyle name="Table Heading hk 3 2 6" xfId="1668" xr:uid="{00000000-0005-0000-0000-0000650A0000}"/>
    <cellStyle name="Table Heading hk 3 2 6 2" xfId="3085" xr:uid="{00000000-0005-0000-0000-0000660A0000}"/>
    <cellStyle name="Table Heading hk 3 2 7" xfId="1812" xr:uid="{00000000-0005-0000-0000-0000670A0000}"/>
    <cellStyle name="Table Heading hk 3 2 7 2" xfId="3229" xr:uid="{00000000-0005-0000-0000-0000680A0000}"/>
    <cellStyle name="Table Heading hk 3 2 8" xfId="2064" xr:uid="{00000000-0005-0000-0000-0000690A0000}"/>
    <cellStyle name="Table Heading hk 3 3" xfId="633" xr:uid="{00000000-0005-0000-0000-00006A0A0000}"/>
    <cellStyle name="Table Heading hk 3 3 2" xfId="1012" xr:uid="{00000000-0005-0000-0000-00006B0A0000}"/>
    <cellStyle name="Table Heading hk 3 3 2 2" xfId="2431" xr:uid="{00000000-0005-0000-0000-00006C0A0000}"/>
    <cellStyle name="Table Heading hk 3 3 3" xfId="1162" xr:uid="{00000000-0005-0000-0000-00006D0A0000}"/>
    <cellStyle name="Table Heading hk 3 3 3 2" xfId="2581" xr:uid="{00000000-0005-0000-0000-00006E0A0000}"/>
    <cellStyle name="Table Heading hk 3 3 4" xfId="1353" xr:uid="{00000000-0005-0000-0000-00006F0A0000}"/>
    <cellStyle name="Table Heading hk 3 3 4 2" xfId="2770" xr:uid="{00000000-0005-0000-0000-0000700A0000}"/>
    <cellStyle name="Table Heading hk 3 3 5" xfId="1484" xr:uid="{00000000-0005-0000-0000-0000710A0000}"/>
    <cellStyle name="Table Heading hk 3 3 5 2" xfId="2901" xr:uid="{00000000-0005-0000-0000-0000720A0000}"/>
    <cellStyle name="Table Heading hk 3 3 6" xfId="1669" xr:uid="{00000000-0005-0000-0000-0000730A0000}"/>
    <cellStyle name="Table Heading hk 3 3 6 2" xfId="3086" xr:uid="{00000000-0005-0000-0000-0000740A0000}"/>
    <cellStyle name="Table Heading hk 3 3 7" xfId="1813" xr:uid="{00000000-0005-0000-0000-0000750A0000}"/>
    <cellStyle name="Table Heading hk 3 3 7 2" xfId="3230" xr:uid="{00000000-0005-0000-0000-0000760A0000}"/>
    <cellStyle name="Table Heading hk 3 3 8" xfId="2065" xr:uid="{00000000-0005-0000-0000-0000770A0000}"/>
    <cellStyle name="Table Heading hk 3 4" xfId="634" xr:uid="{00000000-0005-0000-0000-0000780A0000}"/>
    <cellStyle name="Table Heading hk 3 4 2" xfId="1013" xr:uid="{00000000-0005-0000-0000-0000790A0000}"/>
    <cellStyle name="Table Heading hk 3 4 2 2" xfId="2432" xr:uid="{00000000-0005-0000-0000-00007A0A0000}"/>
    <cellStyle name="Table Heading hk 3 4 3" xfId="1163" xr:uid="{00000000-0005-0000-0000-00007B0A0000}"/>
    <cellStyle name="Table Heading hk 3 4 3 2" xfId="2582" xr:uid="{00000000-0005-0000-0000-00007C0A0000}"/>
    <cellStyle name="Table Heading hk 3 4 4" xfId="1354" xr:uid="{00000000-0005-0000-0000-00007D0A0000}"/>
    <cellStyle name="Table Heading hk 3 4 4 2" xfId="2771" xr:uid="{00000000-0005-0000-0000-00007E0A0000}"/>
    <cellStyle name="Table Heading hk 3 4 5" xfId="1485" xr:uid="{00000000-0005-0000-0000-00007F0A0000}"/>
    <cellStyle name="Table Heading hk 3 4 5 2" xfId="2902" xr:uid="{00000000-0005-0000-0000-0000800A0000}"/>
    <cellStyle name="Table Heading hk 3 4 6" xfId="1670" xr:uid="{00000000-0005-0000-0000-0000810A0000}"/>
    <cellStyle name="Table Heading hk 3 4 6 2" xfId="3087" xr:uid="{00000000-0005-0000-0000-0000820A0000}"/>
    <cellStyle name="Table Heading hk 3 4 7" xfId="1814" xr:uid="{00000000-0005-0000-0000-0000830A0000}"/>
    <cellStyle name="Table Heading hk 3 4 7 2" xfId="3231" xr:uid="{00000000-0005-0000-0000-0000840A0000}"/>
    <cellStyle name="Table Heading hk 3 4 8" xfId="2066" xr:uid="{00000000-0005-0000-0000-0000850A0000}"/>
    <cellStyle name="Table Heading hk 3 5" xfId="907" xr:uid="{00000000-0005-0000-0000-0000860A0000}"/>
    <cellStyle name="Table Heading hk 3 5 2" xfId="2326" xr:uid="{00000000-0005-0000-0000-0000870A0000}"/>
    <cellStyle name="Table Heading hk 3 6" xfId="1056" xr:uid="{00000000-0005-0000-0000-0000880A0000}"/>
    <cellStyle name="Table Heading hk 3 6 2" xfId="2475" xr:uid="{00000000-0005-0000-0000-0000890A0000}"/>
    <cellStyle name="Table Heading hk 3 7" xfId="1205" xr:uid="{00000000-0005-0000-0000-00008A0A0000}"/>
    <cellStyle name="Table Heading hk 3 7 2" xfId="2623" xr:uid="{00000000-0005-0000-0000-00008B0A0000}"/>
    <cellStyle name="Table Heading hk 3 8" xfId="1380" xr:uid="{00000000-0005-0000-0000-00008C0A0000}"/>
    <cellStyle name="Table Heading hk 3 8 2" xfId="2797" xr:uid="{00000000-0005-0000-0000-00008D0A0000}"/>
    <cellStyle name="Table Heading hk 3 9" xfId="1516" xr:uid="{00000000-0005-0000-0000-00008E0A0000}"/>
    <cellStyle name="Table Heading hk 3 9 2" xfId="2933" xr:uid="{00000000-0005-0000-0000-00008F0A0000}"/>
    <cellStyle name="Table Heading hk 3_Sheet1" xfId="635" xr:uid="{00000000-0005-0000-0000-0000900A0000}"/>
    <cellStyle name="Table Heading hk 4" xfId="845" xr:uid="{00000000-0005-0000-0000-0000910A0000}"/>
    <cellStyle name="Table Heading hk 4 2" xfId="2266" xr:uid="{00000000-0005-0000-0000-0000920A0000}"/>
    <cellStyle name="Table Heading hk 5" xfId="668" xr:uid="{00000000-0005-0000-0000-0000930A0000}"/>
    <cellStyle name="Table Heading hk 5 2" xfId="2094" xr:uid="{00000000-0005-0000-0000-0000940A0000}"/>
    <cellStyle name="Table Heading hk 6" xfId="810" xr:uid="{00000000-0005-0000-0000-0000950A0000}"/>
    <cellStyle name="Table Heading hk 6 2" xfId="2232" xr:uid="{00000000-0005-0000-0000-0000960A0000}"/>
    <cellStyle name="Table Heading hk 7" xfId="1207" xr:uid="{00000000-0005-0000-0000-0000970A0000}"/>
    <cellStyle name="Table Heading hk 7 2" xfId="2625" xr:uid="{00000000-0005-0000-0000-0000980A0000}"/>
    <cellStyle name="Table Heading hk 8" xfId="665" xr:uid="{00000000-0005-0000-0000-0000990A0000}"/>
    <cellStyle name="Table Heading hk 8 2" xfId="2091" xr:uid="{00000000-0005-0000-0000-00009A0A0000}"/>
    <cellStyle name="Table Heading hk 9" xfId="1486" xr:uid="{00000000-0005-0000-0000-00009B0A0000}"/>
    <cellStyle name="Table Heading hk 9 2" xfId="2903" xr:uid="{00000000-0005-0000-0000-00009C0A0000}"/>
    <cellStyle name="Table Heading hk_Sheet1" xfId="509" xr:uid="{00000000-0005-0000-0000-00009D0A0000}"/>
    <cellStyle name="TextNormal" xfId="443" xr:uid="{00000000-0005-0000-0000-00009E0A0000}"/>
    <cellStyle name="Times 10" xfId="363" xr:uid="{00000000-0005-0000-0000-00009F0A0000}"/>
    <cellStyle name="Times 12" xfId="364" xr:uid="{00000000-0005-0000-0000-0000A00A0000}"/>
    <cellStyle name="Titel 2" xfId="365" xr:uid="{00000000-0005-0000-0000-0000A10A0000}"/>
    <cellStyle name="Title 2" xfId="366" xr:uid="{00000000-0005-0000-0000-0000A20A0000}"/>
    <cellStyle name="Total 2" xfId="367" xr:uid="{00000000-0005-0000-0000-0000A30A0000}"/>
    <cellStyle name="Total 2 2" xfId="791" xr:uid="{00000000-0005-0000-0000-0000A40A0000}"/>
    <cellStyle name="Total 2 2 2" xfId="2214" xr:uid="{00000000-0005-0000-0000-0000A50A0000}"/>
    <cellStyle name="Total 2 3" xfId="872" xr:uid="{00000000-0005-0000-0000-0000A60A0000}"/>
    <cellStyle name="Total 2 3 2" xfId="2291" xr:uid="{00000000-0005-0000-0000-0000A70A0000}"/>
    <cellStyle name="Total 2 4" xfId="796" xr:uid="{00000000-0005-0000-0000-0000A80A0000}"/>
    <cellStyle name="Tusental (0)_Technical Sheet" xfId="368" xr:uid="{00000000-0005-0000-0000-0000A90A0000}"/>
    <cellStyle name="Tusental_Technical Sheet" xfId="369" xr:uid="{00000000-0005-0000-0000-0000AA0A0000}"/>
    <cellStyle name="Unit" xfId="370" xr:uid="{00000000-0005-0000-0000-0000AB0A0000}"/>
    <cellStyle name="update" xfId="371" xr:uid="{00000000-0005-0000-0000-0000AC0A0000}"/>
    <cellStyle name="User_Defined_A" xfId="372" xr:uid="{00000000-0005-0000-0000-0000AD0A0000}"/>
    <cellStyle name="Valuta (0)" xfId="373" xr:uid="{00000000-0005-0000-0000-0000AE0A0000}"/>
    <cellStyle name="Valuta (0) 2" xfId="1880" xr:uid="{00000000-0005-0000-0000-0000AF0A0000}"/>
    <cellStyle name="Valuta_Technical Sheet" xfId="374" xr:uid="{00000000-0005-0000-0000-0000B00A0000}"/>
    <cellStyle name="Virgule fixe" xfId="375" xr:uid="{00000000-0005-0000-0000-0000B10A0000}"/>
    <cellStyle name="Währung [0]_Add. Doc." xfId="376" xr:uid="{00000000-0005-0000-0000-0000B20A0000}"/>
    <cellStyle name="Währung_Add. Doc." xfId="377" xr:uid="{00000000-0005-0000-0000-0000B30A0000}"/>
    <cellStyle name="Walutowy [0]_12" xfId="378" xr:uid="{00000000-0005-0000-0000-0000B40A0000}"/>
    <cellStyle name="Walutowy_12" xfId="379" xr:uid="{00000000-0005-0000-0000-0000B50A0000}"/>
    <cellStyle name="Warning Text 2" xfId="380" xr:uid="{00000000-0005-0000-0000-0000B60A0000}"/>
    <cellStyle name="x" xfId="381" xr:uid="{00000000-0005-0000-0000-0000B70A0000}"/>
    <cellStyle name="x 2" xfId="474" xr:uid="{00000000-0005-0000-0000-0000B80A0000}"/>
    <cellStyle name="x 2 10" xfId="1938" xr:uid="{00000000-0005-0000-0000-0000B90A0000}"/>
    <cellStyle name="x 2 2" xfId="880" xr:uid="{00000000-0005-0000-0000-0000BA0A0000}"/>
    <cellStyle name="x 2 2 2" xfId="2299" xr:uid="{00000000-0005-0000-0000-0000BB0A0000}"/>
    <cellStyle name="x 2 3" xfId="1029" xr:uid="{00000000-0005-0000-0000-0000BC0A0000}"/>
    <cellStyle name="x 2 3 2" xfId="2448" xr:uid="{00000000-0005-0000-0000-0000BD0A0000}"/>
    <cellStyle name="x 2 4" xfId="1182" xr:uid="{00000000-0005-0000-0000-0000BE0A0000}"/>
    <cellStyle name="x 2 4 2" xfId="2600" xr:uid="{00000000-0005-0000-0000-0000BF0A0000}"/>
    <cellStyle name="x 2 5" xfId="672" xr:uid="{00000000-0005-0000-0000-0000C00A0000}"/>
    <cellStyle name="x 2 5 2" xfId="2098" xr:uid="{00000000-0005-0000-0000-0000C10A0000}"/>
    <cellStyle name="x 2 6" xfId="1203" xr:uid="{00000000-0005-0000-0000-0000C20A0000}"/>
    <cellStyle name="x 2 6 2" xfId="2621" xr:uid="{00000000-0005-0000-0000-0000C30A0000}"/>
    <cellStyle name="x 2 7" xfId="1501" xr:uid="{00000000-0005-0000-0000-0000C40A0000}"/>
    <cellStyle name="x 2 7 2" xfId="2918" xr:uid="{00000000-0005-0000-0000-0000C50A0000}"/>
    <cellStyle name="x 2 8" xfId="753" xr:uid="{00000000-0005-0000-0000-0000C60A0000}"/>
    <cellStyle name="x 2 8 2" xfId="2178" xr:uid="{00000000-0005-0000-0000-0000C70A0000}"/>
    <cellStyle name="x 2 9" xfId="1686" xr:uid="{00000000-0005-0000-0000-0000C80A0000}"/>
    <cellStyle name="x 2 9 2" xfId="3103" xr:uid="{00000000-0005-0000-0000-0000C90A0000}"/>
    <cellStyle name="x 3" xfId="492" xr:uid="{00000000-0005-0000-0000-0000CA0A0000}"/>
    <cellStyle name="x 3 2" xfId="896" xr:uid="{00000000-0005-0000-0000-0000CB0A0000}"/>
    <cellStyle name="x 3 2 2" xfId="2315" xr:uid="{00000000-0005-0000-0000-0000CC0A0000}"/>
    <cellStyle name="x 3 3" xfId="1045" xr:uid="{00000000-0005-0000-0000-0000CD0A0000}"/>
    <cellStyle name="x 3 3 2" xfId="2464" xr:uid="{00000000-0005-0000-0000-0000CE0A0000}"/>
    <cellStyle name="x 3 4" xfId="836" xr:uid="{00000000-0005-0000-0000-0000CF0A0000}"/>
    <cellStyle name="x 3 4 2" xfId="2257" xr:uid="{00000000-0005-0000-0000-0000D00A0000}"/>
    <cellStyle name="x 3 5" xfId="1369" xr:uid="{00000000-0005-0000-0000-0000D10A0000}"/>
    <cellStyle name="x 3 5 2" xfId="2786" xr:uid="{00000000-0005-0000-0000-0000D20A0000}"/>
    <cellStyle name="x 3 6" xfId="794" xr:uid="{00000000-0005-0000-0000-0000D30A0000}"/>
    <cellStyle name="x 3 6 2" xfId="2217" xr:uid="{00000000-0005-0000-0000-0000D40A0000}"/>
    <cellStyle name="x 3 7" xfId="1701" xr:uid="{00000000-0005-0000-0000-0000D50A0000}"/>
    <cellStyle name="x 3 7 2" xfId="3118" xr:uid="{00000000-0005-0000-0000-0000D60A0000}"/>
    <cellStyle name="x 3 8" xfId="1953" xr:uid="{00000000-0005-0000-0000-0000D70A0000}"/>
    <cellStyle name="x 4" xfId="822" xr:uid="{00000000-0005-0000-0000-0000D80A0000}"/>
    <cellStyle name="x 4 2" xfId="2243" xr:uid="{00000000-0005-0000-0000-0000D90A0000}"/>
    <cellStyle name="x 5" xfId="690" xr:uid="{00000000-0005-0000-0000-0000DA0A0000}"/>
    <cellStyle name="x 5 2" xfId="2115" xr:uid="{00000000-0005-0000-0000-0000DB0A0000}"/>
    <cellStyle name="x 6" xfId="787" xr:uid="{00000000-0005-0000-0000-0000DC0A0000}"/>
    <cellStyle name="x 6 2" xfId="2210" xr:uid="{00000000-0005-0000-0000-0000DD0A0000}"/>
    <cellStyle name="x 7" xfId="1523" xr:uid="{00000000-0005-0000-0000-0000DE0A0000}"/>
    <cellStyle name="x 7 2" xfId="2940" xr:uid="{00000000-0005-0000-0000-0000DF0A0000}"/>
    <cellStyle name="x 8" xfId="1355" xr:uid="{00000000-0005-0000-0000-0000E00A0000}"/>
    <cellStyle name="x 8 2" xfId="2772" xr:uid="{00000000-0005-0000-0000-0000E10A0000}"/>
    <cellStyle name="x 9" xfId="1881" xr:uid="{00000000-0005-0000-0000-0000E20A0000}"/>
    <cellStyle name="x_01 SV AG" xfId="382" xr:uid="{00000000-0005-0000-0000-0000E30A0000}"/>
    <cellStyle name="x_01 SV AG 2" xfId="475" xr:uid="{00000000-0005-0000-0000-0000E40A0000}"/>
    <cellStyle name="x_01 SV AG 2 10" xfId="1939" xr:uid="{00000000-0005-0000-0000-0000E50A0000}"/>
    <cellStyle name="x_01 SV AG 2 2" xfId="881" xr:uid="{00000000-0005-0000-0000-0000E60A0000}"/>
    <cellStyle name="x_01 SV AG 2 2 2" xfId="2300" xr:uid="{00000000-0005-0000-0000-0000E70A0000}"/>
    <cellStyle name="x_01 SV AG 2 3" xfId="1030" xr:uid="{00000000-0005-0000-0000-0000E80A0000}"/>
    <cellStyle name="x_01 SV AG 2 3 2" xfId="2449" xr:uid="{00000000-0005-0000-0000-0000E90A0000}"/>
    <cellStyle name="x_01 SV AG 2 4" xfId="1183" xr:uid="{00000000-0005-0000-0000-0000EA0A0000}"/>
    <cellStyle name="x_01 SV AG 2 4 2" xfId="2601" xr:uid="{00000000-0005-0000-0000-0000EB0A0000}"/>
    <cellStyle name="x_01 SV AG 2 5" xfId="667" xr:uid="{00000000-0005-0000-0000-0000EC0A0000}"/>
    <cellStyle name="x_01 SV AG 2 5 2" xfId="2093" xr:uid="{00000000-0005-0000-0000-0000ED0A0000}"/>
    <cellStyle name="x_01 SV AG 2 6" xfId="858" xr:uid="{00000000-0005-0000-0000-0000EE0A0000}"/>
    <cellStyle name="x_01 SV AG 2 6 2" xfId="2277" xr:uid="{00000000-0005-0000-0000-0000EF0A0000}"/>
    <cellStyle name="x_01 SV AG 2 7" xfId="1502" xr:uid="{00000000-0005-0000-0000-0000F00A0000}"/>
    <cellStyle name="x_01 SV AG 2 7 2" xfId="2919" xr:uid="{00000000-0005-0000-0000-0000F10A0000}"/>
    <cellStyle name="x_01 SV AG 2 8" xfId="894" xr:uid="{00000000-0005-0000-0000-0000F20A0000}"/>
    <cellStyle name="x_01 SV AG 2 8 2" xfId="2313" xr:uid="{00000000-0005-0000-0000-0000F30A0000}"/>
    <cellStyle name="x_01 SV AG 2 9" xfId="1687" xr:uid="{00000000-0005-0000-0000-0000F40A0000}"/>
    <cellStyle name="x_01 SV AG 2 9 2" xfId="3104" xr:uid="{00000000-0005-0000-0000-0000F50A0000}"/>
    <cellStyle name="x_01 SV AG 3" xfId="493" xr:uid="{00000000-0005-0000-0000-0000F60A0000}"/>
    <cellStyle name="x_01 SV AG 3 2" xfId="897" xr:uid="{00000000-0005-0000-0000-0000F70A0000}"/>
    <cellStyle name="x_01 SV AG 3 2 2" xfId="2316" xr:uid="{00000000-0005-0000-0000-0000F80A0000}"/>
    <cellStyle name="x_01 SV AG 3 3" xfId="1046" xr:uid="{00000000-0005-0000-0000-0000F90A0000}"/>
    <cellStyle name="x_01 SV AG 3 3 2" xfId="2465" xr:uid="{00000000-0005-0000-0000-0000FA0A0000}"/>
    <cellStyle name="x_01 SV AG 3 4" xfId="736" xr:uid="{00000000-0005-0000-0000-0000FB0A0000}"/>
    <cellStyle name="x_01 SV AG 3 4 2" xfId="2161" xr:uid="{00000000-0005-0000-0000-0000FC0A0000}"/>
    <cellStyle name="x_01 SV AG 3 5" xfId="1370" xr:uid="{00000000-0005-0000-0000-0000FD0A0000}"/>
    <cellStyle name="x_01 SV AG 3 5 2" xfId="2787" xr:uid="{00000000-0005-0000-0000-0000FE0A0000}"/>
    <cellStyle name="x_01 SV AG 3 6" xfId="807" xr:uid="{00000000-0005-0000-0000-0000FF0A0000}"/>
    <cellStyle name="x_01 SV AG 3 6 2" xfId="2229" xr:uid="{00000000-0005-0000-0000-0000000B0000}"/>
    <cellStyle name="x_01 SV AG 3 7" xfId="1702" xr:uid="{00000000-0005-0000-0000-0000010B0000}"/>
    <cellStyle name="x_01 SV AG 3 7 2" xfId="3119" xr:uid="{00000000-0005-0000-0000-0000020B0000}"/>
    <cellStyle name="x_01 SV AG 3 8" xfId="1954" xr:uid="{00000000-0005-0000-0000-0000030B0000}"/>
    <cellStyle name="x_01 SV AG 4" xfId="823" xr:uid="{00000000-0005-0000-0000-0000040B0000}"/>
    <cellStyle name="x_01 SV AG 4 2" xfId="2244" xr:uid="{00000000-0005-0000-0000-0000050B0000}"/>
    <cellStyle name="x_01 SV AG 5" xfId="689" xr:uid="{00000000-0005-0000-0000-0000060B0000}"/>
    <cellStyle name="x_01 SV AG 5 2" xfId="2114" xr:uid="{00000000-0005-0000-0000-0000070B0000}"/>
    <cellStyle name="x_01 SV AG 6" xfId="840" xr:uid="{00000000-0005-0000-0000-0000080B0000}"/>
    <cellStyle name="x_01 SV AG 6 2" xfId="2261" xr:uid="{00000000-0005-0000-0000-0000090B0000}"/>
    <cellStyle name="x_01 SV AG 7" xfId="1522" xr:uid="{00000000-0005-0000-0000-00000A0B0000}"/>
    <cellStyle name="x_01 SV AG 7 2" xfId="2939" xr:uid="{00000000-0005-0000-0000-00000B0B0000}"/>
    <cellStyle name="x_01 SV AG 8" xfId="763" xr:uid="{00000000-0005-0000-0000-00000C0B0000}"/>
    <cellStyle name="x_01 SV AG 8 2" xfId="2187" xr:uid="{00000000-0005-0000-0000-00000D0B0000}"/>
    <cellStyle name="x_01 SV AG 9" xfId="1882" xr:uid="{00000000-0005-0000-0000-00000E0B0000}"/>
    <cellStyle name="x_Copy of Saham simulasi  25-11-2008" xfId="383" xr:uid="{00000000-0005-0000-0000-00000F0B0000}"/>
    <cellStyle name="x_Copy of Saham simulasi  25-11-2008 2" xfId="476" xr:uid="{00000000-0005-0000-0000-0000100B0000}"/>
    <cellStyle name="x_Copy of Saham simulasi  25-11-2008 2 10" xfId="1940" xr:uid="{00000000-0005-0000-0000-0000110B0000}"/>
    <cellStyle name="x_Copy of Saham simulasi  25-11-2008 2 2" xfId="882" xr:uid="{00000000-0005-0000-0000-0000120B0000}"/>
    <cellStyle name="x_Copy of Saham simulasi  25-11-2008 2 2 2" xfId="2301" xr:uid="{00000000-0005-0000-0000-0000130B0000}"/>
    <cellStyle name="x_Copy of Saham simulasi  25-11-2008 2 3" xfId="1031" xr:uid="{00000000-0005-0000-0000-0000140B0000}"/>
    <cellStyle name="x_Copy of Saham simulasi  25-11-2008 2 3 2" xfId="2450" xr:uid="{00000000-0005-0000-0000-0000150B0000}"/>
    <cellStyle name="x_Copy of Saham simulasi  25-11-2008 2 4" xfId="1184" xr:uid="{00000000-0005-0000-0000-0000160B0000}"/>
    <cellStyle name="x_Copy of Saham simulasi  25-11-2008 2 4 2" xfId="2602" xr:uid="{00000000-0005-0000-0000-0000170B0000}"/>
    <cellStyle name="x_Copy of Saham simulasi  25-11-2008 2 5" xfId="1166" xr:uid="{00000000-0005-0000-0000-0000180B0000}"/>
    <cellStyle name="x_Copy of Saham simulasi  25-11-2008 2 5 2" xfId="2585" xr:uid="{00000000-0005-0000-0000-0000190B0000}"/>
    <cellStyle name="x_Copy of Saham simulasi  25-11-2008 2 6" xfId="1204" xr:uid="{00000000-0005-0000-0000-00001A0B0000}"/>
    <cellStyle name="x_Copy of Saham simulasi  25-11-2008 2 6 2" xfId="2622" xr:uid="{00000000-0005-0000-0000-00001B0B0000}"/>
    <cellStyle name="x_Copy of Saham simulasi  25-11-2008 2 7" xfId="1503" xr:uid="{00000000-0005-0000-0000-00001C0B0000}"/>
    <cellStyle name="x_Copy of Saham simulasi  25-11-2008 2 7 2" xfId="2920" xr:uid="{00000000-0005-0000-0000-00001D0B0000}"/>
    <cellStyle name="x_Copy of Saham simulasi  25-11-2008 2 8" xfId="778" xr:uid="{00000000-0005-0000-0000-00001E0B0000}"/>
    <cellStyle name="x_Copy of Saham simulasi  25-11-2008 2 8 2" xfId="2201" xr:uid="{00000000-0005-0000-0000-00001F0B0000}"/>
    <cellStyle name="x_Copy of Saham simulasi  25-11-2008 2 9" xfId="1688" xr:uid="{00000000-0005-0000-0000-0000200B0000}"/>
    <cellStyle name="x_Copy of Saham simulasi  25-11-2008 2 9 2" xfId="3105" xr:uid="{00000000-0005-0000-0000-0000210B0000}"/>
    <cellStyle name="x_Copy of Saham simulasi  25-11-2008 3" xfId="494" xr:uid="{00000000-0005-0000-0000-0000220B0000}"/>
    <cellStyle name="x_Copy of Saham simulasi  25-11-2008 3 2" xfId="898" xr:uid="{00000000-0005-0000-0000-0000230B0000}"/>
    <cellStyle name="x_Copy of Saham simulasi  25-11-2008 3 2 2" xfId="2317" xr:uid="{00000000-0005-0000-0000-0000240B0000}"/>
    <cellStyle name="x_Copy of Saham simulasi  25-11-2008 3 3" xfId="1047" xr:uid="{00000000-0005-0000-0000-0000250B0000}"/>
    <cellStyle name="x_Copy of Saham simulasi  25-11-2008 3 3 2" xfId="2466" xr:uid="{00000000-0005-0000-0000-0000260B0000}"/>
    <cellStyle name="x_Copy of Saham simulasi  25-11-2008 3 4" xfId="735" xr:uid="{00000000-0005-0000-0000-0000270B0000}"/>
    <cellStyle name="x_Copy of Saham simulasi  25-11-2008 3 4 2" xfId="2160" xr:uid="{00000000-0005-0000-0000-0000280B0000}"/>
    <cellStyle name="x_Copy of Saham simulasi  25-11-2008 3 5" xfId="1371" xr:uid="{00000000-0005-0000-0000-0000290B0000}"/>
    <cellStyle name="x_Copy of Saham simulasi  25-11-2008 3 5 2" xfId="2788" xr:uid="{00000000-0005-0000-0000-00002A0B0000}"/>
    <cellStyle name="x_Copy of Saham simulasi  25-11-2008 3 6" xfId="813" xr:uid="{00000000-0005-0000-0000-00002B0B0000}"/>
    <cellStyle name="x_Copy of Saham simulasi  25-11-2008 3 6 2" xfId="2235" xr:uid="{00000000-0005-0000-0000-00002C0B0000}"/>
    <cellStyle name="x_Copy of Saham simulasi  25-11-2008 3 7" xfId="1703" xr:uid="{00000000-0005-0000-0000-00002D0B0000}"/>
    <cellStyle name="x_Copy of Saham simulasi  25-11-2008 3 7 2" xfId="3120" xr:uid="{00000000-0005-0000-0000-00002E0B0000}"/>
    <cellStyle name="x_Copy of Saham simulasi  25-11-2008 3 8" xfId="1955" xr:uid="{00000000-0005-0000-0000-00002F0B0000}"/>
    <cellStyle name="x_Copy of Saham simulasi  25-11-2008 4" xfId="824" xr:uid="{00000000-0005-0000-0000-0000300B0000}"/>
    <cellStyle name="x_Copy of Saham simulasi  25-11-2008 4 2" xfId="2245" xr:uid="{00000000-0005-0000-0000-0000310B0000}"/>
    <cellStyle name="x_Copy of Saham simulasi  25-11-2008 5" xfId="688" xr:uid="{00000000-0005-0000-0000-0000320B0000}"/>
    <cellStyle name="x_Copy of Saham simulasi  25-11-2008 5 2" xfId="2113" xr:uid="{00000000-0005-0000-0000-0000330B0000}"/>
    <cellStyle name="x_Copy of Saham simulasi  25-11-2008 6" xfId="847" xr:uid="{00000000-0005-0000-0000-0000340B0000}"/>
    <cellStyle name="x_Copy of Saham simulasi  25-11-2008 6 2" xfId="2268" xr:uid="{00000000-0005-0000-0000-0000350B0000}"/>
    <cellStyle name="x_Copy of Saham simulasi  25-11-2008 7" xfId="1521" xr:uid="{00000000-0005-0000-0000-0000360B0000}"/>
    <cellStyle name="x_Copy of Saham simulasi  25-11-2008 7 2" xfId="2938" xr:uid="{00000000-0005-0000-0000-0000370B0000}"/>
    <cellStyle name="x_Copy of Saham simulasi  25-11-2008 8" xfId="909" xr:uid="{00000000-0005-0000-0000-0000380B0000}"/>
    <cellStyle name="x_Copy of Saham simulasi  25-11-2008 8 2" xfId="2328" xr:uid="{00000000-0005-0000-0000-0000390B0000}"/>
    <cellStyle name="x_Copy of Saham simulasi  25-11-2008 9" xfId="1883" xr:uid="{00000000-0005-0000-0000-00003A0B0000}"/>
    <cellStyle name="x_Cstar 130608rev" xfId="384" xr:uid="{00000000-0005-0000-0000-00003B0B0000}"/>
    <cellStyle name="x_Cstar 130608rev 2" xfId="477" xr:uid="{00000000-0005-0000-0000-00003C0B0000}"/>
    <cellStyle name="x_Cstar 130608rev 2 10" xfId="1941" xr:uid="{00000000-0005-0000-0000-00003D0B0000}"/>
    <cellStyle name="x_Cstar 130608rev 2 2" xfId="883" xr:uid="{00000000-0005-0000-0000-00003E0B0000}"/>
    <cellStyle name="x_Cstar 130608rev 2 2 2" xfId="2302" xr:uid="{00000000-0005-0000-0000-00003F0B0000}"/>
    <cellStyle name="x_Cstar 130608rev 2 3" xfId="1032" xr:uid="{00000000-0005-0000-0000-0000400B0000}"/>
    <cellStyle name="x_Cstar 130608rev 2 3 2" xfId="2451" xr:uid="{00000000-0005-0000-0000-0000410B0000}"/>
    <cellStyle name="x_Cstar 130608rev 2 4" xfId="1185" xr:uid="{00000000-0005-0000-0000-0000420B0000}"/>
    <cellStyle name="x_Cstar 130608rev 2 4 2" xfId="2603" xr:uid="{00000000-0005-0000-0000-0000430B0000}"/>
    <cellStyle name="x_Cstar 130608rev 2 5" xfId="749" xr:uid="{00000000-0005-0000-0000-0000440B0000}"/>
    <cellStyle name="x_Cstar 130608rev 2 5 2" xfId="2174" xr:uid="{00000000-0005-0000-0000-0000450B0000}"/>
    <cellStyle name="x_Cstar 130608rev 2 6" xfId="1357" xr:uid="{00000000-0005-0000-0000-0000460B0000}"/>
    <cellStyle name="x_Cstar 130608rev 2 6 2" xfId="2774" xr:uid="{00000000-0005-0000-0000-0000470B0000}"/>
    <cellStyle name="x_Cstar 130608rev 2 7" xfId="1504" xr:uid="{00000000-0005-0000-0000-0000480B0000}"/>
    <cellStyle name="x_Cstar 130608rev 2 7 2" xfId="2921" xr:uid="{00000000-0005-0000-0000-0000490B0000}"/>
    <cellStyle name="x_Cstar 130608rev 2 8" xfId="8" xr:uid="{00000000-0005-0000-0000-00004A0B0000}"/>
    <cellStyle name="x_Cstar 130608rev 2 8 2" xfId="1832" xr:uid="{00000000-0005-0000-0000-00004B0B0000}"/>
    <cellStyle name="x_Cstar 130608rev 2 9" xfId="1689" xr:uid="{00000000-0005-0000-0000-00004C0B0000}"/>
    <cellStyle name="x_Cstar 130608rev 2 9 2" xfId="3106" xr:uid="{00000000-0005-0000-0000-00004D0B0000}"/>
    <cellStyle name="x_Cstar 130608rev 3" xfId="495" xr:uid="{00000000-0005-0000-0000-00004E0B0000}"/>
    <cellStyle name="x_Cstar 130608rev 3 2" xfId="899" xr:uid="{00000000-0005-0000-0000-00004F0B0000}"/>
    <cellStyle name="x_Cstar 130608rev 3 2 2" xfId="2318" xr:uid="{00000000-0005-0000-0000-0000500B0000}"/>
    <cellStyle name="x_Cstar 130608rev 3 3" xfId="1048" xr:uid="{00000000-0005-0000-0000-0000510B0000}"/>
    <cellStyle name="x_Cstar 130608rev 3 3 2" xfId="2467" xr:uid="{00000000-0005-0000-0000-0000520B0000}"/>
    <cellStyle name="x_Cstar 130608rev 3 4" xfId="734" xr:uid="{00000000-0005-0000-0000-0000530B0000}"/>
    <cellStyle name="x_Cstar 130608rev 3 4 2" xfId="2159" xr:uid="{00000000-0005-0000-0000-0000540B0000}"/>
    <cellStyle name="x_Cstar 130608rev 3 5" xfId="1372" xr:uid="{00000000-0005-0000-0000-0000550B0000}"/>
    <cellStyle name="x_Cstar 130608rev 3 5 2" xfId="2789" xr:uid="{00000000-0005-0000-0000-0000560B0000}"/>
    <cellStyle name="x_Cstar 130608rev 3 6" xfId="1288" xr:uid="{00000000-0005-0000-0000-0000570B0000}"/>
    <cellStyle name="x_Cstar 130608rev 3 6 2" xfId="2706" xr:uid="{00000000-0005-0000-0000-0000580B0000}"/>
    <cellStyle name="x_Cstar 130608rev 3 7" xfId="1704" xr:uid="{00000000-0005-0000-0000-0000590B0000}"/>
    <cellStyle name="x_Cstar 130608rev 3 7 2" xfId="3121" xr:uid="{00000000-0005-0000-0000-00005A0B0000}"/>
    <cellStyle name="x_Cstar 130608rev 3 8" xfId="1956" xr:uid="{00000000-0005-0000-0000-00005B0B0000}"/>
    <cellStyle name="x_Cstar 130608rev 4" xfId="825" xr:uid="{00000000-0005-0000-0000-00005C0B0000}"/>
    <cellStyle name="x_Cstar 130608rev 4 2" xfId="2246" xr:uid="{00000000-0005-0000-0000-00005D0B0000}"/>
    <cellStyle name="x_Cstar 130608rev 5" xfId="687" xr:uid="{00000000-0005-0000-0000-00005E0B0000}"/>
    <cellStyle name="x_Cstar 130608rev 5 2" xfId="2112" xr:uid="{00000000-0005-0000-0000-00005F0B0000}"/>
    <cellStyle name="x_Cstar 130608rev 6" xfId="851" xr:uid="{00000000-0005-0000-0000-0000600B0000}"/>
    <cellStyle name="x_Cstar 130608rev 6 2" xfId="2272" xr:uid="{00000000-0005-0000-0000-0000610B0000}"/>
    <cellStyle name="x_Cstar 130608rev 7" xfId="1520" xr:uid="{00000000-0005-0000-0000-0000620B0000}"/>
    <cellStyle name="x_Cstar 130608rev 7 2" xfId="2937" xr:uid="{00000000-0005-0000-0000-0000630B0000}"/>
    <cellStyle name="x_Cstar 130608rev 8" xfId="804" xr:uid="{00000000-0005-0000-0000-0000640B0000}"/>
    <cellStyle name="x_Cstar 130608rev 8 2" xfId="2226" xr:uid="{00000000-0005-0000-0000-0000650B0000}"/>
    <cellStyle name="x_Cstar 130608rev 9" xfId="1884" xr:uid="{00000000-0005-0000-0000-0000660B0000}"/>
    <cellStyle name="x_GrandKemang Hotel cek" xfId="385" xr:uid="{00000000-0005-0000-0000-0000670B0000}"/>
    <cellStyle name="x_GrandKemang Hotel cek 2" xfId="478" xr:uid="{00000000-0005-0000-0000-0000680B0000}"/>
    <cellStyle name="x_GrandKemang Hotel cek 2 10" xfId="1942" xr:uid="{00000000-0005-0000-0000-0000690B0000}"/>
    <cellStyle name="x_GrandKemang Hotel cek 2 2" xfId="884" xr:uid="{00000000-0005-0000-0000-00006A0B0000}"/>
    <cellStyle name="x_GrandKemang Hotel cek 2 2 2" xfId="2303" xr:uid="{00000000-0005-0000-0000-00006B0B0000}"/>
    <cellStyle name="x_GrandKemang Hotel cek 2 3" xfId="1033" xr:uid="{00000000-0005-0000-0000-00006C0B0000}"/>
    <cellStyle name="x_GrandKemang Hotel cek 2 3 2" xfId="2452" xr:uid="{00000000-0005-0000-0000-00006D0B0000}"/>
    <cellStyle name="x_GrandKemang Hotel cek 2 4" xfId="1186" xr:uid="{00000000-0005-0000-0000-00006E0B0000}"/>
    <cellStyle name="x_GrandKemang Hotel cek 2 4 2" xfId="2604" xr:uid="{00000000-0005-0000-0000-00006F0B0000}"/>
    <cellStyle name="x_GrandKemang Hotel cek 2 5" xfId="1057" xr:uid="{00000000-0005-0000-0000-0000700B0000}"/>
    <cellStyle name="x_GrandKemang Hotel cek 2 5 2" xfId="2476" xr:uid="{00000000-0005-0000-0000-0000710B0000}"/>
    <cellStyle name="x_GrandKemang Hotel cek 2 6" xfId="1358" xr:uid="{00000000-0005-0000-0000-0000720B0000}"/>
    <cellStyle name="x_GrandKemang Hotel cek 2 6 2" xfId="2775" xr:uid="{00000000-0005-0000-0000-0000730B0000}"/>
    <cellStyle name="x_GrandKemang Hotel cek 2 7" xfId="1505" xr:uid="{00000000-0005-0000-0000-0000740B0000}"/>
    <cellStyle name="x_GrandKemang Hotel cek 2 7 2" xfId="2922" xr:uid="{00000000-0005-0000-0000-0000750B0000}"/>
    <cellStyle name="x_GrandKemang Hotel cek 2 8" xfId="814" xr:uid="{00000000-0005-0000-0000-0000760B0000}"/>
    <cellStyle name="x_GrandKemang Hotel cek 2 8 2" xfId="2236" xr:uid="{00000000-0005-0000-0000-0000770B0000}"/>
    <cellStyle name="x_GrandKemang Hotel cek 2 9" xfId="1690" xr:uid="{00000000-0005-0000-0000-0000780B0000}"/>
    <cellStyle name="x_GrandKemang Hotel cek 2 9 2" xfId="3107" xr:uid="{00000000-0005-0000-0000-0000790B0000}"/>
    <cellStyle name="x_GrandKemang Hotel cek 3" xfId="496" xr:uid="{00000000-0005-0000-0000-00007A0B0000}"/>
    <cellStyle name="x_GrandKemang Hotel cek 3 2" xfId="900" xr:uid="{00000000-0005-0000-0000-00007B0B0000}"/>
    <cellStyle name="x_GrandKemang Hotel cek 3 2 2" xfId="2319" xr:uid="{00000000-0005-0000-0000-00007C0B0000}"/>
    <cellStyle name="x_GrandKemang Hotel cek 3 3" xfId="1049" xr:uid="{00000000-0005-0000-0000-00007D0B0000}"/>
    <cellStyle name="x_GrandKemang Hotel cek 3 3 2" xfId="2468" xr:uid="{00000000-0005-0000-0000-00007E0B0000}"/>
    <cellStyle name="x_GrandKemang Hotel cek 3 4" xfId="733" xr:uid="{00000000-0005-0000-0000-00007F0B0000}"/>
    <cellStyle name="x_GrandKemang Hotel cek 3 4 2" xfId="2158" xr:uid="{00000000-0005-0000-0000-0000800B0000}"/>
    <cellStyle name="x_GrandKemang Hotel cek 3 5" xfId="1373" xr:uid="{00000000-0005-0000-0000-0000810B0000}"/>
    <cellStyle name="x_GrandKemang Hotel cek 3 5 2" xfId="2790" xr:uid="{00000000-0005-0000-0000-0000820B0000}"/>
    <cellStyle name="x_GrandKemang Hotel cek 3 6" xfId="983" xr:uid="{00000000-0005-0000-0000-0000830B0000}"/>
    <cellStyle name="x_GrandKemang Hotel cek 3 6 2" xfId="2402" xr:uid="{00000000-0005-0000-0000-0000840B0000}"/>
    <cellStyle name="x_GrandKemang Hotel cek 3 7" xfId="1705" xr:uid="{00000000-0005-0000-0000-0000850B0000}"/>
    <cellStyle name="x_GrandKemang Hotel cek 3 7 2" xfId="3122" xr:uid="{00000000-0005-0000-0000-0000860B0000}"/>
    <cellStyle name="x_GrandKemang Hotel cek 3 8" xfId="1957" xr:uid="{00000000-0005-0000-0000-0000870B0000}"/>
    <cellStyle name="x_GrandKemang Hotel cek 4" xfId="826" xr:uid="{00000000-0005-0000-0000-0000880B0000}"/>
    <cellStyle name="x_GrandKemang Hotel cek 4 2" xfId="2247" xr:uid="{00000000-0005-0000-0000-0000890B0000}"/>
    <cellStyle name="x_GrandKemang Hotel cek 5" xfId="686" xr:uid="{00000000-0005-0000-0000-00008A0B0000}"/>
    <cellStyle name="x_GrandKemang Hotel cek 5 2" xfId="2111" xr:uid="{00000000-0005-0000-0000-00008B0B0000}"/>
    <cellStyle name="x_GrandKemang Hotel cek 6" xfId="860" xr:uid="{00000000-0005-0000-0000-00008C0B0000}"/>
    <cellStyle name="x_GrandKemang Hotel cek 6 2" xfId="2279" xr:uid="{00000000-0005-0000-0000-00008D0B0000}"/>
    <cellStyle name="x_GrandKemang Hotel cek 7" xfId="1519" xr:uid="{00000000-0005-0000-0000-00008E0B0000}"/>
    <cellStyle name="x_GrandKemang Hotel cek 7 2" xfId="2936" xr:uid="{00000000-0005-0000-0000-00008F0B0000}"/>
    <cellStyle name="x_GrandKemang Hotel cek 8" xfId="1514" xr:uid="{00000000-0005-0000-0000-0000900B0000}"/>
    <cellStyle name="x_GrandKemang Hotel cek 8 2" xfId="2931" xr:uid="{00000000-0005-0000-0000-0000910B0000}"/>
    <cellStyle name="x_GrandKemang Hotel cek 9" xfId="1885" xr:uid="{00000000-0005-0000-0000-0000920B0000}"/>
    <cellStyle name="x_PETROWIDADA_as of 311207_draft1" xfId="386" xr:uid="{00000000-0005-0000-0000-0000930B0000}"/>
    <cellStyle name="x_PETROWIDADA_as of 311207_draft1 2" xfId="479" xr:uid="{00000000-0005-0000-0000-0000940B0000}"/>
    <cellStyle name="x_PETROWIDADA_as of 311207_draft1 2 10" xfId="1943" xr:uid="{00000000-0005-0000-0000-0000950B0000}"/>
    <cellStyle name="x_PETROWIDADA_as of 311207_draft1 2 2" xfId="885" xr:uid="{00000000-0005-0000-0000-0000960B0000}"/>
    <cellStyle name="x_PETROWIDADA_as of 311207_draft1 2 2 2" xfId="2304" xr:uid="{00000000-0005-0000-0000-0000970B0000}"/>
    <cellStyle name="x_PETROWIDADA_as of 311207_draft1 2 3" xfId="1034" xr:uid="{00000000-0005-0000-0000-0000980B0000}"/>
    <cellStyle name="x_PETROWIDADA_as of 311207_draft1 2 3 2" xfId="2453" xr:uid="{00000000-0005-0000-0000-0000990B0000}"/>
    <cellStyle name="x_PETROWIDADA_as of 311207_draft1 2 4" xfId="1187" xr:uid="{00000000-0005-0000-0000-00009A0B0000}"/>
    <cellStyle name="x_PETROWIDADA_as of 311207_draft1 2 4 2" xfId="2605" xr:uid="{00000000-0005-0000-0000-00009B0B0000}"/>
    <cellStyle name="x_PETROWIDADA_as of 311207_draft1 2 5" xfId="834" xr:uid="{00000000-0005-0000-0000-00009C0B0000}"/>
    <cellStyle name="x_PETROWIDADA_as of 311207_draft1 2 5 2" xfId="2255" xr:uid="{00000000-0005-0000-0000-00009D0B0000}"/>
    <cellStyle name="x_PETROWIDADA_as of 311207_draft1 2 6" xfId="1359" xr:uid="{00000000-0005-0000-0000-00009E0B0000}"/>
    <cellStyle name="x_PETROWIDADA_as of 311207_draft1 2 6 2" xfId="2776" xr:uid="{00000000-0005-0000-0000-00009F0B0000}"/>
    <cellStyle name="x_PETROWIDADA_as of 311207_draft1 2 7" xfId="1506" xr:uid="{00000000-0005-0000-0000-0000A00B0000}"/>
    <cellStyle name="x_PETROWIDADA_as of 311207_draft1 2 7 2" xfId="2923" xr:uid="{00000000-0005-0000-0000-0000A10B0000}"/>
    <cellStyle name="x_PETROWIDADA_as of 311207_draft1 2 8" xfId="808" xr:uid="{00000000-0005-0000-0000-0000A20B0000}"/>
    <cellStyle name="x_PETROWIDADA_as of 311207_draft1 2 8 2" xfId="2230" xr:uid="{00000000-0005-0000-0000-0000A30B0000}"/>
    <cellStyle name="x_PETROWIDADA_as of 311207_draft1 2 9" xfId="1691" xr:uid="{00000000-0005-0000-0000-0000A40B0000}"/>
    <cellStyle name="x_PETROWIDADA_as of 311207_draft1 2 9 2" xfId="3108" xr:uid="{00000000-0005-0000-0000-0000A50B0000}"/>
    <cellStyle name="x_PETROWIDADA_as of 311207_draft1 3" xfId="497" xr:uid="{00000000-0005-0000-0000-0000A60B0000}"/>
    <cellStyle name="x_PETROWIDADA_as of 311207_draft1 3 2" xfId="901" xr:uid="{00000000-0005-0000-0000-0000A70B0000}"/>
    <cellStyle name="x_PETROWIDADA_as of 311207_draft1 3 2 2" xfId="2320" xr:uid="{00000000-0005-0000-0000-0000A80B0000}"/>
    <cellStyle name="x_PETROWIDADA_as of 311207_draft1 3 3" xfId="1050" xr:uid="{00000000-0005-0000-0000-0000A90B0000}"/>
    <cellStyle name="x_PETROWIDADA_as of 311207_draft1 3 3 2" xfId="2469" xr:uid="{00000000-0005-0000-0000-0000AA0B0000}"/>
    <cellStyle name="x_PETROWIDADA_as of 311207_draft1 3 4" xfId="732" xr:uid="{00000000-0005-0000-0000-0000AB0B0000}"/>
    <cellStyle name="x_PETROWIDADA_as of 311207_draft1 3 4 2" xfId="2157" xr:uid="{00000000-0005-0000-0000-0000AC0B0000}"/>
    <cellStyle name="x_PETROWIDADA_as of 311207_draft1 3 5" xfId="1374" xr:uid="{00000000-0005-0000-0000-0000AD0B0000}"/>
    <cellStyle name="x_PETROWIDADA_as of 311207_draft1 3 5 2" xfId="2791" xr:uid="{00000000-0005-0000-0000-0000AE0B0000}"/>
    <cellStyle name="x_PETROWIDADA_as of 311207_draft1 3 6" xfId="1206" xr:uid="{00000000-0005-0000-0000-0000AF0B0000}"/>
    <cellStyle name="x_PETROWIDADA_as of 311207_draft1 3 6 2" xfId="2624" xr:uid="{00000000-0005-0000-0000-0000B00B0000}"/>
    <cellStyle name="x_PETROWIDADA_as of 311207_draft1 3 7" xfId="1706" xr:uid="{00000000-0005-0000-0000-0000B10B0000}"/>
    <cellStyle name="x_PETROWIDADA_as of 311207_draft1 3 7 2" xfId="3123" xr:uid="{00000000-0005-0000-0000-0000B20B0000}"/>
    <cellStyle name="x_PETROWIDADA_as of 311207_draft1 3 8" xfId="1958" xr:uid="{00000000-0005-0000-0000-0000B30B0000}"/>
    <cellStyle name="x_PETROWIDADA_as of 311207_draft1 4" xfId="827" xr:uid="{00000000-0005-0000-0000-0000B40B0000}"/>
    <cellStyle name="x_PETROWIDADA_as of 311207_draft1 4 2" xfId="2248" xr:uid="{00000000-0005-0000-0000-0000B50B0000}"/>
    <cellStyle name="x_PETROWIDADA_as of 311207_draft1 5" xfId="685" xr:uid="{00000000-0005-0000-0000-0000B60B0000}"/>
    <cellStyle name="x_PETROWIDADA_as of 311207_draft1 5 2" xfId="2110" xr:uid="{00000000-0005-0000-0000-0000B70B0000}"/>
    <cellStyle name="x_PETROWIDADA_as of 311207_draft1 6" xfId="1015" xr:uid="{00000000-0005-0000-0000-0000B80B0000}"/>
    <cellStyle name="x_PETROWIDADA_as of 311207_draft1 6 2" xfId="2434" xr:uid="{00000000-0005-0000-0000-0000B90B0000}"/>
    <cellStyle name="x_PETROWIDADA_as of 311207_draft1 7" xfId="1518" xr:uid="{00000000-0005-0000-0000-0000BA0B0000}"/>
    <cellStyle name="x_PETROWIDADA_as of 311207_draft1 7 2" xfId="2935" xr:uid="{00000000-0005-0000-0000-0000BB0B0000}"/>
    <cellStyle name="x_PETROWIDADA_as of 311207_draft1 8" xfId="1517" xr:uid="{00000000-0005-0000-0000-0000BC0B0000}"/>
    <cellStyle name="x_PETROWIDADA_as of 311207_draft1 8 2" xfId="2934" xr:uid="{00000000-0005-0000-0000-0000BD0B0000}"/>
    <cellStyle name="x_PETROWIDADA_as of 311207_draft1 9" xfId="1886" xr:uid="{00000000-0005-0000-0000-0000BE0B0000}"/>
    <cellStyle name="x_PMI 04 Draft AF - 14-2-2008" xfId="387" xr:uid="{00000000-0005-0000-0000-0000BF0B0000}"/>
    <cellStyle name="x_PMI 04 Draft AF - 14-2-2008 2" xfId="480" xr:uid="{00000000-0005-0000-0000-0000C00B0000}"/>
    <cellStyle name="x_PMI 04 Draft AF - 14-2-2008 2 10" xfId="1944" xr:uid="{00000000-0005-0000-0000-0000C10B0000}"/>
    <cellStyle name="x_PMI 04 Draft AF - 14-2-2008 2 2" xfId="886" xr:uid="{00000000-0005-0000-0000-0000C20B0000}"/>
    <cellStyle name="x_PMI 04 Draft AF - 14-2-2008 2 2 2" xfId="2305" xr:uid="{00000000-0005-0000-0000-0000C30B0000}"/>
    <cellStyle name="x_PMI 04 Draft AF - 14-2-2008 2 3" xfId="1035" xr:uid="{00000000-0005-0000-0000-0000C40B0000}"/>
    <cellStyle name="x_PMI 04 Draft AF - 14-2-2008 2 3 2" xfId="2454" xr:uid="{00000000-0005-0000-0000-0000C50B0000}"/>
    <cellStyle name="x_PMI 04 Draft AF - 14-2-2008 2 4" xfId="1188" xr:uid="{00000000-0005-0000-0000-0000C60B0000}"/>
    <cellStyle name="x_PMI 04 Draft AF - 14-2-2008 2 4 2" xfId="2606" xr:uid="{00000000-0005-0000-0000-0000C70B0000}"/>
    <cellStyle name="x_PMI 04 Draft AF - 14-2-2008 2 5" xfId="748" xr:uid="{00000000-0005-0000-0000-0000C80B0000}"/>
    <cellStyle name="x_PMI 04 Draft AF - 14-2-2008 2 5 2" xfId="2173" xr:uid="{00000000-0005-0000-0000-0000C90B0000}"/>
    <cellStyle name="x_PMI 04 Draft AF - 14-2-2008 2 6" xfId="1360" xr:uid="{00000000-0005-0000-0000-0000CA0B0000}"/>
    <cellStyle name="x_PMI 04 Draft AF - 14-2-2008 2 6 2" xfId="2777" xr:uid="{00000000-0005-0000-0000-0000CB0B0000}"/>
    <cellStyle name="x_PMI 04 Draft AF - 14-2-2008 2 7" xfId="1507" xr:uid="{00000000-0005-0000-0000-0000CC0B0000}"/>
    <cellStyle name="x_PMI 04 Draft AF - 14-2-2008 2 7 2" xfId="2924" xr:uid="{00000000-0005-0000-0000-0000CD0B0000}"/>
    <cellStyle name="x_PMI 04 Draft AF - 14-2-2008 2 8" xfId="859" xr:uid="{00000000-0005-0000-0000-0000CE0B0000}"/>
    <cellStyle name="x_PMI 04 Draft AF - 14-2-2008 2 8 2" xfId="2278" xr:uid="{00000000-0005-0000-0000-0000CF0B0000}"/>
    <cellStyle name="x_PMI 04 Draft AF - 14-2-2008 2 9" xfId="1692" xr:uid="{00000000-0005-0000-0000-0000D00B0000}"/>
    <cellStyle name="x_PMI 04 Draft AF - 14-2-2008 2 9 2" xfId="3109" xr:uid="{00000000-0005-0000-0000-0000D10B0000}"/>
    <cellStyle name="x_PMI 04 Draft AF - 14-2-2008 3" xfId="498" xr:uid="{00000000-0005-0000-0000-0000D20B0000}"/>
    <cellStyle name="x_PMI 04 Draft AF - 14-2-2008 3 2" xfId="902" xr:uid="{00000000-0005-0000-0000-0000D30B0000}"/>
    <cellStyle name="x_PMI 04 Draft AF - 14-2-2008 3 2 2" xfId="2321" xr:uid="{00000000-0005-0000-0000-0000D40B0000}"/>
    <cellStyle name="x_PMI 04 Draft AF - 14-2-2008 3 3" xfId="1051" xr:uid="{00000000-0005-0000-0000-0000D50B0000}"/>
    <cellStyle name="x_PMI 04 Draft AF - 14-2-2008 3 3 2" xfId="2470" xr:uid="{00000000-0005-0000-0000-0000D60B0000}"/>
    <cellStyle name="x_PMI 04 Draft AF - 14-2-2008 3 4" xfId="731" xr:uid="{00000000-0005-0000-0000-0000D70B0000}"/>
    <cellStyle name="x_PMI 04 Draft AF - 14-2-2008 3 4 2" xfId="2156" xr:uid="{00000000-0005-0000-0000-0000D80B0000}"/>
    <cellStyle name="x_PMI 04 Draft AF - 14-2-2008 3 5" xfId="1375" xr:uid="{00000000-0005-0000-0000-0000D90B0000}"/>
    <cellStyle name="x_PMI 04 Draft AF - 14-2-2008 3 5 2" xfId="2792" xr:uid="{00000000-0005-0000-0000-0000DA0B0000}"/>
    <cellStyle name="x_PMI 04 Draft AF - 14-2-2008 3 6" xfId="679" xr:uid="{00000000-0005-0000-0000-0000DB0B0000}"/>
    <cellStyle name="x_PMI 04 Draft AF - 14-2-2008 3 6 2" xfId="2104" xr:uid="{00000000-0005-0000-0000-0000DC0B0000}"/>
    <cellStyle name="x_PMI 04 Draft AF - 14-2-2008 3 7" xfId="1707" xr:uid="{00000000-0005-0000-0000-0000DD0B0000}"/>
    <cellStyle name="x_PMI 04 Draft AF - 14-2-2008 3 7 2" xfId="3124" xr:uid="{00000000-0005-0000-0000-0000DE0B0000}"/>
    <cellStyle name="x_PMI 04 Draft AF - 14-2-2008 3 8" xfId="1959" xr:uid="{00000000-0005-0000-0000-0000DF0B0000}"/>
    <cellStyle name="x_PMI 04 Draft AF - 14-2-2008 4" xfId="828" xr:uid="{00000000-0005-0000-0000-0000E00B0000}"/>
    <cellStyle name="x_PMI 04 Draft AF - 14-2-2008 4 2" xfId="2249" xr:uid="{00000000-0005-0000-0000-0000E10B0000}"/>
    <cellStyle name="x_PMI 04 Draft AF - 14-2-2008 5" xfId="684" xr:uid="{00000000-0005-0000-0000-0000E20B0000}"/>
    <cellStyle name="x_PMI 04 Draft AF - 14-2-2008 5 2" xfId="2109" xr:uid="{00000000-0005-0000-0000-0000E30B0000}"/>
    <cellStyle name="x_PMI 04 Draft AF - 14-2-2008 6" xfId="853" xr:uid="{00000000-0005-0000-0000-0000E40B0000}"/>
    <cellStyle name="x_PMI 04 Draft AF - 14-2-2008 6 2" xfId="2274" xr:uid="{00000000-0005-0000-0000-0000E50B0000}"/>
    <cellStyle name="x_PMI 04 Draft AF - 14-2-2008 7" xfId="1491" xr:uid="{00000000-0005-0000-0000-0000E60B0000}"/>
    <cellStyle name="x_PMI 04 Draft AF - 14-2-2008 7 2" xfId="2908" xr:uid="{00000000-0005-0000-0000-0000E70B0000}"/>
    <cellStyle name="x_PMI 04 Draft AF - 14-2-2008 8" xfId="762" xr:uid="{00000000-0005-0000-0000-0000E80B0000}"/>
    <cellStyle name="x_PMI 04 Draft AF - 14-2-2008 8 2" xfId="2186" xr:uid="{00000000-0005-0000-0000-0000E90B0000}"/>
    <cellStyle name="x_PMI 04 Draft AF - 14-2-2008 9" xfId="1887" xr:uid="{00000000-0005-0000-0000-0000EA0B0000}"/>
    <cellStyle name="x_Proyeksi AG_290408" xfId="388" xr:uid="{00000000-0005-0000-0000-0000EB0B0000}"/>
    <cellStyle name="x_Proyeksi AG_290408 2" xfId="481" xr:uid="{00000000-0005-0000-0000-0000EC0B0000}"/>
    <cellStyle name="x_Proyeksi AG_290408 2 10" xfId="1945" xr:uid="{00000000-0005-0000-0000-0000ED0B0000}"/>
    <cellStyle name="x_Proyeksi AG_290408 2 2" xfId="887" xr:uid="{00000000-0005-0000-0000-0000EE0B0000}"/>
    <cellStyle name="x_Proyeksi AG_290408 2 2 2" xfId="2306" xr:uid="{00000000-0005-0000-0000-0000EF0B0000}"/>
    <cellStyle name="x_Proyeksi AG_290408 2 3" xfId="1036" xr:uid="{00000000-0005-0000-0000-0000F00B0000}"/>
    <cellStyle name="x_Proyeksi AG_290408 2 3 2" xfId="2455" xr:uid="{00000000-0005-0000-0000-0000F10B0000}"/>
    <cellStyle name="x_Proyeksi AG_290408 2 4" xfId="1189" xr:uid="{00000000-0005-0000-0000-0000F20B0000}"/>
    <cellStyle name="x_Proyeksi AG_290408 2 4 2" xfId="2607" xr:uid="{00000000-0005-0000-0000-0000F30B0000}"/>
    <cellStyle name="x_Proyeksi AG_290408 2 5" xfId="908" xr:uid="{00000000-0005-0000-0000-0000F40B0000}"/>
    <cellStyle name="x_Proyeksi AG_290408 2 5 2" xfId="2327" xr:uid="{00000000-0005-0000-0000-0000F50B0000}"/>
    <cellStyle name="x_Proyeksi AG_290408 2 6" xfId="1361" xr:uid="{00000000-0005-0000-0000-0000F60B0000}"/>
    <cellStyle name="x_Proyeksi AG_290408 2 6 2" xfId="2778" xr:uid="{00000000-0005-0000-0000-0000F70B0000}"/>
    <cellStyle name="x_Proyeksi AG_290408 2 7" xfId="1508" xr:uid="{00000000-0005-0000-0000-0000F80B0000}"/>
    <cellStyle name="x_Proyeksi AG_290408 2 7 2" xfId="2925" xr:uid="{00000000-0005-0000-0000-0000F90B0000}"/>
    <cellStyle name="x_Proyeksi AG_290408 2 8" xfId="645" xr:uid="{00000000-0005-0000-0000-0000FA0B0000}"/>
    <cellStyle name="x_Proyeksi AG_290408 2 8 2" xfId="2071" xr:uid="{00000000-0005-0000-0000-0000FB0B0000}"/>
    <cellStyle name="x_Proyeksi AG_290408 2 9" xfId="1693" xr:uid="{00000000-0005-0000-0000-0000FC0B0000}"/>
    <cellStyle name="x_Proyeksi AG_290408 2 9 2" xfId="3110" xr:uid="{00000000-0005-0000-0000-0000FD0B0000}"/>
    <cellStyle name="x_Proyeksi AG_290408 3" xfId="499" xr:uid="{00000000-0005-0000-0000-0000FE0B0000}"/>
    <cellStyle name="x_Proyeksi AG_290408 3 2" xfId="903" xr:uid="{00000000-0005-0000-0000-0000FF0B0000}"/>
    <cellStyle name="x_Proyeksi AG_290408 3 2 2" xfId="2322" xr:uid="{00000000-0005-0000-0000-0000000C0000}"/>
    <cellStyle name="x_Proyeksi AG_290408 3 3" xfId="1052" xr:uid="{00000000-0005-0000-0000-0000010C0000}"/>
    <cellStyle name="x_Proyeksi AG_290408 3 3 2" xfId="2471" xr:uid="{00000000-0005-0000-0000-0000020C0000}"/>
    <cellStyle name="x_Proyeksi AG_290408 3 4" xfId="730" xr:uid="{00000000-0005-0000-0000-0000030C0000}"/>
    <cellStyle name="x_Proyeksi AG_290408 3 4 2" xfId="2155" xr:uid="{00000000-0005-0000-0000-0000040C0000}"/>
    <cellStyle name="x_Proyeksi AG_290408 3 5" xfId="1376" xr:uid="{00000000-0005-0000-0000-0000050C0000}"/>
    <cellStyle name="x_Proyeksi AG_290408 3 5 2" xfId="2793" xr:uid="{00000000-0005-0000-0000-0000060C0000}"/>
    <cellStyle name="x_Proyeksi AG_290408 3 6" xfId="780" xr:uid="{00000000-0005-0000-0000-0000070C0000}"/>
    <cellStyle name="x_Proyeksi AG_290408 3 6 2" xfId="2203" xr:uid="{00000000-0005-0000-0000-0000080C0000}"/>
    <cellStyle name="x_Proyeksi AG_290408 3 7" xfId="1708" xr:uid="{00000000-0005-0000-0000-0000090C0000}"/>
    <cellStyle name="x_Proyeksi AG_290408 3 7 2" xfId="3125" xr:uid="{00000000-0005-0000-0000-00000A0C0000}"/>
    <cellStyle name="x_Proyeksi AG_290408 3 8" xfId="1960" xr:uid="{00000000-0005-0000-0000-00000B0C0000}"/>
    <cellStyle name="x_Proyeksi AG_290408 4" xfId="829" xr:uid="{00000000-0005-0000-0000-00000C0C0000}"/>
    <cellStyle name="x_Proyeksi AG_290408 4 2" xfId="2250" xr:uid="{00000000-0005-0000-0000-00000D0C0000}"/>
    <cellStyle name="x_Proyeksi AG_290408 5" xfId="683" xr:uid="{00000000-0005-0000-0000-00000E0C0000}"/>
    <cellStyle name="x_Proyeksi AG_290408 5 2" xfId="2108" xr:uid="{00000000-0005-0000-0000-00000F0C0000}"/>
    <cellStyle name="x_Proyeksi AG_290408 6" xfId="815" xr:uid="{00000000-0005-0000-0000-0000100C0000}"/>
    <cellStyle name="x_Proyeksi AG_290408 6 2" xfId="2237" xr:uid="{00000000-0005-0000-0000-0000110C0000}"/>
    <cellStyle name="x_Proyeksi AG_290408 7" xfId="659" xr:uid="{00000000-0005-0000-0000-0000120C0000}"/>
    <cellStyle name="x_Proyeksi AG_290408 7 2" xfId="2085" xr:uid="{00000000-0005-0000-0000-0000130C0000}"/>
    <cellStyle name="x_Proyeksi AG_290408 8" xfId="1515" xr:uid="{00000000-0005-0000-0000-0000140C0000}"/>
    <cellStyle name="x_Proyeksi AG_290408 8 2" xfId="2932" xr:uid="{00000000-0005-0000-0000-0000150C0000}"/>
    <cellStyle name="x_Proyeksi AG_290408 9" xfId="1888" xr:uid="{00000000-0005-0000-0000-0000160C0000}"/>
    <cellStyle name="x_Proyeksi EBCI 24-4-08" xfId="389" xr:uid="{00000000-0005-0000-0000-0000170C0000}"/>
    <cellStyle name="x_Proyeksi EBCI 24-4-08 2" xfId="482" xr:uid="{00000000-0005-0000-0000-0000180C0000}"/>
    <cellStyle name="x_Proyeksi EBCI 24-4-08 2 10" xfId="1946" xr:uid="{00000000-0005-0000-0000-0000190C0000}"/>
    <cellStyle name="x_Proyeksi EBCI 24-4-08 2 2" xfId="888" xr:uid="{00000000-0005-0000-0000-00001A0C0000}"/>
    <cellStyle name="x_Proyeksi EBCI 24-4-08 2 2 2" xfId="2307" xr:uid="{00000000-0005-0000-0000-00001B0C0000}"/>
    <cellStyle name="x_Proyeksi EBCI 24-4-08 2 3" xfId="1037" xr:uid="{00000000-0005-0000-0000-00001C0C0000}"/>
    <cellStyle name="x_Proyeksi EBCI 24-4-08 2 3 2" xfId="2456" xr:uid="{00000000-0005-0000-0000-00001D0C0000}"/>
    <cellStyle name="x_Proyeksi EBCI 24-4-08 2 4" xfId="1190" xr:uid="{00000000-0005-0000-0000-00001E0C0000}"/>
    <cellStyle name="x_Proyeksi EBCI 24-4-08 2 4 2" xfId="2608" xr:uid="{00000000-0005-0000-0000-00001F0C0000}"/>
    <cellStyle name="x_Proyeksi EBCI 24-4-08 2 5" xfId="870" xr:uid="{00000000-0005-0000-0000-0000200C0000}"/>
    <cellStyle name="x_Proyeksi EBCI 24-4-08 2 5 2" xfId="2289" xr:uid="{00000000-0005-0000-0000-0000210C0000}"/>
    <cellStyle name="x_Proyeksi EBCI 24-4-08 2 6" xfId="1362" xr:uid="{00000000-0005-0000-0000-0000220C0000}"/>
    <cellStyle name="x_Proyeksi EBCI 24-4-08 2 6 2" xfId="2779" xr:uid="{00000000-0005-0000-0000-0000230C0000}"/>
    <cellStyle name="x_Proyeksi EBCI 24-4-08 2 7" xfId="1509" xr:uid="{00000000-0005-0000-0000-0000240C0000}"/>
    <cellStyle name="x_Proyeksi EBCI 24-4-08 2 7 2" xfId="2926" xr:uid="{00000000-0005-0000-0000-0000250C0000}"/>
    <cellStyle name="x_Proyeksi EBCI 24-4-08 2 8" xfId="1283" xr:uid="{00000000-0005-0000-0000-0000260C0000}"/>
    <cellStyle name="x_Proyeksi EBCI 24-4-08 2 8 2" xfId="2701" xr:uid="{00000000-0005-0000-0000-0000270C0000}"/>
    <cellStyle name="x_Proyeksi EBCI 24-4-08 2 9" xfId="1694" xr:uid="{00000000-0005-0000-0000-0000280C0000}"/>
    <cellStyle name="x_Proyeksi EBCI 24-4-08 2 9 2" xfId="3111" xr:uid="{00000000-0005-0000-0000-0000290C0000}"/>
    <cellStyle name="x_Proyeksi EBCI 24-4-08 3" xfId="500" xr:uid="{00000000-0005-0000-0000-00002A0C0000}"/>
    <cellStyle name="x_Proyeksi EBCI 24-4-08 3 2" xfId="904" xr:uid="{00000000-0005-0000-0000-00002B0C0000}"/>
    <cellStyle name="x_Proyeksi EBCI 24-4-08 3 2 2" xfId="2323" xr:uid="{00000000-0005-0000-0000-00002C0C0000}"/>
    <cellStyle name="x_Proyeksi EBCI 24-4-08 3 3" xfId="1053" xr:uid="{00000000-0005-0000-0000-00002D0C0000}"/>
    <cellStyle name="x_Proyeksi EBCI 24-4-08 3 3 2" xfId="2472" xr:uid="{00000000-0005-0000-0000-00002E0C0000}"/>
    <cellStyle name="x_Proyeksi EBCI 24-4-08 3 4" xfId="910" xr:uid="{00000000-0005-0000-0000-00002F0C0000}"/>
    <cellStyle name="x_Proyeksi EBCI 24-4-08 3 4 2" xfId="2329" xr:uid="{00000000-0005-0000-0000-0000300C0000}"/>
    <cellStyle name="x_Proyeksi EBCI 24-4-08 3 5" xfId="1377" xr:uid="{00000000-0005-0000-0000-0000310C0000}"/>
    <cellStyle name="x_Proyeksi EBCI 24-4-08 3 5 2" xfId="2794" xr:uid="{00000000-0005-0000-0000-0000320C0000}"/>
    <cellStyle name="x_Proyeksi EBCI 24-4-08 3 6" xfId="781" xr:uid="{00000000-0005-0000-0000-0000330C0000}"/>
    <cellStyle name="x_Proyeksi EBCI 24-4-08 3 6 2" xfId="2204" xr:uid="{00000000-0005-0000-0000-0000340C0000}"/>
    <cellStyle name="x_Proyeksi EBCI 24-4-08 3 7" xfId="1709" xr:uid="{00000000-0005-0000-0000-0000350C0000}"/>
    <cellStyle name="x_Proyeksi EBCI 24-4-08 3 7 2" xfId="3126" xr:uid="{00000000-0005-0000-0000-0000360C0000}"/>
    <cellStyle name="x_Proyeksi EBCI 24-4-08 3 8" xfId="1961" xr:uid="{00000000-0005-0000-0000-0000370C0000}"/>
    <cellStyle name="x_Proyeksi EBCI 24-4-08 4" xfId="830" xr:uid="{00000000-0005-0000-0000-0000380C0000}"/>
    <cellStyle name="x_Proyeksi EBCI 24-4-08 4 2" xfId="2251" xr:uid="{00000000-0005-0000-0000-0000390C0000}"/>
    <cellStyle name="x_Proyeksi EBCI 24-4-08 5" xfId="682" xr:uid="{00000000-0005-0000-0000-00003A0C0000}"/>
    <cellStyle name="x_Proyeksi EBCI 24-4-08 5 2" xfId="2107" xr:uid="{00000000-0005-0000-0000-00003B0C0000}"/>
    <cellStyle name="x_Proyeksi EBCI 24-4-08 6" xfId="817" xr:uid="{00000000-0005-0000-0000-00003C0C0000}"/>
    <cellStyle name="x_Proyeksi EBCI 24-4-08 6 2" xfId="2239" xr:uid="{00000000-0005-0000-0000-00003D0C0000}"/>
    <cellStyle name="x_Proyeksi EBCI 24-4-08 7" xfId="675" xr:uid="{00000000-0005-0000-0000-00003E0C0000}"/>
    <cellStyle name="x_Proyeksi EBCI 24-4-08 7 2" xfId="2101" xr:uid="{00000000-0005-0000-0000-00003F0C0000}"/>
    <cellStyle name="x_Proyeksi EBCI 24-4-08 8" xfId="761" xr:uid="{00000000-0005-0000-0000-0000400C0000}"/>
    <cellStyle name="x_Proyeksi EBCI 24-4-08 8 2" xfId="2185" xr:uid="{00000000-0005-0000-0000-0000410C0000}"/>
    <cellStyle name="x_Proyeksi EBCI 24-4-08 9" xfId="1889" xr:uid="{00000000-0005-0000-0000-0000420C0000}"/>
    <cellStyle name="x_Proyeksi EBCI 29-4-08" xfId="390" xr:uid="{00000000-0005-0000-0000-0000430C0000}"/>
    <cellStyle name="x_Proyeksi EBCI 29-4-08 2" xfId="483" xr:uid="{00000000-0005-0000-0000-0000440C0000}"/>
    <cellStyle name="x_Proyeksi EBCI 29-4-08 2 10" xfId="1947" xr:uid="{00000000-0005-0000-0000-0000450C0000}"/>
    <cellStyle name="x_Proyeksi EBCI 29-4-08 2 2" xfId="889" xr:uid="{00000000-0005-0000-0000-0000460C0000}"/>
    <cellStyle name="x_Proyeksi EBCI 29-4-08 2 2 2" xfId="2308" xr:uid="{00000000-0005-0000-0000-0000470C0000}"/>
    <cellStyle name="x_Proyeksi EBCI 29-4-08 2 3" xfId="1038" xr:uid="{00000000-0005-0000-0000-0000480C0000}"/>
    <cellStyle name="x_Proyeksi EBCI 29-4-08 2 3 2" xfId="2457" xr:uid="{00000000-0005-0000-0000-0000490C0000}"/>
    <cellStyle name="x_Proyeksi EBCI 29-4-08 2 4" xfId="1191" xr:uid="{00000000-0005-0000-0000-00004A0C0000}"/>
    <cellStyle name="x_Proyeksi EBCI 29-4-08 2 4 2" xfId="2609" xr:uid="{00000000-0005-0000-0000-00004B0C0000}"/>
    <cellStyle name="x_Proyeksi EBCI 29-4-08 2 5" xfId="745" xr:uid="{00000000-0005-0000-0000-00004C0C0000}"/>
    <cellStyle name="x_Proyeksi EBCI 29-4-08 2 5 2" xfId="2170" xr:uid="{00000000-0005-0000-0000-00004D0C0000}"/>
    <cellStyle name="x_Proyeksi EBCI 29-4-08 2 6" xfId="1363" xr:uid="{00000000-0005-0000-0000-00004E0C0000}"/>
    <cellStyle name="x_Proyeksi EBCI 29-4-08 2 6 2" xfId="2780" xr:uid="{00000000-0005-0000-0000-00004F0C0000}"/>
    <cellStyle name="x_Proyeksi EBCI 29-4-08 2 7" xfId="1510" xr:uid="{00000000-0005-0000-0000-0000500C0000}"/>
    <cellStyle name="x_Proyeksi EBCI 29-4-08 2 7 2" xfId="2927" xr:uid="{00000000-0005-0000-0000-0000510C0000}"/>
    <cellStyle name="x_Proyeksi EBCI 29-4-08 2 8" xfId="1285" xr:uid="{00000000-0005-0000-0000-0000520C0000}"/>
    <cellStyle name="x_Proyeksi EBCI 29-4-08 2 8 2" xfId="2703" xr:uid="{00000000-0005-0000-0000-0000530C0000}"/>
    <cellStyle name="x_Proyeksi EBCI 29-4-08 2 9" xfId="1695" xr:uid="{00000000-0005-0000-0000-0000540C0000}"/>
    <cellStyle name="x_Proyeksi EBCI 29-4-08 2 9 2" xfId="3112" xr:uid="{00000000-0005-0000-0000-0000550C0000}"/>
    <cellStyle name="x_Proyeksi EBCI 29-4-08 3" xfId="501" xr:uid="{00000000-0005-0000-0000-0000560C0000}"/>
    <cellStyle name="x_Proyeksi EBCI 29-4-08 3 2" xfId="905" xr:uid="{00000000-0005-0000-0000-0000570C0000}"/>
    <cellStyle name="x_Proyeksi EBCI 29-4-08 3 2 2" xfId="2324" xr:uid="{00000000-0005-0000-0000-0000580C0000}"/>
    <cellStyle name="x_Proyeksi EBCI 29-4-08 3 3" xfId="1054" xr:uid="{00000000-0005-0000-0000-0000590C0000}"/>
    <cellStyle name="x_Proyeksi EBCI 29-4-08 3 3 2" xfId="2473" xr:uid="{00000000-0005-0000-0000-00005A0C0000}"/>
    <cellStyle name="x_Proyeksi EBCI 29-4-08 3 4" xfId="664" xr:uid="{00000000-0005-0000-0000-00005B0C0000}"/>
    <cellStyle name="x_Proyeksi EBCI 29-4-08 3 4 2" xfId="2090" xr:uid="{00000000-0005-0000-0000-00005C0C0000}"/>
    <cellStyle name="x_Proyeksi EBCI 29-4-08 3 5" xfId="1378" xr:uid="{00000000-0005-0000-0000-00005D0C0000}"/>
    <cellStyle name="x_Proyeksi EBCI 29-4-08 3 5 2" xfId="2795" xr:uid="{00000000-0005-0000-0000-00005E0C0000}"/>
    <cellStyle name="x_Proyeksi EBCI 29-4-08 3 6" xfId="782" xr:uid="{00000000-0005-0000-0000-00005F0C0000}"/>
    <cellStyle name="x_Proyeksi EBCI 29-4-08 3 6 2" xfId="2205" xr:uid="{00000000-0005-0000-0000-0000600C0000}"/>
    <cellStyle name="x_Proyeksi EBCI 29-4-08 3 7" xfId="1710" xr:uid="{00000000-0005-0000-0000-0000610C0000}"/>
    <cellStyle name="x_Proyeksi EBCI 29-4-08 3 7 2" xfId="3127" xr:uid="{00000000-0005-0000-0000-0000620C0000}"/>
    <cellStyle name="x_Proyeksi EBCI 29-4-08 3 8" xfId="1962" xr:uid="{00000000-0005-0000-0000-0000630C0000}"/>
    <cellStyle name="x_Proyeksi EBCI 29-4-08 4" xfId="831" xr:uid="{00000000-0005-0000-0000-0000640C0000}"/>
    <cellStyle name="x_Proyeksi EBCI 29-4-08 4 2" xfId="2252" xr:uid="{00000000-0005-0000-0000-0000650C0000}"/>
    <cellStyle name="x_Proyeksi EBCI 29-4-08 5" xfId="681" xr:uid="{00000000-0005-0000-0000-0000660C0000}"/>
    <cellStyle name="x_Proyeksi EBCI 29-4-08 5 2" xfId="2106" xr:uid="{00000000-0005-0000-0000-0000670C0000}"/>
    <cellStyle name="x_Proyeksi EBCI 29-4-08 6" xfId="818" xr:uid="{00000000-0005-0000-0000-0000680C0000}"/>
    <cellStyle name="x_Proyeksi EBCI 29-4-08 6 2" xfId="2240" xr:uid="{00000000-0005-0000-0000-0000690C0000}"/>
    <cellStyle name="x_Proyeksi EBCI 29-4-08 7" xfId="771" xr:uid="{00000000-0005-0000-0000-00006A0C0000}"/>
    <cellStyle name="x_Proyeksi EBCI 29-4-08 7 2" xfId="2195" xr:uid="{00000000-0005-0000-0000-00006B0C0000}"/>
    <cellStyle name="x_Proyeksi EBCI 29-4-08 8" xfId="760" xr:uid="{00000000-0005-0000-0000-00006C0C0000}"/>
    <cellStyle name="x_Proyeksi EBCI 29-4-08 8 2" xfId="2184" xr:uid="{00000000-0005-0000-0000-00006D0C0000}"/>
    <cellStyle name="x_Proyeksi EBCI 29-4-08 9" xfId="1890" xr:uid="{00000000-0005-0000-0000-00006E0C0000}"/>
    <cellStyle name="x_Proyeksi Keuangan Losari, 020509 Final ok" xfId="391" xr:uid="{00000000-0005-0000-0000-00006F0C0000}"/>
    <cellStyle name="x_Proyeksi Keuangan Losari, 020509 Final ok 2" xfId="484" xr:uid="{00000000-0005-0000-0000-0000700C0000}"/>
    <cellStyle name="x_Proyeksi Keuangan Losari, 020509 Final ok 2 10" xfId="1948" xr:uid="{00000000-0005-0000-0000-0000710C0000}"/>
    <cellStyle name="x_Proyeksi Keuangan Losari, 020509 Final ok 2 2" xfId="890" xr:uid="{00000000-0005-0000-0000-0000720C0000}"/>
    <cellStyle name="x_Proyeksi Keuangan Losari, 020509 Final ok 2 2 2" xfId="2309" xr:uid="{00000000-0005-0000-0000-0000730C0000}"/>
    <cellStyle name="x_Proyeksi Keuangan Losari, 020509 Final ok 2 3" xfId="1039" xr:uid="{00000000-0005-0000-0000-0000740C0000}"/>
    <cellStyle name="x_Proyeksi Keuangan Losari, 020509 Final ok 2 3 2" xfId="2458" xr:uid="{00000000-0005-0000-0000-0000750C0000}"/>
    <cellStyle name="x_Proyeksi Keuangan Losari, 020509 Final ok 2 4" xfId="1192" xr:uid="{00000000-0005-0000-0000-0000760C0000}"/>
    <cellStyle name="x_Proyeksi Keuangan Losari, 020509 Final ok 2 4 2" xfId="2610" xr:uid="{00000000-0005-0000-0000-0000770C0000}"/>
    <cellStyle name="x_Proyeksi Keuangan Losari, 020509 Final ok 2 5" xfId="744" xr:uid="{00000000-0005-0000-0000-0000780C0000}"/>
    <cellStyle name="x_Proyeksi Keuangan Losari, 020509 Final ok 2 5 2" xfId="2169" xr:uid="{00000000-0005-0000-0000-0000790C0000}"/>
    <cellStyle name="x_Proyeksi Keuangan Losari, 020509 Final ok 2 6" xfId="1364" xr:uid="{00000000-0005-0000-0000-00007A0C0000}"/>
    <cellStyle name="x_Proyeksi Keuangan Losari, 020509 Final ok 2 6 2" xfId="2781" xr:uid="{00000000-0005-0000-0000-00007B0C0000}"/>
    <cellStyle name="x_Proyeksi Keuangan Losari, 020509 Final ok 2 7" xfId="1511" xr:uid="{00000000-0005-0000-0000-00007C0C0000}"/>
    <cellStyle name="x_Proyeksi Keuangan Losari, 020509 Final ok 2 7 2" xfId="2928" xr:uid="{00000000-0005-0000-0000-00007D0C0000}"/>
    <cellStyle name="x_Proyeksi Keuangan Losari, 020509 Final ok 2 8" xfId="790" xr:uid="{00000000-0005-0000-0000-00007E0C0000}"/>
    <cellStyle name="x_Proyeksi Keuangan Losari, 020509 Final ok 2 8 2" xfId="2213" xr:uid="{00000000-0005-0000-0000-00007F0C0000}"/>
    <cellStyle name="x_Proyeksi Keuangan Losari, 020509 Final ok 2 9" xfId="1696" xr:uid="{00000000-0005-0000-0000-0000800C0000}"/>
    <cellStyle name="x_Proyeksi Keuangan Losari, 020509 Final ok 2 9 2" xfId="3113" xr:uid="{00000000-0005-0000-0000-0000810C0000}"/>
    <cellStyle name="x_Proyeksi Keuangan Losari, 020509 Final ok 3" xfId="502" xr:uid="{00000000-0005-0000-0000-0000820C0000}"/>
    <cellStyle name="x_Proyeksi Keuangan Losari, 020509 Final ok 3 2" xfId="906" xr:uid="{00000000-0005-0000-0000-0000830C0000}"/>
    <cellStyle name="x_Proyeksi Keuangan Losari, 020509 Final ok 3 2 2" xfId="2325" xr:uid="{00000000-0005-0000-0000-0000840C0000}"/>
    <cellStyle name="x_Proyeksi Keuangan Losari, 020509 Final ok 3 3" xfId="1055" xr:uid="{00000000-0005-0000-0000-0000850C0000}"/>
    <cellStyle name="x_Proyeksi Keuangan Losari, 020509 Final ok 3 3 2" xfId="2474" xr:uid="{00000000-0005-0000-0000-0000860C0000}"/>
    <cellStyle name="x_Proyeksi Keuangan Losari, 020509 Final ok 3 4" xfId="662" xr:uid="{00000000-0005-0000-0000-0000870C0000}"/>
    <cellStyle name="x_Proyeksi Keuangan Losari, 020509 Final ok 3 4 2" xfId="2088" xr:uid="{00000000-0005-0000-0000-0000880C0000}"/>
    <cellStyle name="x_Proyeksi Keuangan Losari, 020509 Final ok 3 5" xfId="1379" xr:uid="{00000000-0005-0000-0000-0000890C0000}"/>
    <cellStyle name="x_Proyeksi Keuangan Losari, 020509 Final ok 3 5 2" xfId="2796" xr:uid="{00000000-0005-0000-0000-00008A0C0000}"/>
    <cellStyle name="x_Proyeksi Keuangan Losari, 020509 Final ok 3 6" xfId="784" xr:uid="{00000000-0005-0000-0000-00008B0C0000}"/>
    <cellStyle name="x_Proyeksi Keuangan Losari, 020509 Final ok 3 6 2" xfId="2207" xr:uid="{00000000-0005-0000-0000-00008C0C0000}"/>
    <cellStyle name="x_Proyeksi Keuangan Losari, 020509 Final ok 3 7" xfId="1711" xr:uid="{00000000-0005-0000-0000-00008D0C0000}"/>
    <cellStyle name="x_Proyeksi Keuangan Losari, 020509 Final ok 3 7 2" xfId="3128" xr:uid="{00000000-0005-0000-0000-00008E0C0000}"/>
    <cellStyle name="x_Proyeksi Keuangan Losari, 020509 Final ok 3 8" xfId="1963" xr:uid="{00000000-0005-0000-0000-00008F0C0000}"/>
    <cellStyle name="x_Proyeksi Keuangan Losari, 020509 Final ok 4" xfId="832" xr:uid="{00000000-0005-0000-0000-0000900C0000}"/>
    <cellStyle name="x_Proyeksi Keuangan Losari, 020509 Final ok 4 2" xfId="2253" xr:uid="{00000000-0005-0000-0000-0000910C0000}"/>
    <cellStyle name="x_Proyeksi Keuangan Losari, 020509 Final ok 5" xfId="680" xr:uid="{00000000-0005-0000-0000-0000920C0000}"/>
    <cellStyle name="x_Proyeksi Keuangan Losari, 020509 Final ok 5 2" xfId="2105" xr:uid="{00000000-0005-0000-0000-0000930C0000}"/>
    <cellStyle name="x_Proyeksi Keuangan Losari, 020509 Final ok 6" xfId="820" xr:uid="{00000000-0005-0000-0000-0000940C0000}"/>
    <cellStyle name="x_Proyeksi Keuangan Losari, 020509 Final ok 6 2" xfId="2241" xr:uid="{00000000-0005-0000-0000-0000950C0000}"/>
    <cellStyle name="x_Proyeksi Keuangan Losari, 020509 Final ok 7" xfId="1254" xr:uid="{00000000-0005-0000-0000-0000960C0000}"/>
    <cellStyle name="x_Proyeksi Keuangan Losari, 020509 Final ok 7 2" xfId="2672" xr:uid="{00000000-0005-0000-0000-0000970C0000}"/>
    <cellStyle name="x_Proyeksi Keuangan Losari, 020509 Final ok 8" xfId="666" xr:uid="{00000000-0005-0000-0000-0000980C0000}"/>
    <cellStyle name="x_Proyeksi Keuangan Losari, 020509 Final ok 8 2" xfId="2092" xr:uid="{00000000-0005-0000-0000-0000990C0000}"/>
    <cellStyle name="x_Proyeksi Keuangan Losari, 020509 Final ok 9" xfId="1891" xr:uid="{00000000-0005-0000-0000-00009A0C0000}"/>
    <cellStyle name="year" xfId="392" xr:uid="{00000000-0005-0000-0000-00009B0C0000}"/>
    <cellStyle name="year [1]" xfId="393" xr:uid="{00000000-0005-0000-0000-00009C0C0000}"/>
    <cellStyle name="Yen" xfId="394" xr:uid="{00000000-0005-0000-0000-00009D0C0000}"/>
    <cellStyle name="常规_Sheet1" xfId="395" xr:uid="{00000000-0005-0000-0000-00009E0C0000}"/>
    <cellStyle name="桁区切り [0.00]_Packaging companies" xfId="396" xr:uid="{00000000-0005-0000-0000-00009F0C0000}"/>
    <cellStyle name="桁区切り_Packaging companies" xfId="397" xr:uid="{00000000-0005-0000-0000-0000A00C0000}"/>
    <cellStyle name="標準_Packaging companies" xfId="398" xr:uid="{00000000-0005-0000-0000-0000A10C0000}"/>
    <cellStyle name="通貨 [0.00]_Packaging companies" xfId="399" xr:uid="{00000000-0005-0000-0000-0000A20C0000}"/>
    <cellStyle name="通貨_Packaging companies" xfId="400" xr:uid="{00000000-0005-0000-0000-0000A30C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87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93.xml"/><Relationship Id="rId110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PROJECT\01\15\ESTIMATE\EST-1C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nder\RSUD-BA\BQ-RSUD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2\joko\Tender\RSUD-BA\BQ-RSUD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%20JLN%20&amp;%20JEMBATAN\RAPAT%20TRIWULAN%20I\KEUANGAN\Basir\data\Daftar%20Pegawai\Posisi%202007\Posisi%20Pegawai%20EPC%20Jun-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Bid%20KIDS\OE%20KUTABULUH\Penawaran%20Kuta%20Bulu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Jalintim%20paket%207-is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1\My%20Documents\PEMASARAN\ANALISA%20TEKNIK\ANALISA%20PAK%20JENI\analisa%20jembatan\1-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schedule%20belanti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PEMASUKAN%20PENAWARAN\PQ_PDAM%20ASNI%20K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Fly%20Over%20Amplas%20'07\Penawaran%20Fly%20Over%20Ampla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-%20DATA\e-wido\T%20E%20N%20D%20E%20R\HITDUK\HITAL_CIP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-3\RUPS%20(RAPAT%20UMUM%20PEMEGANG%20SAHAM)\DIVISI%20JLN%20&amp;%20JEMBATAN\RAPAT%20TRIWULAN%20I\KEUANGAN\Basir\data\Daftar%20Pegawai\Posisi%202007\Posisi%20Pegawai%20EPC%20Jun-20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AMP%20CIKUNIR%202008\TEGUH%20S\PROYEK%20JASA%20MARGA%20CIKAMPEK\SPH%20JASA%20MARGA%20FINAL\TW%20-%20CIKARANG-CKR%20TIMU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%20TENDER%202011\PROV.%20SUMUT\FlyOver%20K-Namu\A%20_RE-BID\FlyOver%20K-Namu\Dokumen%20Lelang\OE_FLy%20Over%20for%2075%20M%20BANGUNAN%20A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Congviec\Ta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My%20Documents\DATA\PROYEK\BUILDING\Lab-School\Mech_Breakdown_Formu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WINDOWS\TEMP\BOQ%20Permata%20Senayan%2009%20Juni%202003%20R1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LAPTER%20NAD\Bandara%20SIM\Penawaran%20Bandara%20SI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RR%20-%20JP%2003.2\Penawaran%20BRR%20-%20JP%2003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Tender\RSUD-BA\BQ-RSUD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e%20Pakubuwono\proyek\9903\bq\bq-ars\BQ-PS&amp;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Tol%20Belmera%20'06\OVERLAY%20TOL%20BELMERA\SS%20BELMER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PEMASUKAN%20PENAWARAN\PQ_PDAM%20ASNI%20KT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-aji\aji\mabes\Rkk\84%20(%20finish-otis%20)\Tender\RSUD-BA\BQ-RSU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HG-R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29\BQ\M-E\Elektrikal%20&amp;%20Electronic\Price\Daf%20No.3%20Tsua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Jim%20Candra\Jim%20House%20ref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ang1\tender\Tol-Margamandala\Penawaran%20Rev%2026-6-00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Binjai%20-%20B%20Lawang\OE%20Binjai%20-%20B%20Lawang\3-DIV1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BAKA-LABU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PROYEK\proyek\Th-2002\0208\bq-ruko\final-wk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ARKET_2006\1.binMAR2006\BM2006_T_ok\EE_Dadiwuwu_kaburea_abt2005add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WINDOWS\TEMP\AEGELA-GAKO-rev-dokte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Documents%20and%20Settings\bahrul\Local%20Settings\Temp\AEG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enawaran%20Tol%20Belmera%20'0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WINDOWS\TEMP\AEGELA-GAKO-rev-dokte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saris\KNIP\9899\PJ2KT\LELANG98\TERBIL~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Perhit%20Besi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drive%20D%20Ganessa\GANESSA\DATA%20MASING-MASING\MURSALIN\Perhitungan%20Volume\RAB_Kimpraswi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JLN_SANGGI-BENGKU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HAN%20RAKOR%20TRIWULAN%20I%202009\Documents%20and%20Settings\Computer\Desktop\CF%20BIL%20revisi%2019%20juni%202008\Bandara%20Lombok%20REP20-9-07\EE%20FISIK\Flores\SUMBA\Subdit\Boss\Jembatan\Ternate-JBT-AkeTa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Tnd_Mempawa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Odi\Excel\JLN%20UTAMA%20R21%20SENTU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Analisa%20Bupat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DO-HUONG\GT-BO\TKTC10-8\phong%20nen\DT-THL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-1\d\Data%20Akhir\ARP\ARP%20PALING%20BARU\jembatan%20lenang%200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kirim%2002-01-07%20EDIT\00.%20Rekap+++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4\Kenari\BQ-AC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Jembatan\project\grand%20wisata\JICT\BoQ%20C4%20REV%202%20Dec%2016%2004.rel%20pus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HS2006\Copy%20of%20PAHS2006%20R2%20draft(MIS)new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File%20ISO\FC-104_final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kri\Jalintim\Jalintim%20paket%20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eval-juli-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LAMPIRAN%20UTK%20BAB%20VI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Roadworks%202%20Package-6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schedule%20belantian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7%20Telepon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ANG%20-%2011%20A\DOK.%20Lelang\ANALISA-BANG-BOQ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NORMALISASI_KARANG_MUMU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2\data%20proses\ARP\Jimbaran-vill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C\Congviec\Tam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%20DATA\THN%202006\Prakualifikasi%20Rao-Tongar\01.%20PQ%20Panti%20Rao\PQ\Cab-6%20JABAR\Cimeneng\Form7-8%20Cimenen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back%20up%20LMP%20Sosok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0No.6%20Tsuar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8%20Sound%20Sistem-KR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udi\CIPUNEGARA_C2A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pemasaran\Data%20Yusuf\Tender%202004\MABES-POLRI-JUNI2004\84%20(%20finish-otis%20)\Tender\RSUD-BA\BQ-RSUD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Div~QS\Daan%20Mogot\Ruko%20Daan%20Mogot%20R2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EIB-56%20Tanah%20Grogot-Kr.Dayu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RA-KUALIFIKASI\JALAN\Rantau%20-%20Kandangan%20(AX-07\Rantau%20-%20Kandangan%20(AX-0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TERI%20DISKUSI%20GM%20DI%20KP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LPP-PMR-APRIL200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PQ\KALIMANTAN%20BARAT\AU%20-%2011-12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LAP%20HARGA%20SAT\ANL%20HARGA%20SATUAN\EXCEL-PAHS\PANDUAN%20BQ\EE%20FO%20Pamanukan\3-DIV3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EE%20FISIK\Flores\SUMBA\Subdit\Boss\Jembatan\Ternate-JB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bb\My%20Documents\Estimate\Rasuna%20Park%20App\Bill_No_01%20MMC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y%20Market%2005\prO-eXtrn\ktapanGATE-L\noelmuti_kefa\EE_noelmuti_kefa_05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renc-agst-03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s\r%20a%20k%20o%20o%20r\DATA-FINAL\R%20A%20K%20O%20O%20R\Contoh%20Wil-IV\Rakord%20%2002%20Desember%202004\renc-Des-%202004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ksi2\My%20Documents\My%20Documents\form%20eval-sept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Akhir\Rakord%20September%202003\form%20renc-sept-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3\hery\Tender\RSUD-BA\BQ-RSUD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BQ-R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2007\RAB\Tahap1%20K3\Satiman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Subdit\Boss\Jembatan\Ternate-JBT-AkeTabobol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jok\Tender%202006\Bus%20Way\kamp.rambutan-kamp.melayu\djok\Tender%202006\Ciputat%20FO\Analisa%20AMP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\wz3104\DRAFT%20ARP%20BANDARA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BANDARA%20SAMSUDIN%20NOOR%202\ANGG%20HK%20PUSAT%2015-06\ARP%20BANDARA%20ALT4-3%20EL%20DATAR-evaluasi%20Mei'09(cashflow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Hoai\B-CAOQ~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Bridges%20Package-7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ORAN%20KEUANGAN%20TAHUN%202021\03%20MARET%202021\Laporan%20Keuangan%20PT%20Prima%20Terminal%20Petikemas%20Maret%20202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P\RKAP%202017\KK%20RKAP%202017%20-%20PT.%20TPK-REV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I_KAMAR"/>
      <sheetName val="D3.1"/>
      <sheetName val="REKAP"/>
      <sheetName val="GTS I PS"/>
      <sheetName val="escon"/>
      <sheetName val="PPC"/>
      <sheetName val="Analisa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tatprod gab"/>
      <sheetName val="Bill.1.VAC-Supply-A"/>
      <sheetName val="Penjumlahan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SUM 200"/>
      <sheetName val="Plat"/>
      <sheetName val="bahan"/>
      <sheetName val="SUB ME"/>
      <sheetName val="mechanical asrama"/>
      <sheetName val="electrical asrama"/>
      <sheetName val="ME. Kelas"/>
      <sheetName val="umum"/>
      <sheetName val="analisa alat"/>
      <sheetName val="alat"/>
      <sheetName val="upah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CBD"/>
      <sheetName val="daffin"/>
      <sheetName val="fas"/>
      <sheetName val="typ 10_25"/>
      <sheetName val="ph26"/>
      <sheetName val="ph27"/>
      <sheetName val="kor_un"/>
      <sheetName val="kor"/>
      <sheetName val="I. Prelim"/>
      <sheetName val="SEX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D3_1"/>
      <sheetName val="GTS_I_PS"/>
      <sheetName val="VAC-1"/>
      <sheetName val="304_06"/>
      <sheetName val="daftar harsat"/>
      <sheetName val="G_SUMMARY"/>
      <sheetName val="daily (12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Bill_1_VAC_Supply_A"/>
      <sheetName val="BAG_2"/>
      <sheetName val="4"/>
      <sheetName val="iTEM hARSAT"/>
      <sheetName val="main summary"/>
      <sheetName val="Pek.Luar"/>
      <sheetName val="r.tank"/>
      <sheetName val="prelim"/>
      <sheetName val="HB "/>
      <sheetName val="harga"/>
      <sheetName val="Bag_9"/>
      <sheetName val="Evaluasi"/>
      <sheetName val="BAG-2"/>
      <sheetName val="A"/>
      <sheetName val="5.1-5.4(1)-5.4(2)"/>
      <sheetName val="jobhist"/>
      <sheetName val="Hrg.Sat"/>
      <sheetName val="REKAP TOTAL (1)"/>
      <sheetName val="Elektrikal"/>
      <sheetName val="AHAS1"/>
      <sheetName val="DETAIL LT11-13"/>
      <sheetName val="Harga ME "/>
      <sheetName val="RINC FIN T4  _3_"/>
      <sheetName val="RINC FIN T4  _2_"/>
      <sheetName val="PL"/>
      <sheetName val="PK"/>
      <sheetName val="DAF-4"/>
      <sheetName val="Fill this out first___"/>
      <sheetName val="DAF_2"/>
      <sheetName val="bill 3.9"/>
      <sheetName val="Anal"/>
      <sheetName val="RAB-NEGO"/>
      <sheetName val="Harsat"/>
      <sheetName val="Fire Fighting"/>
      <sheetName val="Plumbing"/>
      <sheetName val="HSP"/>
      <sheetName val="Coll_KAMAR"/>
      <sheetName val="Pembongkaran"/>
      <sheetName val="STR"/>
      <sheetName val="Kolom UT"/>
      <sheetName val="OHD"/>
      <sheetName val="cargo"/>
      <sheetName val="AHS"/>
      <sheetName val="Har-mat"/>
      <sheetName val="BQ"/>
      <sheetName val="NET?"/>
      <sheetName val="BQ?"/>
      <sheetName val="ALL"/>
      <sheetName val="PLB-Basement 2.8.2-R1"/>
      <sheetName val="Resume"/>
      <sheetName val="Kuantitas &amp; Harga"/>
      <sheetName val="Analisa &amp; Upah"/>
      <sheetName val="Analisa _ Upah"/>
      <sheetName val="Analisa Harga"/>
      <sheetName val="hst  LAMP_1 _2_"/>
      <sheetName val="Daf 1"/>
      <sheetName val="HARGA DASAR"/>
      <sheetName val="DIV.8"/>
      <sheetName val="DIV.9"/>
      <sheetName val="LBK"/>
      <sheetName val="EST-1CV"/>
      <sheetName val="3.a LBK"/>
      <sheetName val="Cover Daf-2"/>
      <sheetName val="Kode Bahan"/>
      <sheetName val="STR _A_"/>
      <sheetName val="boq"/>
      <sheetName val="struktur tdk dipakai"/>
      <sheetName val="Harga Satuan"/>
      <sheetName val="Cash Flow bulanan"/>
      <sheetName val="TOTAL"/>
      <sheetName val="ubah"/>
      <sheetName val="SPK"/>
      <sheetName val="HARGA ALAT"/>
      <sheetName val="BASIC"/>
      <sheetName val="TU"/>
      <sheetName val="PROTECTION "/>
      <sheetName val="Sat Bahan"/>
      <sheetName val="Sat Alat"/>
      <sheetName val="Sat Upah"/>
      <sheetName val="luar"/>
      <sheetName val="RINC hotel"/>
      <sheetName val="RINC FIN T4 "/>
      <sheetName val="BANGUNAN PENUNJANG"/>
      <sheetName val="3"/>
      <sheetName val="Sheet1"/>
      <sheetName val="bahan+upah"/>
      <sheetName val="D_6"/>
      <sheetName val="D_7"/>
      <sheetName val="HARGA MATERIAL"/>
      <sheetName val="Urai _Resap pengikat"/>
      <sheetName val="Bill rekap"/>
      <sheetName val="Bill of Qty"/>
      <sheetName val="TOWN"/>
      <sheetName val="BQ ARS"/>
      <sheetName val="1+580"/>
      <sheetName val="MK"/>
      <sheetName val="NAMES"/>
      <sheetName val="CH-RANC"/>
      <sheetName val="BAG_III"/>
      <sheetName val="Junior PTI"/>
      <sheetName val="SMP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daftar_harsat"/>
      <sheetName val="Estimate"/>
      <sheetName val="BAHAN STRUKTUR"/>
      <sheetName val="Analisa "/>
      <sheetName val="BAHAN "/>
      <sheetName val="typ_10_25"/>
      <sheetName val="I__Prelim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Pipe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Data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III_FA_x0000_u_x0012__x0003_"/>
      <sheetName val="_x0000_~X3_x0000__x0000__x0000__x0000__x0000__x0000__x0000__x0000__x0000_HV3_x0000_`²/~X3_x0000_~V3_x0000_._x0000_"/>
      <sheetName val="!_x0004__x0000__x0000_"/>
      <sheetName val="_x0000_"/>
      <sheetName val=""/>
      <sheetName val="Analisa ARS"/>
      <sheetName val="Bill No.1"/>
      <sheetName val="BASEMENT"/>
      <sheetName val="Anls"/>
      <sheetName val="harga bahan"/>
      <sheetName val="LISTRIK"/>
      <sheetName val="harga "/>
      <sheetName val="3_x0000_`²/~X3_x0000_~V3_x0000_._x0000__x0000__x0000_._x0000__x0000__x0000__x0001__x0000__x0000__x0000_tÏ 0!"/>
      <sheetName val="_x0000_~X3_x0000__x0000__x0000__x0000__x0000__x0000__x0000__x0000__x0000_HV3_x0000_�`�/~X3_x0000_~V3_x0000_._x0000_"/>
      <sheetName val="III_FA?u_x0012__x0003_"/>
      <sheetName val="?~X3?????????HV3?`²/~X3?~V3?.?"/>
      <sheetName val="!_x0004_??"/>
      <sheetName val="?"/>
      <sheetName val="?~X3?????????HV3?�`�/~X3?~V3?.?"/>
      <sheetName val="304-06"/>
      <sheetName val="DAF-7"/>
      <sheetName val="NET_"/>
      <sheetName val="BQ_"/>
      <sheetName val="III_FA"/>
      <sheetName val="!_x0004_"/>
      <sheetName val="III_FA_u_x0012__x0003_"/>
      <sheetName val="_~X3_________HV3_`²_~X3_~V3_._"/>
      <sheetName val="!_x0004___"/>
      <sheetName val="_"/>
      <sheetName val="_~X3_________HV3_�`�_~X3_~V3_._"/>
      <sheetName val="3?`²/~X3?~V3?.???.???_x0001_???tÏ 0!"/>
      <sheetName val="_x0000__x0019_E_x0005_"/>
      <sheetName val="_x0000_R2&lt;_x0000__x0000__x0000__x0000__x0000__x0000__x0000__x0000__x0000__x001c_0&lt;_x0000_;be/R2&lt;_x0000_R0&lt;_x0000_._x0000_"/>
      <sheetName val="RAB_DK"/>
      <sheetName val="概総括1"/>
      <sheetName val="Valve"/>
      <sheetName val="Unit ahu-fcu"/>
      <sheetName val="Pipa"/>
      <sheetName val="Grille"/>
      <sheetName val="Duct"/>
      <sheetName val="PU"/>
      <sheetName val="TE TS FA LAN MATV"/>
      <sheetName val="RAB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LAMP-A"/>
      <sheetName val="Hargamat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RINC_FIN_T4___3_"/>
      <sheetName val="RINC_FIN_T4___2_"/>
      <sheetName val="bill_3_9"/>
      <sheetName val="Vibro_Roller"/>
      <sheetName val="STRUKTUR"/>
      <sheetName val="3_`²_~X3_~V3_.___.____x0001____tÏ 0!"/>
      <sheetName val="__x0019_E_x0005_"/>
      <sheetName val="_R2&lt;__________x001c_0&lt;_;be_R2&lt;_R0&lt;_._"/>
      <sheetName val="PNT"/>
      <sheetName val="Perm. Test"/>
      <sheetName val="Normalisasi"/>
      <sheetName val="PROGRESS"/>
      <sheetName val="ahs_utama"/>
      <sheetName val="FISIK"/>
      <sheetName val="schtng"/>
      <sheetName val="schbhn"/>
      <sheetName val="schalt"/>
      <sheetName val="UPAH BAHAN"/>
      <sheetName val="bahan-mos"/>
      <sheetName val="ASPAL"/>
      <sheetName val="PLB-Basement_2_8_2-R1"/>
      <sheetName val="Kuantitas_&amp;_Harga"/>
      <sheetName val="3__`__~X3_~V3_.___.____x0001____t__0!"/>
      <sheetName val="_~X3_________HV3__`__~X3_~V3_._"/>
      <sheetName val="?_x0019_E_x0005_"/>
      <sheetName val="?R2&lt;?????????_x001c_0&lt;?;be/R2&lt;?R0&lt;?.?"/>
      <sheetName val="Rincian "/>
      <sheetName val="TH Vÿÿÿÿÿÿÿÿÿÿÿÿÿÿÿÿÿÿîîü3"/>
      <sheetName val="revisiSTR-pondasi"/>
      <sheetName val="baja"/>
      <sheetName val="Material"/>
      <sheetName val="BQ Elektrikal"/>
      <sheetName val="ES_PARK"/>
      <sheetName val="RAB AR&amp;STR"/>
      <sheetName val="ARS 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DAF-1"/>
      <sheetName val="sipil"/>
      <sheetName val="Roman"/>
      <sheetName val="Str Green lake"/>
      <sheetName val="QTO-11P"/>
      <sheetName val="_x0000_~X3_x0000__x0000__x0000__x0000__x0000__x0000__x0000__x0000__x0000_HV3_x0000_ˆ`²/~X3_x0000_~V3_x0000_._x0000_"/>
      <sheetName val="_~X3_________HV3_ˆ`²_~X3_~V3_._"/>
      <sheetName val="?~X3?????????HV3?ˆ`²/~X3?~V3?.?"/>
      <sheetName val="SAP"/>
      <sheetName val="DAF-2"/>
      <sheetName val="???1"/>
      <sheetName val="_~X3_________HV3_?`?_~X3_~V3_._"/>
      <sheetName val="___1"/>
      <sheetName val="&lt;_x0000_;be/R2&lt;_x0000_R0&lt;_x0000_._x0000__x0000__x0000_._x0000__x0000__x0000__x0001__x0000__x0000__x0000_/Z0!"/>
      <sheetName val="KH-Q1,Q2,01"/>
      <sheetName val="INDEX"/>
      <sheetName val="PERALATAN UTAMA AC"/>
      <sheetName val="PERLATAN UTAMA PL"/>
      <sheetName val="PEMIPAAN PL"/>
      <sheetName val="PANEL TR"/>
      <sheetName val="STRUKTUR ATAS"/>
      <sheetName val="Panel"/>
      <sheetName val="SAT-BHN"/>
      <sheetName val="BOQ-E"/>
      <sheetName val="Pt"/>
      <sheetName val="HARGA_DASAR"/>
      <sheetName val="DIV_8"/>
      <sheetName val="DIV_9"/>
      <sheetName val="Concrete"/>
      <sheetName val="Pekerjaan "/>
      <sheetName val="Basic Price"/>
      <sheetName val="당초"/>
      <sheetName val="수입"/>
      <sheetName val="telp"/>
      <sheetName val="Elektronik"/>
      <sheetName val="Electrikal"/>
      <sheetName val="AC"/>
      <sheetName val="Item Kompensasi"/>
      <sheetName val="&lt;?;be/R2&lt;?R0&lt;?.???.???_x0001_???/Z0!"/>
      <sheetName val="!_x005f_x0004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III_FA_u_x005f_x0012__x005f_x0003_"/>
      <sheetName val="!_x005f_x0004___"/>
      <sheetName val="III_FA?u_x005f_x0012__x005f_x0003_"/>
      <sheetName val="!_x005f_x0004_??"/>
      <sheetName val="Ch"/>
      <sheetName val="instalasi penerangan"/>
      <sheetName val="kabel tray&amp;ladder"/>
      <sheetName val="steel data sheet"/>
      <sheetName val="Non JO"/>
      <sheetName val="PEKAN 23"/>
      <sheetName val="Renc &amp; real Non KSO"/>
      <sheetName val="Sheet9"/>
      <sheetName val="Rekap Addendum"/>
      <sheetName val="lkalibrasi BENENAIN"/>
      <sheetName val="Rencana Anggaran Biaya"/>
      <sheetName val="REKAP_Akap"/>
      <sheetName val="Peralatan"/>
      <sheetName val="HA/´|`_x0000__x0000_Ó_x0000_0.Ó_x0000_"/>
      <sheetName val="D7(1)"/>
      <sheetName val="4-Basic Price"/>
      <sheetName val="D2"/>
      <sheetName val="lanscap_All"/>
      <sheetName val="3_x005f_x0000_`²_~X3_x005f_x0000_~V3_x0000"/>
      <sheetName val="3_`²_~X3_~V3_.___.____x005f_x0001___"/>
      <sheetName val="_x005f_x0000__x005f_x0019_E_x005f_x0005_"/>
      <sheetName val="_x005f_x0000_R2&lt;_x005f_x0000__x005f_x0000__x005f_x0000_"/>
      <sheetName val="Rupiah"/>
      <sheetName val="??"/>
      <sheetName val="Currency Rate"/>
      <sheetName val="Bill.2. PL - SUPPLY A"/>
      <sheetName val="BM"/>
      <sheetName val="NP (2)"/>
      <sheetName val="NP"/>
      <sheetName val="MPK"/>
      <sheetName val="BQ Gdg 7&amp;8"/>
      <sheetName val="BQ Gdg 5&amp;6"/>
      <sheetName val="BOQ-Indonesia"/>
      <sheetName val="RAB Pintu Gerbang&amp;Ticket"/>
      <sheetName val="RAW MATERIALS "/>
      <sheetName val="COST-PERSON-J.O."/>
      <sheetName val="RENTAL1"/>
      <sheetName val="Rekapitulasi"/>
      <sheetName val="%"/>
      <sheetName val="Volume"/>
      <sheetName val="Data alat"/>
      <sheetName val="금액내역서"/>
      <sheetName val="UP MINOR"/>
      <sheetName val="ADDENDUM"/>
      <sheetName val="Harsat_marina"/>
      <sheetName val="SCH"/>
      <sheetName val="MOKDONG(1)"/>
      <sheetName val="LT.2"/>
      <sheetName val="LT.3"/>
      <sheetName val="LT.4"/>
      <sheetName val="LT.5"/>
      <sheetName val="LT.11"/>
      <sheetName val="LT.ATAP"/>
      <sheetName val="SELASAR"/>
      <sheetName val="인원계획"/>
      <sheetName val="KBB_CIB BANK"/>
      <sheetName val="4-MVAC"/>
      <sheetName val="Bill of Qty MEP"/>
      <sheetName val="DKH"/>
      <sheetName val="LOADDAT"/>
      <sheetName val="SMK3"/>
      <sheetName val="scedule "/>
      <sheetName val="Perhit.Alat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3__`__~X3_~V3_.___.____x005f_x0001___"/>
      <sheetName val="__x005f_x0019_E_x005f_x0005_"/>
      <sheetName val="_R2&lt;__________x005f_x001c_0&lt;_;be_R2&lt;_"/>
      <sheetName val="Ahs.1"/>
      <sheetName val="Ahs.2"/>
      <sheetName val="Bill_2"/>
      <sheetName val="KURVA_S"/>
      <sheetName val="Bill-2"/>
      <sheetName val="anal (4)"/>
      <sheetName val="Vol-Selatan"/>
      <sheetName val="U&amp;M-Selatan"/>
      <sheetName val="BoQ (3)"/>
      <sheetName val="가격조사서"/>
      <sheetName val="?????"/>
      <sheetName val="Kolom"/>
      <sheetName val="Bill of Quantity"/>
      <sheetName val="PileCap"/>
      <sheetName val="TB"/>
      <sheetName val="예가표"/>
      <sheetName val="Cash2"/>
      <sheetName val="Z"/>
      <sheetName val="대비표"/>
      <sheetName val="TJ1Q47"/>
      <sheetName val="3_x005f_x0000_`²/~X3_x005f_x0000_~V3_x0000"/>
      <sheetName val="III_FA_x005f_x005f_x005f_x0000_u_x005f_x005f_x001"/>
      <sheetName val="_x005f_x005f_x005f_x0000_~X3_x005f_x005f_x005f_x0000__x"/>
      <sheetName val="!_x005f_x005f_x005f_x0004__x005f_x005f_x005f_x0000__x00"/>
      <sheetName val="_x005f_x005f_x005f_x0000_"/>
      <sheetName val="&lt;_;be_R2&lt;_R0&lt;_.___.____x0001_____Z0!"/>
      <sheetName val="Sat. Pek."/>
      <sheetName val="PE-F-42 Rev 01 Manpower"/>
      <sheetName val="În_x0003_"/>
      <sheetName val="_x0000_nf_x0013__x0000__x0000__x0000__x0000__x0000__x0000__x0000__x0000__x0000_8d_x0013__x0000_`Â/nf_x0013__x0000_nd_x0013__x0000_._x0000_"/>
      <sheetName val=" _x0004__x0000__x0000_"/>
      <sheetName val="FINISHING"/>
      <sheetName val="DAFTAR HARGA"/>
      <sheetName val="Anl"/>
      <sheetName val="3?`²/~X3?~V3?.???.???_x005f_x0001_??"/>
      <sheetName val="3_x005f_x0000_?`?/~X3_x005f_x0000_~V3_x0000"/>
      <sheetName val="GRAFIK BULAN"/>
      <sheetName val="H.Satuan"/>
      <sheetName val="Up"/>
      <sheetName val="DAF-HARSAT"/>
      <sheetName val="prodalt"/>
      <sheetName val="harga satuan bahan"/>
      <sheetName val="BAG-III"/>
      <sheetName val="JAD-PEL"/>
      <sheetName val="ME-LT.2 utility Dacen"/>
      <sheetName val="ME-Lt.3"/>
      <sheetName val="A3 "/>
      <sheetName val="pek. str"/>
      <sheetName val="bhn,upah,alat"/>
      <sheetName val="Ans Kom Precast"/>
      <sheetName val="8LT 12"/>
      <sheetName val="Tabel"/>
      <sheetName val="Mob"/>
      <sheetName val="Galian 1"/>
      <sheetName val="laporan"/>
      <sheetName val="Compare"/>
      <sheetName val="Analysis"/>
      <sheetName val="Cover_Daf-2"/>
      <sheetName val="Kode_Bahan"/>
      <sheetName val="PROTECTION_"/>
      <sheetName val="HARGA_SATUAN"/>
      <sheetName val="ANA"/>
      <sheetName val="Currency_Rate"/>
      <sheetName val="HRG_BHN"/>
      <sheetName val="DAFTAR_HARGA_SATUAN_MATERIAL"/>
      <sheetName val="BQ_E20_02_Rp_"/>
      <sheetName val="HSBU_ANA"/>
      <sheetName val="rumus"/>
      <sheetName val="Daf_12"/>
      <sheetName val="Harsat_Bahan"/>
      <sheetName val="Als_Struk"/>
      <sheetName val="Grand_Rekap"/>
      <sheetName val="REF_ONLY1"/>
      <sheetName val="Isolasi_Luar_Dalam2"/>
      <sheetName val="Isolasi_Luar2"/>
      <sheetName val="Markup"/>
      <sheetName val="Pemadam"/>
      <sheetName val="Bill_of_Qty_MEP"/>
      <sheetName val="REQDELTA"/>
      <sheetName val="Analisa_Upah_&amp;_Bahan_Plum"/>
      <sheetName val="IT"/>
      <sheetName val="Rekap_Direct_Cost"/>
      <sheetName val="16-AC-27JULI"/>
      <sheetName val="ARSITEKTUR"/>
      <sheetName val="Harsat_Upah"/>
      <sheetName val="AN-K"/>
      <sheetName val="Piutang Bermslh Sby"/>
      <sheetName val="piutang konsolidasi MEI"/>
      <sheetName val="SELL-SUMM-COST"/>
      <sheetName val="CF-satu"/>
      <sheetName val="CF Rp-USD"/>
      <sheetName val="EÜ_x0004__x001a__x0000__x0000__x0000_J"/>
      <sheetName val="SAT_BHN"/>
      <sheetName val="CAB 2"/>
      <sheetName val="Analisa Upah &amp; Bahan Plum"/>
      <sheetName val="Analisa Str"/>
      <sheetName val="DAFTAR 7"/>
      <sheetName val="DAFTAR_8"/>
      <sheetName val="DAF_1"/>
      <sheetName val="3-DIV7"/>
      <sheetName val="3-DIV8"/>
      <sheetName val="3-DIV7.B"/>
      <sheetName val="Up &amp; bhn"/>
      <sheetName val="HS_TRG"/>
      <sheetName val="F ALARM"/>
      <sheetName val="Meto"/>
      <sheetName val="IPL_SCHEDULE"/>
      <sheetName val="cp1"/>
      <sheetName val="Jadwal"/>
      <sheetName val="내역표지"/>
      <sheetName val="5-ALAT(1)"/>
      <sheetName val="ske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"/>
      <sheetName val="Eva Spek"/>
      <sheetName val="LP-CRT"/>
      <sheetName val="PLB"/>
      <sheetName val="Harga Satuan"/>
      <sheetName val="daf-3(OK)"/>
      <sheetName val="daf-7(OK)"/>
      <sheetName val="SITE-E"/>
      <sheetName val="Foundation"/>
      <sheetName val="lamp-d"/>
      <sheetName val="plumbing"/>
      <sheetName val="Cover"/>
      <sheetName val="Material"/>
      <sheetName val="DAF-2"/>
      <sheetName val="ah sanitary"/>
      <sheetName val="CONSUMABLE"/>
      <sheetName val="Currency Rate"/>
      <sheetName val="Steel-Twr"/>
      <sheetName val="BAG-III"/>
      <sheetName val="BAG_III"/>
      <sheetName val="I-KAMAR"/>
      <sheetName val="Eva_Spek"/>
      <sheetName val="Harga_Satuan"/>
      <sheetName val="BQ"/>
      <sheetName val="BQ ARS"/>
      <sheetName val="Elektrikal"/>
      <sheetName val="Fill this out first..."/>
      <sheetName val="LS_Rutin"/>
      <sheetName val="ESCON"/>
      <sheetName val="daf_3_OK_"/>
      <sheetName val="daf_7_OK_"/>
      <sheetName val="DAF_2"/>
      <sheetName val="A"/>
      <sheetName val="ah_sanitary"/>
      <sheetName val="Currency_Rate"/>
      <sheetName val="2_2"/>
      <sheetName val="Kolom"/>
      <sheetName val="Daf 1"/>
      <sheetName val="Rate"/>
      <sheetName val="Scd_RAB"/>
      <sheetName val="Penwrn"/>
      <sheetName val="STR"/>
      <sheetName val="Analisa"/>
      <sheetName val="BAG-2"/>
      <sheetName val="harsat"/>
      <sheetName val="Bill_1_VAC_Supply_A"/>
      <sheetName val="price"/>
      <sheetName val="INPUT DATAS"/>
      <sheetName val="Sch.1"/>
      <sheetName val="SEX"/>
      <sheetName val="SAT-BHN"/>
      <sheetName val="upah"/>
      <sheetName val="Total Load List"/>
      <sheetName val="Eva_Spek1"/>
      <sheetName val="Harga_Satuan1"/>
      <sheetName val="BQ_ARS"/>
      <sheetName val="Daf_1"/>
      <sheetName val="Bahan "/>
      <sheetName val="Pekerjaan "/>
      <sheetName val="Bgt_Jun-05"/>
      <sheetName val="Fill this out first___"/>
      <sheetName val="Isolasi Luar"/>
      <sheetName val="H.Satuan"/>
      <sheetName val="chitimc"/>
      <sheetName val="Harga ME "/>
      <sheetName val="TE TS FA LAN MATV"/>
      <sheetName val="sheet1"/>
      <sheetName val="BAG_2"/>
      <sheetName val="Isolasi Luar Dalam"/>
      <sheetName val="Alat"/>
      <sheetName val="Persiapan"/>
      <sheetName val="Bahan"/>
      <sheetName val="DATA GRAFIK"/>
      <sheetName val="Bill rekap"/>
      <sheetName val="Bill of Qty"/>
      <sheetName val="sort"/>
      <sheetName val="BQ atap bengkel"/>
      <sheetName val="str bengkel"/>
      <sheetName val="ALEK"/>
      <sheetName val="FINISHING"/>
      <sheetName val="STRUKTUR"/>
      <sheetName val="AHSbj"/>
      <sheetName val="A+Supl."/>
      <sheetName val="7"/>
      <sheetName val="Bldg"/>
      <sheetName val="Peralatan (2)"/>
      <sheetName val="SPEC"/>
      <sheetName val="Kuantitas &amp; Harga"/>
      <sheetName val="AHS Marka"/>
      <sheetName val="AHS Aspal"/>
      <sheetName val="PT."/>
      <sheetName val="Input"/>
      <sheetName val="Huruf"/>
      <sheetName val="Biaya-Lat"/>
      <sheetName val="bilangan"/>
      <sheetName val="Laboratorium"/>
      <sheetName val="Pengaturan air"/>
      <sheetName val="Pemeliharaan LL"/>
      <sheetName val="Kebutuhan alat I"/>
      <sheetName val="Produktif. alat"/>
      <sheetName val="Item-01.20(01) to (09) Abov (2)"/>
      <sheetName val="Rekap Seksi 2"/>
      <sheetName val="CEK1"/>
      <sheetName val="form"/>
      <sheetName val="CEK2"/>
      <sheetName val="info umum"/>
      <sheetName val="anal pek tanah"/>
      <sheetName val="concrete paver"/>
      <sheetName val="analisa owning cost"/>
      <sheetName val="form ANALISA"/>
      <sheetName val="MAJOR SDY"/>
      <sheetName val="harsat sdy"/>
      <sheetName val="RAB SDY"/>
      <sheetName val="HITUNGAN"/>
      <sheetName val="bq analisa"/>
      <sheetName val="RAB"/>
      <sheetName val="sum boq"/>
      <sheetName val="BQ SUSUKAN"/>
      <sheetName val="BQ PENGGARON"/>
      <sheetName val="boq"/>
      <sheetName val="Daftar Kuantitas dan Harga"/>
      <sheetName val="sumblank"/>
      <sheetName val="bqblank"/>
      <sheetName val="DAFTAR HARGA"/>
      <sheetName val="drain"/>
      <sheetName val="Structure"/>
      <sheetName val="Bill No. 2"/>
      <sheetName val="machinery"/>
      <sheetName val="walk way"/>
      <sheetName val="Architecture"/>
      <sheetName val="HS_TRG"/>
      <sheetName val="REKAP"/>
      <sheetName val="data"/>
      <sheetName val="Cover1"/>
      <sheetName val="DAF-1"/>
      <sheetName val="Pt"/>
      <sheetName val="mu"/>
      <sheetName val="#REF!"/>
      <sheetName val="Rekapitulasi"/>
      <sheetName val="mat_me pipa"/>
      <sheetName val="BQ-Str"/>
      <sheetName val="Bhn"/>
      <sheetName val="mat baja"/>
      <sheetName val="harga baja"/>
      <sheetName val="REF.ONLY"/>
      <sheetName val="INDEX"/>
      <sheetName val="Rekap Direct Cost"/>
      <sheetName val="Penjumlahan"/>
      <sheetName val="Hrg.Sat"/>
      <sheetName val="UNIT CHILLER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hs.2"/>
      <sheetName val="Ahs.1"/>
      <sheetName val="rab me (by owner) "/>
      <sheetName val="BQ (by owner)"/>
      <sheetName val="rab me (fisik)"/>
      <sheetName val="Listrik"/>
      <sheetName val="304_06"/>
      <sheetName val="Cash Flow bulanan"/>
      <sheetName val="Perm. Test"/>
      <sheetName val="UNIT PRICE ANALYSIS (KSN)"/>
      <sheetName val="RAB MEK 15 M MB "/>
      <sheetName val="VAC-1"/>
      <sheetName val="I_KAMAR"/>
      <sheetName val="AC"/>
      <sheetName val="Jurnal"/>
      <sheetName val="TOWN"/>
      <sheetName val="Tataudara"/>
      <sheetName val="HB "/>
      <sheetName val="Analisa STR"/>
      <sheetName val="ah_sanitary1"/>
      <sheetName val="Currency_Rate1"/>
      <sheetName val="Fill_this_out_first___"/>
      <sheetName val="Mob"/>
      <sheetName val="合成単価作成表-BLDG"/>
      <sheetName val="rumus"/>
      <sheetName val="Koef"/>
      <sheetName val="Analisa  (2)"/>
      <sheetName val="Sat Bahan"/>
      <sheetName val="Sat Alat"/>
      <sheetName val="Sat Upah"/>
      <sheetName val="H.SAT"/>
      <sheetName val="BQ (1)"/>
      <sheetName val="Bill of Qty MEP"/>
      <sheetName val="Tabel Berat"/>
      <sheetName val="Column"/>
      <sheetName val="Steel"/>
      <sheetName val="HB me"/>
      <sheetName val="jobhist"/>
      <sheetName val="met bab3"/>
      <sheetName val="anal bab8"/>
      <sheetName val="prime coal"/>
      <sheetName val="arab"/>
      <sheetName val="Volume"/>
      <sheetName val="HRG BHN"/>
      <sheetName val="analysis"/>
      <sheetName val="L-TIGA"/>
      <sheetName val="L_TIGA"/>
      <sheetName val="Fab+erect"/>
      <sheetName val="HARGA ALAT"/>
      <sheetName val="RKP"/>
      <sheetName val="Analisa Upah &amp; Bahan Plum"/>
      <sheetName val="???????-BLDG"/>
      <sheetName val="_______-BLDG"/>
      <sheetName val="DAF-5"/>
      <sheetName val="DAF_5"/>
      <sheetName val="FACTOR"/>
      <sheetName val="r.tank"/>
      <sheetName val="prelim"/>
      <sheetName val="Fire Fighting"/>
      <sheetName val="R_Srikana"/>
      <sheetName val="UPAH~K"/>
      <sheetName val="ANALIS"/>
      <sheetName val="BAHAN~"/>
      <sheetName val="ES STG"/>
      <sheetName val="Analisa Teknik"/>
      <sheetName val="D7"/>
      <sheetName val="Bsc"/>
      <sheetName val="Alt"/>
      <sheetName val="Sal"/>
      <sheetName val="div7"/>
      <sheetName val="G_SUMMARY"/>
      <sheetName val="Hrg"/>
      <sheetName val="MUA"/>
      <sheetName val="HB"/>
      <sheetName val="An Arsitektur"/>
      <sheetName val="Unit Rate (2)"/>
      <sheetName val="An Struktur"/>
      <sheetName val="ETAB 2"/>
      <sheetName val="MAPDC"/>
      <sheetName val="E_TRIKAL"/>
      <sheetName val="E_TRONIK"/>
      <sheetName val="MEK"/>
      <sheetName val="ANAL_HPS"/>
      <sheetName val="Rekap1"/>
      <sheetName val="ARSITEK"/>
      <sheetName val="hsp-STR-ARS"/>
      <sheetName val="8LT 12"/>
      <sheetName val="schtng"/>
      <sheetName val="schbhn"/>
      <sheetName val="schalt"/>
      <sheetName val="satuan_pek_ars"/>
      <sheetName val="RAB-ARS"/>
      <sheetName val="HSBU"/>
      <sheetName val="ANALISA PEK.UMUM"/>
      <sheetName val="ANALISA KONST BTN"/>
      <sheetName val="Dashboard"/>
      <sheetName val="Cover "/>
      <sheetName val="Daftar-Isi"/>
      <sheetName val="PEMBATAS"/>
      <sheetName val="RPD"/>
      <sheetName val="SPD"/>
      <sheetName val="PO2"/>
      <sheetName val="LBP-01 "/>
      <sheetName val="Sheet2"/>
      <sheetName val="PBK-01"/>
      <sheetName val="CFP-11"/>
      <sheetName val="hutang-lapangan "/>
      <sheetName val="CASH-lapangan"/>
      <sheetName val="CASH-Divisi"/>
      <sheetName val="Hutang-Divisi"/>
      <sheetName val="Rekap klad"/>
      <sheetName val="daftarhutang"/>
      <sheetName val="LPP-101"/>
      <sheetName val="RLP-01"/>
      <sheetName val="ASAT"/>
      <sheetName val="RRK-01"/>
      <sheetName val="PU DANA KERJA"/>
      <sheetName val="LPF-01"/>
      <sheetName val="MOS-01 "/>
      <sheetName val="RSK-01"/>
      <sheetName val="RTS-11"/>
      <sheetName val="RTS-21"/>
      <sheetName val="antisipasi"/>
      <sheetName val="RAPA"/>
      <sheetName val="AAK-01"/>
      <sheetName val="DAFTAR HUTANG"/>
      <sheetName val="KARTU PIUTANG"/>
      <sheetName val="LAP ALAT"/>
      <sheetName val="PROGRESS DIAKUI"/>
      <sheetName val="KKP-1"/>
      <sheetName val="M-RESIKO "/>
      <sheetName val="PANJR"/>
      <sheetName val="FM-MR01 "/>
      <sheetName val="FM-MR02 "/>
      <sheetName val="FM-MR03 Lap Bulan Agus"/>
      <sheetName val="FOTO"/>
      <sheetName val="DATA PROYEK"/>
      <sheetName val="RUANG LINGKUP"/>
      <sheetName val="Eva_Spek3"/>
      <sheetName val="Harga_Satuan3"/>
      <sheetName val="ah_sanitary3"/>
      <sheetName val="Currency_Rate3"/>
      <sheetName val="BQ_ARS2"/>
      <sheetName val="Fill_this_out_first___3"/>
      <sheetName val="Daf_12"/>
      <sheetName val="INPUT_DATAS1"/>
      <sheetName val="Sch_11"/>
      <sheetName val="Total_Load_List1"/>
      <sheetName val="Bahan_1"/>
      <sheetName val="Pekerjaan_1"/>
      <sheetName val="Isolasi_Luar1"/>
      <sheetName val="Fill_this_out_first___4"/>
      <sheetName val="H_Satuan1"/>
      <sheetName val="TE_TS_FA_LAN_MATV1"/>
      <sheetName val="Harga_ME_1"/>
      <sheetName val="Bill_rekap1"/>
      <sheetName val="Bill_of_Qty1"/>
      <sheetName val="BQ_atap_bengkel1"/>
      <sheetName val="str_bengkel1"/>
      <sheetName val="mat_me_pipa1"/>
      <sheetName val="Isolasi_Luar_Dalam1"/>
      <sheetName val="DAFTAR_HARGA1"/>
      <sheetName val="A+Supl_1"/>
      <sheetName val="Hrg_Sat1"/>
      <sheetName val="Peralatan_(2)1"/>
      <sheetName val="Ahs_21"/>
      <sheetName val="Ahs_11"/>
      <sheetName val="HRG_BHN1"/>
      <sheetName val="HARGA_ALAT1"/>
      <sheetName val="Bill_No__21"/>
      <sheetName val="walk_way1"/>
      <sheetName val="UNIT_PRICE_ANALYSIS_(KSN)1"/>
      <sheetName val="RAB_MEK_15_M_MB_1"/>
      <sheetName val="PT_1"/>
      <sheetName val="Kuantitas_&amp;_Harga1"/>
      <sheetName val="AHS_Marka1"/>
      <sheetName val="AHS_Aspal1"/>
      <sheetName val="REF_ONLY1"/>
      <sheetName val="Cash_Flow_bulanan1"/>
      <sheetName val="mat_baja1"/>
      <sheetName val="harga_baja1"/>
      <sheetName val="Rekap_Direct_Cost1"/>
      <sheetName val="rab_me_(by_owner)_1"/>
      <sheetName val="BQ_(by_owner)1"/>
      <sheetName val="rab_me_(fisik)1"/>
      <sheetName val="Analisa_Teknik1"/>
      <sheetName val="UNIT_CHILLER1"/>
      <sheetName val="Perm__Test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B_1"/>
      <sheetName val="DATA_GRAFIK1"/>
      <sheetName val="Analisa_STR1"/>
      <sheetName val="Analisa__(2)1"/>
      <sheetName val="prime_coal1"/>
      <sheetName val="Pengaturan_air1"/>
      <sheetName val="Pemeliharaan_LL1"/>
      <sheetName val="Kebutuhan_alat_I1"/>
      <sheetName val="Produktif__alat1"/>
      <sheetName val="Item-01_20(01)_to_(09)_Abov_(21"/>
      <sheetName val="Rekap_Seksi_21"/>
      <sheetName val="info_umum1"/>
      <sheetName val="anal_pek_tanah1"/>
      <sheetName val="concrete_paver1"/>
      <sheetName val="analisa_owning_cost1"/>
      <sheetName val="form_ANALISA1"/>
      <sheetName val="MAJOR_SDY1"/>
      <sheetName val="harsat_sdy1"/>
      <sheetName val="RAB_SDY1"/>
      <sheetName val="bq_analisa1"/>
      <sheetName val="sum_boq1"/>
      <sheetName val="BQ_SUSUKAN1"/>
      <sheetName val="BQ_PENGGARON1"/>
      <sheetName val="Daftar_Kuantitas_dan_Harga1"/>
      <sheetName val="HB_me1"/>
      <sheetName val="Sat_Bahan1"/>
      <sheetName val="Sat_Alat1"/>
      <sheetName val="Sat_Upah1"/>
      <sheetName val="H_SAT1"/>
      <sheetName val="met_bab31"/>
      <sheetName val="anal_bab81"/>
      <sheetName val="Analisa_Upah_&amp;_Bahan_Plum1"/>
      <sheetName val="BQ_(1)1"/>
      <sheetName val="Bill_of_Qty_MEP1"/>
      <sheetName val="Tabel_Berat1"/>
      <sheetName val="Eva_Spek2"/>
      <sheetName val="Harga_Satuan2"/>
      <sheetName val="ah_sanitary2"/>
      <sheetName val="Currency_Rate2"/>
      <sheetName val="BQ_ARS1"/>
      <sheetName val="Fill_this_out_first___1"/>
      <sheetName val="Daf_11"/>
      <sheetName val="INPUT_DATAS"/>
      <sheetName val="Sch_1"/>
      <sheetName val="Total_Load_List"/>
      <sheetName val="Bahan_"/>
      <sheetName val="Pekerjaan_"/>
      <sheetName val="Isolasi_Luar"/>
      <sheetName val="Fill_this_out_first___2"/>
      <sheetName val="H_Satuan"/>
      <sheetName val="TE_TS_FA_LAN_MATV"/>
      <sheetName val="Harga_ME_"/>
      <sheetName val="Bill_rekap"/>
      <sheetName val="Bill_of_Qty"/>
      <sheetName val="BQ_atap_bengkel"/>
      <sheetName val="str_bengkel"/>
      <sheetName val="mat_me_pipa"/>
      <sheetName val="Isolasi_Luar_Dalam"/>
      <sheetName val="DAFTAR_HARGA"/>
      <sheetName val="A+Supl_"/>
      <sheetName val="Hrg_Sat"/>
      <sheetName val="Peralatan_(2)"/>
      <sheetName val="Ahs_2"/>
      <sheetName val="Ahs_1"/>
      <sheetName val="HRG_BHN"/>
      <sheetName val="HARGA_ALAT"/>
      <sheetName val="Bill_No__2"/>
      <sheetName val="walk_way"/>
      <sheetName val="UNIT_PRICE_ANALYSIS_(KSN)"/>
      <sheetName val="RAB_MEK_15_M_MB_"/>
      <sheetName val="PT_"/>
      <sheetName val="Kuantitas_&amp;_Harga"/>
      <sheetName val="AHS_Marka"/>
      <sheetName val="AHS_Aspal"/>
      <sheetName val="REF_ONLY"/>
      <sheetName val="Cash_Flow_bulanan"/>
      <sheetName val="mat_baja"/>
      <sheetName val="harga_baja"/>
      <sheetName val="Rekap_Direct_Cost"/>
      <sheetName val="rab_me_(by_owner)_"/>
      <sheetName val="BQ_(by_owner)"/>
      <sheetName val="rab_me_(fisik)"/>
      <sheetName val="Analisa_Teknik"/>
      <sheetName val="UNIT_CHILLER"/>
      <sheetName val="Perm__Tes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B_"/>
      <sheetName val="DATA_GRAFIK"/>
      <sheetName val="Analisa_STR"/>
      <sheetName val="Analisa__(2)"/>
      <sheetName val="prime_coal"/>
      <sheetName val="Pengaturan_air"/>
      <sheetName val="Pemeliharaan_LL"/>
      <sheetName val="Kebutuhan_alat_I"/>
      <sheetName val="Produktif__alat"/>
      <sheetName val="Item-01_20(01)_to_(09)_Abov_(2)"/>
      <sheetName val="Rekap_Seksi_2"/>
      <sheetName val="info_umum"/>
      <sheetName val="anal_pek_tanah"/>
      <sheetName val="concrete_paver"/>
      <sheetName val="analisa_owning_cost"/>
      <sheetName val="form_ANALISA"/>
      <sheetName val="MAJOR_SDY"/>
      <sheetName val="harsat_sdy"/>
      <sheetName val="RAB_SDY"/>
      <sheetName val="bq_analisa"/>
      <sheetName val="sum_boq"/>
      <sheetName val="BQ_SUSUKAN"/>
      <sheetName val="BQ_PENGGARON"/>
      <sheetName val="Daftar_Kuantitas_dan_Harga"/>
      <sheetName val="Sat_Bahan"/>
      <sheetName val="Sat_Alat"/>
      <sheetName val="Sat_Upah"/>
      <sheetName val="H_SAT"/>
      <sheetName val="BQ_(1)"/>
      <sheetName val="Bill_of_Qty_MEP"/>
      <sheetName val="Tabel_Berat"/>
      <sheetName val="HB_me"/>
      <sheetName val="met_bab3"/>
      <sheetName val="anal_bab8"/>
      <sheetName val="Analisa_Upah_&amp;_Bahan_Plum"/>
      <sheetName val="Eva_Spek4"/>
      <sheetName val="Harga_Satuan4"/>
      <sheetName val="ah_sanitary4"/>
      <sheetName val="Currency_Rate4"/>
      <sheetName val="BQ_ARS3"/>
      <sheetName val="Fill_this_out_first___5"/>
      <sheetName val="Daf_13"/>
      <sheetName val="INPUT_DATAS2"/>
      <sheetName val="Sch_12"/>
      <sheetName val="Total_Load_List2"/>
      <sheetName val="Bahan_2"/>
      <sheetName val="Pekerjaan_2"/>
      <sheetName val="Isolasi_Luar2"/>
      <sheetName val="Fill_this_out_first___6"/>
      <sheetName val="H_Satuan2"/>
      <sheetName val="TE_TS_FA_LAN_MATV2"/>
      <sheetName val="Harga_ME_2"/>
      <sheetName val="Bill_rekap2"/>
      <sheetName val="Bill_of_Qty2"/>
      <sheetName val="BQ_atap_bengkel2"/>
      <sheetName val="str_bengkel2"/>
      <sheetName val="mat_me_pipa2"/>
      <sheetName val="Isolasi_Luar_Dalam2"/>
      <sheetName val="DAFTAR_HARGA2"/>
      <sheetName val="A+Supl_2"/>
      <sheetName val="Hrg_Sat2"/>
      <sheetName val="Peralatan_(2)2"/>
      <sheetName val="Ahs_22"/>
      <sheetName val="Ahs_12"/>
      <sheetName val="HRG_BHN2"/>
      <sheetName val="HARGA_ALAT2"/>
      <sheetName val="Bill_No__22"/>
      <sheetName val="walk_way2"/>
      <sheetName val="UNIT_PRICE_ANALYSIS_(KSN)2"/>
      <sheetName val="RAB_MEK_15_M_MB_2"/>
      <sheetName val="PT_2"/>
      <sheetName val="Kuantitas_&amp;_Harga2"/>
      <sheetName val="AHS_Marka2"/>
      <sheetName val="AHS_Aspal2"/>
      <sheetName val="REF_ONLY2"/>
      <sheetName val="Cash_Flow_bulanan2"/>
      <sheetName val="mat_baja2"/>
      <sheetName val="harga_baja2"/>
      <sheetName val="Rekap_Direct_Cost2"/>
      <sheetName val="rab_me_(by_owner)_2"/>
      <sheetName val="BQ_(by_owner)2"/>
      <sheetName val="rab_me_(fisik)2"/>
      <sheetName val="Analisa_Teknik2"/>
      <sheetName val="UNIT_CHILLER2"/>
      <sheetName val="Perm__Tes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B_2"/>
      <sheetName val="DATA_GRAFIK2"/>
      <sheetName val="Analisa_STR2"/>
      <sheetName val="Analisa__(2)2"/>
      <sheetName val="prime_coal2"/>
      <sheetName val="Pengaturan_air2"/>
      <sheetName val="Pemeliharaan_LL2"/>
      <sheetName val="Kebutuhan_alat_I2"/>
      <sheetName val="Produktif__alat2"/>
      <sheetName val="Item-01_20(01)_to_(09)_Abov_(22"/>
      <sheetName val="Rekap_Seksi_22"/>
      <sheetName val="info_umum2"/>
      <sheetName val="anal_pek_tanah2"/>
      <sheetName val="concrete_paver2"/>
      <sheetName val="analisa_owning_cost2"/>
      <sheetName val="form_ANALISA2"/>
      <sheetName val="MAJOR_SDY2"/>
      <sheetName val="harsat_sdy2"/>
      <sheetName val="RAB_SDY2"/>
      <sheetName val="bq_analisa2"/>
      <sheetName val="sum_boq2"/>
      <sheetName val="BQ_SUSUKAN2"/>
      <sheetName val="BQ_PENGGARON2"/>
      <sheetName val="Daftar_Kuantitas_dan_Harga2"/>
      <sheetName val="HB_me2"/>
      <sheetName val="Sat_Bahan2"/>
      <sheetName val="Sat_Alat2"/>
      <sheetName val="Sat_Upah2"/>
      <sheetName val="H_SAT2"/>
      <sheetName val="met_bab32"/>
      <sheetName val="anal_bab82"/>
      <sheetName val="Analisa_Upah_&amp;_Bahan_Plum2"/>
      <sheetName val="BQ_(1)2"/>
      <sheetName val="Bill_of_Qty_MEP2"/>
      <sheetName val="Tabel_Berat2"/>
      <sheetName val="Eva_Spek5"/>
      <sheetName val="Harga_Satuan5"/>
      <sheetName val="ah_sanitary5"/>
      <sheetName val="Currency_Rate5"/>
      <sheetName val="BQ_ARS4"/>
      <sheetName val="Fill_this_out_first___7"/>
      <sheetName val="Daf_14"/>
      <sheetName val="INPUT_DATAS3"/>
      <sheetName val="Sch_13"/>
      <sheetName val="Total_Load_List3"/>
      <sheetName val="Bahan_3"/>
      <sheetName val="Pekerjaan_3"/>
      <sheetName val="Isolasi_Luar3"/>
      <sheetName val="Fill_this_out_first___8"/>
      <sheetName val="H_Satuan3"/>
      <sheetName val="TE_TS_FA_LAN_MATV3"/>
      <sheetName val="Harga_ME_3"/>
      <sheetName val="Bill_rekap3"/>
      <sheetName val="Bill_of_Qty3"/>
      <sheetName val="BQ_atap_bengkel3"/>
      <sheetName val="str_bengkel3"/>
      <sheetName val="mat_me_pipa3"/>
      <sheetName val="Isolasi_Luar_Dalam3"/>
      <sheetName val="DAFTAR_HARGA3"/>
      <sheetName val="A+Supl_3"/>
      <sheetName val="Hrg_Sat3"/>
      <sheetName val="Peralatan_(2)3"/>
      <sheetName val="Ahs_23"/>
      <sheetName val="Ahs_13"/>
      <sheetName val="HRG_BHN3"/>
      <sheetName val="HARGA_ALAT3"/>
      <sheetName val="Bill_No__23"/>
      <sheetName val="walk_way3"/>
      <sheetName val="UNIT_PRICE_ANALYSIS_(KSN)3"/>
      <sheetName val="RAB_MEK_15_M_MB_3"/>
      <sheetName val="PT_3"/>
      <sheetName val="Kuantitas_&amp;_Harga3"/>
      <sheetName val="AHS_Marka3"/>
      <sheetName val="AHS_Aspal3"/>
      <sheetName val="REF_ONLY3"/>
      <sheetName val="Cash_Flow_bulanan3"/>
      <sheetName val="mat_baja3"/>
      <sheetName val="harga_baja3"/>
      <sheetName val="Rekap_Direct_Cost3"/>
      <sheetName val="rab_me_(by_owner)_3"/>
      <sheetName val="BQ_(by_owner)3"/>
      <sheetName val="rab_me_(fisik)3"/>
      <sheetName val="Analisa_Teknik3"/>
      <sheetName val="UNIT_CHILLER3"/>
      <sheetName val="Perm__Test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B_3"/>
      <sheetName val="DATA_GRAFIK3"/>
      <sheetName val="Analisa_STR3"/>
      <sheetName val="Analisa__(2)3"/>
      <sheetName val="prime_coal3"/>
      <sheetName val="Pengaturan_air3"/>
      <sheetName val="Pemeliharaan_LL3"/>
      <sheetName val="Kebutuhan_alat_I3"/>
      <sheetName val="Produktif__alat3"/>
      <sheetName val="Item-01_20(01)_to_(09)_Abov_(23"/>
      <sheetName val="Rekap_Seksi_23"/>
      <sheetName val="info_umum3"/>
      <sheetName val="anal_pek_tanah3"/>
      <sheetName val="concrete_paver3"/>
      <sheetName val="analisa_owning_cost3"/>
      <sheetName val="form_ANALISA3"/>
      <sheetName val="MAJOR_SDY3"/>
      <sheetName val="harsat_sdy3"/>
      <sheetName val="RAB_SDY3"/>
      <sheetName val="bq_analisa3"/>
      <sheetName val="sum_boq3"/>
      <sheetName val="BQ_SUSUKAN3"/>
      <sheetName val="BQ_PENGGARON3"/>
      <sheetName val="Daftar_Kuantitas_dan_Harga3"/>
      <sheetName val="Sat_Bahan3"/>
      <sheetName val="Sat_Alat3"/>
      <sheetName val="Sat_Upah3"/>
      <sheetName val="H_SAT3"/>
      <sheetName val="BQ_(1)3"/>
      <sheetName val="Bill_of_Qty_MEP3"/>
      <sheetName val="Tabel_Berat3"/>
      <sheetName val="HB_me3"/>
      <sheetName val="met_bab33"/>
      <sheetName val="anal_bab83"/>
      <sheetName val="Analisa_Upah_&amp;_Bahan_Plum3"/>
      <sheetName val="Cover_"/>
      <sheetName val="LBP-01_"/>
      <sheetName val="hutang-lapangan_"/>
      <sheetName val="Rekap_klad"/>
      <sheetName val="PU_DANA_KERJA"/>
      <sheetName val="MOS-01_"/>
      <sheetName val="DAFTAR_HUTANG"/>
      <sheetName val="KARTU_PIUTANG"/>
      <sheetName val="LAP_ALAT"/>
      <sheetName val="PROGRESS_DIAKUI"/>
      <sheetName val="M-RESIKO_"/>
      <sheetName val="FM-MR01_"/>
      <sheetName val="FM-MR02_"/>
      <sheetName val="FM-MR03_Lap_Bulan_Agus"/>
      <sheetName val="DATA_PROYEK"/>
      <sheetName val="RUANG_LINGKUP"/>
      <sheetName val="CERT"/>
      <sheetName val="Smry Wk (P I)"/>
      <sheetName val="Dokumentasi (2)"/>
      <sheetName val="wo 276&amp;1050 (98-99)"/>
      <sheetName val="Normalisasi"/>
      <sheetName val="금액내역서"/>
      <sheetName val="SAT_BHN"/>
      <sheetName val="AO_UMUM"/>
      <sheetName val=" anal hrg sat"/>
      <sheetName val="Analisa "/>
      <sheetName val="BQ Utama "/>
      <sheetName val="Upah "/>
      <sheetName val="4-MVAC"/>
      <sheetName val="Analisa Harga Satuan"/>
      <sheetName val="Coord"/>
      <sheetName val="BASE_PL1_H_shape__OLD_"/>
      <sheetName val="C-FLOW JUNI"/>
      <sheetName val="Sat Bah &amp; Up"/>
      <sheetName val="Sat Bah _ Up"/>
      <sheetName val="Basic Price"/>
      <sheetName val="hs-str"/>
      <sheetName val="hs_str"/>
      <sheetName val="ANALIS ALAT"/>
      <sheetName val="Vibro_Roller"/>
      <sheetName val="Based Data_wacc"/>
      <sheetName val="ANA"/>
      <sheetName val="Koefisien"/>
      <sheetName val="BQ-E20-02(Rp)"/>
      <sheetName val="Pipe"/>
      <sheetName val="95삼성급(본사)"/>
      <sheetName val="NP"/>
      <sheetName val="NP (3)"/>
      <sheetName val="NP (2)"/>
      <sheetName val="Additional"/>
      <sheetName val="SKEDUL AV-05"/>
      <sheetName val="AHS"/>
      <sheetName val="B"/>
      <sheetName val="AHS2 Partisi,Curtain,Pnt,Jndla"/>
      <sheetName val="Rekap B.L."/>
      <sheetName val="BoQ."/>
      <sheetName val="pivot"/>
      <sheetName val="ANL STR"/>
      <sheetName val="IT-SDSEPT"/>
      <sheetName val="ITSDSEPT"/>
      <sheetName val="PENYERAPANKTRK"/>
      <sheetName val="EVAINF08"/>
      <sheetName val="EVAINF08 (PPT)"/>
      <sheetName val="REKAPMS08 (31%) (2)"/>
      <sheetName val="grafik"/>
      <sheetName val="RENCKTRK08"/>
      <sheetName val="RENCKTRK08 (2)"/>
      <sheetName val="HARGA DASAR"/>
      <sheetName val="Harga"/>
      <sheetName val="SCH"/>
      <sheetName val="AMP"/>
      <sheetName val="ANTEK-AGGA"/>
      <sheetName val="BD-LS"/>
      <sheetName val="BIA-LUMPSUM"/>
      <sheetName val="FINAL"/>
      <sheetName val="KEBALAT"/>
      <sheetName val="Master Edit"/>
      <sheetName val="HS Bhn&amp;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BoQ C4"/>
      <sheetName val="I-KAMAR"/>
      <sheetName val="Steel-Twr"/>
      <sheetName val="SAP"/>
      <sheetName val="B _ Norelec"/>
      <sheetName val="DATA"/>
      <sheetName val="Isolasi Luar Dalam"/>
      <sheetName val="Isolasi Luar"/>
      <sheetName val="Kuantitas &amp; Harga"/>
      <sheetName val="STR"/>
      <sheetName val="RAP"/>
      <sheetName val="PPC"/>
      <sheetName val="kode rekening"/>
      <sheetName val="LOADDAT"/>
      <sheetName val="B - Norelec"/>
      <sheetName val="Peralatan"/>
      <sheetName val="harsat"/>
      <sheetName val="anal"/>
      <sheetName val="Currency Rate"/>
      <sheetName val="Spek_Kusen"/>
      <sheetName val="Gross_Area"/>
      <sheetName val="B___Norelec"/>
      <sheetName val="BoQ_C4"/>
      <sheetName val="Material"/>
      <sheetName val="A"/>
      <sheetName val="HS_TRG"/>
      <sheetName val="CH"/>
      <sheetName val="HSD Alat"/>
      <sheetName val="HSD Bahan"/>
      <sheetName val="ANA"/>
      <sheetName val="REK"/>
      <sheetName val="HSD Upah"/>
      <sheetName val="struktur"/>
      <sheetName val="BQ"/>
      <sheetName val="BOQ Permata Senayan 09 Juni 200"/>
      <sheetName val="Rekapitulasi Harga Satuan"/>
      <sheetName val="Daftar Harga Material"/>
      <sheetName val="Ahs.2"/>
      <sheetName val="Ahs.1"/>
      <sheetName val="Rate"/>
      <sheetName val="HB"/>
      <sheetName val="Personnel"/>
      <sheetName val="jobhist"/>
      <sheetName val="name"/>
      <sheetName val="DAF_2"/>
      <sheetName val="BQ &amp; Harga"/>
      <sheetName val="major tems"/>
      <sheetName val="Kolam"/>
      <sheetName val="Koef"/>
      <sheetName val="HRG BHN"/>
      <sheetName val="Jembatan I"/>
      <sheetName val="HB "/>
      <sheetName val="DAF-1"/>
      <sheetName val="SAT UPAH RAPI"/>
      <sheetName val="5-ALAT(1)"/>
      <sheetName val="SUB-KON"/>
      <sheetName val="STAF"/>
      <sheetName val="ALAT"/>
      <sheetName val="Cash Flow bulanan"/>
      <sheetName val="struktur tdk dipakai"/>
      <sheetName val="SAT-BHN"/>
      <sheetName val="Metode"/>
      <sheetName val="hrg-dsr"/>
      <sheetName val="HARGA SATUAN UPAH PEKERJA"/>
      <sheetName val="Cover"/>
      <sheetName val="Dashboard"/>
      <sheetName val="Analisa Harga Satuan"/>
      <sheetName val="UMUM"/>
      <sheetName val="Rekap Direct Cost"/>
      <sheetName val="sub_total_bag_7"/>
      <sheetName val="harga"/>
      <sheetName val="Bahan"/>
      <sheetName val="BAHAN "/>
      <sheetName val="UPAH"/>
      <sheetName val="ESCON"/>
      <sheetName val="DAF-4"/>
      <sheetName val="iTEM hARSAT"/>
      <sheetName val="arab"/>
      <sheetName val="PRD01-5"/>
      <sheetName val="G_SUMMARY"/>
      <sheetName val="Daf 1"/>
      <sheetName val="Spek_Kusen1"/>
      <sheetName val="Gross_Area1"/>
      <sheetName val="rab me (by owner) "/>
      <sheetName val="BQ (by owner)"/>
      <sheetName val="rab me (fisik)"/>
      <sheetName val="plumbing"/>
      <sheetName val="AHS Marka"/>
      <sheetName val="Memb Schd"/>
      <sheetName val="I_KAMAR"/>
      <sheetName val="BQ-Tenis"/>
      <sheetName val="Arsitektur"/>
      <sheetName val="BOQ_Aula"/>
      <sheetName val="L1"/>
      <sheetName val=""/>
      <sheetName val="4"/>
      <sheetName val="DAF-7"/>
      <sheetName val="L-TIGA"/>
      <sheetName val="Balok_1"/>
      <sheetName val="Pekerjaan "/>
      <sheetName val="4-Basic Price"/>
      <sheetName val="D7(1)"/>
      <sheetName val="Up &amp; bhn"/>
      <sheetName val="H.Satuan"/>
      <sheetName val="Analisa STR"/>
      <sheetName val="B___Norelec1"/>
      <sheetName val="BoQ_C41"/>
      <sheetName val="B_-_Norelec"/>
      <sheetName val="kode_rekening"/>
      <sheetName val="Currency_Rate"/>
      <sheetName val="DAF_1"/>
      <sheetName val="hst  LAMP_1"/>
      <sheetName val="304-06"/>
      <sheetName val="Bide-bq-int"/>
      <sheetName val="KODE"/>
      <sheetName val="Rab"/>
      <sheetName val="NP 7"/>
      <sheetName val="satuan_pek_ars"/>
      <sheetName val="Mall"/>
      <sheetName val="arp-3a"/>
      <sheetName val="ARP-10"/>
      <sheetName val="Elektrikal"/>
      <sheetName val="bhn"/>
      <sheetName val="dongia (2)"/>
      <sheetName val="LKVL-CK-HT-GD1"/>
      <sheetName val="giathan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KUANT &amp; HRG"/>
      <sheetName val="DIV-3"/>
      <sheetName val="DIV-7"/>
      <sheetName val="DIV-8"/>
      <sheetName val="S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hn"/>
      <sheetName val="UP_an"/>
      <sheetName val="ELEC STIS"/>
      <sheetName val="Cover"/>
      <sheetName val="BoQ C4"/>
      <sheetName val="ANALISA (2)"/>
      <sheetName val="BQ-1A"/>
      <sheetName val="ANAL KOEF"/>
      <sheetName val="LS-Rutin"/>
      <sheetName val="DivVII"/>
      <sheetName val="GTS I PS"/>
      <sheetName val="HRG BHN"/>
      <sheetName val="str"/>
      <sheetName val="Vibro_Roller"/>
      <sheetName val="UPH,BHN,ALT"/>
      <sheetName val="Analis harg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at Bah &amp; Up"/>
      <sheetName val="TE TS FA LAN MATV"/>
      <sheetName val="DAFTAR HARGA"/>
      <sheetName val="Ch"/>
      <sheetName val="SDY"/>
      <sheetName val="Perhitungan RAB"/>
      <sheetName val="Lamp.2,3&amp;4"/>
      <sheetName val="Peralatan"/>
      <sheetName val="Analisa Quarry"/>
      <sheetName val="Informasi"/>
      <sheetName val="Bahan "/>
      <sheetName val="SAT-BHN"/>
      <sheetName val="Currency Rate"/>
      <sheetName val="gvl"/>
      <sheetName val="upbh-1c"/>
      <sheetName val="4-Basic Price"/>
      <sheetName val="Panel,feeder,elek"/>
      <sheetName val="H.Satuan"/>
      <sheetName val="FINISHING"/>
      <sheetName val="PAD-F"/>
      <sheetName val="Bill of Qty MEP"/>
      <sheetName val="REF.ONLY"/>
      <sheetName val="PIPE"/>
      <sheetName val="ESCON"/>
      <sheetName val="Beton"/>
      <sheetName val="Aspal (2)"/>
      <sheetName val="Relok-PJU"/>
      <sheetName val="Spanduk"/>
      <sheetName val="Rekap Daftar Kuantitas"/>
      <sheetName val="SELEBARAN"/>
      <sheetName val="DAFTAR 7"/>
      <sheetName val="DAF_1"/>
      <sheetName val="DAFTAR_8"/>
      <sheetName val="H_Satuan"/>
      <sheetName val="BQ HS"/>
      <sheetName val="Str BT"/>
      <sheetName val="Pekerjaan "/>
      <sheetName val="RKP PLUMB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L-10"/>
      <sheetName val="L-2b,c"/>
      <sheetName val="L-2a"/>
      <sheetName val="Rekap"/>
      <sheetName val="BoQ"/>
      <sheetName val="L-3a,4"/>
      <sheetName val="L-4a,b"/>
      <sheetName val="L-7"/>
      <sheetName val="L-11"/>
      <sheetName val="Sheet1"/>
      <sheetName val="Sheet3"/>
      <sheetName val="Statprod gab"/>
      <sheetName val="Materi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>
        <row r="32">
          <cell r="F32" t="str">
            <v>M2</v>
          </cell>
          <cell r="H32">
            <v>0</v>
          </cell>
        </row>
        <row r="33">
          <cell r="F33" t="str">
            <v>set</v>
          </cell>
          <cell r="H33">
            <v>0</v>
          </cell>
        </row>
        <row r="34">
          <cell r="F34" t="str">
            <v>set</v>
          </cell>
          <cell r="H34">
            <v>0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H"/>
      <sheetName val="Pricing"/>
      <sheetName val="Rate"/>
      <sheetName val="B Lgs"/>
      <sheetName val="Breakdown"/>
      <sheetName val="Finalisasi"/>
      <sheetName val="BU 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9 (2)"/>
      <sheetName val="lamp11"/>
      <sheetName val="lamp13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cm_peme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L-2a"/>
      <sheetName val="Sheet1"/>
      <sheetName val="L-4a,b"/>
      <sheetName val="Statprod g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4">
          <cell r="E14" t="str">
            <v>Divisi 1. UMUM</v>
          </cell>
        </row>
        <row r="16">
          <cell r="C16">
            <v>1.2</v>
          </cell>
          <cell r="E16" t="str">
            <v>Mobilisasi dan Demobilisasi</v>
          </cell>
          <cell r="G16" t="str">
            <v>LS</v>
          </cell>
          <cell r="H16">
            <v>1</v>
          </cell>
          <cell r="I16">
            <v>898809438</v>
          </cell>
          <cell r="J16">
            <v>898809438</v>
          </cell>
        </row>
        <row r="18">
          <cell r="C18" t="str">
            <v>1.18 (1)</v>
          </cell>
          <cell r="E18" t="str">
            <v xml:space="preserve">Relokasi Utilitas dan Pelayanan Telkom yang ada </v>
          </cell>
          <cell r="G18" t="str">
            <v>LS</v>
          </cell>
        </row>
        <row r="20">
          <cell r="C20" t="str">
            <v>1.18 (2)</v>
          </cell>
          <cell r="E20" t="str">
            <v xml:space="preserve">Relokasi Utilitas dan Pelayanan PDAM yang ada </v>
          </cell>
          <cell r="G20" t="str">
            <v>LS</v>
          </cell>
        </row>
        <row r="22">
          <cell r="C22" t="str">
            <v>1.18 (3)</v>
          </cell>
          <cell r="E22" t="str">
            <v xml:space="preserve">Relokasi Utilitas dan Pelayanan PLN yang ada </v>
          </cell>
          <cell r="G22" t="str">
            <v>LS</v>
          </cell>
        </row>
        <row r="24">
          <cell r="C24" t="str">
            <v>1.18 (4)</v>
          </cell>
          <cell r="E24" t="str">
            <v xml:space="preserve">Relokasi Utilitas dan Pelayanan Gas yang ada </v>
          </cell>
          <cell r="G24" t="str">
            <v>LS</v>
          </cell>
        </row>
        <row r="26">
          <cell r="C26" t="str">
            <v>1.18 (5)</v>
          </cell>
          <cell r="E26" t="str">
            <v xml:space="preserve">Relokasi Utilitas dan Pelayanan lainnya yang ada </v>
          </cell>
          <cell r="G26" t="str">
            <v>LS</v>
          </cell>
        </row>
        <row r="28">
          <cell r="E28" t="str">
            <v>Jumlah Harga Penawaran Divisi 1 (masuk pada Rekapitulasi Daftar Kuantitas dan Harga)</v>
          </cell>
        </row>
        <row r="29">
          <cell r="J29">
            <v>898809438</v>
          </cell>
        </row>
        <row r="32">
          <cell r="E32" t="str">
            <v>Divisi 2. DRAINASE</v>
          </cell>
        </row>
        <row r="34">
          <cell r="C34">
            <v>2.1</v>
          </cell>
          <cell r="E34" t="str">
            <v>Galian untuk Selokan Drainase dan Saluran Air</v>
          </cell>
          <cell r="G34" t="str">
            <v>M3</v>
          </cell>
          <cell r="H34">
            <v>9551.75</v>
          </cell>
          <cell r="I34">
            <v>9739</v>
          </cell>
          <cell r="J34">
            <v>93024493</v>
          </cell>
        </row>
        <row r="36">
          <cell r="C36">
            <v>2.2000000000000002</v>
          </cell>
          <cell r="E36" t="str">
            <v>Pasangan Batu dengan Mortar</v>
          </cell>
          <cell r="G36" t="str">
            <v>M3</v>
          </cell>
          <cell r="H36">
            <v>96.5</v>
          </cell>
          <cell r="I36">
            <v>311379</v>
          </cell>
          <cell r="J36">
            <v>30048073</v>
          </cell>
        </row>
        <row r="37">
          <cell r="I37">
            <v>0</v>
          </cell>
          <cell r="J37">
            <v>0</v>
          </cell>
        </row>
        <row r="38">
          <cell r="C38" t="str">
            <v>2.3 (1)</v>
          </cell>
          <cell r="E38" t="str">
            <v>Gorong-gorong Pipa Beton Bertulang, dia. dalam 50 cm</v>
          </cell>
          <cell r="G38" t="str">
            <v>M1</v>
          </cell>
          <cell r="I38">
            <v>0</v>
          </cell>
          <cell r="J38">
            <v>0</v>
          </cell>
        </row>
        <row r="40">
          <cell r="C40" t="str">
            <v>2.3 (2)</v>
          </cell>
          <cell r="E40" t="str">
            <v>Gorong-gorong Pipa Beton Bertulang, dia. dalam  50-70 cm</v>
          </cell>
          <cell r="G40" t="str">
            <v>M1</v>
          </cell>
          <cell r="H40">
            <v>56</v>
          </cell>
          <cell r="I40">
            <v>272966</v>
          </cell>
          <cell r="J40">
            <v>15286096</v>
          </cell>
        </row>
        <row r="42">
          <cell r="C42" t="str">
            <v>2.3 (3)</v>
          </cell>
          <cell r="E42" t="str">
            <v>Gorong-gorong Pipa Beton Bertulang, dia. dalam  80-100 cm</v>
          </cell>
          <cell r="G42" t="str">
            <v>M1</v>
          </cell>
          <cell r="H42">
            <v>12</v>
          </cell>
          <cell r="I42">
            <v>490306</v>
          </cell>
          <cell r="J42">
            <v>5883672</v>
          </cell>
        </row>
        <row r="44">
          <cell r="C44" t="str">
            <v>2.3 (4)</v>
          </cell>
          <cell r="E44" t="str">
            <v>Gorong-gorong Pipa Beton Bertulang, dia. dalam  110-130 cm</v>
          </cell>
          <cell r="G44" t="str">
            <v>M1</v>
          </cell>
          <cell r="I44">
            <v>0</v>
          </cell>
          <cell r="J44">
            <v>0</v>
          </cell>
        </row>
        <row r="46">
          <cell r="C46" t="str">
            <v>2.3 (5)</v>
          </cell>
          <cell r="E46" t="str">
            <v>Gorong-gorong Pipa Beton Bertulang, dia. dalam  140-150 cm</v>
          </cell>
          <cell r="G46" t="str">
            <v>M1</v>
          </cell>
          <cell r="I46">
            <v>0</v>
          </cell>
          <cell r="J46">
            <v>0</v>
          </cell>
        </row>
        <row r="48">
          <cell r="C48" t="str">
            <v>2.3 (6)</v>
          </cell>
          <cell r="E48" t="str">
            <v>Gorong-gorong Pipa Baja Bergelombang</v>
          </cell>
          <cell r="G48" t="str">
            <v>Ton</v>
          </cell>
          <cell r="I48">
            <v>0</v>
          </cell>
          <cell r="J48">
            <v>0</v>
          </cell>
        </row>
        <row r="50">
          <cell r="C50" t="str">
            <v>2.3 (7)</v>
          </cell>
          <cell r="E50" t="str">
            <v>Gorong-gorong Pipa Beton Tanpa Tulang dia. dalam  20 - 30 cm</v>
          </cell>
          <cell r="G50" t="str">
            <v>M1</v>
          </cell>
          <cell r="I50">
            <v>0</v>
          </cell>
          <cell r="J50">
            <v>0</v>
          </cell>
        </row>
        <row r="52">
          <cell r="C52" t="str">
            <v>2.4 (1)</v>
          </cell>
          <cell r="E52" t="str">
            <v>Timbunan Porus atau Bahan Penyaring</v>
          </cell>
          <cell r="G52" t="str">
            <v>M3</v>
          </cell>
          <cell r="I52">
            <v>0</v>
          </cell>
          <cell r="J52">
            <v>0</v>
          </cell>
        </row>
        <row r="54">
          <cell r="C54" t="str">
            <v>2.4 (2)</v>
          </cell>
          <cell r="E54" t="str">
            <v>Anyaman Filter Plastik</v>
          </cell>
          <cell r="G54" t="str">
            <v>M2</v>
          </cell>
          <cell r="I54">
            <v>0</v>
          </cell>
          <cell r="J54">
            <v>0</v>
          </cell>
        </row>
        <row r="56">
          <cell r="C56" t="str">
            <v>2.4 (3)</v>
          </cell>
          <cell r="E56" t="str">
            <v>Pipa Berlubang Banyak (Perforated  Pipe) Untuk Pekerjaan  Drainase Bawah Permukaan</v>
          </cell>
          <cell r="G56" t="str">
            <v>M1</v>
          </cell>
          <cell r="I56">
            <v>0</v>
          </cell>
          <cell r="J56">
            <v>0</v>
          </cell>
        </row>
        <row r="58">
          <cell r="E58" t="str">
            <v>Jumlah Harga Pekerjaan Divisi 2 (masuk pada Rekapitulasi Daftar Kuantitas dan Harga)</v>
          </cell>
        </row>
        <row r="59">
          <cell r="J59">
            <v>144242334</v>
          </cell>
        </row>
        <row r="61">
          <cell r="H61" t="str">
            <v>Perkiraan</v>
          </cell>
          <cell r="I61" t="str">
            <v>Harga</v>
          </cell>
          <cell r="J61" t="str">
            <v>Jumlah</v>
          </cell>
        </row>
        <row r="62">
          <cell r="C62" t="str">
            <v>No. Mata</v>
          </cell>
          <cell r="E62" t="str">
            <v>Uraian</v>
          </cell>
          <cell r="G62" t="str">
            <v>Satuan</v>
          </cell>
          <cell r="H62" t="str">
            <v>Kuantitas</v>
          </cell>
          <cell r="I62" t="str">
            <v>Satuan</v>
          </cell>
          <cell r="J62" t="str">
            <v>Harga-Harga</v>
          </cell>
        </row>
        <row r="63">
          <cell r="C63" t="str">
            <v>Pembayaran</v>
          </cell>
          <cell r="I63" t="str">
            <v>(Rupiah)</v>
          </cell>
          <cell r="J63" t="str">
            <v>(Rupiah)</v>
          </cell>
        </row>
        <row r="64">
          <cell r="C64" t="str">
            <v>a</v>
          </cell>
          <cell r="E64" t="str">
            <v>b</v>
          </cell>
          <cell r="G64" t="str">
            <v>c</v>
          </cell>
          <cell r="H64" t="str">
            <v>d</v>
          </cell>
          <cell r="I64" t="str">
            <v>e</v>
          </cell>
          <cell r="J64" t="str">
            <v>f = (d x e)</v>
          </cell>
        </row>
        <row r="66">
          <cell r="E66" t="str">
            <v>Divisi 3. PEKERJAAN TANAH</v>
          </cell>
        </row>
        <row r="68">
          <cell r="C68" t="str">
            <v>3.1 (1)</v>
          </cell>
          <cell r="E68" t="str">
            <v>Galian Biasa</v>
          </cell>
          <cell r="G68" t="str">
            <v>M3</v>
          </cell>
          <cell r="H68">
            <v>3240</v>
          </cell>
          <cell r="I68">
            <v>10807</v>
          </cell>
          <cell r="J68">
            <v>35014680</v>
          </cell>
        </row>
        <row r="70">
          <cell r="C70" t="str">
            <v>3.1 (2)</v>
          </cell>
          <cell r="E70" t="str">
            <v>Galian Batu</v>
          </cell>
          <cell r="G70" t="str">
            <v>M3</v>
          </cell>
          <cell r="I70">
            <v>0</v>
          </cell>
          <cell r="J70">
            <v>0</v>
          </cell>
        </row>
        <row r="72">
          <cell r="C72" t="str">
            <v>3.1 (3)</v>
          </cell>
          <cell r="E72" t="str">
            <v>Galian Struktur dengan Kedalaman 0-2 meter</v>
          </cell>
          <cell r="G72" t="str">
            <v>M3</v>
          </cell>
          <cell r="H72">
            <v>104</v>
          </cell>
          <cell r="I72">
            <v>27319</v>
          </cell>
          <cell r="J72">
            <v>2841176</v>
          </cell>
        </row>
        <row r="74">
          <cell r="C74" t="str">
            <v>3.1 (4)</v>
          </cell>
          <cell r="E74" t="str">
            <v>Galian Struktur dengan Kedalaman 2-4 meter</v>
          </cell>
          <cell r="G74" t="str">
            <v>M3</v>
          </cell>
          <cell r="I74">
            <v>0</v>
          </cell>
          <cell r="J74">
            <v>0</v>
          </cell>
        </row>
        <row r="76">
          <cell r="C76" t="str">
            <v>3.1 (5)</v>
          </cell>
          <cell r="E76" t="str">
            <v>Galian Struktur dengan Kedalaman 4-6 meter</v>
          </cell>
          <cell r="G76" t="str">
            <v>M3</v>
          </cell>
          <cell r="I76">
            <v>0</v>
          </cell>
          <cell r="J76">
            <v>0</v>
          </cell>
        </row>
        <row r="78">
          <cell r="C78" t="str">
            <v>3.1 (6)</v>
          </cell>
          <cell r="E78" t="str">
            <v>Cofferdam, Penyokong, Pengaku dan pekerjaan terkait</v>
          </cell>
          <cell r="G78" t="str">
            <v>LS</v>
          </cell>
        </row>
        <row r="80">
          <cell r="C80" t="str">
            <v>3.1 (7)</v>
          </cell>
          <cell r="E80" t="str">
            <v xml:space="preserve">Galian Perkerasan Beraspal dengan Cold Milling Machine </v>
          </cell>
          <cell r="G80" t="str">
            <v>M3</v>
          </cell>
          <cell r="I80">
            <v>0</v>
          </cell>
          <cell r="J80">
            <v>0</v>
          </cell>
        </row>
        <row r="82">
          <cell r="C82" t="str">
            <v>3.1 (8)</v>
          </cell>
          <cell r="E82" t="str">
            <v xml:space="preserve">Galian Perkerasan Beraspal tanpa Cold Milling Machine </v>
          </cell>
          <cell r="G82" t="str">
            <v>M3</v>
          </cell>
          <cell r="I82">
            <v>0</v>
          </cell>
          <cell r="J82">
            <v>0</v>
          </cell>
        </row>
        <row r="84">
          <cell r="C84" t="str">
            <v>3.1 (9)</v>
          </cell>
          <cell r="E84" t="str">
            <v xml:space="preserve">Biaya tambahan untuk Pengangkutan Bahan Galian Yang </v>
          </cell>
          <cell r="G84" t="str">
            <v>M3/Km</v>
          </cell>
          <cell r="I84">
            <v>0</v>
          </cell>
          <cell r="J84">
            <v>0</v>
          </cell>
        </row>
        <row r="85">
          <cell r="E85" t="str">
            <v xml:space="preserve"> Melebihi 5 km</v>
          </cell>
          <cell r="I85">
            <v>0</v>
          </cell>
          <cell r="J85">
            <v>0</v>
          </cell>
        </row>
        <row r="87">
          <cell r="C87" t="str">
            <v>3.2 (1)</v>
          </cell>
          <cell r="E87" t="str">
            <v>Timbunan Biasa</v>
          </cell>
          <cell r="G87" t="str">
            <v>M3</v>
          </cell>
          <cell r="H87">
            <v>100</v>
          </cell>
          <cell r="I87">
            <v>37279</v>
          </cell>
          <cell r="J87">
            <v>3727900</v>
          </cell>
        </row>
        <row r="89">
          <cell r="C89" t="str">
            <v>3.2 (2)</v>
          </cell>
          <cell r="E89" t="str">
            <v>Timbunan Pilihan</v>
          </cell>
          <cell r="G89" t="str">
            <v>M3</v>
          </cell>
          <cell r="H89">
            <v>12974.4</v>
          </cell>
          <cell r="I89">
            <v>41194</v>
          </cell>
          <cell r="J89">
            <v>534467433</v>
          </cell>
        </row>
        <row r="91">
          <cell r="C91" t="str">
            <v>3.2 (3)</v>
          </cell>
          <cell r="E91" t="str">
            <v>Timbunan Pilihan diatas tanah rawa</v>
          </cell>
          <cell r="G91" t="str">
            <v>M3</v>
          </cell>
          <cell r="I91">
            <v>0</v>
          </cell>
          <cell r="J91">
            <v>0</v>
          </cell>
        </row>
        <row r="92">
          <cell r="E92" t="str">
            <v>(diukur diatas bak truk)</v>
          </cell>
        </row>
        <row r="93">
          <cell r="I93">
            <v>0</v>
          </cell>
          <cell r="J93">
            <v>0</v>
          </cell>
        </row>
        <row r="94">
          <cell r="C94" t="str">
            <v>3.2 (4)</v>
          </cell>
          <cell r="E94" t="str">
            <v>Timbunan Batu dengan Manual</v>
          </cell>
          <cell r="G94" t="str">
            <v>M3</v>
          </cell>
        </row>
        <row r="96">
          <cell r="C96" t="str">
            <v>3.2 (5)</v>
          </cell>
          <cell r="E96" t="str">
            <v>Timbunan Batu dengan Derek</v>
          </cell>
          <cell r="G96" t="str">
            <v>M3</v>
          </cell>
        </row>
        <row r="98">
          <cell r="C98" t="str">
            <v>3.2 (6)</v>
          </cell>
          <cell r="E98" t="str">
            <v>Timbunan Batu dengan Derek</v>
          </cell>
          <cell r="G98" t="str">
            <v>TON</v>
          </cell>
        </row>
        <row r="100">
          <cell r="C100">
            <v>3.3</v>
          </cell>
          <cell r="E100" t="str">
            <v>Penyiapan Badan Jalan</v>
          </cell>
          <cell r="G100" t="str">
            <v>M2</v>
          </cell>
          <cell r="H100">
            <v>207154.6</v>
          </cell>
          <cell r="I100">
            <v>3109</v>
          </cell>
          <cell r="J100">
            <v>644043651</v>
          </cell>
        </row>
        <row r="102">
          <cell r="C102">
            <v>3.4</v>
          </cell>
          <cell r="E102" t="str">
            <v xml:space="preserve"> Pengupasan Permukaan Aspal Lama dan Dicampur Kembali</v>
          </cell>
          <cell r="G102" t="str">
            <v>M2</v>
          </cell>
        </row>
        <row r="103">
          <cell r="E103" t="str">
            <v>( tebal 15 cm )</v>
          </cell>
        </row>
        <row r="105">
          <cell r="E105" t="str">
            <v>Jumlah Harga Pekerjaan Divisi 3 (masuk pada Rekapitulasi Kuantitas dan Harga )</v>
          </cell>
        </row>
        <row r="106">
          <cell r="J106">
            <v>1220094840</v>
          </cell>
        </row>
        <row r="108">
          <cell r="H108" t="str">
            <v>Perkiraan</v>
          </cell>
          <cell r="I108" t="str">
            <v>Harga</v>
          </cell>
          <cell r="J108" t="str">
            <v>Jumlah</v>
          </cell>
        </row>
        <row r="109">
          <cell r="C109" t="str">
            <v>No. Mata</v>
          </cell>
          <cell r="E109" t="str">
            <v>Uraian</v>
          </cell>
          <cell r="G109" t="str">
            <v>Satuan</v>
          </cell>
          <cell r="H109" t="str">
            <v>Kuantitas</v>
          </cell>
          <cell r="I109" t="str">
            <v>Satuan</v>
          </cell>
          <cell r="J109" t="str">
            <v>Harga-Harga</v>
          </cell>
        </row>
        <row r="110">
          <cell r="C110" t="str">
            <v>Pembayaran</v>
          </cell>
          <cell r="I110" t="str">
            <v>(Rupiah)</v>
          </cell>
          <cell r="J110" t="str">
            <v>(Rupiah)</v>
          </cell>
        </row>
        <row r="111">
          <cell r="C111" t="str">
            <v>a</v>
          </cell>
          <cell r="E111" t="str">
            <v>b</v>
          </cell>
          <cell r="G111" t="str">
            <v>c</v>
          </cell>
          <cell r="H111" t="str">
            <v>d</v>
          </cell>
          <cell r="I111" t="str">
            <v>e</v>
          </cell>
          <cell r="J111" t="str">
            <v>f = (d x e)</v>
          </cell>
        </row>
        <row r="113">
          <cell r="E113" t="str">
            <v>Divisi 4. PELEBARAN PERKERASAN DAN BAHU JALAN</v>
          </cell>
        </row>
        <row r="115">
          <cell r="C115" t="str">
            <v>4.2 (1)</v>
          </cell>
          <cell r="E115" t="str">
            <v>Lapis Pondasi Agregat Kelas A</v>
          </cell>
          <cell r="G115" t="str">
            <v>M3</v>
          </cell>
          <cell r="I115">
            <v>0</v>
          </cell>
          <cell r="J115">
            <v>0</v>
          </cell>
        </row>
        <row r="117">
          <cell r="C117" t="str">
            <v>4.2 (2)</v>
          </cell>
          <cell r="E117" t="str">
            <v xml:space="preserve">Lapis Pondasi Agregat Kelas B </v>
          </cell>
          <cell r="G117" t="str">
            <v>M3</v>
          </cell>
          <cell r="H117">
            <v>12520.8</v>
          </cell>
          <cell r="I117">
            <v>198483</v>
          </cell>
          <cell r="J117">
            <v>2485165946</v>
          </cell>
        </row>
        <row r="119">
          <cell r="C119" t="str">
            <v>4.2 (3)</v>
          </cell>
          <cell r="E119" t="str">
            <v>Semen Untuk Lapis Pondasi Semen Tanah</v>
          </cell>
          <cell r="G119" t="str">
            <v>Ton</v>
          </cell>
          <cell r="I119">
            <v>0</v>
          </cell>
          <cell r="J119">
            <v>0</v>
          </cell>
        </row>
        <row r="121">
          <cell r="C121" t="str">
            <v>4.2 (4)</v>
          </cell>
          <cell r="E121" t="str">
            <v>Lapis Pondasi Semen Tanah</v>
          </cell>
          <cell r="G121" t="str">
            <v>M3</v>
          </cell>
          <cell r="I121">
            <v>0</v>
          </cell>
          <cell r="J121">
            <v>0</v>
          </cell>
        </row>
        <row r="123">
          <cell r="C123" t="str">
            <v>4.2 (5)</v>
          </cell>
          <cell r="E123" t="str">
            <v>Laburan Aspal Satu Lapis (BURTU)</v>
          </cell>
          <cell r="G123" t="str">
            <v>M2</v>
          </cell>
          <cell r="I123">
            <v>0</v>
          </cell>
          <cell r="J123">
            <v>0</v>
          </cell>
        </row>
        <row r="125">
          <cell r="C125" t="str">
            <v>4.2 (6)</v>
          </cell>
          <cell r="E125" t="str">
            <v>Bahan Aspal Untuk Pekerjaan Pelaburan</v>
          </cell>
          <cell r="G125" t="str">
            <v>Liter</v>
          </cell>
          <cell r="I125">
            <v>0</v>
          </cell>
          <cell r="J125">
            <v>0</v>
          </cell>
        </row>
        <row r="127">
          <cell r="C127" t="str">
            <v>4.2 (7)</v>
          </cell>
          <cell r="E127" t="str">
            <v>Lapis Resap Pengikat</v>
          </cell>
          <cell r="G127" t="str">
            <v>Liter</v>
          </cell>
          <cell r="I127">
            <v>0</v>
          </cell>
          <cell r="J127">
            <v>0</v>
          </cell>
        </row>
        <row r="133">
          <cell r="E133" t="str">
            <v>Jumlah Harga Pekerjaan Divisi 4 (masuk pada Rekapitulasi Daftar Kuantitas dan Harga )</v>
          </cell>
        </row>
        <row r="134">
          <cell r="J134">
            <v>2485165946</v>
          </cell>
        </row>
        <row r="137">
          <cell r="E137" t="str">
            <v>Divisi 5. PERKERASAN BERBUTIR</v>
          </cell>
        </row>
        <row r="139">
          <cell r="C139" t="str">
            <v>5.1 (1)</v>
          </cell>
          <cell r="E139" t="str">
            <v>Lapis Pondasi Agregat Kelas A</v>
          </cell>
          <cell r="G139" t="str">
            <v>M3</v>
          </cell>
          <cell r="H139">
            <v>32260.6</v>
          </cell>
          <cell r="I139">
            <v>261670</v>
          </cell>
          <cell r="J139">
            <v>8441631202</v>
          </cell>
        </row>
        <row r="141">
          <cell r="C141" t="str">
            <v>5.1 (2)</v>
          </cell>
          <cell r="E141" t="str">
            <v>Lapis Pondasi Agregat Kelas B</v>
          </cell>
          <cell r="G141" t="str">
            <v>M3</v>
          </cell>
          <cell r="H141">
            <v>5760</v>
          </cell>
          <cell r="I141">
            <v>199570</v>
          </cell>
          <cell r="J141">
            <v>1149523200</v>
          </cell>
        </row>
        <row r="143">
          <cell r="C143" t="str">
            <v>5.2 (1)</v>
          </cell>
          <cell r="E143" t="str">
            <v>Lapis Pondasi Agregat Kelas C</v>
          </cell>
          <cell r="G143" t="str">
            <v>M3</v>
          </cell>
          <cell r="I143">
            <v>0</v>
          </cell>
          <cell r="J143">
            <v>0</v>
          </cell>
        </row>
        <row r="145">
          <cell r="C145" t="str">
            <v>5.4 (1)</v>
          </cell>
          <cell r="E145" t="str">
            <v>Semen Untuk Lapis Pondasi Tanah Semen</v>
          </cell>
          <cell r="G145" t="str">
            <v>Ton</v>
          </cell>
          <cell r="I145">
            <v>0</v>
          </cell>
          <cell r="J145">
            <v>0</v>
          </cell>
        </row>
        <row r="147">
          <cell r="C147" t="str">
            <v>5.4 (2)</v>
          </cell>
          <cell r="E147" t="str">
            <v>Lapis Pondasi Tanah Semen</v>
          </cell>
          <cell r="G147" t="str">
            <v>M3</v>
          </cell>
          <cell r="I147">
            <v>0</v>
          </cell>
          <cell r="J147">
            <v>0</v>
          </cell>
        </row>
        <row r="151">
          <cell r="E151" t="str">
            <v>Jumlah Harga Pekerjaan Divisi 5 (masuk pada Rekapitulasi Daftar Kuantitas dan Harga )</v>
          </cell>
        </row>
        <row r="152">
          <cell r="J152">
            <v>9591154402</v>
          </cell>
        </row>
        <row r="154">
          <cell r="H154" t="str">
            <v>Perkiraan</v>
          </cell>
          <cell r="I154" t="str">
            <v>Harga</v>
          </cell>
          <cell r="J154" t="str">
            <v>Jumlah</v>
          </cell>
        </row>
        <row r="155">
          <cell r="C155" t="str">
            <v>No. Mata</v>
          </cell>
          <cell r="E155" t="str">
            <v>Uraian</v>
          </cell>
          <cell r="G155" t="str">
            <v>Satuan</v>
          </cell>
          <cell r="H155" t="str">
            <v>Kuantitas</v>
          </cell>
          <cell r="I155" t="str">
            <v>Satuan</v>
          </cell>
          <cell r="J155" t="str">
            <v>Harga-Harga</v>
          </cell>
        </row>
        <row r="156">
          <cell r="C156" t="str">
            <v>Pembayaran</v>
          </cell>
          <cell r="I156" t="str">
            <v>(Rupiah)</v>
          </cell>
          <cell r="J156" t="str">
            <v>(Rupiah)</v>
          </cell>
        </row>
        <row r="157">
          <cell r="C157" t="str">
            <v>a</v>
          </cell>
          <cell r="E157" t="str">
            <v>b</v>
          </cell>
          <cell r="G157" t="str">
            <v>c</v>
          </cell>
          <cell r="H157" t="str">
            <v>d</v>
          </cell>
          <cell r="I157" t="str">
            <v>e</v>
          </cell>
          <cell r="J157" t="str">
            <v>f = (d x e)</v>
          </cell>
        </row>
        <row r="159">
          <cell r="E159" t="str">
            <v>Divisi 6. PERKERASAN ASPAL</v>
          </cell>
        </row>
        <row r="161">
          <cell r="C161" t="str">
            <v>6.1 (1)</v>
          </cell>
          <cell r="E161" t="str">
            <v>Lapis Resap Pengikat</v>
          </cell>
          <cell r="G161" t="str">
            <v>Liter</v>
          </cell>
          <cell r="H161">
            <v>177154.6</v>
          </cell>
          <cell r="I161">
            <v>3488</v>
          </cell>
          <cell r="J161">
            <v>617915244</v>
          </cell>
        </row>
        <row r="163">
          <cell r="C163" t="str">
            <v>6.1 (2)</v>
          </cell>
          <cell r="E163" t="str">
            <v>Lapis perekat</v>
          </cell>
          <cell r="G163" t="str">
            <v>Liter</v>
          </cell>
          <cell r="H163">
            <v>100811.1</v>
          </cell>
          <cell r="I163">
            <v>3812</v>
          </cell>
          <cell r="J163">
            <v>384291913</v>
          </cell>
        </row>
        <row r="165">
          <cell r="C165" t="str">
            <v>6.2 (1)</v>
          </cell>
          <cell r="E165" t="str">
            <v>Agregat Penutup BURTU</v>
          </cell>
          <cell r="G165" t="str">
            <v>M2</v>
          </cell>
          <cell r="I165">
            <v>0</v>
          </cell>
          <cell r="J165">
            <v>0</v>
          </cell>
        </row>
        <row r="167">
          <cell r="C167" t="str">
            <v>6.2 (2)</v>
          </cell>
          <cell r="E167" t="str">
            <v>Agregat Penutup BURDA</v>
          </cell>
          <cell r="G167" t="str">
            <v>M2</v>
          </cell>
          <cell r="I167">
            <v>0</v>
          </cell>
          <cell r="J167">
            <v>0</v>
          </cell>
        </row>
        <row r="169">
          <cell r="C169" t="str">
            <v>6.2 (3)</v>
          </cell>
          <cell r="E169" t="str">
            <v>Bahan Aspal untuk Pekerjaan Pelaburan</v>
          </cell>
          <cell r="G169" t="str">
            <v>Liter</v>
          </cell>
          <cell r="I169">
            <v>0</v>
          </cell>
          <cell r="J169">
            <v>0</v>
          </cell>
        </row>
        <row r="170">
          <cell r="I170">
            <v>0</v>
          </cell>
          <cell r="J170">
            <v>0</v>
          </cell>
        </row>
        <row r="171">
          <cell r="C171" t="str">
            <v>6.3 (1)</v>
          </cell>
          <cell r="E171" t="str">
            <v>Latasir (SS    - A)</v>
          </cell>
          <cell r="G171" t="str">
            <v>M2</v>
          </cell>
          <cell r="I171">
            <v>0</v>
          </cell>
          <cell r="J171">
            <v>0</v>
          </cell>
        </row>
        <row r="173">
          <cell r="C173" t="str">
            <v>6.3 (2)</v>
          </cell>
          <cell r="E173" t="str">
            <v>Latasir (SS   -  B)</v>
          </cell>
          <cell r="G173" t="str">
            <v>M2</v>
          </cell>
          <cell r="I173">
            <v>0</v>
          </cell>
          <cell r="J173">
            <v>0</v>
          </cell>
        </row>
        <row r="175">
          <cell r="C175" t="str">
            <v>6.3 (3)</v>
          </cell>
          <cell r="E175" t="str">
            <v>Lataston  - Lapis Aus (HRS - WC)</v>
          </cell>
          <cell r="G175" t="str">
            <v>M2</v>
          </cell>
          <cell r="I175">
            <v>0</v>
          </cell>
          <cell r="J175">
            <v>0</v>
          </cell>
        </row>
        <row r="177">
          <cell r="C177" t="str">
            <v>6.3 (4)</v>
          </cell>
          <cell r="E177" t="str">
            <v>Lataston  - Lapis Pondasi  (HRS - Base)</v>
          </cell>
          <cell r="G177" t="str">
            <v>M3</v>
          </cell>
          <cell r="I177">
            <v>0</v>
          </cell>
          <cell r="J177">
            <v>0</v>
          </cell>
        </row>
        <row r="179">
          <cell r="C179" t="str">
            <v>6.3 (5)</v>
          </cell>
          <cell r="E179" t="str">
            <v>Laston - Lapis Aus (AC - WC )</v>
          </cell>
          <cell r="G179" t="str">
            <v>M2</v>
          </cell>
          <cell r="H179">
            <v>229116</v>
          </cell>
          <cell r="I179">
            <v>33391</v>
          </cell>
          <cell r="J179">
            <v>7650412356</v>
          </cell>
        </row>
        <row r="181">
          <cell r="C181" t="str">
            <v>6.3 (6)</v>
          </cell>
          <cell r="E181" t="str">
            <v>Laston - Lapis Pengikat (AC - BC )</v>
          </cell>
          <cell r="G181" t="str">
            <v>M3</v>
          </cell>
          <cell r="H181">
            <v>11532.17</v>
          </cell>
          <cell r="I181">
            <v>814323</v>
          </cell>
          <cell r="J181">
            <v>9390911270</v>
          </cell>
        </row>
        <row r="183">
          <cell r="C183" t="str">
            <v>6.3 (7)</v>
          </cell>
          <cell r="E183" t="str">
            <v>Laston - Lapis Pondasi (AC - Base )</v>
          </cell>
          <cell r="G183" t="str">
            <v>M3</v>
          </cell>
          <cell r="H183">
            <v>10407.58</v>
          </cell>
          <cell r="I183">
            <v>814321</v>
          </cell>
          <cell r="J183">
            <v>8475110953</v>
          </cell>
        </row>
        <row r="185">
          <cell r="C185" t="str">
            <v>6.4 (1)</v>
          </cell>
          <cell r="E185" t="str">
            <v>Lasbutag</v>
          </cell>
          <cell r="G185" t="str">
            <v>M2</v>
          </cell>
          <cell r="I185">
            <v>0</v>
          </cell>
          <cell r="J185">
            <v>0</v>
          </cell>
        </row>
        <row r="187">
          <cell r="C187" t="str">
            <v>6.4 (2)</v>
          </cell>
          <cell r="E187" t="str">
            <v>Latasbusir Kelas A</v>
          </cell>
          <cell r="G187" t="str">
            <v>M2</v>
          </cell>
          <cell r="I187">
            <v>0</v>
          </cell>
          <cell r="J187">
            <v>0</v>
          </cell>
        </row>
        <row r="189">
          <cell r="C189" t="str">
            <v>6.4 (3)</v>
          </cell>
          <cell r="E189" t="str">
            <v>Latasbusir Kelas B</v>
          </cell>
          <cell r="G189" t="str">
            <v>M2</v>
          </cell>
          <cell r="I189">
            <v>0</v>
          </cell>
          <cell r="J189">
            <v>0</v>
          </cell>
        </row>
        <row r="191">
          <cell r="C191" t="str">
            <v>6.4 (4)</v>
          </cell>
          <cell r="E191" t="str">
            <v>Bitumen Asbuton</v>
          </cell>
          <cell r="G191" t="str">
            <v>Ton</v>
          </cell>
          <cell r="I191">
            <v>0</v>
          </cell>
          <cell r="J191">
            <v>0</v>
          </cell>
        </row>
        <row r="193">
          <cell r="C193" t="str">
            <v>6.4 (5)</v>
          </cell>
          <cell r="E193" t="str">
            <v>Bitumen Bahan Peremaja</v>
          </cell>
          <cell r="G193" t="str">
            <v>Ton</v>
          </cell>
          <cell r="I193">
            <v>0</v>
          </cell>
          <cell r="J193">
            <v>0</v>
          </cell>
        </row>
        <row r="195">
          <cell r="C195" t="str">
            <v>6.4 (6)</v>
          </cell>
          <cell r="E195" t="str">
            <v>Bahan Anti Pengelupas ( Anti Striping Agent )</v>
          </cell>
          <cell r="G195" t="str">
            <v>Liter</v>
          </cell>
          <cell r="I195">
            <v>0</v>
          </cell>
          <cell r="J195">
            <v>0</v>
          </cell>
        </row>
        <row r="197">
          <cell r="C197" t="str">
            <v>6.5 (1)</v>
          </cell>
          <cell r="E197" t="str">
            <v>Aspal Campuran Dingin untuk Pelapisan</v>
          </cell>
          <cell r="G197" t="str">
            <v>M3</v>
          </cell>
          <cell r="I197">
            <v>0</v>
          </cell>
          <cell r="J197">
            <v>0</v>
          </cell>
        </row>
        <row r="199">
          <cell r="C199">
            <v>6.6</v>
          </cell>
          <cell r="E199" t="str">
            <v>Lapis Perata  Penetrasi  Macadam</v>
          </cell>
          <cell r="G199" t="str">
            <v>M3</v>
          </cell>
          <cell r="I199">
            <v>0</v>
          </cell>
          <cell r="J199">
            <v>0</v>
          </cell>
        </row>
        <row r="202">
          <cell r="E202" t="str">
            <v>Jumlah Harga Penawaran Divisi 6 (masuk pada Rekapitulasi Daftar Kuantitas dan Harga )</v>
          </cell>
        </row>
        <row r="203">
          <cell r="J203">
            <v>26518641736</v>
          </cell>
        </row>
        <row r="205">
          <cell r="H205" t="str">
            <v>Perkiraan</v>
          </cell>
          <cell r="I205" t="str">
            <v>Harga</v>
          </cell>
          <cell r="J205" t="str">
            <v>Jumlah</v>
          </cell>
        </row>
        <row r="206">
          <cell r="C206" t="str">
            <v>Mata</v>
          </cell>
          <cell r="E206" t="str">
            <v>Uraian</v>
          </cell>
          <cell r="G206" t="str">
            <v>Satuan</v>
          </cell>
          <cell r="H206" t="str">
            <v>Kuantitas</v>
          </cell>
          <cell r="I206" t="str">
            <v>Satuan</v>
          </cell>
          <cell r="J206" t="str">
            <v>Harga-Harga</v>
          </cell>
        </row>
        <row r="207">
          <cell r="C207" t="str">
            <v>Pembayaran</v>
          </cell>
          <cell r="I207" t="str">
            <v>(Rupiah)</v>
          </cell>
          <cell r="J207" t="str">
            <v>(Rupiah)</v>
          </cell>
        </row>
        <row r="208">
          <cell r="C208" t="str">
            <v>a</v>
          </cell>
          <cell r="E208" t="str">
            <v>b</v>
          </cell>
          <cell r="G208" t="str">
            <v>c</v>
          </cell>
          <cell r="H208" t="str">
            <v>d</v>
          </cell>
          <cell r="I208" t="str">
            <v>e</v>
          </cell>
          <cell r="J208" t="str">
            <v>f = (d x e)</v>
          </cell>
        </row>
        <row r="210">
          <cell r="E210" t="str">
            <v>Divisi 7. STRUKTUR</v>
          </cell>
        </row>
        <row r="212">
          <cell r="C212" t="str">
            <v>7.1 (1)</v>
          </cell>
          <cell r="E212" t="str">
            <v>Beton K500</v>
          </cell>
          <cell r="G212" t="str">
            <v>M3</v>
          </cell>
          <cell r="I212">
            <v>0</v>
          </cell>
          <cell r="J212">
            <v>0</v>
          </cell>
        </row>
        <row r="213">
          <cell r="C213" t="str">
            <v>7.1 (2)</v>
          </cell>
          <cell r="E213" t="str">
            <v>Beton K400</v>
          </cell>
          <cell r="G213" t="str">
            <v>M3</v>
          </cell>
          <cell r="I213">
            <v>0</v>
          </cell>
          <cell r="J213">
            <v>0</v>
          </cell>
        </row>
        <row r="214">
          <cell r="C214" t="str">
            <v>7.1 (3)</v>
          </cell>
          <cell r="E214" t="str">
            <v>Beton K350</v>
          </cell>
          <cell r="G214" t="str">
            <v>M3</v>
          </cell>
          <cell r="I214">
            <v>0</v>
          </cell>
          <cell r="J214">
            <v>0</v>
          </cell>
        </row>
        <row r="215">
          <cell r="C215" t="str">
            <v>7.1 (4)</v>
          </cell>
          <cell r="E215" t="str">
            <v>Beton K300</v>
          </cell>
          <cell r="G215" t="str">
            <v>M3</v>
          </cell>
          <cell r="I215">
            <v>0</v>
          </cell>
          <cell r="J215">
            <v>0</v>
          </cell>
        </row>
        <row r="216">
          <cell r="C216" t="str">
            <v>7.1 (5)</v>
          </cell>
          <cell r="E216" t="str">
            <v>Beton K250</v>
          </cell>
          <cell r="G216" t="str">
            <v>M3</v>
          </cell>
          <cell r="H216">
            <v>101.4</v>
          </cell>
          <cell r="I216">
            <v>526805</v>
          </cell>
          <cell r="J216">
            <v>53418027</v>
          </cell>
        </row>
        <row r="217">
          <cell r="C217" t="str">
            <v>7.1 (6)</v>
          </cell>
          <cell r="E217" t="str">
            <v>Beton K175</v>
          </cell>
          <cell r="G217" t="str">
            <v>M3</v>
          </cell>
          <cell r="I217">
            <v>0</v>
          </cell>
          <cell r="J217">
            <v>0</v>
          </cell>
        </row>
        <row r="218">
          <cell r="C218" t="str">
            <v>7.1 (7)</v>
          </cell>
          <cell r="E218" t="str">
            <v>Beton Siklop K175</v>
          </cell>
          <cell r="G218" t="str">
            <v>M3</v>
          </cell>
        </row>
        <row r="219">
          <cell r="C219" t="str">
            <v>7.1 (8)</v>
          </cell>
          <cell r="E219" t="str">
            <v>Beton K125</v>
          </cell>
          <cell r="G219" t="str">
            <v>M3</v>
          </cell>
          <cell r="H219">
            <v>2.54</v>
          </cell>
          <cell r="I219">
            <v>432989</v>
          </cell>
          <cell r="J219">
            <v>1099792</v>
          </cell>
        </row>
        <row r="221">
          <cell r="C221" t="str">
            <v>7.2 (1)</v>
          </cell>
          <cell r="E221" t="str">
            <v>Unit Pracetak Gelagar Tipe I Bentang 16 meter</v>
          </cell>
          <cell r="G221" t="str">
            <v>Buah</v>
          </cell>
          <cell r="I221">
            <v>0</v>
          </cell>
          <cell r="J221">
            <v>0</v>
          </cell>
        </row>
        <row r="222">
          <cell r="C222" t="str">
            <v>7.2 (2)</v>
          </cell>
          <cell r="E222" t="str">
            <v>Unit Pracetak Gelagar Tipe I Bentang 19 meter</v>
          </cell>
          <cell r="G222" t="str">
            <v>Buah</v>
          </cell>
          <cell r="I222">
            <v>0</v>
          </cell>
          <cell r="J222">
            <v>0</v>
          </cell>
        </row>
        <row r="223">
          <cell r="C223" t="str">
            <v>7.2 (3)</v>
          </cell>
          <cell r="E223" t="str">
            <v>Unit Pracetak Gelagar Tipe I Bentang 22 meter</v>
          </cell>
          <cell r="G223" t="str">
            <v>Buah</v>
          </cell>
          <cell r="I223">
            <v>0</v>
          </cell>
          <cell r="J223">
            <v>0</v>
          </cell>
        </row>
        <row r="224">
          <cell r="C224" t="str">
            <v>7.2 (4)</v>
          </cell>
          <cell r="E224" t="str">
            <v>Unit Pracetak Gelagar Tipe I Bentang 25 meter</v>
          </cell>
          <cell r="G224" t="str">
            <v>Buah</v>
          </cell>
          <cell r="I224">
            <v>0</v>
          </cell>
          <cell r="J224">
            <v>0</v>
          </cell>
        </row>
        <row r="225">
          <cell r="C225" t="str">
            <v>7.2 (5)</v>
          </cell>
          <cell r="E225" t="str">
            <v>Unit Pracetak Gelagar Tipe I Bentang 28 meter</v>
          </cell>
          <cell r="G225" t="str">
            <v>Buah</v>
          </cell>
          <cell r="I225">
            <v>0</v>
          </cell>
          <cell r="J225">
            <v>0</v>
          </cell>
        </row>
        <row r="226">
          <cell r="C226" t="str">
            <v>7.2 (6)</v>
          </cell>
          <cell r="E226" t="str">
            <v>Unit Pracetak Gelagar Tipe I Bentang 31 meter</v>
          </cell>
          <cell r="G226" t="str">
            <v>Buah</v>
          </cell>
          <cell r="I226">
            <v>0</v>
          </cell>
          <cell r="J226">
            <v>0</v>
          </cell>
        </row>
        <row r="227">
          <cell r="C227" t="str">
            <v>7.2 (7)</v>
          </cell>
          <cell r="E227" t="str">
            <v>Unit Pracetak Gelagar Tipe I Bentang 34 meter</v>
          </cell>
          <cell r="G227" t="str">
            <v>Buah</v>
          </cell>
          <cell r="I227">
            <v>0</v>
          </cell>
          <cell r="J227">
            <v>0</v>
          </cell>
        </row>
        <row r="228">
          <cell r="C228" t="str">
            <v>7.2 (8)</v>
          </cell>
          <cell r="E228" t="str">
            <v>Unit Pracetak Gelagar Tipe I Bentang 36 meter</v>
          </cell>
          <cell r="G228" t="str">
            <v>Buah</v>
          </cell>
          <cell r="I228">
            <v>0</v>
          </cell>
          <cell r="J228">
            <v>0</v>
          </cell>
        </row>
        <row r="229">
          <cell r="C229" t="str">
            <v>7.2 (9)</v>
          </cell>
          <cell r="E229" t="str">
            <v>Baja Prategang</v>
          </cell>
          <cell r="G229" t="str">
            <v>Kg</v>
          </cell>
          <cell r="I229">
            <v>0</v>
          </cell>
          <cell r="J229">
            <v>0</v>
          </cell>
        </row>
        <row r="230">
          <cell r="C230" t="str">
            <v>7.2 (10)</v>
          </cell>
          <cell r="E230" t="str">
            <v>Plat Berongga ( Hollow Slab ) Pracetak Bentang 15 meter</v>
          </cell>
          <cell r="G230" t="str">
            <v>Buah</v>
          </cell>
          <cell r="I230">
            <v>0</v>
          </cell>
          <cell r="J230">
            <v>0</v>
          </cell>
        </row>
        <row r="231">
          <cell r="C231" t="str">
            <v>7.2 (11)</v>
          </cell>
          <cell r="E231" t="str">
            <v>Beton Diafragma K350 termasuk pekerjaan Pra Penegangan</v>
          </cell>
          <cell r="G231" t="str">
            <v>M3</v>
          </cell>
          <cell r="I231">
            <v>0</v>
          </cell>
          <cell r="J231">
            <v>0</v>
          </cell>
        </row>
        <row r="233">
          <cell r="C233" t="str">
            <v>7.3 (1)</v>
          </cell>
          <cell r="E233" t="str">
            <v>Baja Tulangan U24 Polos</v>
          </cell>
          <cell r="G233" t="str">
            <v>Kg</v>
          </cell>
          <cell r="H233">
            <v>10025</v>
          </cell>
          <cell r="I233">
            <v>4499</v>
          </cell>
          <cell r="J233">
            <v>45102475</v>
          </cell>
        </row>
        <row r="234">
          <cell r="C234" t="str">
            <v>7.3 (2)</v>
          </cell>
          <cell r="E234" t="str">
            <v>Baja Tulangan U32 Polos</v>
          </cell>
          <cell r="G234" t="str">
            <v>Kg</v>
          </cell>
          <cell r="I234">
            <v>0</v>
          </cell>
          <cell r="J234">
            <v>0</v>
          </cell>
        </row>
        <row r="235">
          <cell r="C235" t="str">
            <v>7.3 (3)</v>
          </cell>
          <cell r="E235" t="str">
            <v>Baja Tulangan U32 Ulir</v>
          </cell>
          <cell r="G235" t="str">
            <v>Kg</v>
          </cell>
          <cell r="I235">
            <v>0</v>
          </cell>
          <cell r="J235">
            <v>0</v>
          </cell>
        </row>
        <row r="236">
          <cell r="C236" t="str">
            <v>7.3 (4)</v>
          </cell>
          <cell r="E236" t="str">
            <v>Baja Tulangan U39 Ulir</v>
          </cell>
          <cell r="G236" t="str">
            <v>Kg</v>
          </cell>
          <cell r="I236">
            <v>0</v>
          </cell>
          <cell r="J236">
            <v>0</v>
          </cell>
        </row>
        <row r="237">
          <cell r="C237" t="str">
            <v>7.3 (5)</v>
          </cell>
          <cell r="E237" t="str">
            <v>Baja Tulangan U48 Ulir</v>
          </cell>
          <cell r="G237" t="str">
            <v>Kg</v>
          </cell>
          <cell r="I237">
            <v>0</v>
          </cell>
          <cell r="J237">
            <v>0</v>
          </cell>
        </row>
        <row r="238">
          <cell r="C238" t="str">
            <v>7.3 (6)</v>
          </cell>
          <cell r="E238" t="str">
            <v>Anyaman kawat yang dilas ( Welded Wire Mesh )</v>
          </cell>
          <cell r="G238" t="str">
            <v>Kg</v>
          </cell>
          <cell r="I238">
            <v>0</v>
          </cell>
          <cell r="J238">
            <v>0</v>
          </cell>
        </row>
        <row r="240">
          <cell r="C240" t="str">
            <v>7.4 (1)</v>
          </cell>
          <cell r="E240" t="str">
            <v>Baja Struktur Ttk leleh 2500 kg/cm2</v>
          </cell>
          <cell r="G240" t="str">
            <v>Kg</v>
          </cell>
          <cell r="I240">
            <v>0</v>
          </cell>
          <cell r="J240">
            <v>0</v>
          </cell>
        </row>
        <row r="241">
          <cell r="C241" t="str">
            <v>7.4 (2)</v>
          </cell>
          <cell r="E241" t="str">
            <v xml:space="preserve">Baja Struktur Ttk leleh 2800 kg/cm2 </v>
          </cell>
          <cell r="G241" t="str">
            <v>Kg</v>
          </cell>
          <cell r="I241">
            <v>0</v>
          </cell>
          <cell r="J241">
            <v>0</v>
          </cell>
        </row>
        <row r="242">
          <cell r="C242" t="str">
            <v>7.4 (3)</v>
          </cell>
          <cell r="E242" t="str">
            <v xml:space="preserve">Baja Struktur Ttk leleh 3500 kg/cm2 </v>
          </cell>
          <cell r="G242" t="str">
            <v>Kg</v>
          </cell>
          <cell r="I242">
            <v>0</v>
          </cell>
          <cell r="J242">
            <v>0</v>
          </cell>
        </row>
        <row r="244">
          <cell r="C244" t="str">
            <v>7.5 (1)</v>
          </cell>
          <cell r="E244" t="str">
            <v xml:space="preserve">Pemasangan Jembatan Rangka Baja A </v>
          </cell>
          <cell r="G244" t="str">
            <v>Kg</v>
          </cell>
          <cell r="I244">
            <v>0</v>
          </cell>
          <cell r="J244">
            <v>0</v>
          </cell>
        </row>
        <row r="245">
          <cell r="C245" t="str">
            <v>7.5 (2)</v>
          </cell>
          <cell r="E245" t="str">
            <v>Pengangkutan Material Jembatan</v>
          </cell>
          <cell r="G245" t="str">
            <v>Kg</v>
          </cell>
          <cell r="I245">
            <v>0</v>
          </cell>
          <cell r="J245">
            <v>0</v>
          </cell>
        </row>
        <row r="247">
          <cell r="C247" t="str">
            <v>7.6 (1)</v>
          </cell>
          <cell r="E247" t="str">
            <v>Pondasi Cerucuk , Penyediaan dan Pemancangan</v>
          </cell>
          <cell r="G247" t="str">
            <v>M1</v>
          </cell>
          <cell r="I247">
            <v>0</v>
          </cell>
          <cell r="J247">
            <v>0</v>
          </cell>
        </row>
        <row r="248">
          <cell r="C248" t="str">
            <v>7.6 (2)</v>
          </cell>
          <cell r="E248" t="str">
            <v>Dinding Turap Kayu Tanpa Pengawetan</v>
          </cell>
          <cell r="G248" t="str">
            <v>M2</v>
          </cell>
          <cell r="I248">
            <v>0</v>
          </cell>
          <cell r="J248">
            <v>0</v>
          </cell>
        </row>
        <row r="249">
          <cell r="C249" t="str">
            <v>7.6 (3)</v>
          </cell>
          <cell r="E249" t="str">
            <v>Dinding Turap Kayu Dengan Pengawetan</v>
          </cell>
          <cell r="G249" t="str">
            <v>M2</v>
          </cell>
          <cell r="I249">
            <v>0</v>
          </cell>
          <cell r="J249">
            <v>0</v>
          </cell>
        </row>
        <row r="250">
          <cell r="C250" t="str">
            <v>7.6 (4)</v>
          </cell>
          <cell r="E250" t="str">
            <v>Dinding Turap Baja</v>
          </cell>
          <cell r="G250" t="str">
            <v>M2</v>
          </cell>
          <cell r="I250">
            <v>0</v>
          </cell>
          <cell r="J250">
            <v>0</v>
          </cell>
        </row>
        <row r="251">
          <cell r="C251" t="str">
            <v>7.6 (5)</v>
          </cell>
          <cell r="E251" t="str">
            <v>Dinding Turap Beton</v>
          </cell>
          <cell r="G251" t="str">
            <v>M2</v>
          </cell>
          <cell r="I251">
            <v>0</v>
          </cell>
          <cell r="J251">
            <v>0</v>
          </cell>
        </row>
        <row r="252">
          <cell r="C252" t="str">
            <v>7.6 (6)</v>
          </cell>
          <cell r="E252" t="str">
            <v>Penyediaan Tiang Pancang Kayu Tanpa Pengawetan</v>
          </cell>
          <cell r="G252" t="str">
            <v>M1</v>
          </cell>
          <cell r="I252">
            <v>0</v>
          </cell>
          <cell r="J252">
            <v>0</v>
          </cell>
        </row>
        <row r="255">
          <cell r="E255" t="str">
            <v>Divisi 7 ( Bersambung ke halaman berikut )</v>
          </cell>
        </row>
        <row r="258">
          <cell r="H258" t="str">
            <v>Perkiraan</v>
          </cell>
          <cell r="I258" t="str">
            <v>Harga</v>
          </cell>
          <cell r="J258" t="str">
            <v>Jumlah</v>
          </cell>
        </row>
        <row r="259">
          <cell r="C259" t="str">
            <v>Mata</v>
          </cell>
          <cell r="E259" t="str">
            <v>Uraian</v>
          </cell>
          <cell r="G259" t="str">
            <v>Satuan</v>
          </cell>
          <cell r="H259" t="str">
            <v>Kuantitas</v>
          </cell>
          <cell r="I259" t="str">
            <v>Satuan</v>
          </cell>
          <cell r="J259" t="str">
            <v>Harga-Harga</v>
          </cell>
        </row>
        <row r="260">
          <cell r="C260" t="str">
            <v>Pembayaran</v>
          </cell>
          <cell r="I260" t="str">
            <v>(Rupiah)</v>
          </cell>
          <cell r="J260" t="str">
            <v>(Rupiah)</v>
          </cell>
        </row>
        <row r="261">
          <cell r="C261" t="str">
            <v>a</v>
          </cell>
          <cell r="E261" t="str">
            <v>b</v>
          </cell>
          <cell r="G261" t="str">
            <v>c</v>
          </cell>
          <cell r="H261" t="str">
            <v>d</v>
          </cell>
          <cell r="I261" t="str">
            <v>e</v>
          </cell>
          <cell r="J261" t="str">
            <v>f = (d x e)</v>
          </cell>
        </row>
        <row r="263">
          <cell r="C263" t="str">
            <v>7.6 (7)</v>
          </cell>
          <cell r="E263" t="str">
            <v>Penyediaan Tiang Pancang Kayu Dengan Pengawetan</v>
          </cell>
          <cell r="G263" t="str">
            <v>M1</v>
          </cell>
        </row>
        <row r="264">
          <cell r="C264" t="str">
            <v>7.6 (8)</v>
          </cell>
          <cell r="E264" t="str">
            <v>Penyediaan Tiang Pancang Baja</v>
          </cell>
          <cell r="G264" t="str">
            <v>Kg</v>
          </cell>
          <cell r="I264">
            <v>0</v>
          </cell>
          <cell r="J264">
            <v>0</v>
          </cell>
        </row>
        <row r="265">
          <cell r="C265" t="str">
            <v>7.6 (9)</v>
          </cell>
          <cell r="E265" t="str">
            <v>Penyediaan Tiang Pancang Beton Bertulang Pracetak 35 x 35 cm</v>
          </cell>
          <cell r="G265" t="str">
            <v>M1</v>
          </cell>
          <cell r="I265">
            <v>0</v>
          </cell>
          <cell r="J265">
            <v>0</v>
          </cell>
        </row>
        <row r="266">
          <cell r="C266" t="str">
            <v>7.6 (10)</v>
          </cell>
          <cell r="E266" t="str">
            <v>Penyediaan Tiang Pancang Beton Bertulang Pracetak 40 x 40 cm</v>
          </cell>
          <cell r="G266" t="str">
            <v>M1</v>
          </cell>
          <cell r="I266">
            <v>0</v>
          </cell>
          <cell r="J266">
            <v>0</v>
          </cell>
        </row>
        <row r="267">
          <cell r="C267" t="str">
            <v>7.6 (11)</v>
          </cell>
          <cell r="E267" t="str">
            <v>Penyediaan Tiang Pancang Beton Bertulang Pracetak 45 x 45 cm</v>
          </cell>
          <cell r="G267" t="str">
            <v>M1</v>
          </cell>
          <cell r="I267">
            <v>0</v>
          </cell>
          <cell r="J267">
            <v>0</v>
          </cell>
        </row>
        <row r="268">
          <cell r="C268" t="str">
            <v>7.6 (12)</v>
          </cell>
          <cell r="E268" t="str">
            <v>Penyediaan Tiang Pancang Beton Pratekan Pracetak 35 x 35 cm</v>
          </cell>
          <cell r="G268" t="str">
            <v>M1</v>
          </cell>
          <cell r="I268">
            <v>0</v>
          </cell>
          <cell r="J268">
            <v>0</v>
          </cell>
        </row>
        <row r="269">
          <cell r="C269" t="str">
            <v>7.6 (13)</v>
          </cell>
          <cell r="E269" t="str">
            <v>Penyediaan Tiang Pancang Beton Pratekan Pracetak 40 x 40 cm</v>
          </cell>
          <cell r="G269" t="str">
            <v>M1</v>
          </cell>
          <cell r="I269">
            <v>0</v>
          </cell>
          <cell r="J269">
            <v>0</v>
          </cell>
        </row>
        <row r="270">
          <cell r="C270" t="str">
            <v>7.6 (14)</v>
          </cell>
          <cell r="E270" t="str">
            <v>Penyediaan Tiang Pancang Beton Pratekan Pracetak 45 x 45 cm</v>
          </cell>
          <cell r="G270" t="str">
            <v>M1</v>
          </cell>
          <cell r="I270">
            <v>0</v>
          </cell>
          <cell r="J270">
            <v>0</v>
          </cell>
        </row>
        <row r="271">
          <cell r="C271" t="str">
            <v>7.6 (15)</v>
          </cell>
          <cell r="E271" t="str">
            <v>Penyediaan Tiang Pancang Beton Pratekan Pracetak 35 x 35 cm</v>
          </cell>
          <cell r="G271" t="str">
            <v>M1</v>
          </cell>
          <cell r="I271">
            <v>0</v>
          </cell>
          <cell r="J271">
            <v>0</v>
          </cell>
        </row>
        <row r="272">
          <cell r="C272" t="str">
            <v>7.6 (16)</v>
          </cell>
          <cell r="E272" t="str">
            <v>Penyediaan Tiang Pancang Beton Pratekan Pracetak dia. 40 cm</v>
          </cell>
          <cell r="G272" t="str">
            <v>M1</v>
          </cell>
          <cell r="I272">
            <v>0</v>
          </cell>
          <cell r="J272">
            <v>0</v>
          </cell>
        </row>
        <row r="273">
          <cell r="C273" t="str">
            <v>7.6 (17)</v>
          </cell>
          <cell r="E273" t="str">
            <v>Penyediaan Tiang Pancang Beton Pratekan Pracetak dia. 50 cm</v>
          </cell>
          <cell r="G273" t="str">
            <v>M1</v>
          </cell>
          <cell r="I273">
            <v>0</v>
          </cell>
          <cell r="J273">
            <v>0</v>
          </cell>
        </row>
        <row r="274">
          <cell r="C274" t="str">
            <v>7.6 (18)</v>
          </cell>
          <cell r="E274" t="str">
            <v>Penyediaan Tiang Pancang Beton Pratekan Pracetak dia. 60 cm</v>
          </cell>
          <cell r="G274" t="str">
            <v>M1</v>
          </cell>
          <cell r="I274">
            <v>0</v>
          </cell>
          <cell r="J274">
            <v>0</v>
          </cell>
        </row>
        <row r="275">
          <cell r="C275" t="str">
            <v>7.6 (19)</v>
          </cell>
          <cell r="E275" t="str">
            <v>Pemancangan Tiang Pancang Pipa Baja, Diameter 400 mm</v>
          </cell>
          <cell r="G275" t="str">
            <v>M1</v>
          </cell>
          <cell r="I275">
            <v>0</v>
          </cell>
          <cell r="J275">
            <v>0</v>
          </cell>
        </row>
        <row r="276">
          <cell r="C276" t="str">
            <v>7.6(20)</v>
          </cell>
          <cell r="E276" t="str">
            <v>Pemancangan Tiang Pancang Pipa Baja, Diameter 500 mm</v>
          </cell>
          <cell r="G276" t="str">
            <v>M1</v>
          </cell>
          <cell r="I276">
            <v>0</v>
          </cell>
          <cell r="J276">
            <v>0</v>
          </cell>
        </row>
        <row r="277">
          <cell r="C277" t="str">
            <v>7.6(21)</v>
          </cell>
          <cell r="E277" t="str">
            <v>Pemancangan Tiang Pancang Pipa Baja, Diameter 600 mm</v>
          </cell>
          <cell r="G277" t="str">
            <v>M1</v>
          </cell>
          <cell r="I277">
            <v>0</v>
          </cell>
          <cell r="J277">
            <v>0</v>
          </cell>
        </row>
        <row r="278">
          <cell r="C278" t="str">
            <v>7.6(22)</v>
          </cell>
          <cell r="E278" t="str">
            <v>Pemancangan Tiang Pancang Beton Pracetak , 35 cm x 35 cm</v>
          </cell>
          <cell r="G278" t="str">
            <v>M1</v>
          </cell>
          <cell r="I278">
            <v>0</v>
          </cell>
          <cell r="J278">
            <v>0</v>
          </cell>
        </row>
        <row r="279">
          <cell r="C279" t="str">
            <v>7.6(23)</v>
          </cell>
          <cell r="E279" t="str">
            <v>Pemancangan Tiang Pancang Beton Pracetak , 40 cm x 40 cm</v>
          </cell>
          <cell r="G279" t="str">
            <v>M1</v>
          </cell>
          <cell r="I279">
            <v>0</v>
          </cell>
          <cell r="J279">
            <v>0</v>
          </cell>
        </row>
        <row r="280">
          <cell r="C280" t="str">
            <v>7.6(24)</v>
          </cell>
          <cell r="E280" t="str">
            <v>Pemancangan Tiang Pancang Beton Pracetak , 45 cm x 45 cm</v>
          </cell>
          <cell r="G280" t="str">
            <v>M1</v>
          </cell>
          <cell r="I280">
            <v>0</v>
          </cell>
          <cell r="J280">
            <v>0</v>
          </cell>
        </row>
        <row r="281">
          <cell r="C281" t="str">
            <v>7.6(25)</v>
          </cell>
          <cell r="E281" t="str">
            <v>Pemancangan Tiang Pancang Beton Pratekan Pracetak dia. 40 cm</v>
          </cell>
          <cell r="G281" t="str">
            <v>M1</v>
          </cell>
          <cell r="I281">
            <v>0</v>
          </cell>
          <cell r="J281">
            <v>0</v>
          </cell>
        </row>
        <row r="282">
          <cell r="C282" t="str">
            <v>7.6(26)</v>
          </cell>
          <cell r="E282" t="str">
            <v>Pemancangan Tiang Pancang Beton Pratekan Pracetak dia. 50 cm</v>
          </cell>
          <cell r="G282" t="str">
            <v>M1</v>
          </cell>
          <cell r="I282">
            <v>0</v>
          </cell>
          <cell r="J282">
            <v>0</v>
          </cell>
        </row>
        <row r="283">
          <cell r="C283" t="str">
            <v>7.6(27)</v>
          </cell>
          <cell r="E283" t="str">
            <v>Pemancangan Tiang Pancang Beton Pratekan Pracetak dia. 60 cm</v>
          </cell>
          <cell r="G283" t="str">
            <v>M1</v>
          </cell>
          <cell r="I283">
            <v>0</v>
          </cell>
          <cell r="J283">
            <v>0</v>
          </cell>
        </row>
        <row r="284">
          <cell r="C284" t="str">
            <v>7.6 (28)</v>
          </cell>
          <cell r="E284" t="str">
            <v>Tiang Bor Beton, Diameter 60 cm</v>
          </cell>
          <cell r="G284" t="str">
            <v>M1</v>
          </cell>
          <cell r="I284">
            <v>0</v>
          </cell>
          <cell r="J284">
            <v>0</v>
          </cell>
        </row>
        <row r="285">
          <cell r="C285" t="str">
            <v>7.6 (29)</v>
          </cell>
          <cell r="E285" t="str">
            <v>Tiang Bor Beton, Diameter 80 cm</v>
          </cell>
          <cell r="G285" t="str">
            <v>M1</v>
          </cell>
          <cell r="I285">
            <v>0</v>
          </cell>
          <cell r="J285">
            <v>0</v>
          </cell>
        </row>
        <row r="286">
          <cell r="C286" t="str">
            <v>7.6 (30)</v>
          </cell>
          <cell r="E286" t="str">
            <v>Tiang Bor Beton, Diameter 100 cm</v>
          </cell>
          <cell r="G286" t="str">
            <v>M1</v>
          </cell>
          <cell r="I286">
            <v>0</v>
          </cell>
          <cell r="J286">
            <v>0</v>
          </cell>
        </row>
        <row r="287">
          <cell r="C287" t="str">
            <v>7.6 (31)</v>
          </cell>
          <cell r="E287" t="str">
            <v>Tiang Bor Beton, Diameter 120 cm</v>
          </cell>
          <cell r="G287" t="str">
            <v>M1</v>
          </cell>
          <cell r="I287">
            <v>0</v>
          </cell>
          <cell r="J287">
            <v>0</v>
          </cell>
        </row>
        <row r="288">
          <cell r="C288" t="str">
            <v>7.6 (32)</v>
          </cell>
          <cell r="E288" t="str">
            <v>Tiang Bor Beton, Diameter 150 cm</v>
          </cell>
          <cell r="G288" t="str">
            <v>M1</v>
          </cell>
          <cell r="I288">
            <v>0</v>
          </cell>
          <cell r="J288">
            <v>0</v>
          </cell>
        </row>
        <row r="289">
          <cell r="C289" t="str">
            <v>7.6 (33)</v>
          </cell>
          <cell r="E289" t="str">
            <v>Tambahan Biaya untuk Nomor Mata Pembayaran 7.6 (10) s/d</v>
          </cell>
          <cell r="G289" t="str">
            <v>M1</v>
          </cell>
          <cell r="I289">
            <v>0</v>
          </cell>
          <cell r="J289">
            <v>0</v>
          </cell>
        </row>
        <row r="290">
          <cell r="E290" t="str">
            <v>7.6 (17) bila Tiang Pancang Beton dikerjakan ditempat berair</v>
          </cell>
          <cell r="I290">
            <v>0</v>
          </cell>
          <cell r="J290">
            <v>0</v>
          </cell>
        </row>
        <row r="291">
          <cell r="C291" t="str">
            <v>7.6 (34)</v>
          </cell>
          <cell r="E291" t="str">
            <v>Tambahan Biaya untuk Nomor Mata Pembayaran 7.6 (18) s/d</v>
          </cell>
          <cell r="G291" t="str">
            <v>M1</v>
          </cell>
          <cell r="I291">
            <v>0</v>
          </cell>
          <cell r="J291">
            <v>0</v>
          </cell>
        </row>
        <row r="292">
          <cell r="E292" t="str">
            <v>7.6 (22) bila Tiang Bor Beton dikerjakan ditempat berair</v>
          </cell>
          <cell r="I292">
            <v>0</v>
          </cell>
          <cell r="J292">
            <v>0</v>
          </cell>
        </row>
        <row r="293">
          <cell r="C293" t="str">
            <v>7.6 (35)</v>
          </cell>
          <cell r="E293" t="str">
            <v>Pengujian Pembebanan (statik) tiang dengan dia s/d 60 cm</v>
          </cell>
          <cell r="G293" t="str">
            <v>Buah</v>
          </cell>
          <cell r="I293">
            <v>0</v>
          </cell>
          <cell r="J293">
            <v>0</v>
          </cell>
        </row>
        <row r="294">
          <cell r="C294" t="str">
            <v>7.6 (36)</v>
          </cell>
          <cell r="E294" t="str">
            <v>Pengujian Pembebanan (statik) tiang dengan dia diatas 60 cm</v>
          </cell>
          <cell r="G294" t="str">
            <v>Buah</v>
          </cell>
          <cell r="I294">
            <v>0</v>
          </cell>
          <cell r="J294">
            <v>0</v>
          </cell>
        </row>
        <row r="295">
          <cell r="C295" t="str">
            <v>7.6 (37)</v>
          </cell>
          <cell r="E295" t="str">
            <v>Pengujian Pembebanan (dinamis) tiang dengan dia s/d 60 cm</v>
          </cell>
          <cell r="G295" t="str">
            <v>Buah</v>
          </cell>
        </row>
        <row r="296">
          <cell r="C296" t="str">
            <v>7.6 (38)</v>
          </cell>
          <cell r="E296" t="str">
            <v>Pengujian Pembebanan (dinamis) tiang dengan dia diatas 60 cm</v>
          </cell>
          <cell r="G296" t="str">
            <v>Buah</v>
          </cell>
          <cell r="I296">
            <v>0</v>
          </cell>
          <cell r="J296">
            <v>0</v>
          </cell>
        </row>
        <row r="298">
          <cell r="C298" t="str">
            <v>7.7 (1)</v>
          </cell>
          <cell r="E298" t="str">
            <v>Penyediaan dinding sumuran silinder , diameter 250 cm</v>
          </cell>
          <cell r="G298" t="str">
            <v>M1</v>
          </cell>
          <cell r="I298">
            <v>0</v>
          </cell>
          <cell r="J298">
            <v>0</v>
          </cell>
        </row>
        <row r="299">
          <cell r="C299" t="str">
            <v>7.7 (2)</v>
          </cell>
          <cell r="E299" t="str">
            <v>Penyediaan dinding sumuran silinder , diameter 300 cm</v>
          </cell>
          <cell r="G299" t="str">
            <v>M1</v>
          </cell>
          <cell r="I299">
            <v>0</v>
          </cell>
          <cell r="J299">
            <v>0</v>
          </cell>
        </row>
        <row r="300">
          <cell r="C300" t="str">
            <v>7.7 (3)</v>
          </cell>
          <cell r="E300" t="str">
            <v>Penyediaan dinding sumuran silinder , diameter 350 cm</v>
          </cell>
          <cell r="G300" t="str">
            <v>M1</v>
          </cell>
          <cell r="I300">
            <v>0</v>
          </cell>
          <cell r="J300">
            <v>0</v>
          </cell>
        </row>
        <row r="301">
          <cell r="C301" t="str">
            <v>7.7 (4)</v>
          </cell>
          <cell r="E301" t="str">
            <v>Penyediaan dinding sumuran silinder , diameter 400 cm</v>
          </cell>
          <cell r="G301" t="str">
            <v>M1</v>
          </cell>
          <cell r="I301">
            <v>0</v>
          </cell>
          <cell r="J301">
            <v>0</v>
          </cell>
        </row>
        <row r="302">
          <cell r="C302" t="str">
            <v>7.7 (5)</v>
          </cell>
          <cell r="E302" t="str">
            <v>Penyediaan dinding sumuran silinder , diameter 250 cm</v>
          </cell>
          <cell r="G302" t="str">
            <v>M1</v>
          </cell>
          <cell r="I302">
            <v>0</v>
          </cell>
          <cell r="J302">
            <v>0</v>
          </cell>
        </row>
        <row r="303">
          <cell r="C303" t="str">
            <v>7.7 (6)</v>
          </cell>
          <cell r="E303" t="str">
            <v>Penyediaan dinding sumuran silinder , diameter 300 cm</v>
          </cell>
          <cell r="G303" t="str">
            <v>M1</v>
          </cell>
          <cell r="I303">
            <v>0</v>
          </cell>
          <cell r="J303">
            <v>0</v>
          </cell>
        </row>
        <row r="304">
          <cell r="C304" t="str">
            <v>7.7 (7)</v>
          </cell>
          <cell r="E304" t="str">
            <v>Penyediaan dinding sumuran silinder , diameter 350 cm</v>
          </cell>
          <cell r="G304" t="str">
            <v>M1</v>
          </cell>
          <cell r="I304">
            <v>0</v>
          </cell>
          <cell r="J304">
            <v>0</v>
          </cell>
        </row>
        <row r="305">
          <cell r="C305" t="str">
            <v>7.7 (8)</v>
          </cell>
          <cell r="E305" t="str">
            <v>Penyediaan dinding sumuran silinder , diameter 400 cm</v>
          </cell>
          <cell r="G305" t="str">
            <v>M1</v>
          </cell>
          <cell r="I305">
            <v>0</v>
          </cell>
          <cell r="J305">
            <v>0</v>
          </cell>
        </row>
        <row r="306">
          <cell r="I306">
            <v>0</v>
          </cell>
          <cell r="J306">
            <v>0</v>
          </cell>
        </row>
        <row r="308">
          <cell r="E308" t="str">
            <v>Divisi 7 ( Berlanjut ke halaman berikut )</v>
          </cell>
        </row>
        <row r="309">
          <cell r="J309">
            <v>0</v>
          </cell>
        </row>
        <row r="311">
          <cell r="H311" t="str">
            <v>Perkiraan</v>
          </cell>
          <cell r="I311" t="str">
            <v>Harga</v>
          </cell>
          <cell r="J311" t="str">
            <v>Jumlah</v>
          </cell>
        </row>
        <row r="312">
          <cell r="C312" t="str">
            <v>No. Mata</v>
          </cell>
          <cell r="E312" t="str">
            <v>Uraian</v>
          </cell>
          <cell r="G312" t="str">
            <v>Satuan</v>
          </cell>
          <cell r="H312" t="str">
            <v>Kuantitas</v>
          </cell>
          <cell r="I312" t="str">
            <v>Satuan</v>
          </cell>
          <cell r="J312" t="str">
            <v>Harga-Harga</v>
          </cell>
        </row>
        <row r="313">
          <cell r="C313" t="str">
            <v>Pembayaran</v>
          </cell>
          <cell r="I313" t="str">
            <v>(Rupiah)</v>
          </cell>
          <cell r="J313" t="str">
            <v>(Rupiah)</v>
          </cell>
        </row>
        <row r="314">
          <cell r="C314" t="str">
            <v>a</v>
          </cell>
          <cell r="E314" t="str">
            <v>b</v>
          </cell>
          <cell r="G314" t="str">
            <v>c</v>
          </cell>
          <cell r="H314" t="str">
            <v>d</v>
          </cell>
          <cell r="I314" t="str">
            <v>e</v>
          </cell>
          <cell r="J314" t="str">
            <v>f = (d x e)</v>
          </cell>
        </row>
        <row r="316">
          <cell r="C316">
            <v>7.9</v>
          </cell>
          <cell r="E316" t="str">
            <v>Pasangan Batu</v>
          </cell>
          <cell r="G316" t="str">
            <v>M3</v>
          </cell>
          <cell r="H316">
            <v>983.8</v>
          </cell>
          <cell r="I316">
            <v>318378</v>
          </cell>
          <cell r="J316">
            <v>313220276</v>
          </cell>
        </row>
        <row r="317">
          <cell r="C317" t="str">
            <v>7.10 (1)</v>
          </cell>
          <cell r="E317" t="str">
            <v>Pasangan Batu Kosong diisi adukan</v>
          </cell>
          <cell r="G317" t="str">
            <v>M3</v>
          </cell>
          <cell r="I317">
            <v>0</v>
          </cell>
          <cell r="J317">
            <v>0</v>
          </cell>
        </row>
        <row r="318">
          <cell r="C318" t="str">
            <v>7.10 (2)</v>
          </cell>
          <cell r="E318" t="str">
            <v>Pasangan Batu Kosong</v>
          </cell>
          <cell r="G318" t="str">
            <v>M3</v>
          </cell>
          <cell r="I318">
            <v>0</v>
          </cell>
          <cell r="J318">
            <v>0</v>
          </cell>
        </row>
        <row r="319">
          <cell r="C319" t="str">
            <v>7.10 (3)</v>
          </cell>
          <cell r="E319" t="str">
            <v>Bronjong</v>
          </cell>
          <cell r="G319" t="str">
            <v>M3</v>
          </cell>
          <cell r="I319">
            <v>0</v>
          </cell>
          <cell r="J319">
            <v>0</v>
          </cell>
        </row>
        <row r="320">
          <cell r="C320" t="str">
            <v>7.11 (1)</v>
          </cell>
          <cell r="E320" t="str">
            <v>Expansion Joint Tipe Torma</v>
          </cell>
          <cell r="G320" t="str">
            <v>M1</v>
          </cell>
          <cell r="I320">
            <v>0</v>
          </cell>
          <cell r="J320">
            <v>0</v>
          </cell>
        </row>
        <row r="321">
          <cell r="C321" t="str">
            <v>7.11 (2)</v>
          </cell>
          <cell r="E321" t="str">
            <v>Expansion Joint Tipe Rubber 1 (celah 21 - 41  mm)</v>
          </cell>
          <cell r="G321" t="str">
            <v>M1</v>
          </cell>
          <cell r="I321">
            <v>0</v>
          </cell>
          <cell r="J321">
            <v>0</v>
          </cell>
        </row>
        <row r="322">
          <cell r="C322" t="str">
            <v>7.11 (3)</v>
          </cell>
          <cell r="E322" t="str">
            <v>Expansion Joint Tipe Rubber 2 (celah 32 - 62 mm)</v>
          </cell>
          <cell r="G322" t="str">
            <v>M1</v>
          </cell>
          <cell r="I322">
            <v>0</v>
          </cell>
          <cell r="J322">
            <v>0</v>
          </cell>
        </row>
        <row r="323">
          <cell r="C323" t="str">
            <v>7.11 (4)</v>
          </cell>
          <cell r="E323" t="str">
            <v>Expansion Joint Tipe Rubber 3 (celah 42 - 82 mm)</v>
          </cell>
          <cell r="G323" t="str">
            <v>M1</v>
          </cell>
          <cell r="I323">
            <v>0</v>
          </cell>
          <cell r="J323">
            <v>0</v>
          </cell>
        </row>
        <row r="324">
          <cell r="C324" t="str">
            <v>7.11 (5)</v>
          </cell>
          <cell r="E324" t="str">
            <v>Joint Filler untuk sambungan konstruksi</v>
          </cell>
          <cell r="G324" t="str">
            <v>M1</v>
          </cell>
          <cell r="I324">
            <v>0</v>
          </cell>
          <cell r="J324">
            <v>0</v>
          </cell>
        </row>
        <row r="325">
          <cell r="C325" t="str">
            <v>7.11 (6)</v>
          </cell>
          <cell r="E325" t="str">
            <v>Expansion Joint Tipe Baja Siku</v>
          </cell>
          <cell r="G325" t="str">
            <v>M1</v>
          </cell>
          <cell r="I325">
            <v>0</v>
          </cell>
          <cell r="J325">
            <v>0</v>
          </cell>
        </row>
        <row r="326">
          <cell r="I326">
            <v>0</v>
          </cell>
          <cell r="J326">
            <v>0</v>
          </cell>
        </row>
        <row r="327">
          <cell r="C327" t="str">
            <v>7.12 (1)</v>
          </cell>
          <cell r="E327" t="str">
            <v>Perletakan Logam</v>
          </cell>
          <cell r="G327" t="str">
            <v>Buah</v>
          </cell>
          <cell r="I327">
            <v>0</v>
          </cell>
          <cell r="J327">
            <v>0</v>
          </cell>
        </row>
        <row r="328">
          <cell r="C328" t="str">
            <v>7.12 (2)</v>
          </cell>
          <cell r="E328" t="str">
            <v xml:space="preserve">Perletakan Elastomerik Jenis 1 (280 x 406 x 46 ) </v>
          </cell>
          <cell r="G328" t="str">
            <v>Buah</v>
          </cell>
          <cell r="I328">
            <v>0</v>
          </cell>
          <cell r="J328">
            <v>0</v>
          </cell>
        </row>
        <row r="329">
          <cell r="C329" t="str">
            <v>7.12 (3)</v>
          </cell>
          <cell r="E329" t="str">
            <v xml:space="preserve">Perletakan Elastomerik Jenis 1 (280 x 406 x 67 ) </v>
          </cell>
          <cell r="G329" t="str">
            <v>Buah</v>
          </cell>
          <cell r="I329">
            <v>0</v>
          </cell>
          <cell r="J329">
            <v>0</v>
          </cell>
        </row>
        <row r="330">
          <cell r="C330" t="str">
            <v>7.12 (4)</v>
          </cell>
          <cell r="E330" t="str">
            <v xml:space="preserve">Perletakan Elastomerik Jenis 1 (300 x 492 x 87 ) </v>
          </cell>
          <cell r="G330" t="str">
            <v>Buah</v>
          </cell>
          <cell r="I330">
            <v>0</v>
          </cell>
          <cell r="J330">
            <v>0</v>
          </cell>
        </row>
        <row r="331">
          <cell r="C331" t="str">
            <v>7.12 (5)</v>
          </cell>
          <cell r="E331" t="str">
            <v>Perletakan Strip Karet ( 20 x 95 x L )</v>
          </cell>
          <cell r="G331" t="str">
            <v>M1</v>
          </cell>
          <cell r="I331">
            <v>0</v>
          </cell>
          <cell r="J331">
            <v>0</v>
          </cell>
        </row>
        <row r="332">
          <cell r="I332">
            <v>0</v>
          </cell>
          <cell r="J332">
            <v>0</v>
          </cell>
        </row>
        <row r="333">
          <cell r="C333">
            <v>7.13</v>
          </cell>
          <cell r="E333" t="str">
            <v>Sandaran Jembatan Baja</v>
          </cell>
          <cell r="G333" t="str">
            <v>M1</v>
          </cell>
          <cell r="I333">
            <v>0</v>
          </cell>
          <cell r="J333">
            <v>0</v>
          </cell>
        </row>
        <row r="334">
          <cell r="C334">
            <v>7.14</v>
          </cell>
          <cell r="E334" t="str">
            <v>Papan Nama Jembatan</v>
          </cell>
          <cell r="G334" t="str">
            <v>Buah</v>
          </cell>
          <cell r="I334">
            <v>0</v>
          </cell>
          <cell r="J334">
            <v>0</v>
          </cell>
        </row>
        <row r="335">
          <cell r="I335">
            <v>0</v>
          </cell>
          <cell r="J335">
            <v>0</v>
          </cell>
        </row>
        <row r="336">
          <cell r="C336" t="str">
            <v>7.15 (1)</v>
          </cell>
          <cell r="E336" t="str">
            <v>Pembongkaran Pasangan Batu</v>
          </cell>
          <cell r="G336" t="str">
            <v>M2</v>
          </cell>
          <cell r="I336">
            <v>0</v>
          </cell>
          <cell r="J336">
            <v>0</v>
          </cell>
        </row>
        <row r="337">
          <cell r="C337" t="str">
            <v>7.15 (2)</v>
          </cell>
          <cell r="E337" t="str">
            <v>Pembongkaran Beton</v>
          </cell>
          <cell r="G337" t="str">
            <v>M3</v>
          </cell>
          <cell r="I337">
            <v>0</v>
          </cell>
          <cell r="J337">
            <v>0</v>
          </cell>
        </row>
        <row r="338">
          <cell r="C338" t="str">
            <v>7.15 (3)</v>
          </cell>
          <cell r="E338" t="str">
            <v xml:space="preserve">Pembongkaran Beton Pratekan </v>
          </cell>
          <cell r="G338" t="str">
            <v>M3</v>
          </cell>
          <cell r="I338">
            <v>0</v>
          </cell>
          <cell r="J338">
            <v>0</v>
          </cell>
        </row>
        <row r="339">
          <cell r="C339" t="str">
            <v>7.15 (4)</v>
          </cell>
          <cell r="E339" t="str">
            <v>Pembongkaran Bangunan Gedung</v>
          </cell>
          <cell r="G339" t="str">
            <v>M2</v>
          </cell>
          <cell r="I339">
            <v>0</v>
          </cell>
          <cell r="J339">
            <v>0</v>
          </cell>
        </row>
        <row r="340">
          <cell r="C340" t="str">
            <v>7.15 (5)</v>
          </cell>
          <cell r="E340" t="str">
            <v>Pembongkaran Rangka Baja</v>
          </cell>
          <cell r="G340" t="str">
            <v>M2</v>
          </cell>
          <cell r="I340">
            <v>0</v>
          </cell>
          <cell r="J340">
            <v>0</v>
          </cell>
        </row>
        <row r="341">
          <cell r="C341" t="str">
            <v>7.15 (6)</v>
          </cell>
          <cell r="E341" t="str">
            <v>Pembongkaran Balok Baja ( Steel Stringers )</v>
          </cell>
          <cell r="G341" t="str">
            <v>M1</v>
          </cell>
          <cell r="I341">
            <v>0</v>
          </cell>
          <cell r="J341">
            <v>0</v>
          </cell>
        </row>
        <row r="342">
          <cell r="C342" t="str">
            <v>7.15 (7)</v>
          </cell>
          <cell r="E342" t="str">
            <v>Pembongkaran Lantai Jembatan Kayu</v>
          </cell>
          <cell r="G342" t="str">
            <v>M2</v>
          </cell>
          <cell r="I342">
            <v>0</v>
          </cell>
          <cell r="J342">
            <v>0</v>
          </cell>
        </row>
        <row r="343">
          <cell r="C343" t="str">
            <v>7.15 (8)</v>
          </cell>
          <cell r="E343" t="str">
            <v>Pembongkaran Jembatan Kayu</v>
          </cell>
          <cell r="G343" t="str">
            <v>M2</v>
          </cell>
          <cell r="I343">
            <v>0</v>
          </cell>
          <cell r="J343">
            <v>0</v>
          </cell>
        </row>
        <row r="344">
          <cell r="C344" t="str">
            <v>7.15 (9)</v>
          </cell>
          <cell r="E344" t="str">
            <v>Pengangkutan Hasil Bongkaran yang melebihi 5 km</v>
          </cell>
          <cell r="G344" t="str">
            <v>M3/km</v>
          </cell>
          <cell r="I344">
            <v>0</v>
          </cell>
          <cell r="J344">
            <v>0</v>
          </cell>
        </row>
        <row r="346">
          <cell r="C346" t="str">
            <v>7.16 (1)</v>
          </cell>
          <cell r="E346" t="str">
            <v>Perkerasan Beton ( t =21 cm )</v>
          </cell>
          <cell r="G346" t="str">
            <v>M2</v>
          </cell>
        </row>
        <row r="347">
          <cell r="C347" t="str">
            <v>7.16 (2)</v>
          </cell>
          <cell r="E347" t="str">
            <v>Perkerasan Beton ( t =23 cm )</v>
          </cell>
          <cell r="G347" t="str">
            <v>M2</v>
          </cell>
        </row>
        <row r="348">
          <cell r="C348" t="str">
            <v>7.16 (3)</v>
          </cell>
          <cell r="E348" t="str">
            <v>Perkerasan Beton ( t =25 cm )</v>
          </cell>
          <cell r="G348" t="str">
            <v>M2</v>
          </cell>
        </row>
        <row r="349">
          <cell r="C349" t="str">
            <v>7.16 (4)</v>
          </cell>
          <cell r="E349" t="str">
            <v>Perkerasan Beton ( t =27 cm )</v>
          </cell>
          <cell r="G349" t="str">
            <v>M2</v>
          </cell>
        </row>
        <row r="350">
          <cell r="C350" t="str">
            <v>7.16 (5)</v>
          </cell>
          <cell r="E350" t="str">
            <v>Perkerasan Beton dengan baja tulangan ( t = 21 cm)</v>
          </cell>
          <cell r="G350" t="str">
            <v>M2</v>
          </cell>
        </row>
        <row r="351">
          <cell r="C351" t="str">
            <v>7.16 (6)</v>
          </cell>
          <cell r="E351" t="str">
            <v>Perkerasan Beton dengan baja tulangan ( t = 23 cm)</v>
          </cell>
          <cell r="G351" t="str">
            <v>M2</v>
          </cell>
        </row>
        <row r="352">
          <cell r="C352" t="str">
            <v>7.16 (7)</v>
          </cell>
          <cell r="E352" t="str">
            <v>Perkerasan Beton dengan baja tulangan ( t = 25 cm)</v>
          </cell>
          <cell r="G352" t="str">
            <v>M2</v>
          </cell>
          <cell r="H352">
            <v>28000</v>
          </cell>
          <cell r="I352">
            <v>189955</v>
          </cell>
          <cell r="J352">
            <v>5318740000</v>
          </cell>
        </row>
        <row r="353">
          <cell r="C353" t="str">
            <v>7.16 (8)</v>
          </cell>
          <cell r="E353" t="str">
            <v>Perkerasan Beton dengan baja tulangan ( t = 27 cm)</v>
          </cell>
          <cell r="G353" t="str">
            <v>M2</v>
          </cell>
        </row>
        <row r="355">
          <cell r="C355" t="str">
            <v>7.17 (1)</v>
          </cell>
          <cell r="E355" t="str">
            <v>Lapis Kerja Beton ( Wet Lean Concrete t =10 cm )</v>
          </cell>
          <cell r="G355" t="str">
            <v>M2</v>
          </cell>
          <cell r="H355">
            <v>30000</v>
          </cell>
          <cell r="I355">
            <v>38506</v>
          </cell>
          <cell r="J355">
            <v>1155180000</v>
          </cell>
        </row>
        <row r="356">
          <cell r="C356" t="str">
            <v>7.17 (2)</v>
          </cell>
          <cell r="E356" t="str">
            <v>Sand Bedding (t= 4 cm)</v>
          </cell>
          <cell r="G356" t="str">
            <v>M2</v>
          </cell>
          <cell r="I356">
            <v>0</v>
          </cell>
          <cell r="J356">
            <v>0</v>
          </cell>
        </row>
        <row r="358">
          <cell r="E358" t="str">
            <v>Jumlah Harga Penawaran Divisi 7 (masuk pada Rekapitulasi Daftar Kuantitas dan Harga)</v>
          </cell>
        </row>
        <row r="359">
          <cell r="J359">
            <v>6886760570</v>
          </cell>
        </row>
        <row r="361">
          <cell r="H361" t="str">
            <v>Perkiraan</v>
          </cell>
          <cell r="I361" t="str">
            <v>Harga</v>
          </cell>
          <cell r="J361" t="str">
            <v>Jumlah</v>
          </cell>
        </row>
        <row r="362">
          <cell r="C362" t="str">
            <v>No. Mata</v>
          </cell>
          <cell r="E362" t="str">
            <v>Uraian</v>
          </cell>
          <cell r="G362" t="str">
            <v>Satuan</v>
          </cell>
          <cell r="H362" t="str">
            <v>Kuantitas</v>
          </cell>
          <cell r="I362" t="str">
            <v>Satuan</v>
          </cell>
          <cell r="J362" t="str">
            <v>Harga-Harga</v>
          </cell>
        </row>
        <row r="363">
          <cell r="C363" t="str">
            <v>Pembayaran</v>
          </cell>
          <cell r="I363" t="str">
            <v>(Rupiah)</v>
          </cell>
          <cell r="J363" t="str">
            <v>(Rupiah)</v>
          </cell>
        </row>
        <row r="364">
          <cell r="C364" t="str">
            <v>a</v>
          </cell>
          <cell r="E364" t="str">
            <v>b</v>
          </cell>
          <cell r="G364" t="str">
            <v>c</v>
          </cell>
          <cell r="H364" t="str">
            <v>d</v>
          </cell>
          <cell r="I364" t="str">
            <v>e</v>
          </cell>
          <cell r="J364" t="str">
            <v>f = (d x e)</v>
          </cell>
        </row>
        <row r="366">
          <cell r="E366" t="str">
            <v>Divisi 8. PENGEMBANGAN KONDISI DAN PEKERJAAN MINOR</v>
          </cell>
        </row>
        <row r="368">
          <cell r="C368" t="str">
            <v>8.1 (1)</v>
          </cell>
          <cell r="E368" t="str">
            <v>Lapis Pondasi agregat Kelas A untuk Pekerjaan Minor</v>
          </cell>
          <cell r="G368" t="str">
            <v>M3</v>
          </cell>
          <cell r="H368">
            <v>739</v>
          </cell>
          <cell r="I368">
            <v>260352</v>
          </cell>
          <cell r="J368">
            <v>192400128</v>
          </cell>
        </row>
        <row r="369">
          <cell r="C369" t="str">
            <v>8.1 (2)</v>
          </cell>
          <cell r="E369" t="str">
            <v>Lapis Pondasi agregat Kelas B untuk Pekerjaan Minor</v>
          </cell>
          <cell r="G369" t="str">
            <v>M3</v>
          </cell>
          <cell r="H369">
            <v>369.5</v>
          </cell>
          <cell r="I369">
            <v>198252</v>
          </cell>
          <cell r="J369">
            <v>73254114</v>
          </cell>
        </row>
        <row r="370">
          <cell r="C370" t="str">
            <v>8.1 (3)</v>
          </cell>
          <cell r="E370" t="str">
            <v>Agregat untuk Lapis pondasi jalan Tanpa penutup utk. Pek Minor</v>
          </cell>
          <cell r="G370" t="str">
            <v>M3</v>
          </cell>
          <cell r="I370">
            <v>0</v>
          </cell>
          <cell r="J370">
            <v>0</v>
          </cell>
        </row>
        <row r="371">
          <cell r="C371" t="str">
            <v>8.1 (4)</v>
          </cell>
          <cell r="E371" t="str">
            <v>Waterbound Macadam untuk Pekerjaan Minor</v>
          </cell>
          <cell r="G371" t="str">
            <v>M3</v>
          </cell>
          <cell r="I371">
            <v>0</v>
          </cell>
          <cell r="J371">
            <v>0</v>
          </cell>
        </row>
        <row r="372">
          <cell r="C372" t="str">
            <v>8.1 (5)</v>
          </cell>
          <cell r="E372" t="str">
            <v>Campuran Aspal panas untuk Pekerjaan Minor</v>
          </cell>
          <cell r="G372" t="str">
            <v>M3</v>
          </cell>
          <cell r="H372">
            <v>295.60000000000002</v>
          </cell>
          <cell r="I372">
            <v>812043</v>
          </cell>
          <cell r="J372">
            <v>240039910</v>
          </cell>
        </row>
        <row r="373">
          <cell r="C373" t="str">
            <v>8.1 (6)</v>
          </cell>
          <cell r="E373" t="str">
            <v>Lasbutag atau Latasbusir untuk Pekerjaan Minor</v>
          </cell>
          <cell r="G373" t="str">
            <v>M3</v>
          </cell>
          <cell r="I373">
            <v>0</v>
          </cell>
          <cell r="J373">
            <v>0</v>
          </cell>
        </row>
        <row r="374">
          <cell r="C374" t="str">
            <v>8.1 (7)</v>
          </cell>
          <cell r="E374" t="str">
            <v>Penetrasi Macadam untuk Pekerjaan Minor</v>
          </cell>
          <cell r="G374" t="str">
            <v>M3</v>
          </cell>
          <cell r="I374">
            <v>0</v>
          </cell>
          <cell r="J374">
            <v>0</v>
          </cell>
        </row>
        <row r="375">
          <cell r="C375" t="str">
            <v>8.1 (8)</v>
          </cell>
          <cell r="E375" t="str">
            <v>Campuran Aspal Dingin untuk Pekerjaan Minor</v>
          </cell>
          <cell r="G375" t="str">
            <v>M3</v>
          </cell>
          <cell r="I375">
            <v>0</v>
          </cell>
          <cell r="J375">
            <v>0</v>
          </cell>
        </row>
        <row r="376">
          <cell r="C376" t="str">
            <v>8.1 (9)</v>
          </cell>
          <cell r="E376" t="str">
            <v>Bitumen residual untuk Pekerjaan minor</v>
          </cell>
          <cell r="G376" t="str">
            <v>Liter</v>
          </cell>
          <cell r="I376">
            <v>0</v>
          </cell>
          <cell r="J376">
            <v>0</v>
          </cell>
        </row>
        <row r="377">
          <cell r="C377" t="str">
            <v>8.2 (1)</v>
          </cell>
          <cell r="E377" t="str">
            <v>Galian Untuk bahu Jalan dan Pekerjaan Minor Lainnya</v>
          </cell>
          <cell r="G377" t="str">
            <v>M3</v>
          </cell>
          <cell r="I377">
            <v>0</v>
          </cell>
          <cell r="J377">
            <v>0</v>
          </cell>
        </row>
        <row r="378">
          <cell r="C378" t="str">
            <v>8.2 (2)</v>
          </cell>
          <cell r="E378" t="str">
            <v>Pembersihan dan Pembongkaran tanaman (diameter &lt; 30 cm)</v>
          </cell>
          <cell r="G378" t="str">
            <v>M2</v>
          </cell>
          <cell r="I378">
            <v>0</v>
          </cell>
          <cell r="J378">
            <v>0</v>
          </cell>
        </row>
        <row r="379">
          <cell r="C379" t="str">
            <v>8.2 (3)</v>
          </cell>
          <cell r="E379" t="str">
            <v>Penebangan Pohon Diameter 30 - 50 cm</v>
          </cell>
          <cell r="G379" t="str">
            <v>Buah</v>
          </cell>
          <cell r="I379">
            <v>0</v>
          </cell>
          <cell r="J379">
            <v>0</v>
          </cell>
        </row>
        <row r="380">
          <cell r="C380" t="str">
            <v>8.2 (4)</v>
          </cell>
          <cell r="E380" t="str">
            <v>Penebangan Pohon Diameter 50 - 75 cm</v>
          </cell>
          <cell r="G380" t="str">
            <v>Buah</v>
          </cell>
          <cell r="I380">
            <v>0</v>
          </cell>
          <cell r="J380">
            <v>0</v>
          </cell>
        </row>
        <row r="381">
          <cell r="C381" t="str">
            <v>8.2 (5)</v>
          </cell>
          <cell r="E381" t="str">
            <v>Penebangan Pohon Diameter &gt; 75 cm</v>
          </cell>
          <cell r="G381" t="str">
            <v>Buah</v>
          </cell>
          <cell r="I381">
            <v>0</v>
          </cell>
          <cell r="J381">
            <v>0</v>
          </cell>
        </row>
        <row r="382">
          <cell r="C382" t="str">
            <v>8.3 (1)</v>
          </cell>
          <cell r="E382" t="str">
            <v>Stabilisasi dengan tanaman</v>
          </cell>
          <cell r="G382" t="str">
            <v>M2</v>
          </cell>
          <cell r="I382">
            <v>0</v>
          </cell>
          <cell r="J382">
            <v>0</v>
          </cell>
        </row>
        <row r="383">
          <cell r="C383" t="str">
            <v>8.3 (2)</v>
          </cell>
          <cell r="E383" t="str">
            <v>Semak / Perdu</v>
          </cell>
          <cell r="G383" t="str">
            <v>M2</v>
          </cell>
          <cell r="I383">
            <v>0</v>
          </cell>
          <cell r="J383">
            <v>0</v>
          </cell>
        </row>
        <row r="384">
          <cell r="C384" t="str">
            <v>8.3 (3)</v>
          </cell>
          <cell r="E384" t="str">
            <v>Pohon</v>
          </cell>
          <cell r="G384" t="str">
            <v>Buah</v>
          </cell>
          <cell r="I384">
            <v>0</v>
          </cell>
          <cell r="J384">
            <v>0</v>
          </cell>
        </row>
        <row r="385">
          <cell r="C385" t="str">
            <v>8.4 (1)</v>
          </cell>
          <cell r="E385" t="str">
            <v>Marka Jalan Thermoplastic</v>
          </cell>
          <cell r="G385" t="str">
            <v>M2</v>
          </cell>
          <cell r="H385">
            <v>2281.5</v>
          </cell>
          <cell r="I385">
            <v>59097</v>
          </cell>
          <cell r="J385">
            <v>134829805</v>
          </cell>
        </row>
        <row r="386">
          <cell r="C386" t="str">
            <v>8.4 (2)</v>
          </cell>
          <cell r="E386" t="str">
            <v>Marka Jalan Bukan Thermoplastic</v>
          </cell>
          <cell r="G386" t="str">
            <v>M2</v>
          </cell>
          <cell r="I386">
            <v>0</v>
          </cell>
        </row>
        <row r="387">
          <cell r="C387" t="str">
            <v>8.4 (3) (a)</v>
          </cell>
          <cell r="E387" t="str">
            <v>Rambu Jalan Tunggal dng Perm Pemantul Engineering Grade</v>
          </cell>
          <cell r="G387" t="str">
            <v>Buah</v>
          </cell>
          <cell r="I387">
            <v>0</v>
          </cell>
          <cell r="J387">
            <v>0</v>
          </cell>
        </row>
        <row r="388">
          <cell r="C388" t="str">
            <v>8.4 (3) (b)</v>
          </cell>
          <cell r="E388" t="str">
            <v>Rambu Jalan Ganda dng Perm Pemantul Engineering Grade</v>
          </cell>
          <cell r="G388" t="str">
            <v>Buah</v>
          </cell>
          <cell r="I388">
            <v>0</v>
          </cell>
          <cell r="J388">
            <v>0</v>
          </cell>
        </row>
        <row r="389">
          <cell r="C389" t="str">
            <v>8.4 (4) (a)</v>
          </cell>
          <cell r="E389" t="str">
            <v>Rambu Jalan Tunggal dng Perm Pemantul High Intensity Grade</v>
          </cell>
          <cell r="G389" t="str">
            <v>Buah</v>
          </cell>
          <cell r="I389">
            <v>0</v>
          </cell>
          <cell r="J389">
            <v>0</v>
          </cell>
        </row>
        <row r="390">
          <cell r="C390" t="str">
            <v>8.4 (4) (b)</v>
          </cell>
          <cell r="E390" t="str">
            <v>Rambu Jalan Ganda dng Perm Pemantul High Inensity Grade</v>
          </cell>
          <cell r="G390" t="str">
            <v>Buah</v>
          </cell>
          <cell r="H390">
            <v>20</v>
          </cell>
          <cell r="I390">
            <v>971645</v>
          </cell>
          <cell r="J390">
            <v>19432900</v>
          </cell>
        </row>
        <row r="391">
          <cell r="C391" t="str">
            <v>8.4 (5)</v>
          </cell>
          <cell r="E391" t="str">
            <v>Patok Pengarah</v>
          </cell>
          <cell r="G391" t="str">
            <v>Buah</v>
          </cell>
          <cell r="I391">
            <v>0</v>
          </cell>
          <cell r="J391">
            <v>0</v>
          </cell>
        </row>
        <row r="392">
          <cell r="C392" t="str">
            <v>8.4 (6) (a)</v>
          </cell>
          <cell r="E392" t="str">
            <v>Patok Kilometer</v>
          </cell>
          <cell r="G392" t="str">
            <v>Buah</v>
          </cell>
          <cell r="H392">
            <v>25</v>
          </cell>
          <cell r="I392">
            <v>195077</v>
          </cell>
          <cell r="J392">
            <v>4876925</v>
          </cell>
        </row>
        <row r="393">
          <cell r="C393" t="str">
            <v>8.4 (6) (b)</v>
          </cell>
          <cell r="E393" t="str">
            <v>Patok Hektometer</v>
          </cell>
          <cell r="G393" t="str">
            <v>Buah</v>
          </cell>
        </row>
        <row r="394">
          <cell r="C394" t="str">
            <v>8.4 (7)</v>
          </cell>
          <cell r="E394" t="str">
            <v>Rel Pengaman</v>
          </cell>
          <cell r="G394" t="str">
            <v>M1</v>
          </cell>
          <cell r="I394">
            <v>0</v>
          </cell>
          <cell r="J394">
            <v>0</v>
          </cell>
        </row>
        <row r="395">
          <cell r="C395" t="str">
            <v>8.4 (8)</v>
          </cell>
          <cell r="E395" t="str">
            <v>Paku Jalan ( Road Stud )</v>
          </cell>
          <cell r="G395" t="str">
            <v>Buah</v>
          </cell>
          <cell r="I395">
            <v>0</v>
          </cell>
          <cell r="J395">
            <v>0</v>
          </cell>
        </row>
        <row r="396">
          <cell r="C396" t="str">
            <v>8.4 (9)</v>
          </cell>
          <cell r="E396" t="str">
            <v>Mata Kucing ( Cat Eyes )</v>
          </cell>
          <cell r="G396" t="str">
            <v>Buah</v>
          </cell>
          <cell r="I396">
            <v>0</v>
          </cell>
          <cell r="J396">
            <v>0</v>
          </cell>
        </row>
        <row r="397">
          <cell r="C397" t="str">
            <v>8.4 (10)</v>
          </cell>
          <cell r="E397" t="str">
            <v>Kerb Pracetak</v>
          </cell>
          <cell r="G397" t="str">
            <v>M1</v>
          </cell>
          <cell r="I397">
            <v>0</v>
          </cell>
          <cell r="J397">
            <v>0</v>
          </cell>
        </row>
        <row r="398">
          <cell r="C398" t="str">
            <v>8.4 (11)</v>
          </cell>
          <cell r="E398" t="str">
            <v>Kerb yang digunakan kembali</v>
          </cell>
          <cell r="G398" t="str">
            <v>M1</v>
          </cell>
          <cell r="I398">
            <v>0</v>
          </cell>
          <cell r="J398">
            <v>0</v>
          </cell>
        </row>
        <row r="399">
          <cell r="C399" t="str">
            <v>8.4 (12)</v>
          </cell>
          <cell r="E399" t="str">
            <v>Perkerasan Blok Beton Pada Trotoar dan Median</v>
          </cell>
          <cell r="G399" t="str">
            <v>M2</v>
          </cell>
          <cell r="I399">
            <v>0</v>
          </cell>
          <cell r="J399">
            <v>0</v>
          </cell>
        </row>
        <row r="400">
          <cell r="C400" t="str">
            <v>8.5 (1)</v>
          </cell>
          <cell r="E400" t="str">
            <v>Pengembalian Kondisi lantai jembatan Beton</v>
          </cell>
          <cell r="G400" t="str">
            <v>M2</v>
          </cell>
          <cell r="I400">
            <v>0</v>
          </cell>
          <cell r="J400">
            <v>0</v>
          </cell>
        </row>
        <row r="401">
          <cell r="C401" t="str">
            <v>8.5 (2)</v>
          </cell>
          <cell r="E401" t="str">
            <v>Pengembalian Kondisi lantai jembatan Kayu</v>
          </cell>
          <cell r="G401" t="str">
            <v>M2</v>
          </cell>
          <cell r="I401">
            <v>0</v>
          </cell>
          <cell r="J401">
            <v>0</v>
          </cell>
        </row>
        <row r="402">
          <cell r="C402" t="str">
            <v>8.5 (3)</v>
          </cell>
          <cell r="E402" t="str">
            <v>Pengembalian Kondisi Pelapisan Permukaan Baja Struktur</v>
          </cell>
          <cell r="G402" t="str">
            <v>M2</v>
          </cell>
          <cell r="I402">
            <v>0</v>
          </cell>
          <cell r="J402">
            <v>0</v>
          </cell>
        </row>
        <row r="404">
          <cell r="E404" t="str">
            <v>Jumlah Harga Pekerjaan Divisi 8 (masuk pada Rekapitulasi Daftar Kuantitas   dan Harga )</v>
          </cell>
        </row>
        <row r="405">
          <cell r="J405">
            <v>664833782</v>
          </cell>
        </row>
        <row r="407">
          <cell r="H407" t="str">
            <v>Perkiraan</v>
          </cell>
          <cell r="I407" t="str">
            <v>Harga</v>
          </cell>
          <cell r="J407" t="str">
            <v>Jumlah</v>
          </cell>
        </row>
        <row r="408">
          <cell r="C408" t="str">
            <v>No. Mata</v>
          </cell>
          <cell r="E408" t="str">
            <v>Uraian</v>
          </cell>
          <cell r="G408" t="str">
            <v>Satuan</v>
          </cell>
          <cell r="H408" t="str">
            <v>Kuantitas</v>
          </cell>
          <cell r="I408" t="str">
            <v>Satuan</v>
          </cell>
          <cell r="J408" t="str">
            <v>Harga-Harga</v>
          </cell>
        </row>
        <row r="409">
          <cell r="C409" t="str">
            <v>Pembayaran</v>
          </cell>
          <cell r="I409" t="str">
            <v>(Rupiah)</v>
          </cell>
          <cell r="J409" t="str">
            <v>(Rupiah)</v>
          </cell>
        </row>
        <row r="410">
          <cell r="C410" t="str">
            <v>a</v>
          </cell>
          <cell r="E410" t="str">
            <v>b</v>
          </cell>
          <cell r="G410" t="str">
            <v>c</v>
          </cell>
          <cell r="H410" t="str">
            <v>d</v>
          </cell>
          <cell r="I410" t="str">
            <v>e</v>
          </cell>
          <cell r="J410" t="str">
            <v>f = (d x e)</v>
          </cell>
        </row>
        <row r="411">
          <cell r="E411" t="str">
            <v>Divisi 9. PEKERJAAN HARIAN</v>
          </cell>
        </row>
        <row r="413">
          <cell r="C413" t="str">
            <v>9.1 (1)</v>
          </cell>
          <cell r="E413" t="str">
            <v>Mandor</v>
          </cell>
          <cell r="G413" t="str">
            <v>Jam</v>
          </cell>
          <cell r="I413">
            <v>0</v>
          </cell>
          <cell r="J413">
            <v>0</v>
          </cell>
        </row>
        <row r="414">
          <cell r="C414" t="str">
            <v>9.1 (2)</v>
          </cell>
          <cell r="E414" t="str">
            <v>Pekerja Biasa</v>
          </cell>
          <cell r="G414" t="str">
            <v>Jam</v>
          </cell>
          <cell r="I414">
            <v>0</v>
          </cell>
          <cell r="J414">
            <v>0</v>
          </cell>
        </row>
        <row r="415">
          <cell r="C415" t="str">
            <v>9.1 (3)</v>
          </cell>
          <cell r="E415" t="str">
            <v>Tukang Kayu, Tukang Batu dsb</v>
          </cell>
          <cell r="G415" t="str">
            <v>Jam</v>
          </cell>
          <cell r="I415">
            <v>0</v>
          </cell>
          <cell r="J415">
            <v>0</v>
          </cell>
        </row>
        <row r="416">
          <cell r="C416" t="str">
            <v>9.1 (4)</v>
          </cell>
          <cell r="E416" t="str">
            <v>Dump truck 3-4 M3</v>
          </cell>
          <cell r="G416" t="str">
            <v>Jam</v>
          </cell>
          <cell r="I416">
            <v>0</v>
          </cell>
          <cell r="J416">
            <v>0</v>
          </cell>
        </row>
        <row r="417">
          <cell r="C417" t="str">
            <v>9.1 (5)</v>
          </cell>
          <cell r="E417" t="str">
            <v>Truk dengan bak terbuka kapasitas 3-4 M3</v>
          </cell>
          <cell r="G417" t="str">
            <v>Jam</v>
          </cell>
          <cell r="I417">
            <v>0</v>
          </cell>
          <cell r="J417">
            <v>0</v>
          </cell>
        </row>
        <row r="418">
          <cell r="C418" t="str">
            <v>9.1 (6)</v>
          </cell>
          <cell r="E418" t="str">
            <v>Tangki air 3000-4500 Liter</v>
          </cell>
          <cell r="G418" t="str">
            <v>Jam</v>
          </cell>
          <cell r="I418">
            <v>0</v>
          </cell>
          <cell r="J418">
            <v>0</v>
          </cell>
        </row>
        <row r="419">
          <cell r="C419" t="str">
            <v>9.1 (7)</v>
          </cell>
          <cell r="E419" t="str">
            <v>Bulldozer 100-150 HP</v>
          </cell>
          <cell r="G419" t="str">
            <v>Jam</v>
          </cell>
          <cell r="I419">
            <v>0</v>
          </cell>
          <cell r="J419">
            <v>0</v>
          </cell>
        </row>
        <row r="420">
          <cell r="C420" t="str">
            <v>9.1 (8)</v>
          </cell>
          <cell r="E420" t="str">
            <v>Motor Grader min 100 Hp</v>
          </cell>
          <cell r="G420" t="str">
            <v>Jam</v>
          </cell>
          <cell r="I420">
            <v>0</v>
          </cell>
          <cell r="J420">
            <v>0</v>
          </cell>
        </row>
        <row r="421">
          <cell r="C421" t="str">
            <v>9.1 (9)</v>
          </cell>
          <cell r="E421" t="str">
            <v>Wheel Loader 1.0 - 1.6 M3</v>
          </cell>
          <cell r="G421" t="str">
            <v>Jam</v>
          </cell>
          <cell r="I421">
            <v>0</v>
          </cell>
          <cell r="J421">
            <v>0</v>
          </cell>
        </row>
        <row r="422">
          <cell r="C422" t="str">
            <v>9.1 (10)</v>
          </cell>
          <cell r="E422" t="str">
            <v>Track Loader 75 - 100 HP</v>
          </cell>
          <cell r="G422" t="str">
            <v>Jam</v>
          </cell>
          <cell r="I422">
            <v>0</v>
          </cell>
          <cell r="J422">
            <v>0</v>
          </cell>
        </row>
        <row r="423">
          <cell r="C423" t="str">
            <v>9.1 (11)</v>
          </cell>
          <cell r="E423" t="str">
            <v>Excavator 80 - 140 HP</v>
          </cell>
          <cell r="G423" t="str">
            <v>Jam</v>
          </cell>
          <cell r="I423">
            <v>0</v>
          </cell>
          <cell r="J423">
            <v>0</v>
          </cell>
        </row>
        <row r="424">
          <cell r="C424" t="str">
            <v>9.1 (12)</v>
          </cell>
          <cell r="E424" t="str">
            <v>Crane 10 - 15 Ton</v>
          </cell>
          <cell r="G424" t="str">
            <v>Jam</v>
          </cell>
          <cell r="I424">
            <v>0</v>
          </cell>
          <cell r="J424">
            <v>0</v>
          </cell>
        </row>
        <row r="425">
          <cell r="C425" t="str">
            <v>9.1 (13)</v>
          </cell>
          <cell r="E425" t="str">
            <v>Mesin Gilas Roda Besi 6 - 9 Ton</v>
          </cell>
          <cell r="G425" t="str">
            <v>Jam</v>
          </cell>
          <cell r="I425">
            <v>0</v>
          </cell>
          <cell r="J425">
            <v>0</v>
          </cell>
        </row>
        <row r="426">
          <cell r="C426" t="str">
            <v>9.1 (14)</v>
          </cell>
          <cell r="E426" t="str">
            <v>Mesin Gilas Bervibrasi 5 - 8 Ton</v>
          </cell>
          <cell r="G426" t="str">
            <v>Jam</v>
          </cell>
          <cell r="I426">
            <v>0</v>
          </cell>
          <cell r="J426">
            <v>0</v>
          </cell>
        </row>
        <row r="427">
          <cell r="C427" t="str">
            <v>9.1 (15)</v>
          </cell>
          <cell r="E427" t="str">
            <v>Pemadat dengan Bervibrasi 1.5 - 3 HP</v>
          </cell>
          <cell r="G427" t="str">
            <v>Jam</v>
          </cell>
          <cell r="I427">
            <v>0</v>
          </cell>
          <cell r="J427">
            <v>0</v>
          </cell>
        </row>
        <row r="428">
          <cell r="C428" t="str">
            <v>9.1 (16)</v>
          </cell>
          <cell r="E428" t="str">
            <v>Mesin Gilas Roda Karet 8 - 10 Ton</v>
          </cell>
          <cell r="G428" t="str">
            <v>Jam</v>
          </cell>
          <cell r="I428">
            <v>0</v>
          </cell>
          <cell r="J428">
            <v>0</v>
          </cell>
        </row>
        <row r="429">
          <cell r="C429" t="str">
            <v>9.1 (17)</v>
          </cell>
          <cell r="E429" t="str">
            <v>Kompresor 4000 - 6500 Ltr/mnt</v>
          </cell>
          <cell r="G429" t="str">
            <v>Jam</v>
          </cell>
          <cell r="I429">
            <v>0</v>
          </cell>
          <cell r="J429">
            <v>0</v>
          </cell>
        </row>
        <row r="430">
          <cell r="C430" t="str">
            <v>9.1 (18)</v>
          </cell>
          <cell r="E430" t="str">
            <v>Mesin Pengaduk Beton 0.3 - 0.6 M3</v>
          </cell>
          <cell r="G430" t="str">
            <v>Jam</v>
          </cell>
          <cell r="I430">
            <v>0</v>
          </cell>
          <cell r="J430">
            <v>0</v>
          </cell>
        </row>
        <row r="431">
          <cell r="C431" t="str">
            <v>9.1 (19)</v>
          </cell>
          <cell r="E431" t="str">
            <v>Pompa Air 70 - 100 MM</v>
          </cell>
          <cell r="G431" t="str">
            <v>Jam</v>
          </cell>
          <cell r="I431">
            <v>0</v>
          </cell>
          <cell r="J431">
            <v>0</v>
          </cell>
        </row>
        <row r="436">
          <cell r="E436" t="str">
            <v>Jumlah Harga Pekerjaan Divisi 9 (masuk pada Rekapitulasi Dfatar Kuantitas dan Harga )</v>
          </cell>
          <cell r="J436">
            <v>0</v>
          </cell>
        </row>
        <row r="439">
          <cell r="H439" t="str">
            <v>Perkiraan</v>
          </cell>
          <cell r="I439" t="str">
            <v>Harga</v>
          </cell>
          <cell r="J439" t="str">
            <v>Jumlah</v>
          </cell>
        </row>
        <row r="440">
          <cell r="C440" t="str">
            <v>No. Mata</v>
          </cell>
          <cell r="E440" t="str">
            <v>Uraian</v>
          </cell>
          <cell r="G440" t="str">
            <v>Satuan</v>
          </cell>
          <cell r="H440" t="str">
            <v>Kuantitas</v>
          </cell>
          <cell r="I440" t="str">
            <v>Satuan</v>
          </cell>
          <cell r="J440" t="str">
            <v>Harga-Harga</v>
          </cell>
        </row>
        <row r="441">
          <cell r="C441" t="str">
            <v>Pembayaran</v>
          </cell>
          <cell r="I441" t="str">
            <v>(Rupiah)</v>
          </cell>
          <cell r="J441" t="str">
            <v>(Rupiah)</v>
          </cell>
        </row>
        <row r="442">
          <cell r="C442" t="str">
            <v>a</v>
          </cell>
          <cell r="E442" t="str">
            <v>b</v>
          </cell>
          <cell r="G442" t="str">
            <v>c</v>
          </cell>
          <cell r="H442" t="str">
            <v>d</v>
          </cell>
          <cell r="I442" t="str">
            <v>e</v>
          </cell>
          <cell r="J442" t="str">
            <v>f = (d x e)</v>
          </cell>
        </row>
        <row r="444">
          <cell r="E444" t="str">
            <v>Divisi 10. PEKERJAAN PEMELIHARAAN RUTIN</v>
          </cell>
        </row>
        <row r="446">
          <cell r="C446" t="str">
            <v>10.1 (1)</v>
          </cell>
          <cell r="E446" t="str">
            <v>Pemeliharaan Rutin Perkerasan</v>
          </cell>
          <cell r="G446" t="str">
            <v>Ls</v>
          </cell>
          <cell r="H446">
            <v>1</v>
          </cell>
          <cell r="I446">
            <v>426785971</v>
          </cell>
          <cell r="J446">
            <v>426785971</v>
          </cell>
        </row>
        <row r="447">
          <cell r="C447" t="str">
            <v>10.1 (2)</v>
          </cell>
          <cell r="E447" t="str">
            <v>Pemeliharaan Rutin Bahu jalan</v>
          </cell>
          <cell r="G447" t="str">
            <v>Ls</v>
          </cell>
          <cell r="H447">
            <v>1</v>
          </cell>
          <cell r="I447">
            <v>107134586</v>
          </cell>
          <cell r="J447">
            <v>107134586</v>
          </cell>
        </row>
        <row r="448">
          <cell r="C448" t="str">
            <v>10.1 (3)</v>
          </cell>
          <cell r="E448" t="str">
            <v>Pemeliharaan Rutin Selokan, Sal. Air, Galian &amp; Timbunan</v>
          </cell>
          <cell r="G448" t="str">
            <v>Ls</v>
          </cell>
          <cell r="H448">
            <v>1</v>
          </cell>
          <cell r="I448">
            <v>229404312</v>
          </cell>
          <cell r="J448">
            <v>229404312</v>
          </cell>
        </row>
        <row r="449">
          <cell r="C449" t="str">
            <v>10.1 (4)</v>
          </cell>
          <cell r="E449" t="str">
            <v>Pemeliharaan Rutin Perlengkapan Jalan</v>
          </cell>
          <cell r="G449" t="str">
            <v>Ls</v>
          </cell>
          <cell r="H449">
            <v>1</v>
          </cell>
          <cell r="I449">
            <v>22841775</v>
          </cell>
          <cell r="J449">
            <v>22841775</v>
          </cell>
        </row>
        <row r="450">
          <cell r="C450" t="str">
            <v>10.1 (5)</v>
          </cell>
          <cell r="E450" t="str">
            <v>Pemeliharaan Rutin Jembatan</v>
          </cell>
          <cell r="G450" t="str">
            <v>Ls</v>
          </cell>
          <cell r="H450">
            <v>1</v>
          </cell>
          <cell r="I450">
            <v>22841775</v>
          </cell>
          <cell r="J450">
            <v>22841775</v>
          </cell>
        </row>
        <row r="454">
          <cell r="E454" t="str">
            <v>Jumlah Harga Pekerjaan Divisi 10 (masuk pada Rekapitulasi Daftar Kuantitas dan Harga)</v>
          </cell>
        </row>
        <row r="455">
          <cell r="J455">
            <v>809008419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Pekerjaan Utama"/>
      <sheetName val="%"/>
      <sheetName val="DIV-03"/>
      <sheetName val="BOQ"/>
      <sheetName val="L-2a"/>
      <sheetName val="Sheet1"/>
      <sheetName val="L-4a,b"/>
    </sheetNames>
    <sheetDataSet>
      <sheetData sheetId="0"/>
      <sheetData sheetId="1" refreshError="1">
        <row r="24">
          <cell r="G24">
            <v>645217278.32999992</v>
          </cell>
        </row>
        <row r="46">
          <cell r="G46">
            <v>547227210.27600002</v>
          </cell>
        </row>
        <row r="80">
          <cell r="G80">
            <v>3217299102.942657</v>
          </cell>
        </row>
        <row r="95">
          <cell r="G95">
            <v>1801837712.4399996</v>
          </cell>
        </row>
        <row r="115">
          <cell r="G115">
            <v>12160568404.820002</v>
          </cell>
        </row>
        <row r="150">
          <cell r="G150">
            <v>6945701605.4257116</v>
          </cell>
        </row>
        <row r="298">
          <cell r="G298">
            <v>2828563959.4469938</v>
          </cell>
        </row>
        <row r="350">
          <cell r="G350">
            <v>1103476282.7100003</v>
          </cell>
        </row>
        <row r="380">
          <cell r="G380">
            <v>192809023.49160981</v>
          </cell>
        </row>
        <row r="393">
          <cell r="G393">
            <v>120696132.70000002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Kuantitas &amp; Harga"/>
      <sheetName val="BOQ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DAFTAR  KUANTITAS DAN HARGA</v>
          </cell>
        </row>
        <row r="4">
          <cell r="A4" t="str">
            <v>Nama SNVT</v>
          </cell>
          <cell r="B4" t="str">
            <v xml:space="preserve">  :</v>
          </cell>
          <cell r="C4" t="str">
            <v>Non Vertikal Tertentu Pembangunan Jalan dan Jembatan Perbatasan Kalimantan Barat</v>
          </cell>
        </row>
        <row r="5">
          <cell r="A5" t="str">
            <v>Nama Paket</v>
          </cell>
          <cell r="B5" t="str">
            <v xml:space="preserve">  :</v>
          </cell>
          <cell r="C5" t="str">
            <v>Penggantian Jembatan Perbatasan Belantian</v>
          </cell>
        </row>
        <row r="6">
          <cell r="A6" t="str">
            <v>Penawar</v>
          </cell>
          <cell r="B6" t="str">
            <v xml:space="preserve">  :</v>
          </cell>
          <cell r="C6" t="str">
            <v>PT. HUTAMA KARYA ( Persero)</v>
          </cell>
        </row>
        <row r="8">
          <cell r="D8">
            <v>0</v>
          </cell>
          <cell r="E8">
            <v>0</v>
          </cell>
        </row>
        <row r="9">
          <cell r="A9" t="str">
            <v>No. Mata</v>
          </cell>
          <cell r="B9" t="str">
            <v>Uraian</v>
          </cell>
          <cell r="D9" t="str">
            <v>Satuan</v>
          </cell>
          <cell r="E9" t="str">
            <v>Perkiraan</v>
          </cell>
          <cell r="F9" t="str">
            <v>Harga</v>
          </cell>
          <cell r="G9" t="str">
            <v>Jumlah</v>
          </cell>
        </row>
        <row r="10">
          <cell r="A10" t="str">
            <v>Pembayaran</v>
          </cell>
          <cell r="E10" t="str">
            <v>Kuantitas</v>
          </cell>
          <cell r="F10" t="str">
            <v>Satuan</v>
          </cell>
          <cell r="G10" t="str">
            <v>Harga-Harga</v>
          </cell>
        </row>
        <row r="11">
          <cell r="F11" t="str">
            <v>(Rupiah)</v>
          </cell>
          <cell r="G11" t="str">
            <v>(Rupiah)</v>
          </cell>
        </row>
        <row r="12">
          <cell r="A12" t="str">
            <v>a</v>
          </cell>
          <cell r="C12" t="str">
            <v>b</v>
          </cell>
          <cell r="D12" t="str">
            <v>c</v>
          </cell>
          <cell r="E12" t="str">
            <v>d</v>
          </cell>
          <cell r="F12" t="str">
            <v>e</v>
          </cell>
          <cell r="G12" t="str">
            <v>f = (d x e)</v>
          </cell>
        </row>
        <row r="14">
          <cell r="C14" t="str">
            <v>DIVISI 1. UMUM</v>
          </cell>
        </row>
        <row r="16">
          <cell r="A16" t="str">
            <v>1.2</v>
          </cell>
          <cell r="C16" t="str">
            <v>Mobilisasi</v>
          </cell>
          <cell r="D16" t="str">
            <v>LS</v>
          </cell>
          <cell r="G16">
            <v>0</v>
          </cell>
        </row>
        <row r="21">
          <cell r="C21" t="str">
            <v>Jumlah Harga Pekerjaan DIVISI 1  (masuk pada Rekapitulasi Perkiraan Harga Pekerjaan)</v>
          </cell>
          <cell r="G21">
            <v>0</v>
          </cell>
        </row>
        <row r="24">
          <cell r="C24" t="str">
            <v>DIVISI 2. DRAINASE</v>
          </cell>
        </row>
        <row r="26">
          <cell r="A26" t="str">
            <v>2.1</v>
          </cell>
          <cell r="C26" t="str">
            <v xml:space="preserve">Galian untuk Selokan Drainase dan Saluran Air </v>
          </cell>
          <cell r="D26" t="str">
            <v>M3</v>
          </cell>
        </row>
        <row r="28">
          <cell r="A28" t="str">
            <v>2.2</v>
          </cell>
          <cell r="C28" t="str">
            <v>Pasangan Batu dengan Mortar</v>
          </cell>
          <cell r="D28" t="str">
            <v>M3</v>
          </cell>
        </row>
        <row r="30">
          <cell r="A30" t="str">
            <v>2.3 (1)</v>
          </cell>
          <cell r="C30" t="str">
            <v>Gorong-Gorong Pipa Beton Bertulang, Diameter Dalam &lt; 45 cm</v>
          </cell>
          <cell r="D30" t="str">
            <v>M1</v>
          </cell>
        </row>
        <row r="31">
          <cell r="A31" t="str">
            <v>2.3 (2)</v>
          </cell>
          <cell r="C31" t="str">
            <v>Gorong-Gorong Pipa Beton Bertulang, Diameter Dalam 45-&lt;75 cm</v>
          </cell>
          <cell r="D31" t="str">
            <v>M1</v>
          </cell>
        </row>
        <row r="32">
          <cell r="A32" t="str">
            <v>2.3 (3)</v>
          </cell>
          <cell r="C32" t="str">
            <v xml:space="preserve">Gorong-Gorong Pipa Beton Bertulang, Diameter Dalam 75-&lt;95 cm </v>
          </cell>
          <cell r="D32" t="str">
            <v>M1</v>
          </cell>
        </row>
        <row r="33">
          <cell r="A33" t="str">
            <v>2.3 (4)</v>
          </cell>
          <cell r="C33" t="str">
            <v xml:space="preserve">Gorong-Gorong Pipa Beton Bertulang, Diameter Dalam 95-120 cm </v>
          </cell>
          <cell r="D33" t="str">
            <v>M1</v>
          </cell>
        </row>
        <row r="34">
          <cell r="A34" t="str">
            <v>2.3 (5)</v>
          </cell>
          <cell r="C34" t="str">
            <v>Gorong-Gorong Beton Tanpa Tulang Diameter Dalam 20-30 Cm</v>
          </cell>
          <cell r="D34" t="str">
            <v>M1</v>
          </cell>
        </row>
        <row r="35">
          <cell r="A35" t="str">
            <v>2.3 (6)</v>
          </cell>
          <cell r="C35" t="str">
            <v>Gorong-Gorong Pipa Baja Bergelombang</v>
          </cell>
          <cell r="D35" t="str">
            <v>Ton</v>
          </cell>
        </row>
        <row r="37">
          <cell r="A37" t="str">
            <v>2.4 (1)</v>
          </cell>
          <cell r="C37" t="str">
            <v>Timbunan Porus atau Bahan Penyaring</v>
          </cell>
          <cell r="D37" t="str">
            <v>M3</v>
          </cell>
        </row>
        <row r="38">
          <cell r="A38" t="str">
            <v>2.4 (2)</v>
          </cell>
          <cell r="C38" t="str">
            <v>Anyaman Filter Plastik</v>
          </cell>
          <cell r="D38" t="str">
            <v>M2</v>
          </cell>
        </row>
        <row r="39">
          <cell r="A39" t="str">
            <v>2.4 (3)</v>
          </cell>
          <cell r="C39" t="str">
            <v>Pipa Berlubang Banyak Untuk Pek. Drainase di Bawah Permukaan</v>
          </cell>
          <cell r="D39" t="str">
            <v>M1</v>
          </cell>
        </row>
        <row r="43">
          <cell r="B43" t="str">
            <v>Jumlah Harga Pekerjaan DIVISI 2  (masuk pada Rekapitulasi Perkiraan Harga Pekerjaan)</v>
          </cell>
          <cell r="G43">
            <v>0</v>
          </cell>
        </row>
        <row r="46">
          <cell r="C46" t="str">
            <v>DIVISI  3.  PEKERJAAN  TANAH</v>
          </cell>
        </row>
        <row r="48">
          <cell r="A48" t="str">
            <v>3.1 (1)</v>
          </cell>
          <cell r="C48" t="str">
            <v>Galian Biasa</v>
          </cell>
          <cell r="D48" t="str">
            <v>M3</v>
          </cell>
        </row>
        <row r="49">
          <cell r="A49" t="str">
            <v>3.1 (2)</v>
          </cell>
          <cell r="C49" t="str">
            <v>Galian Batu</v>
          </cell>
          <cell r="D49" t="str">
            <v>M3</v>
          </cell>
        </row>
        <row r="50">
          <cell r="A50" t="str">
            <v>3.1 (3)</v>
          </cell>
          <cell r="C50" t="str">
            <v>Galian Struktur dengan Kedalaman 0 - 2 meter</v>
          </cell>
          <cell r="D50" t="str">
            <v>M3</v>
          </cell>
          <cell r="E50">
            <v>18.7</v>
          </cell>
          <cell r="F50">
            <v>45148.159267425552</v>
          </cell>
          <cell r="G50">
            <v>844270.5783008578</v>
          </cell>
        </row>
        <row r="51">
          <cell r="A51" t="str">
            <v>3.1 (4)</v>
          </cell>
          <cell r="C51" t="str">
            <v>Galian Struktur dengan Kedalaman 2 - 4 meter</v>
          </cell>
          <cell r="D51" t="str">
            <v>M3</v>
          </cell>
        </row>
        <row r="52">
          <cell r="A52" t="str">
            <v>3.1 (5)</v>
          </cell>
          <cell r="C52" t="str">
            <v>Galian Struktur dengan Kedalaman 4 - 6 meter</v>
          </cell>
          <cell r="D52" t="str">
            <v>M3</v>
          </cell>
        </row>
        <row r="53">
          <cell r="A53" t="str">
            <v>3.1 (6)</v>
          </cell>
          <cell r="C53" t="str">
            <v>Cofferdam, Penyokong, Pengaku dan Pekerjaan yang Berkaitan</v>
          </cell>
          <cell r="D53" t="str">
            <v>LS</v>
          </cell>
        </row>
        <row r="54">
          <cell r="A54" t="str">
            <v>3.1 (7)</v>
          </cell>
          <cell r="C54" t="str">
            <v xml:space="preserve">Galian Perkerasan Beraspal Dengan Cold Milling Machine </v>
          </cell>
          <cell r="D54" t="str">
            <v>M3</v>
          </cell>
        </row>
        <row r="55">
          <cell r="A55" t="str">
            <v>3.1 (8)</v>
          </cell>
          <cell r="C55" t="str">
            <v xml:space="preserve">Galian Perkerasan Beraspal Tanpa Cold Milling Machine </v>
          </cell>
          <cell r="D55" t="str">
            <v>M3</v>
          </cell>
        </row>
        <row r="56">
          <cell r="A56" t="str">
            <v>3.1 (9)</v>
          </cell>
          <cell r="C56" t="str">
            <v>Biaya Tambahan Utk. Pengangkutan yang Melebihi 5 Km.</v>
          </cell>
          <cell r="D56" t="str">
            <v>M3/Km</v>
          </cell>
        </row>
        <row r="58">
          <cell r="A58" t="str">
            <v>3.2 (1)</v>
          </cell>
          <cell r="C58" t="str">
            <v>Timbunan Biasa dari Selain Galian Sumber Bahan</v>
          </cell>
          <cell r="D58" t="str">
            <v>M3</v>
          </cell>
        </row>
        <row r="59">
          <cell r="A59" t="str">
            <v>3.2 (2)</v>
          </cell>
          <cell r="C59" t="str">
            <v>Timbunan Pilihan</v>
          </cell>
          <cell r="D59" t="str">
            <v>M3</v>
          </cell>
        </row>
        <row r="60">
          <cell r="A60" t="str">
            <v>3.2 (3)</v>
          </cell>
          <cell r="C60" t="str">
            <v>Timbunan Pilihan di Atas Tanah Rawa (diukur di atas bak truk)</v>
          </cell>
          <cell r="D60" t="str">
            <v>M3</v>
          </cell>
        </row>
        <row r="61">
          <cell r="A61" t="str">
            <v>3.2 (4)</v>
          </cell>
          <cell r="C61" t="str">
            <v xml:space="preserve">Timbunan Batu dengan Manual </v>
          </cell>
          <cell r="D61" t="str">
            <v>M3</v>
          </cell>
        </row>
        <row r="62">
          <cell r="A62" t="str">
            <v>3.2 (5)</v>
          </cell>
          <cell r="C62" t="str">
            <v>Timbunan Batu dengan Derek</v>
          </cell>
          <cell r="D62" t="str">
            <v>Ton</v>
          </cell>
        </row>
        <row r="63">
          <cell r="A63" t="str">
            <v>3.2 (6)</v>
          </cell>
          <cell r="C63" t="str">
            <v>Timbunan Batu dengan Derek</v>
          </cell>
          <cell r="D63" t="str">
            <v>M2</v>
          </cell>
        </row>
        <row r="65">
          <cell r="A65">
            <v>3.3</v>
          </cell>
          <cell r="C65" t="str">
            <v xml:space="preserve">Penyiapan Badan Jalan </v>
          </cell>
          <cell r="D65" t="str">
            <v>M2</v>
          </cell>
        </row>
        <row r="66">
          <cell r="A66" t="str">
            <v>3.3a</v>
          </cell>
          <cell r="C66" t="str">
            <v>Geotextile</v>
          </cell>
          <cell r="D66" t="str">
            <v>M2</v>
          </cell>
        </row>
        <row r="67">
          <cell r="A67">
            <v>3.4</v>
          </cell>
          <cell r="C67" t="str">
            <v>Pengupasan Permukaan Aspal Lama dan Pencampuran Kembali</v>
          </cell>
          <cell r="D67" t="str">
            <v>M2</v>
          </cell>
        </row>
        <row r="69">
          <cell r="A69" t="str">
            <v>A.39</v>
          </cell>
          <cell r="C69" t="str">
            <v>Urugan Pasir</v>
          </cell>
          <cell r="D69" t="str">
            <v>M3</v>
          </cell>
        </row>
        <row r="72">
          <cell r="B72" t="str">
            <v>Jumlah Harga Pekerjaan DIVISI 3  (masuk pada Rekapitulasi Perkiraan Harga Pekerjaan)</v>
          </cell>
          <cell r="G72">
            <v>844270.5783008578</v>
          </cell>
        </row>
        <row r="75">
          <cell r="C75" t="str">
            <v>DIVISI  4.  PELEBARAN PERKERASAN DAN BAHU JALAN</v>
          </cell>
        </row>
        <row r="77">
          <cell r="A77" t="str">
            <v>4.2 (1)</v>
          </cell>
          <cell r="C77" t="str">
            <v>Lapis Pondasi Agregat Kelas A</v>
          </cell>
          <cell r="D77" t="str">
            <v>M3</v>
          </cell>
        </row>
        <row r="78">
          <cell r="A78" t="str">
            <v>4.2 (2)</v>
          </cell>
          <cell r="C78" t="str">
            <v>Lapis Pondasi Agregat Kelas B</v>
          </cell>
          <cell r="D78" t="str">
            <v>M3</v>
          </cell>
        </row>
        <row r="79">
          <cell r="A79" t="str">
            <v>4.2 (3)</v>
          </cell>
          <cell r="C79" t="str">
            <v>Lapis Pondasi Semen Tanah</v>
          </cell>
          <cell r="D79" t="str">
            <v>M3</v>
          </cell>
        </row>
        <row r="80">
          <cell r="A80" t="str">
            <v>4.2 (4)</v>
          </cell>
          <cell r="C80" t="str">
            <v>Semen Untuk Lapis Pondasi Semen Tanah</v>
          </cell>
          <cell r="D80" t="str">
            <v>Ton</v>
          </cell>
        </row>
        <row r="81">
          <cell r="A81" t="str">
            <v>4.2 (5)</v>
          </cell>
          <cell r="C81" t="str">
            <v>Laburan Aspal Satu Lapis (BURTU)</v>
          </cell>
          <cell r="D81" t="str">
            <v>M2</v>
          </cell>
        </row>
        <row r="82">
          <cell r="A82" t="str">
            <v>4.2 (6)</v>
          </cell>
          <cell r="C82" t="str">
            <v>Bahan Aspal Untuk Pekerjaan Pelaburan</v>
          </cell>
          <cell r="D82" t="str">
            <v>Liter</v>
          </cell>
        </row>
        <row r="83">
          <cell r="A83" t="str">
            <v>4.2 (7)</v>
          </cell>
          <cell r="C83" t="str">
            <v>Lapis Resap Pengikat</v>
          </cell>
          <cell r="D83" t="str">
            <v>Liter</v>
          </cell>
        </row>
        <row r="87">
          <cell r="B87" t="str">
            <v>Jumlah Harga Pekerjaan DIVISI 4  (masuk pada Rekapitulasi Perkiraan Harga Pekerjaan)</v>
          </cell>
          <cell r="G87">
            <v>0</v>
          </cell>
        </row>
        <row r="90">
          <cell r="C90" t="str">
            <v>DIVISI  5.  PERKERASAN  BERBUTIR</v>
          </cell>
        </row>
        <row r="92">
          <cell r="A92" t="str">
            <v>5.1 (1)</v>
          </cell>
          <cell r="C92" t="str">
            <v>Lapis Pondasi Agregat Kelas A</v>
          </cell>
          <cell r="D92" t="str">
            <v>M3</v>
          </cell>
        </row>
        <row r="93">
          <cell r="A93" t="str">
            <v>5.1 (2)</v>
          </cell>
          <cell r="C93" t="str">
            <v>Lapis Pondasi Agregat Kelas B</v>
          </cell>
          <cell r="D93" t="str">
            <v>M3</v>
          </cell>
        </row>
        <row r="95">
          <cell r="A95" t="str">
            <v>5.2 (1)</v>
          </cell>
          <cell r="C95" t="str">
            <v>Lapis Pondasi Agregat Kelas C</v>
          </cell>
          <cell r="D95" t="str">
            <v>M3</v>
          </cell>
        </row>
        <row r="97">
          <cell r="A97" t="str">
            <v>5.3 (1)</v>
          </cell>
          <cell r="C97" t="str">
            <v>Cement Treated Base (CTB)</v>
          </cell>
          <cell r="D97" t="str">
            <v>M3</v>
          </cell>
        </row>
        <row r="98">
          <cell r="A98" t="str">
            <v>5.3 (2)</v>
          </cell>
          <cell r="C98" t="str">
            <v>Cement Treated Sub Base (CTSB)</v>
          </cell>
          <cell r="D98" t="str">
            <v>M3</v>
          </cell>
        </row>
        <row r="100">
          <cell r="A100" t="str">
            <v>5.4 (1)</v>
          </cell>
          <cell r="C100" t="str">
            <v>Semen Untuk Lapis Pondasi Semen Tanah</v>
          </cell>
          <cell r="D100" t="str">
            <v>Ton</v>
          </cell>
        </row>
        <row r="101">
          <cell r="A101" t="str">
            <v>5.4 (2)</v>
          </cell>
          <cell r="C101" t="str">
            <v>Lapis Pondasi Semen Tanah</v>
          </cell>
          <cell r="D101" t="str">
            <v>M3</v>
          </cell>
        </row>
        <row r="105">
          <cell r="B105" t="str">
            <v>Jumlah Harga Pekerjaan DIVISI 5  (masuk pada Rekapitulasi Perkiraan Harga Pekerjaan)</v>
          </cell>
          <cell r="G105">
            <v>0</v>
          </cell>
        </row>
        <row r="108">
          <cell r="C108" t="str">
            <v>DIVISI  6.  PERKERASAN  ASPAL</v>
          </cell>
        </row>
        <row r="110">
          <cell r="A110" t="str">
            <v>6.1 (1)</v>
          </cell>
          <cell r="C110" t="str">
            <v>Lapis Resap Pengikat</v>
          </cell>
          <cell r="D110" t="str">
            <v>Liter</v>
          </cell>
        </row>
        <row r="111">
          <cell r="A111" t="str">
            <v>6.1 (2)</v>
          </cell>
          <cell r="C111" t="str">
            <v>Lapis Perekat</v>
          </cell>
          <cell r="D111" t="str">
            <v>Liter</v>
          </cell>
        </row>
        <row r="113">
          <cell r="A113" t="str">
            <v>6.2 (1)</v>
          </cell>
          <cell r="C113" t="str">
            <v>Agregat Penutup BURTU</v>
          </cell>
          <cell r="D113" t="str">
            <v>M2</v>
          </cell>
        </row>
        <row r="114">
          <cell r="A114" t="str">
            <v>6.2 (2)</v>
          </cell>
          <cell r="C114" t="str">
            <v>Agregat Penutup BURDA</v>
          </cell>
          <cell r="D114" t="str">
            <v>M2</v>
          </cell>
        </row>
        <row r="115">
          <cell r="A115" t="str">
            <v>6.2 (3)</v>
          </cell>
          <cell r="C115" t="str">
            <v>Bahan Aspal untuk Pekerjaan Laburan</v>
          </cell>
          <cell r="D115" t="str">
            <v>Liter</v>
          </cell>
        </row>
        <row r="118">
          <cell r="A118" t="str">
            <v>6.3 (1)</v>
          </cell>
          <cell r="C118" t="str">
            <v>Latasir (SS) Kelas A</v>
          </cell>
          <cell r="D118" t="str">
            <v>M2</v>
          </cell>
        </row>
        <row r="119">
          <cell r="A119" t="str">
            <v>6.3 (2)</v>
          </cell>
          <cell r="C119" t="str">
            <v>Latasir (SS) Kelas B</v>
          </cell>
          <cell r="D119" t="str">
            <v>M2</v>
          </cell>
        </row>
        <row r="120">
          <cell r="A120" t="str">
            <v>6.3 (3)</v>
          </cell>
          <cell r="C120" t="str">
            <v>Lataston Lapis Aus (HRS-WC)</v>
          </cell>
          <cell r="D120" t="str">
            <v>M2</v>
          </cell>
        </row>
        <row r="121">
          <cell r="A121" t="str">
            <v>6.3 (4)</v>
          </cell>
          <cell r="C121" t="str">
            <v>Lataston Lapis Pondasi (HRS-Base)</v>
          </cell>
          <cell r="D121" t="str">
            <v>M3</v>
          </cell>
        </row>
        <row r="122">
          <cell r="A122" t="str">
            <v>6.3 (5)</v>
          </cell>
          <cell r="C122" t="str">
            <v>Lapis Aus Aspal Beton (AC-WC) t = 5 cm</v>
          </cell>
          <cell r="D122" t="str">
            <v>M2</v>
          </cell>
        </row>
        <row r="123">
          <cell r="A123" t="str">
            <v>6.3 (6)</v>
          </cell>
          <cell r="C123" t="str">
            <v>Lapis Pengikat Aspal Beton (AC-BC) t = 5 cm</v>
          </cell>
          <cell r="D123" t="str">
            <v>M3</v>
          </cell>
        </row>
        <row r="124">
          <cell r="A124" t="str">
            <v>6.3 (6)a</v>
          </cell>
          <cell r="C124" t="str">
            <v>Laston lapis Antara (AC-BC)</v>
          </cell>
          <cell r="D124" t="str">
            <v>M2</v>
          </cell>
        </row>
        <row r="125">
          <cell r="A125" t="str">
            <v>6.3 (7)</v>
          </cell>
          <cell r="C125" t="str">
            <v>Laston lapis pondasi (AC-Base)</v>
          </cell>
          <cell r="D125" t="str">
            <v>M2</v>
          </cell>
        </row>
        <row r="127">
          <cell r="A127" t="str">
            <v>6.4 (1)</v>
          </cell>
          <cell r="C127" t="str">
            <v>Lasbutag</v>
          </cell>
          <cell r="D127" t="str">
            <v>M2</v>
          </cell>
        </row>
        <row r="128">
          <cell r="A128" t="str">
            <v>6.4 (2)</v>
          </cell>
          <cell r="C128" t="str">
            <v>Latasbusir Kelas A</v>
          </cell>
          <cell r="D128" t="str">
            <v>M2</v>
          </cell>
        </row>
        <row r="129">
          <cell r="A129" t="str">
            <v>6.4 (3)</v>
          </cell>
          <cell r="C129" t="str">
            <v>Latasbusir Kelas B</v>
          </cell>
          <cell r="D129" t="str">
            <v>M2</v>
          </cell>
        </row>
        <row r="130">
          <cell r="A130" t="str">
            <v>6.4 (4)</v>
          </cell>
          <cell r="C130" t="str">
            <v>Bitumen Asbuton</v>
          </cell>
          <cell r="D130" t="str">
            <v>Ton</v>
          </cell>
        </row>
        <row r="131">
          <cell r="A131" t="str">
            <v>6.4 (5)</v>
          </cell>
          <cell r="C131" t="str">
            <v>Bitumen Bahan Peremaja</v>
          </cell>
          <cell r="D131" t="str">
            <v>Ton</v>
          </cell>
        </row>
        <row r="132">
          <cell r="A132" t="str">
            <v>6.4 (6)</v>
          </cell>
          <cell r="C132" t="str">
            <v>Bahan Anti-Stripping</v>
          </cell>
          <cell r="D132" t="str">
            <v>Liter</v>
          </cell>
        </row>
        <row r="134">
          <cell r="A134" t="str">
            <v>6.5 (1)</v>
          </cell>
          <cell r="C134" t="str">
            <v>Campuran Aspal Dingin Untuk Pelapisan Kembali</v>
          </cell>
          <cell r="D134" t="str">
            <v>M3</v>
          </cell>
        </row>
        <row r="136">
          <cell r="A136" t="str">
            <v>6.6</v>
          </cell>
          <cell r="C136" t="str">
            <v>Lapis Penetrasi Macadam Perata (Levelling)</v>
          </cell>
          <cell r="D136" t="str">
            <v>M3</v>
          </cell>
        </row>
        <row r="137">
          <cell r="A137" t="str">
            <v>6.6 (1)</v>
          </cell>
          <cell r="C137" t="str">
            <v>Lapis Penetrasi Macadam (Permukaan)</v>
          </cell>
          <cell r="D137" t="str">
            <v>M3</v>
          </cell>
        </row>
        <row r="140">
          <cell r="B140" t="str">
            <v>Jumlah Harga Pekerjaan DIVISI 6  (masuk pada Rekapitulasi Perkiraan Harga Pekerjaan)</v>
          </cell>
          <cell r="G140">
            <v>0</v>
          </cell>
        </row>
        <row r="143">
          <cell r="C143" t="str">
            <v>DIVISI  7.  STRUKTUR</v>
          </cell>
        </row>
        <row r="145">
          <cell r="A145" t="str">
            <v>7.1 (1)</v>
          </cell>
          <cell r="C145" t="str">
            <v>Beton K500</v>
          </cell>
          <cell r="D145" t="str">
            <v>M3</v>
          </cell>
        </row>
        <row r="146">
          <cell r="A146" t="str">
            <v>7.1 (2)</v>
          </cell>
          <cell r="C146" t="str">
            <v>Beton K400</v>
          </cell>
          <cell r="D146" t="str">
            <v>M3</v>
          </cell>
        </row>
        <row r="147">
          <cell r="A147" t="str">
            <v>7.1 (3)</v>
          </cell>
          <cell r="C147" t="str">
            <v>Beton K350</v>
          </cell>
          <cell r="D147" t="str">
            <v>M3</v>
          </cell>
          <cell r="E147">
            <v>166.5</v>
          </cell>
          <cell r="F147">
            <v>1103187.6101242118</v>
          </cell>
          <cell r="G147">
            <v>183680737.08568126</v>
          </cell>
        </row>
        <row r="148">
          <cell r="A148" t="str">
            <v>7.1 (4)</v>
          </cell>
          <cell r="C148" t="str">
            <v>Beton K300</v>
          </cell>
          <cell r="D148" t="str">
            <v>M3</v>
          </cell>
        </row>
        <row r="149">
          <cell r="A149" t="str">
            <v>7.1 (5)</v>
          </cell>
          <cell r="C149" t="str">
            <v>Beton K250</v>
          </cell>
          <cell r="D149" t="str">
            <v>M3</v>
          </cell>
          <cell r="E149">
            <v>14.5</v>
          </cell>
          <cell r="F149">
            <v>968890.53437595256</v>
          </cell>
          <cell r="G149">
            <v>14048912.748451311</v>
          </cell>
        </row>
        <row r="150">
          <cell r="A150" t="str">
            <v>7.1 (6)</v>
          </cell>
          <cell r="C150" t="str">
            <v>Beton K175</v>
          </cell>
          <cell r="D150" t="str">
            <v>M3</v>
          </cell>
          <cell r="E150">
            <v>14</v>
          </cell>
          <cell r="F150">
            <v>884073.73581290268</v>
          </cell>
          <cell r="G150">
            <v>12377032.301380638</v>
          </cell>
        </row>
        <row r="151">
          <cell r="A151" t="str">
            <v>7.1 (7)</v>
          </cell>
          <cell r="C151" t="str">
            <v>Beton Siklop K175</v>
          </cell>
          <cell r="D151" t="str">
            <v>M3</v>
          </cell>
        </row>
        <row r="152">
          <cell r="A152" t="str">
            <v>7.1 (8)</v>
          </cell>
          <cell r="C152" t="str">
            <v>Beton K125</v>
          </cell>
          <cell r="D152" t="str">
            <v>M3</v>
          </cell>
          <cell r="E152">
            <v>4.2</v>
          </cell>
          <cell r="F152">
            <v>706843.63548838207</v>
          </cell>
          <cell r="G152">
            <v>2968743.2690512049</v>
          </cell>
        </row>
        <row r="154">
          <cell r="A154" t="str">
            <v xml:space="preserve">7.2 (1) </v>
          </cell>
          <cell r="C154" t="str">
            <v>Unit Pracetak Gelagar Tipe I Bentang 16 meter</v>
          </cell>
          <cell r="D154" t="str">
            <v>Buah</v>
          </cell>
        </row>
        <row r="155">
          <cell r="A155" t="str">
            <v xml:space="preserve">7.2 (2) </v>
          </cell>
          <cell r="C155" t="str">
            <v>Unit Pracetak Gelagar Tipe I Bentang 20 meter</v>
          </cell>
          <cell r="D155" t="str">
            <v>Buah</v>
          </cell>
        </row>
        <row r="156">
          <cell r="A156" t="str">
            <v xml:space="preserve">7.2 (3) </v>
          </cell>
          <cell r="C156" t="str">
            <v>Unit Pracetak Gelagar Tipe I Bentang 22 meter</v>
          </cell>
          <cell r="D156" t="str">
            <v>Buah</v>
          </cell>
        </row>
        <row r="157">
          <cell r="A157" t="str">
            <v xml:space="preserve">7.2 (4) </v>
          </cell>
          <cell r="C157" t="str">
            <v>Unit Pracetak Gelagar Tipe I Bentang 25 meter</v>
          </cell>
          <cell r="D157" t="str">
            <v>Buah</v>
          </cell>
        </row>
        <row r="158">
          <cell r="A158" t="str">
            <v xml:space="preserve">7.2 (5) </v>
          </cell>
          <cell r="C158" t="str">
            <v>Unit Pracetak Gelagar Tipe I Bentang 28 meter</v>
          </cell>
          <cell r="D158" t="str">
            <v>Buah</v>
          </cell>
        </row>
        <row r="159">
          <cell r="A159" t="str">
            <v xml:space="preserve">7.2 (6) </v>
          </cell>
          <cell r="C159" t="str">
            <v>Unit Pracetak Gelagar Tipe I Bentang 30 meter</v>
          </cell>
          <cell r="D159" t="str">
            <v>Buah</v>
          </cell>
        </row>
        <row r="160">
          <cell r="A160" t="str">
            <v xml:space="preserve">7.2 (7) </v>
          </cell>
          <cell r="C160" t="str">
            <v>Unit Pracetak Gelagar Tipe I Bentang 31 meter</v>
          </cell>
          <cell r="D160" t="str">
            <v>Buah</v>
          </cell>
        </row>
        <row r="161">
          <cell r="A161" t="str">
            <v xml:space="preserve">7.2 (8) </v>
          </cell>
          <cell r="C161" t="str">
            <v>Unit Pracetak Gelagar Tipe I Bentang 35 meter</v>
          </cell>
          <cell r="D161" t="str">
            <v>Buah</v>
          </cell>
        </row>
        <row r="162">
          <cell r="A162" t="str">
            <v>7.2 (9)</v>
          </cell>
          <cell r="C162" t="str">
            <v>Baja Prategang</v>
          </cell>
          <cell r="D162" t="str">
            <v>Kg</v>
          </cell>
        </row>
        <row r="163">
          <cell r="A163" t="str">
            <v>7.2 (10)</v>
          </cell>
          <cell r="C163" t="str">
            <v>Plat Berongga (Hollow Slab) Pracetak Bentang 21 meter Beton</v>
          </cell>
          <cell r="D163" t="str">
            <v>Buah</v>
          </cell>
        </row>
        <row r="164">
          <cell r="A164" t="str">
            <v xml:space="preserve">7.2 (11) </v>
          </cell>
          <cell r="C164" t="str">
            <v>Beton Diafragma K350 termasuk pekerjaan setelah pengecoran</v>
          </cell>
          <cell r="D164" t="str">
            <v>M3</v>
          </cell>
        </row>
        <row r="165">
          <cell r="C165" t="str">
            <v>setelah pengecoran ( post tension )</v>
          </cell>
        </row>
        <row r="167">
          <cell r="A167" t="str">
            <v>7.3 (1)</v>
          </cell>
          <cell r="C167" t="str">
            <v>Baja Tulangan U24 Polos</v>
          </cell>
          <cell r="D167" t="str">
            <v>Kg</v>
          </cell>
          <cell r="E167">
            <v>23451.82</v>
          </cell>
          <cell r="F167">
            <v>11445.5</v>
          </cell>
          <cell r="G167">
            <v>268417805.81</v>
          </cell>
        </row>
        <row r="168">
          <cell r="A168" t="str">
            <v>7.3 (2)</v>
          </cell>
          <cell r="C168" t="str">
            <v>Baja Tulangan U32 Polos</v>
          </cell>
          <cell r="D168" t="str">
            <v>Kg</v>
          </cell>
        </row>
        <row r="169">
          <cell r="A169" t="str">
            <v>7.3 (3)</v>
          </cell>
          <cell r="C169" t="str">
            <v>Baja Tulangan D32 Ulir</v>
          </cell>
          <cell r="D169" t="str">
            <v>Kg</v>
          </cell>
        </row>
        <row r="170">
          <cell r="A170" t="str">
            <v>7.3 (4)</v>
          </cell>
          <cell r="C170" t="str">
            <v>Baja Tulangan D39 Ulir</v>
          </cell>
          <cell r="D170" t="str">
            <v>Kg</v>
          </cell>
        </row>
        <row r="171">
          <cell r="A171" t="str">
            <v>7.3 (5)</v>
          </cell>
          <cell r="C171" t="str">
            <v>Baja Tulangan D48 Ulir</v>
          </cell>
          <cell r="D171" t="str">
            <v>Kg</v>
          </cell>
        </row>
        <row r="172">
          <cell r="A172" t="str">
            <v>7.3 (6)</v>
          </cell>
          <cell r="C172" t="str">
            <v>Anyaman Kawat yang Dilas (Welded Wire Mesh)</v>
          </cell>
          <cell r="D172" t="str">
            <v>Kg</v>
          </cell>
        </row>
        <row r="174">
          <cell r="A174" t="str">
            <v>7.4 (1)</v>
          </cell>
          <cell r="C174" t="str">
            <v>Baja struktur titik leleh 2500 kg/cm2, penyediaan &amp; pemasangan</v>
          </cell>
          <cell r="D174" t="str">
            <v>Kg</v>
          </cell>
        </row>
        <row r="175">
          <cell r="A175" t="str">
            <v xml:space="preserve">7.4 (2) </v>
          </cell>
          <cell r="C175" t="str">
            <v>Baja struktur titik leleh 2800 kg/cm2, penyediaan &amp; pemasangan</v>
          </cell>
          <cell r="D175" t="str">
            <v>Kg</v>
          </cell>
        </row>
        <row r="176">
          <cell r="A176" t="str">
            <v>7.4 (3)</v>
          </cell>
          <cell r="C176" t="str">
            <v>Baja struktur titik leleh 3500 kg/cm2, penyediaan &amp; pemasangan</v>
          </cell>
          <cell r="D176" t="str">
            <v>Kg</v>
          </cell>
          <cell r="E176">
            <v>169750</v>
          </cell>
          <cell r="F176">
            <v>23895.181467844868</v>
          </cell>
          <cell r="G176">
            <v>4056207054.1666665</v>
          </cell>
        </row>
        <row r="177">
          <cell r="A177" t="str">
            <v>7.5 (1)</v>
          </cell>
          <cell r="C177" t="str">
            <v>Pemasangan Jembatan Rangka</v>
          </cell>
          <cell r="D177" t="str">
            <v>Kg</v>
          </cell>
        </row>
        <row r="178">
          <cell r="A178" t="str">
            <v>7.5 (2)</v>
          </cell>
          <cell r="C178" t="str">
            <v>Pengangkutan Bahan Jembatan</v>
          </cell>
          <cell r="D178" t="str">
            <v>Kg</v>
          </cell>
          <cell r="E178">
            <v>169750</v>
          </cell>
          <cell r="F178">
            <v>3865.7740181019517</v>
          </cell>
          <cell r="G178">
            <v>656215139.57280636</v>
          </cell>
        </row>
        <row r="180">
          <cell r="A180" t="str">
            <v>7.5 (1)</v>
          </cell>
          <cell r="C180" t="str">
            <v>Lantai Kayu Jembatan</v>
          </cell>
          <cell r="D180" t="str">
            <v>M3</v>
          </cell>
        </row>
        <row r="181">
          <cell r="A181" t="str">
            <v>7.5 (2)</v>
          </cell>
          <cell r="C181" t="str">
            <v>Struktur Kayu Jembatan</v>
          </cell>
          <cell r="D181" t="str">
            <v>M3</v>
          </cell>
        </row>
        <row r="183">
          <cell r="A183" t="str">
            <v>7.6 (1)</v>
          </cell>
          <cell r="C183" t="str">
            <v>Pondasi Cerucuk, Pengadaan dan Pemancangan</v>
          </cell>
          <cell r="D183" t="str">
            <v>M1</v>
          </cell>
        </row>
        <row r="184">
          <cell r="A184" t="str">
            <v>7.6 (2)</v>
          </cell>
          <cell r="C184" t="str">
            <v>Dinding Turap Kayu Tanpa Pengawetan</v>
          </cell>
          <cell r="D184" t="str">
            <v>M2</v>
          </cell>
        </row>
        <row r="185">
          <cell r="A185" t="str">
            <v>7.6 (3)</v>
          </cell>
          <cell r="C185" t="str">
            <v>Dinding Turap Kayu Dengan Pengawetan</v>
          </cell>
          <cell r="D185" t="str">
            <v>M2</v>
          </cell>
        </row>
        <row r="186">
          <cell r="A186" t="str">
            <v>7.6 (4)</v>
          </cell>
          <cell r="C186" t="str">
            <v>Dinding Turap Baja</v>
          </cell>
          <cell r="D186" t="str">
            <v>M2</v>
          </cell>
        </row>
        <row r="187">
          <cell r="A187" t="str">
            <v>7.6 (5)</v>
          </cell>
          <cell r="C187" t="str">
            <v>Dinding Turap Beton</v>
          </cell>
          <cell r="D187" t="str">
            <v>M2</v>
          </cell>
        </row>
        <row r="188">
          <cell r="A188" t="str">
            <v>7.6 (6)</v>
          </cell>
          <cell r="C188" t="str">
            <v>Pengadaan Tiang Pancang Kayu Tanpa Pengawetan</v>
          </cell>
          <cell r="D188" t="str">
            <v>M3</v>
          </cell>
        </row>
        <row r="189">
          <cell r="A189" t="str">
            <v>7.6 (7)</v>
          </cell>
          <cell r="C189" t="str">
            <v>Pengadaan Tiang Pancang Kayu Dengan Pengawetan</v>
          </cell>
          <cell r="D189" t="str">
            <v>M3</v>
          </cell>
        </row>
        <row r="195">
          <cell r="H195" t="str">
            <v xml:space="preserve">DIVISI 7 berlanjut ke halaman berikut.  </v>
          </cell>
        </row>
        <row r="198">
          <cell r="A198" t="str">
            <v>7.6 (8)</v>
          </cell>
          <cell r="C198" t="str">
            <v>Penyediaan Tiang Pancang Baja</v>
          </cell>
          <cell r="D198" t="str">
            <v>Kg</v>
          </cell>
        </row>
        <row r="199">
          <cell r="A199" t="str">
            <v xml:space="preserve">7.6 (9) </v>
          </cell>
          <cell r="C199" t="str">
            <v>Pengadaan Tiang Pancang Beton Bertulang Pracetak 40 cm x 40 cm</v>
          </cell>
          <cell r="D199" t="str">
            <v>M3</v>
          </cell>
        </row>
        <row r="200">
          <cell r="A200" t="str">
            <v xml:space="preserve">7.6 (10) </v>
          </cell>
          <cell r="C200" t="str">
            <v xml:space="preserve">Pengadaan Tiang Pancang Beton Pratekan Pracetak </v>
          </cell>
          <cell r="D200" t="str">
            <v>M3</v>
          </cell>
        </row>
        <row r="201">
          <cell r="A201" t="str">
            <v xml:space="preserve">7.6 (11) </v>
          </cell>
          <cell r="C201" t="str">
            <v xml:space="preserve">Pemancangan Tiang Pancang Kayu </v>
          </cell>
          <cell r="D201" t="str">
            <v>M1</v>
          </cell>
        </row>
        <row r="202">
          <cell r="A202" t="str">
            <v xml:space="preserve">7.6 (12) </v>
          </cell>
          <cell r="C202" t="str">
            <v>Pemancangan Tiang Pancang Pipa Baja : Diameter 400 mm</v>
          </cell>
          <cell r="D202" t="str">
            <v>M1</v>
          </cell>
        </row>
        <row r="203">
          <cell r="A203" t="str">
            <v xml:space="preserve">7.6 (13) </v>
          </cell>
          <cell r="C203" t="str">
            <v>Pemancangan Tiang Pancang Pipa Baja : Diameter 500 mm</v>
          </cell>
          <cell r="D203" t="str">
            <v>M1</v>
          </cell>
        </row>
        <row r="204">
          <cell r="A204" t="str">
            <v xml:space="preserve">7.6 (14) </v>
          </cell>
          <cell r="C204" t="str">
            <v>Pemancangan Tiang Pancang Pipa Baja : Diameter 600 mm</v>
          </cell>
          <cell r="D204" t="str">
            <v>M1</v>
          </cell>
        </row>
        <row r="205">
          <cell r="A205" t="str">
            <v>7.6 (15)</v>
          </cell>
          <cell r="C205" t="str">
            <v>Pemancangan Tiang Pancang Beton Pracetak :</v>
          </cell>
          <cell r="D205" t="str">
            <v>M1</v>
          </cell>
        </row>
        <row r="206">
          <cell r="C206" t="str">
            <v>30 cm x 30 cm atau diameter 300 mm</v>
          </cell>
        </row>
        <row r="207">
          <cell r="A207" t="str">
            <v>7.6 (16)</v>
          </cell>
          <cell r="C207" t="str">
            <v>Pemancangan Tiang Pancang Beton Pracetak :</v>
          </cell>
          <cell r="D207" t="str">
            <v>M1</v>
          </cell>
        </row>
        <row r="208">
          <cell r="C208" t="str">
            <v>40 cm x 40 cm atau diameter 400 mm</v>
          </cell>
        </row>
        <row r="209">
          <cell r="A209" t="str">
            <v>7.6 (17)</v>
          </cell>
          <cell r="C209" t="str">
            <v>Pemancangan Tiang Pancang Beton Pracetak :</v>
          </cell>
          <cell r="D209" t="str">
            <v>M1</v>
          </cell>
        </row>
        <row r="210">
          <cell r="C210" t="str">
            <v>50 cm x 50 cm atau diameter 500 mm</v>
          </cell>
        </row>
        <row r="211">
          <cell r="A211" t="str">
            <v>7.6 (18)</v>
          </cell>
          <cell r="C211" t="str">
            <v>Tiang Bor Beton, Diameter 600 mm</v>
          </cell>
          <cell r="D211" t="str">
            <v>M1</v>
          </cell>
        </row>
        <row r="212">
          <cell r="A212" t="str">
            <v>7.6 (19)</v>
          </cell>
          <cell r="C212" t="str">
            <v>Tiang Bor Beton, Diameter 800 mm</v>
          </cell>
          <cell r="D212" t="str">
            <v>M1</v>
          </cell>
        </row>
        <row r="213">
          <cell r="A213" t="str">
            <v>7.6 (20)</v>
          </cell>
          <cell r="C213" t="str">
            <v>Tiang Bor Beton, Diameter 1000 mm</v>
          </cell>
          <cell r="D213" t="str">
            <v>M1</v>
          </cell>
        </row>
        <row r="214">
          <cell r="A214" t="str">
            <v>7.6 (21)</v>
          </cell>
          <cell r="C214" t="str">
            <v>Tiang Bor Beton, Diameter 1200 mm</v>
          </cell>
          <cell r="D214" t="str">
            <v>M1</v>
          </cell>
        </row>
        <row r="215">
          <cell r="A215" t="str">
            <v>7.6 (22)</v>
          </cell>
          <cell r="C215" t="str">
            <v>Tiang Bor Beton, Diameter 1500 mm</v>
          </cell>
          <cell r="D215" t="str">
            <v>M1</v>
          </cell>
        </row>
        <row r="216">
          <cell r="A216" t="str">
            <v>7.6 (23)</v>
          </cell>
          <cell r="C216" t="str">
            <v>Tambahan Biaya untuk Nomor Mata Pembayaran 7.6 (11) s/d</v>
          </cell>
          <cell r="D216" t="str">
            <v>M1</v>
          </cell>
        </row>
        <row r="217">
          <cell r="C217" t="str">
            <v>7.6(17) bila Tiang Pancang Dikerjakan di Tempat Berair</v>
          </cell>
        </row>
        <row r="218">
          <cell r="A218" t="str">
            <v>7.6 (24)</v>
          </cell>
          <cell r="C218" t="str">
            <v>Tambahan Biaya untuk Nomor Mata Pembayaran 7.6 (18) s/d</v>
          </cell>
          <cell r="D218" t="str">
            <v>M1</v>
          </cell>
        </row>
        <row r="219">
          <cell r="C219" t="str">
            <v>7.6(22) bila Tiang Bor Beton Dikerjakan di Tempat Berair</v>
          </cell>
        </row>
        <row r="220">
          <cell r="A220" t="str">
            <v>7.6 (25)</v>
          </cell>
          <cell r="C220" t="str">
            <v>Pengujian Pembebanan Pada Tiang dgn. Dia. sampai 600 mm</v>
          </cell>
          <cell r="D220" t="str">
            <v>Buah</v>
          </cell>
        </row>
        <row r="221">
          <cell r="A221" t="str">
            <v>7.6 (26)</v>
          </cell>
          <cell r="C221" t="str">
            <v>Pengujian Pembebanan Pada Tiang dgn. Dia. sampai 600 mm</v>
          </cell>
          <cell r="D221" t="str">
            <v>Buah</v>
          </cell>
        </row>
        <row r="223">
          <cell r="A223" t="str">
            <v xml:space="preserve">7.7 (1) </v>
          </cell>
          <cell r="C223" t="str">
            <v>Penyediaan Dinding Sumuran Silinder, Diameter 250 cm</v>
          </cell>
          <cell r="D223" t="str">
            <v>M1</v>
          </cell>
        </row>
        <row r="224">
          <cell r="A224" t="str">
            <v xml:space="preserve">7.7 (2) </v>
          </cell>
          <cell r="C224" t="str">
            <v>Penyediaan Dinding Sumuran Silinder, Diameter 300 cm</v>
          </cell>
          <cell r="D224" t="str">
            <v>M1</v>
          </cell>
        </row>
        <row r="225">
          <cell r="A225" t="str">
            <v xml:space="preserve">7.7 (3) </v>
          </cell>
          <cell r="C225" t="str">
            <v>Penyediaan Dinding Sumuran Silinder, Diameter 350 cm</v>
          </cell>
          <cell r="D225" t="str">
            <v>M1</v>
          </cell>
        </row>
        <row r="226">
          <cell r="A226" t="str">
            <v xml:space="preserve">7.7 (4) </v>
          </cell>
          <cell r="C226" t="str">
            <v>Penyediaan Dinding Sumuran Silinder, Diameter 400 cm</v>
          </cell>
          <cell r="D226" t="str">
            <v>M1</v>
          </cell>
        </row>
        <row r="227">
          <cell r="A227" t="str">
            <v xml:space="preserve">7.7 (5) </v>
          </cell>
          <cell r="C227" t="str">
            <v>Penurunan Dinding Sumuran Silinder, Diameter 250 cm</v>
          </cell>
          <cell r="D227" t="str">
            <v>M1</v>
          </cell>
        </row>
        <row r="228">
          <cell r="A228" t="str">
            <v xml:space="preserve">7.7 (6) </v>
          </cell>
          <cell r="C228" t="str">
            <v>Penurunan Dinding Sumuran Silinder, Diameter 300 cm</v>
          </cell>
          <cell r="D228" t="str">
            <v>M1</v>
          </cell>
        </row>
        <row r="229">
          <cell r="A229" t="str">
            <v xml:space="preserve">7.7 (7) </v>
          </cell>
          <cell r="C229" t="str">
            <v>Penurunan Dinding Sumuran Silinder, Diameter 350 cm</v>
          </cell>
          <cell r="D229" t="str">
            <v>M1</v>
          </cell>
        </row>
        <row r="230">
          <cell r="A230" t="str">
            <v xml:space="preserve">7.7 (8) </v>
          </cell>
          <cell r="C230" t="str">
            <v>Penurunan Dinding Sumuran Silinder, Diameter 400 cm</v>
          </cell>
          <cell r="D230" t="str">
            <v>M1</v>
          </cell>
        </row>
        <row r="232">
          <cell r="A232" t="str">
            <v>7.9</v>
          </cell>
          <cell r="C232" t="str">
            <v>Pasangan Batu</v>
          </cell>
          <cell r="D232" t="str">
            <v>M3</v>
          </cell>
          <cell r="E232">
            <v>86.83</v>
          </cell>
          <cell r="F232">
            <v>534846.15704868722</v>
          </cell>
          <cell r="G232">
            <v>46440691.816537514</v>
          </cell>
        </row>
        <row r="234">
          <cell r="A234" t="str">
            <v>7.10 (1)</v>
          </cell>
          <cell r="C234" t="str">
            <v>Pasangan Batu Kosong Yang Diisi Adukan</v>
          </cell>
          <cell r="D234" t="str">
            <v>M3</v>
          </cell>
        </row>
        <row r="235">
          <cell r="A235" t="str">
            <v>7.10 (2)</v>
          </cell>
          <cell r="C235" t="str">
            <v>Pasangan Batu Kosong</v>
          </cell>
          <cell r="D235" t="str">
            <v>M3</v>
          </cell>
        </row>
        <row r="236">
          <cell r="A236" t="str">
            <v>7.10 (3)</v>
          </cell>
          <cell r="C236" t="str">
            <v>Bronjong</v>
          </cell>
          <cell r="D236" t="str">
            <v>M3</v>
          </cell>
        </row>
        <row r="240">
          <cell r="H240" t="str">
            <v xml:space="preserve">DIVISI 7 berlanjut ke halaman berikut.  </v>
          </cell>
        </row>
        <row r="243">
          <cell r="A243" t="str">
            <v xml:space="preserve">7.11 (1) </v>
          </cell>
          <cell r="C243" t="str">
            <v>Expansion Joint Tipe Asphaltic Plug</v>
          </cell>
          <cell r="D243" t="str">
            <v>M1</v>
          </cell>
        </row>
        <row r="244">
          <cell r="A244" t="str">
            <v xml:space="preserve">7.11 (2) </v>
          </cell>
          <cell r="C244" t="str">
            <v>Expansion Joint Tipe Rubber 1 (celah 21 - 41 mm)</v>
          </cell>
          <cell r="D244" t="str">
            <v>M1</v>
          </cell>
        </row>
        <row r="245">
          <cell r="A245" t="str">
            <v xml:space="preserve">7.11 (3) </v>
          </cell>
          <cell r="C245" t="str">
            <v>Expansion Joint Tipe Rubber 2 (celah 32 - 62 mm)</v>
          </cell>
          <cell r="D245" t="str">
            <v>M1</v>
          </cell>
        </row>
        <row r="246">
          <cell r="A246" t="str">
            <v xml:space="preserve">7.11 (4) </v>
          </cell>
          <cell r="C246" t="str">
            <v>Expansion Joint Tipe Rubber 3 (celah 42 - 82 mm)</v>
          </cell>
          <cell r="D246" t="str">
            <v>M1</v>
          </cell>
        </row>
        <row r="247">
          <cell r="A247" t="str">
            <v>7.11 (5)</v>
          </cell>
          <cell r="C247" t="str">
            <v>Joint Filler untuk Sambungan Konstruksi</v>
          </cell>
          <cell r="D247" t="str">
            <v>M1</v>
          </cell>
        </row>
        <row r="248">
          <cell r="A248" t="str">
            <v>7.11 (6)</v>
          </cell>
          <cell r="C248" t="str">
            <v>Expansion Joint Tipe Baja Bersudut</v>
          </cell>
          <cell r="D248" t="str">
            <v>M1</v>
          </cell>
        </row>
        <row r="250">
          <cell r="A250" t="str">
            <v xml:space="preserve">7.12 (1) </v>
          </cell>
          <cell r="C250" t="str">
            <v xml:space="preserve">Perletakan Logam Tipe </v>
          </cell>
          <cell r="D250" t="str">
            <v>Buah</v>
          </cell>
        </row>
        <row r="251">
          <cell r="A251" t="str">
            <v xml:space="preserve">7.12 (2) </v>
          </cell>
          <cell r="C251" t="str">
            <v>Perletakan Elastomerik Jenis 1 (300 x 350 x 36)</v>
          </cell>
          <cell r="D251" t="str">
            <v>Buah</v>
          </cell>
        </row>
        <row r="252">
          <cell r="A252" t="str">
            <v xml:space="preserve">7.12 (3) </v>
          </cell>
          <cell r="C252" t="str">
            <v>Perletakan Elastomerik Jenis 2 (350 x 400 x 39)</v>
          </cell>
          <cell r="D252" t="str">
            <v>Buah</v>
          </cell>
        </row>
        <row r="253">
          <cell r="A253" t="str">
            <v xml:space="preserve">7.12 (4) </v>
          </cell>
          <cell r="C253" t="str">
            <v>Perletakan Elastomerik Jenis 3 (400 x 450 x 45)</v>
          </cell>
          <cell r="D253" t="str">
            <v>Buah</v>
          </cell>
        </row>
        <row r="254">
          <cell r="A254" t="str">
            <v xml:space="preserve">7.12 (5) </v>
          </cell>
          <cell r="C254" t="str">
            <v>Perletakan Strip</v>
          </cell>
          <cell r="D254" t="str">
            <v>M1</v>
          </cell>
        </row>
        <row r="256">
          <cell r="A256" t="str">
            <v>7.13</v>
          </cell>
          <cell r="C256" t="str">
            <v>Sandaran (Railing)</v>
          </cell>
          <cell r="D256" t="str">
            <v>M1</v>
          </cell>
        </row>
        <row r="258">
          <cell r="A258" t="str">
            <v>7.14</v>
          </cell>
          <cell r="C258" t="str">
            <v>Papan Nama Jembatan</v>
          </cell>
          <cell r="D258" t="str">
            <v>Buah</v>
          </cell>
          <cell r="E258">
            <v>2</v>
          </cell>
          <cell r="F258">
            <v>450000</v>
          </cell>
          <cell r="G258">
            <v>900000</v>
          </cell>
        </row>
        <row r="260">
          <cell r="A260" t="str">
            <v>7.15 (1)</v>
          </cell>
          <cell r="C260" t="str">
            <v>Pembongkaran Pasangan Batu</v>
          </cell>
          <cell r="D260" t="str">
            <v>M2</v>
          </cell>
        </row>
        <row r="261">
          <cell r="A261" t="str">
            <v>7.15 (2)</v>
          </cell>
          <cell r="C261" t="str">
            <v>Pembongkaran Beton</v>
          </cell>
          <cell r="D261" t="str">
            <v>M3</v>
          </cell>
        </row>
        <row r="262">
          <cell r="A262" t="str">
            <v>7.15 (3)</v>
          </cell>
          <cell r="C262" t="str">
            <v>Pembongkaran Beton Pratekan</v>
          </cell>
          <cell r="D262" t="str">
            <v>M3</v>
          </cell>
        </row>
        <row r="263">
          <cell r="A263" t="str">
            <v>7.15 (4)</v>
          </cell>
          <cell r="C263" t="str">
            <v>Pembongkaran Bangunan Gedung</v>
          </cell>
          <cell r="D263" t="str">
            <v>M2</v>
          </cell>
        </row>
        <row r="264">
          <cell r="A264" t="str">
            <v>7.15 (5)</v>
          </cell>
          <cell r="C264" t="str">
            <v>Pembongkaran Rangka Baja</v>
          </cell>
          <cell r="D264" t="str">
            <v>M2</v>
          </cell>
        </row>
        <row r="265">
          <cell r="A265" t="str">
            <v>7.15 (6)</v>
          </cell>
          <cell r="C265" t="str">
            <v>Pembongkaran Balok Baja (Steel Stringers)</v>
          </cell>
          <cell r="D265" t="str">
            <v>M1</v>
          </cell>
        </row>
        <row r="266">
          <cell r="A266" t="str">
            <v>7.15 (7)</v>
          </cell>
          <cell r="C266" t="str">
            <v>Pembongkaran Lantai Jembatan Kayu</v>
          </cell>
          <cell r="D266" t="str">
            <v>M2</v>
          </cell>
        </row>
        <row r="267">
          <cell r="A267" t="str">
            <v>7.15 (8)</v>
          </cell>
          <cell r="C267" t="str">
            <v>Pembongkaran Jembatan Kayu</v>
          </cell>
          <cell r="D267" t="str">
            <v>M2</v>
          </cell>
        </row>
        <row r="268">
          <cell r="A268" t="str">
            <v>7.15 (9)</v>
          </cell>
          <cell r="C268" t="str">
            <v>Pengangkutan Hasil Bongkaran yang Melebihi 5 Km.</v>
          </cell>
          <cell r="D268" t="str">
            <v>M3/Km</v>
          </cell>
        </row>
        <row r="272">
          <cell r="B272" t="str">
            <v>Jumlah Harga Pekerjaan DIVISI 7  (masuk pada Rekapitulasi Perkiraan Harga Pekerjaan)</v>
          </cell>
          <cell r="G272">
            <v>5241256116.7705755</v>
          </cell>
        </row>
        <row r="275">
          <cell r="C275" t="str">
            <v>DIVISI  8.  PENGEMBALIAN  KONDISI  DAN  PEKERJAAN  MINOR</v>
          </cell>
        </row>
        <row r="277">
          <cell r="A277" t="str">
            <v>8.1 (1)</v>
          </cell>
          <cell r="C277" t="str">
            <v>Lapis Pondasi agregat Kelas A untuk Pekerjaan Minor</v>
          </cell>
          <cell r="D277" t="str">
            <v>M3</v>
          </cell>
        </row>
        <row r="278">
          <cell r="A278" t="str">
            <v>8.1 (2)</v>
          </cell>
          <cell r="C278" t="str">
            <v>Lapis Pondasi agregat Kelas B untuk Pekerjaan Minor</v>
          </cell>
          <cell r="D278" t="str">
            <v>M3</v>
          </cell>
        </row>
        <row r="279">
          <cell r="A279" t="str">
            <v>8.1 (3)</v>
          </cell>
          <cell r="C279" t="str">
            <v>Agregat utk.Lapis Pondasi Jalan Tanpa Aspal utk. Pek. Minor</v>
          </cell>
          <cell r="D279" t="str">
            <v>M3</v>
          </cell>
        </row>
        <row r="280">
          <cell r="A280" t="str">
            <v>8.1 (4)</v>
          </cell>
          <cell r="C280" t="str">
            <v>Waterbound Macadam untuk Pekerjaan Minor</v>
          </cell>
          <cell r="D280" t="str">
            <v>M3</v>
          </cell>
        </row>
        <row r="281">
          <cell r="A281" t="str">
            <v>8.1 (5)</v>
          </cell>
          <cell r="C281" t="str">
            <v>Campuran Aspal Panas untuk Pekerjaan Minor</v>
          </cell>
          <cell r="D281" t="str">
            <v>M3</v>
          </cell>
        </row>
        <row r="282">
          <cell r="A282" t="str">
            <v>8.1 (6)</v>
          </cell>
          <cell r="C282" t="str">
            <v>Lasbutag atau Latasbusir untuk Pekerjaan Minor</v>
          </cell>
          <cell r="D282" t="str">
            <v>M3</v>
          </cell>
        </row>
        <row r="283">
          <cell r="A283" t="str">
            <v>8.1 (7)</v>
          </cell>
          <cell r="C283" t="str">
            <v>Penetrasi Macadam untuk Pekerjaan Minor</v>
          </cell>
          <cell r="D283" t="str">
            <v>M3</v>
          </cell>
        </row>
        <row r="284">
          <cell r="A284" t="str">
            <v>8.1 (8)</v>
          </cell>
          <cell r="C284" t="str">
            <v>Campuran Aspal Dingin untuk Pekerjaan Minor</v>
          </cell>
          <cell r="D284" t="str">
            <v>M3</v>
          </cell>
        </row>
        <row r="285">
          <cell r="A285" t="str">
            <v>8.1 (9)</v>
          </cell>
          <cell r="C285" t="str">
            <v>Bitumen Residual untuk Pekerjaan Minor</v>
          </cell>
          <cell r="D285" t="str">
            <v>Liter</v>
          </cell>
        </row>
        <row r="287">
          <cell r="A287" t="str">
            <v>8.2 (1)</v>
          </cell>
          <cell r="C287" t="str">
            <v>Galian untuk Bahu Jalan dan Pekerjaan Minor Lainnya</v>
          </cell>
          <cell r="D287" t="str">
            <v>M3</v>
          </cell>
        </row>
        <row r="288">
          <cell r="A288" t="str">
            <v>8.2 (2)</v>
          </cell>
          <cell r="C288" t="str">
            <v>Pembersihan dan Pembongkaran Tanaman (diameter &lt; 30 cm)</v>
          </cell>
          <cell r="D288" t="str">
            <v>M2</v>
          </cell>
        </row>
        <row r="289">
          <cell r="A289" t="str">
            <v>8.2 (3)</v>
          </cell>
          <cell r="C289" t="str">
            <v>Penebang Pohon Diameter 30 - 50 cm</v>
          </cell>
          <cell r="D289" t="str">
            <v>Buah</v>
          </cell>
        </row>
        <row r="290">
          <cell r="A290" t="str">
            <v>8.2 (4)</v>
          </cell>
          <cell r="C290" t="str">
            <v>Penebang Pohon Diameter 50 - 75 cm</v>
          </cell>
          <cell r="D290" t="str">
            <v>Buah</v>
          </cell>
        </row>
        <row r="291">
          <cell r="A291" t="str">
            <v>8.2 (5)</v>
          </cell>
          <cell r="C291" t="str">
            <v>Penebang Pohon Diameter &gt; 75 cm</v>
          </cell>
          <cell r="D291" t="str">
            <v>Buah</v>
          </cell>
        </row>
        <row r="293">
          <cell r="A293" t="str">
            <v>8.3 (1)</v>
          </cell>
          <cell r="C293" t="str">
            <v>Stabilisasi dengan Tanaman</v>
          </cell>
          <cell r="D293" t="str">
            <v>M2</v>
          </cell>
        </row>
        <row r="294">
          <cell r="A294" t="str">
            <v>8.3 (2)</v>
          </cell>
          <cell r="C294" t="str">
            <v>Semak/Perdu</v>
          </cell>
          <cell r="D294" t="str">
            <v>M2</v>
          </cell>
        </row>
        <row r="295">
          <cell r="A295" t="str">
            <v>8.3 (3)</v>
          </cell>
          <cell r="C295" t="str">
            <v>Pohon</v>
          </cell>
          <cell r="D295" t="str">
            <v>Buah</v>
          </cell>
        </row>
        <row r="296">
          <cell r="A296" t="str">
            <v xml:space="preserve">8.4 (1) </v>
          </cell>
          <cell r="C296" t="str">
            <v>Marka Jalan dengan Thermoplastic</v>
          </cell>
          <cell r="D296" t="str">
            <v>M2</v>
          </cell>
        </row>
        <row r="297">
          <cell r="A297" t="str">
            <v xml:space="preserve">8.4 (2) </v>
          </cell>
          <cell r="C297" t="str">
            <v>Marka Jalan bukan Thermoplastic</v>
          </cell>
          <cell r="D297" t="str">
            <v>M2</v>
          </cell>
        </row>
        <row r="298">
          <cell r="A298" t="str">
            <v>8.4 (3) a</v>
          </cell>
          <cell r="C298" t="str">
            <v xml:space="preserve">Rambu Jalan Tunggal dgn. Permukaan Pemantul Engineering Grade  </v>
          </cell>
          <cell r="D298" t="str">
            <v>Buah</v>
          </cell>
        </row>
        <row r="299">
          <cell r="A299" t="str">
            <v>8.4 (3) b</v>
          </cell>
          <cell r="C299" t="str">
            <v xml:space="preserve">Rambu Jalan Ganda dgn. Permukaan Pemantul Engineering Grade  </v>
          </cell>
          <cell r="D299" t="str">
            <v>Buah</v>
          </cell>
        </row>
        <row r="300">
          <cell r="A300" t="str">
            <v>8.4 (4) a</v>
          </cell>
          <cell r="C300" t="str">
            <v xml:space="preserve">Rambu Jalan Tunggal dgn. Permukaan Pemantul Intensity Grade  </v>
          </cell>
          <cell r="D300" t="str">
            <v>Buah</v>
          </cell>
        </row>
        <row r="301">
          <cell r="A301" t="str">
            <v>8.4 (4) b</v>
          </cell>
          <cell r="C301" t="str">
            <v xml:space="preserve">Rambu Jalan Ganda dgn. Permukaan Pemantul Intensity Grade  </v>
          </cell>
          <cell r="D301" t="str">
            <v>Buah</v>
          </cell>
        </row>
        <row r="302">
          <cell r="A302" t="str">
            <v>8.4 (5)</v>
          </cell>
          <cell r="C302" t="str">
            <v>Patok Pengarah</v>
          </cell>
          <cell r="D302" t="str">
            <v>Buah</v>
          </cell>
        </row>
        <row r="303">
          <cell r="A303" t="str">
            <v>8.4 (6) a</v>
          </cell>
          <cell r="C303" t="str">
            <v>Patok Kilometer</v>
          </cell>
          <cell r="D303" t="str">
            <v>Buah</v>
          </cell>
        </row>
        <row r="304">
          <cell r="A304" t="str">
            <v>8.4 (6) b</v>
          </cell>
          <cell r="C304" t="str">
            <v>Patok Hektometer</v>
          </cell>
          <cell r="D304" t="str">
            <v>Buah</v>
          </cell>
        </row>
        <row r="305">
          <cell r="A305" t="str">
            <v>8.4 (7)</v>
          </cell>
          <cell r="C305" t="str">
            <v>Rel Pengaman</v>
          </cell>
          <cell r="D305" t="str">
            <v>M1</v>
          </cell>
        </row>
        <row r="306">
          <cell r="A306" t="str">
            <v xml:space="preserve">8.4 (8) </v>
          </cell>
          <cell r="C306" t="str">
            <v xml:space="preserve">Paku Jalan </v>
          </cell>
          <cell r="D306" t="str">
            <v>Buah</v>
          </cell>
        </row>
        <row r="307">
          <cell r="A307" t="str">
            <v xml:space="preserve">8.4 (9) </v>
          </cell>
          <cell r="C307" t="str">
            <v xml:space="preserve">Mata Kucing </v>
          </cell>
          <cell r="D307" t="str">
            <v>Buah</v>
          </cell>
        </row>
        <row r="308">
          <cell r="A308" t="str">
            <v xml:space="preserve">8.4 (10) </v>
          </cell>
          <cell r="C308" t="str">
            <v>Kerb Pracetak</v>
          </cell>
          <cell r="D308" t="str">
            <v>Buah</v>
          </cell>
        </row>
        <row r="309">
          <cell r="A309" t="str">
            <v xml:space="preserve">8.4 (11) </v>
          </cell>
          <cell r="C309" t="str">
            <v>Kerb Yang Digunakan Kembali</v>
          </cell>
          <cell r="D309" t="str">
            <v>Buah</v>
          </cell>
        </row>
        <row r="310">
          <cell r="A310" t="str">
            <v>8.4 (12)</v>
          </cell>
          <cell r="C310" t="str">
            <v>Perkerasan Blok Beton</v>
          </cell>
          <cell r="D310" t="str">
            <v>M2</v>
          </cell>
        </row>
        <row r="312">
          <cell r="A312" t="str">
            <v>8.5 (1)</v>
          </cell>
          <cell r="C312" t="str">
            <v>Pengembalian Kondisi Lantai Jembatan Beton</v>
          </cell>
          <cell r="D312" t="str">
            <v>M2</v>
          </cell>
        </row>
        <row r="313">
          <cell r="A313" t="str">
            <v>8.5 (2)</v>
          </cell>
          <cell r="C313" t="str">
            <v>Pengembalian Kondisi Lantai Jembatan Kayu</v>
          </cell>
          <cell r="D313" t="str">
            <v>M2</v>
          </cell>
        </row>
        <row r="314">
          <cell r="A314" t="str">
            <v xml:space="preserve">8.5 (3) </v>
          </cell>
          <cell r="C314" t="str">
            <v xml:space="preserve">Pengembalian Kond. Pelapisan Permukaan Baja Struktur </v>
          </cell>
          <cell r="D314" t="str">
            <v>M2</v>
          </cell>
        </row>
        <row r="316">
          <cell r="A316" t="str">
            <v xml:space="preserve">8.5 (4) </v>
          </cell>
          <cell r="C316" t="str">
            <v>Kerb Pracetak Pemisah Jalan (Concrete Barrier)</v>
          </cell>
          <cell r="D316" t="str">
            <v>M1</v>
          </cell>
        </row>
        <row r="318">
          <cell r="A318" t="str">
            <v xml:space="preserve">8.7 (1) </v>
          </cell>
          <cell r="C318" t="str">
            <v>Unit Lampu Penerangan Jalan Lengan Tunggal Tipe Sodium 250 Watt</v>
          </cell>
          <cell r="D318" t="str">
            <v>Buah</v>
          </cell>
        </row>
        <row r="319">
          <cell r="A319" t="str">
            <v xml:space="preserve">8.7 (2) </v>
          </cell>
          <cell r="C319" t="str">
            <v>Unit Lampu Penerangan Jalan Lengan Ganda Tipe Sodium 250 Watt</v>
          </cell>
          <cell r="D319" t="str">
            <v>Buah</v>
          </cell>
        </row>
        <row r="320">
          <cell r="A320" t="str">
            <v xml:space="preserve">8.7 (3) </v>
          </cell>
          <cell r="C320" t="str">
            <v>Unit Lampu Penerangan Jalan Lengan Tunggal Tipe Merkuri 250 Watt</v>
          </cell>
          <cell r="D320" t="str">
            <v>Buah</v>
          </cell>
        </row>
        <row r="321">
          <cell r="A321" t="str">
            <v xml:space="preserve">8.7 (4) </v>
          </cell>
          <cell r="C321" t="str">
            <v>Unit Lampu Penerangan Jalan Lengan Ganda Tipe Merkuri 250 Watt</v>
          </cell>
          <cell r="D321" t="str">
            <v>Buah</v>
          </cell>
        </row>
        <row r="322">
          <cell r="A322" t="str">
            <v xml:space="preserve">8.7 (5) </v>
          </cell>
          <cell r="C322" t="str">
            <v>Unit Lampu Penerangan Jalan Lengan Tunggal Tipe Merkuri 400 Watt</v>
          </cell>
          <cell r="D322" t="str">
            <v>Buah</v>
          </cell>
        </row>
        <row r="323">
          <cell r="A323" t="str">
            <v xml:space="preserve">8.7 (6) </v>
          </cell>
          <cell r="C323" t="str">
            <v>Unit Lampu Penerangan Jalan Lengan Ganda Tipe Merkuri 400 Watt</v>
          </cell>
          <cell r="D323" t="str">
            <v>Buah</v>
          </cell>
        </row>
        <row r="325">
          <cell r="A325" t="str">
            <v>8.8 (1)</v>
          </cell>
          <cell r="C325" t="str">
            <v>Pagar Pemisah Pedestrian Carbon Steel</v>
          </cell>
          <cell r="D325" t="str">
            <v>M1</v>
          </cell>
        </row>
        <row r="326">
          <cell r="A326" t="str">
            <v>8.8 (2)</v>
          </cell>
          <cell r="C326" t="str">
            <v xml:space="preserve">Pagar Pemisah Pedestrian Galvanised </v>
          </cell>
          <cell r="D326" t="str">
            <v>M1</v>
          </cell>
        </row>
        <row r="330">
          <cell r="B330" t="str">
            <v>Jumlah Harga Pekerjaan DIVISI 8  (masuk pada Rekapitulasi Perkiraan Harga Pekerjaan)</v>
          </cell>
          <cell r="G330">
            <v>0</v>
          </cell>
        </row>
        <row r="333">
          <cell r="C333" t="str">
            <v>DIVISI  9.  PEKERJAAN  HARIAN</v>
          </cell>
        </row>
        <row r="335">
          <cell r="A335">
            <v>9.1</v>
          </cell>
          <cell r="C335" t="str">
            <v>Mandor</v>
          </cell>
          <cell r="D335" t="str">
            <v>Jam</v>
          </cell>
          <cell r="E335">
            <v>39</v>
          </cell>
          <cell r="F335">
            <v>8000</v>
          </cell>
          <cell r="G335">
            <v>312000</v>
          </cell>
        </row>
        <row r="336">
          <cell r="A336">
            <v>9.1999999999999993</v>
          </cell>
          <cell r="C336" t="str">
            <v>Pekerja Biasa</v>
          </cell>
          <cell r="D336" t="str">
            <v>Jam</v>
          </cell>
          <cell r="E336">
            <v>1275</v>
          </cell>
          <cell r="F336">
            <v>5000</v>
          </cell>
          <cell r="G336">
            <v>6375000</v>
          </cell>
        </row>
        <row r="337">
          <cell r="A337">
            <v>9.3000000000000007</v>
          </cell>
          <cell r="C337" t="str">
            <v>Tukang Kayu, Tukang Batu, dsb</v>
          </cell>
          <cell r="D337" t="str">
            <v>Jam</v>
          </cell>
        </row>
        <row r="338">
          <cell r="A338">
            <v>9.4</v>
          </cell>
          <cell r="C338" t="str">
            <v>Dump Truck 3 - 4 M3</v>
          </cell>
          <cell r="D338" t="str">
            <v>Jam</v>
          </cell>
          <cell r="E338">
            <v>289</v>
          </cell>
          <cell r="F338">
            <v>167000</v>
          </cell>
          <cell r="G338">
            <v>48263000</v>
          </cell>
        </row>
        <row r="339">
          <cell r="A339">
            <v>9.5</v>
          </cell>
          <cell r="C339" t="str">
            <v>Truk Bak Datar 3 - 4 M3</v>
          </cell>
          <cell r="D339" t="str">
            <v>Jam</v>
          </cell>
        </row>
        <row r="340">
          <cell r="A340">
            <v>9.6</v>
          </cell>
          <cell r="C340" t="str">
            <v>Truk Tangki 3000 - 4500 Liter</v>
          </cell>
          <cell r="D340" t="str">
            <v>Jam</v>
          </cell>
        </row>
        <row r="341">
          <cell r="A341">
            <v>9.6999999999999993</v>
          </cell>
          <cell r="C341" t="str">
            <v>Bulldozer 100 - 150 HP</v>
          </cell>
          <cell r="D341" t="str">
            <v>Jam</v>
          </cell>
        </row>
        <row r="342">
          <cell r="A342">
            <v>9.8000000000000007</v>
          </cell>
          <cell r="C342" t="str">
            <v>Motor Grader min 100 HP</v>
          </cell>
          <cell r="D342" t="str">
            <v>Jam</v>
          </cell>
        </row>
        <row r="343">
          <cell r="A343">
            <v>9.9</v>
          </cell>
          <cell r="C343" t="str">
            <v>Loader Roda Karet 1.0 - 1.6 M3</v>
          </cell>
          <cell r="D343" t="str">
            <v>Jam</v>
          </cell>
        </row>
        <row r="344">
          <cell r="A344" t="str">
            <v>9.10</v>
          </cell>
          <cell r="C344" t="str">
            <v>Loader Roda Berantai 75 - 100 HP</v>
          </cell>
          <cell r="D344" t="str">
            <v>Jam</v>
          </cell>
        </row>
        <row r="345">
          <cell r="A345">
            <v>9.11</v>
          </cell>
          <cell r="C345" t="str">
            <v>Alat Penggali (Excavator) 80 - 140 HP</v>
          </cell>
          <cell r="D345" t="str">
            <v>Jam</v>
          </cell>
        </row>
        <row r="346">
          <cell r="A346">
            <v>9.1199999999999992</v>
          </cell>
          <cell r="C346" t="str">
            <v>Crane 10 - 15 Ton</v>
          </cell>
          <cell r="D346" t="str">
            <v>Jam</v>
          </cell>
        </row>
        <row r="347">
          <cell r="A347">
            <v>9.1300000000000008</v>
          </cell>
          <cell r="C347" t="str">
            <v>Penggilas Roda Besi 6 - 9 Ton</v>
          </cell>
          <cell r="D347" t="str">
            <v>Jam</v>
          </cell>
        </row>
        <row r="348">
          <cell r="A348">
            <v>9.14</v>
          </cell>
          <cell r="C348" t="str">
            <v>Penggilas Bervibrasi  5 - 8  Ton</v>
          </cell>
          <cell r="D348" t="str">
            <v>Jam</v>
          </cell>
        </row>
        <row r="349">
          <cell r="A349">
            <v>9.15</v>
          </cell>
          <cell r="C349" t="str">
            <v>Pemadat Bervibrasi 1.5 - 3.0 HP</v>
          </cell>
          <cell r="D349" t="str">
            <v>Jam</v>
          </cell>
        </row>
        <row r="350">
          <cell r="A350">
            <v>9.16</v>
          </cell>
          <cell r="C350" t="str">
            <v>Penggilas Roda Karet 8 - 10 Ton</v>
          </cell>
          <cell r="D350" t="str">
            <v>Jam</v>
          </cell>
        </row>
        <row r="351">
          <cell r="A351">
            <v>9.17</v>
          </cell>
          <cell r="C351" t="str">
            <v>Kompresor 4000 - 6500 Ltr/mnt</v>
          </cell>
          <cell r="D351" t="str">
            <v>Jam</v>
          </cell>
        </row>
        <row r="352">
          <cell r="A352">
            <v>9.18</v>
          </cell>
          <cell r="C352" t="str">
            <v>Beton Molen 0.3 - 0.6 M3</v>
          </cell>
          <cell r="D352" t="str">
            <v>Jam</v>
          </cell>
        </row>
        <row r="353">
          <cell r="A353">
            <v>9.19</v>
          </cell>
          <cell r="C353" t="str">
            <v>Pompa Air 70 - 100 MM</v>
          </cell>
          <cell r="D353" t="str">
            <v>Jam</v>
          </cell>
        </row>
        <row r="354">
          <cell r="A354">
            <v>9.1999999999999993</v>
          </cell>
          <cell r="C354" t="str">
            <v>Jack Hammer</v>
          </cell>
          <cell r="D354" t="str">
            <v>Jam</v>
          </cell>
        </row>
        <row r="355">
          <cell r="A355" t="str">
            <v>A.9.1 (21)</v>
          </cell>
          <cell r="C355" t="str">
            <v>Bahan</v>
          </cell>
          <cell r="D355" t="str">
            <v>Ls</v>
          </cell>
        </row>
        <row r="358">
          <cell r="B358" t="str">
            <v>Jumlah Harga Pekerjaan DIVISI 9  (masuk pada Rekapitulasi Perkiraan Harga Pekerjaan)</v>
          </cell>
          <cell r="G358">
            <v>54950000</v>
          </cell>
        </row>
        <row r="361">
          <cell r="C361" t="str">
            <v>DIVISI  10.  PEKERJAAN PEMELIHARAAN RUTIN</v>
          </cell>
        </row>
        <row r="363">
          <cell r="A363" t="str">
            <v>10.1 (1)</v>
          </cell>
          <cell r="C363" t="str">
            <v>Pemeliharaan Rutin Perkerasan</v>
          </cell>
          <cell r="D363" t="str">
            <v>Ls</v>
          </cell>
        </row>
        <row r="364">
          <cell r="A364" t="str">
            <v>10.1 (2)</v>
          </cell>
          <cell r="C364" t="str">
            <v>Pemeliharaan Rutin Bahu Jalan</v>
          </cell>
          <cell r="D364" t="str">
            <v>Ls</v>
          </cell>
        </row>
        <row r="365">
          <cell r="A365" t="str">
            <v>10.1 (3)</v>
          </cell>
          <cell r="C365" t="str">
            <v>Pemeliharaan Rutin Selokan, Saluran Air, Galian &amp; Timbunan</v>
          </cell>
          <cell r="D365" t="str">
            <v>Ls</v>
          </cell>
        </row>
        <row r="366">
          <cell r="A366" t="str">
            <v>10.1 (4)</v>
          </cell>
          <cell r="C366" t="str">
            <v>Pemeliharaan Rutin Perlengkapan Jalan</v>
          </cell>
          <cell r="D366" t="str">
            <v>Ls</v>
          </cell>
        </row>
        <row r="367">
          <cell r="A367" t="str">
            <v>10.1 (5)</v>
          </cell>
          <cell r="C367" t="str">
            <v>Pemeliharaan Rutin Jembatan</v>
          </cell>
          <cell r="D367" t="str">
            <v>Ls</v>
          </cell>
        </row>
        <row r="371">
          <cell r="B371" t="str">
            <v>Jumlah Harga Pekerjaan DIVISI 10  (masuk pada Rekapitulasi Perkiraan Harga Pekerjaan)</v>
          </cell>
          <cell r="G371">
            <v>0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KUANT &amp; HRG"/>
      <sheetName val="Kuantitas &amp;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An. Quarry"/>
      <sheetName val="Ag Hls &amp; Ksr"/>
      <sheetName val="Semen, Aspal"/>
      <sheetName val="Peralatan"/>
      <sheetName val="Umum"/>
      <sheetName val="Rekap BoQ"/>
      <sheetName val="BoQ"/>
      <sheetName val="L-3"/>
      <sheetName val="L-3a"/>
      <sheetName val="L-3a1"/>
      <sheetName val="L-4a (2)"/>
      <sheetName val="L-4a"/>
      <sheetName val="L-4a1"/>
      <sheetName val="L-4a1-1"/>
      <sheetName val="L-4bc Mobilisasi"/>
      <sheetName val="L-6 DMPU"/>
      <sheetName val="L-9 &amp; L-11"/>
      <sheetName val="L-10abc DHSD"/>
      <sheetName val="L-12"/>
      <sheetName val="Sekat L-11"/>
      <sheetName val="L-4 Rutin"/>
      <sheetName val="L-5 MOS"/>
      <sheetName val="L-6a,b SC&amp;AMP"/>
      <sheetName val="DH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  <sheetName val="Modal Kerja"/>
      <sheetName val="KUANT &amp; 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>
            <v>0</v>
          </cell>
        </row>
        <row r="34">
          <cell r="H34" t="str">
            <v xml:space="preserve">      Et  =</v>
          </cell>
          <cell r="I34">
            <v>0.83</v>
          </cell>
          <cell r="J34">
            <v>0</v>
          </cell>
        </row>
        <row r="35">
          <cell r="H35" t="str">
            <v xml:space="preserve">      Em  =</v>
          </cell>
          <cell r="I35">
            <v>0.8</v>
          </cell>
          <cell r="J35">
            <v>0</v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6">
          <cell r="F86" t="str">
            <v>WF 22 T</v>
          </cell>
        </row>
        <row r="87">
          <cell r="F87" t="str">
            <v>WF 22 A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  <sheetName val="Vibro_Roller"/>
      <sheetName val="Modal Kerja"/>
      <sheetName val="rinci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"/>
      <sheetName val="anal2"/>
      <sheetName val="tw1"/>
      <sheetName val="TW-PDLEUNYI"/>
      <sheetName val="REkap"/>
      <sheetName val="METHODE"/>
      <sheetName val="owning cost"/>
      <sheetName val="ANALISA-CKR"/>
      <sheetName val="tw-cikarang"/>
      <sheetName val="analisa"/>
      <sheetName val="shedule-cikarang"/>
      <sheetName val="shedule"/>
      <sheetName val="H-DASAR"/>
      <sheetName val="bahan-mos"/>
      <sheetName val="DRAINASE"/>
      <sheetName val="PEK.TANAH"/>
      <sheetName val="BAHU JALAN"/>
      <sheetName val="PEK.BERBUTIR"/>
      <sheetName val="PEK.ASPAL"/>
      <sheetName val="STRUKTUR"/>
      <sheetName val="Statprod gab"/>
      <sheetName val="Vibro_Roll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Perhitungan Mobilisasi Alat"/>
      <sheetName val="Lalu Lintas"/>
      <sheetName val="Jembatan Sementara"/>
      <sheetName val="Informasi"/>
      <sheetName val="Rekap"/>
      <sheetName val="BOQ"/>
      <sheetName val="Mobilisasi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7(2T)"/>
      <sheetName val="D8(1)"/>
      <sheetName val="D8(2)"/>
      <sheetName val="D8(3)"/>
      <sheetName val="D9"/>
      <sheetName val="D10 LS-Rutin"/>
      <sheetName val="D10 Kuantitas"/>
      <sheetName val="D10 Analisa HSP"/>
      <sheetName val="bahan-mos"/>
      <sheetName val="Statprod g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G28">
            <v>74959750265.356003</v>
          </cell>
        </row>
      </sheetData>
      <sheetData sheetId="9"/>
      <sheetData sheetId="10"/>
      <sheetData sheetId="11">
        <row r="8">
          <cell r="D8" t="str">
            <v>(L01)</v>
          </cell>
          <cell r="E8" t="str">
            <v>Jam</v>
          </cell>
          <cell r="F8">
            <v>7857.1428571428569</v>
          </cell>
        </row>
        <row r="9">
          <cell r="D9" t="str">
            <v>(L02)</v>
          </cell>
          <cell r="E9" t="str">
            <v>Jam</v>
          </cell>
          <cell r="F9">
            <v>10714.285714285714</v>
          </cell>
        </row>
        <row r="10">
          <cell r="D10" t="str">
            <v>(L03)</v>
          </cell>
          <cell r="E10" t="str">
            <v>Jam</v>
          </cell>
          <cell r="F10">
            <v>10714.285714285714</v>
          </cell>
        </row>
        <row r="11">
          <cell r="D11" t="str">
            <v>(L04)</v>
          </cell>
          <cell r="E11" t="str">
            <v>Jam</v>
          </cell>
          <cell r="F11">
            <v>10214.285714285714</v>
          </cell>
        </row>
        <row r="12">
          <cell r="D12" t="str">
            <v>(L05)</v>
          </cell>
          <cell r="E12" t="str">
            <v>Jam</v>
          </cell>
          <cell r="F12">
            <v>7857.1428571428569</v>
          </cell>
        </row>
        <row r="13">
          <cell r="D13" t="str">
            <v>(L06)</v>
          </cell>
          <cell r="E13" t="str">
            <v>Jam</v>
          </cell>
          <cell r="F13">
            <v>8571.4285714285706</v>
          </cell>
        </row>
        <row r="14">
          <cell r="D14" t="str">
            <v>(L07)</v>
          </cell>
          <cell r="E14" t="str">
            <v>Jam</v>
          </cell>
          <cell r="F14">
            <v>7857.1428571428569</v>
          </cell>
        </row>
        <row r="15">
          <cell r="D15" t="str">
            <v>(L08)</v>
          </cell>
          <cell r="E15" t="str">
            <v>Jam</v>
          </cell>
          <cell r="F15">
            <v>10214.285714285714</v>
          </cell>
        </row>
        <row r="16">
          <cell r="D16" t="str">
            <v>(L09)</v>
          </cell>
          <cell r="E16" t="str">
            <v>Jam</v>
          </cell>
          <cell r="F16">
            <v>7142.8571428571431</v>
          </cell>
        </row>
        <row r="17">
          <cell r="D17" t="str">
            <v>(L10)</v>
          </cell>
          <cell r="E17" t="str">
            <v>Jam</v>
          </cell>
          <cell r="F17">
            <v>12142.857142857143</v>
          </cell>
        </row>
        <row r="25">
          <cell r="D25" t="str">
            <v>Harga Satuan</v>
          </cell>
          <cell r="E25" t="str">
            <v>Umur (Hari)</v>
          </cell>
          <cell r="F25" t="str">
            <v>Biaya Per hari / Rp</v>
          </cell>
        </row>
        <row r="26">
          <cell r="D26">
            <v>315000</v>
          </cell>
          <cell r="E26">
            <v>210</v>
          </cell>
          <cell r="F26">
            <v>1500</v>
          </cell>
        </row>
        <row r="27">
          <cell r="D27">
            <v>525000</v>
          </cell>
          <cell r="E27">
            <v>210</v>
          </cell>
          <cell r="F27">
            <v>2500</v>
          </cell>
        </row>
        <row r="28">
          <cell r="D28">
            <v>210000</v>
          </cell>
          <cell r="E28">
            <v>210</v>
          </cell>
          <cell r="F28">
            <v>1000</v>
          </cell>
        </row>
        <row r="29">
          <cell r="F29">
            <v>5000</v>
          </cell>
        </row>
        <row r="52">
          <cell r="F52">
            <v>94300</v>
          </cell>
        </row>
        <row r="59">
          <cell r="F59">
            <v>134100</v>
          </cell>
        </row>
        <row r="61">
          <cell r="F61">
            <v>200120.43513310334</v>
          </cell>
        </row>
        <row r="64">
          <cell r="F64">
            <v>200120.43513310334</v>
          </cell>
        </row>
        <row r="72">
          <cell r="F72">
            <v>6800</v>
          </cell>
        </row>
        <row r="73">
          <cell r="F73">
            <v>6800</v>
          </cell>
        </row>
        <row r="74">
          <cell r="F74">
            <v>50000</v>
          </cell>
        </row>
        <row r="80">
          <cell r="F80">
            <v>103400</v>
          </cell>
        </row>
        <row r="84">
          <cell r="F84">
            <v>17000</v>
          </cell>
        </row>
        <row r="85">
          <cell r="F85">
            <v>3600000</v>
          </cell>
        </row>
        <row r="105">
          <cell r="F105">
            <v>9000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D7(1)"/>
      <sheetName val="4-Basic Price"/>
      <sheetName val="Rekap"/>
      <sheetName val="bahan-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 Rate"/>
      <sheetName val="Unit Price M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7(1)"/>
      <sheetName val="4-Basic Price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Currency Rate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han"/>
      <sheetName val="arab"/>
      <sheetName val="Peralatan"/>
      <sheetName val="B _ Norelec"/>
      <sheetName val="harsat"/>
      <sheetName val="ESCON"/>
      <sheetName val="Ahs.2"/>
      <sheetName val="Ahs.1"/>
      <sheetName val="Steel-Twr"/>
      <sheetName val="SAP"/>
      <sheetName val="I-KAMAR"/>
      <sheetName val="BoQ C4"/>
      <sheetName val="RAP"/>
      <sheetName val="DATA"/>
      <sheetName val="PPC"/>
      <sheetName val="G_SUMMARY"/>
      <sheetName val="Daf 1"/>
      <sheetName val="B - Norelec"/>
      <sheetName val="UMUM"/>
      <sheetName val="Spek_Kusen1"/>
      <sheetName val="Gross_Area1"/>
      <sheetName val="Spek_Kusen"/>
      <sheetName val="Gross_Area"/>
      <sheetName val="Material"/>
      <sheetName val="Isolasi Luar Dalam"/>
      <sheetName val="Isolasi Luar"/>
      <sheetName val="Koef"/>
      <sheetName val="rab me (by owner) "/>
      <sheetName val="BQ (by owner)"/>
      <sheetName val="rab me (fisik)"/>
      <sheetName val="A"/>
      <sheetName val="plumbing"/>
      <sheetName val="Kuantitas &amp; Harga"/>
      <sheetName val="AHS Marka"/>
      <sheetName val="BasicPrice"/>
      <sheetName val="STR"/>
      <sheetName val="kode rekening"/>
      <sheetName val="LOADDAT"/>
      <sheetName val="HS_TRG"/>
      <sheetName val="B___Norelec"/>
      <sheetName val="BoQ_C4"/>
      <sheetName val="hrg-sat.pek"/>
      <sheetName val="sub-total.bag-7"/>
      <sheetName val="I-ME"/>
      <sheetName val="Cover"/>
      <sheetName val="HB "/>
      <sheetName val="5-ALAT(1)"/>
      <sheetName val=""/>
      <sheetName val="anal"/>
      <sheetName val="BOQ Permata Senayan 09 Juni 200"/>
      <sheetName val="struktur"/>
      <sheetName val="CH"/>
      <sheetName val="HSD Alat"/>
      <sheetName val="HSD Bahan"/>
      <sheetName val="ANA"/>
      <sheetName val="REK"/>
      <sheetName val="HSD Upah"/>
      <sheetName val="BQ"/>
      <sheetName val="HB"/>
      <sheetName val="Rekapitulasi Harga Satuan"/>
      <sheetName val="Daftar Harga Material"/>
      <sheetName val="HRG BHN"/>
      <sheetName val="Rate"/>
      <sheetName val="Jembatan I"/>
      <sheetName val="SUB-KON"/>
      <sheetName val="STAF"/>
      <sheetName val="ALAT"/>
      <sheetName val="Cash Flow bulanan"/>
      <sheetName val="struktur tdk dipakai"/>
      <sheetName val="SAT-BHN"/>
      <sheetName val="Metode"/>
      <sheetName val="BQ &amp; Harga"/>
      <sheetName val="major tems"/>
      <sheetName val="hrg-dsr"/>
      <sheetName val="Urai _Resap pengikat"/>
      <sheetName val="Bide-bq-int"/>
      <sheetName val="KODE"/>
      <sheetName val="A1"/>
      <sheetName val="Personnel"/>
      <sheetName val="jobhist"/>
      <sheetName val="name"/>
      <sheetName val="SAT UPAH RAPI"/>
      <sheetName val="Rekap Direct Cost"/>
      <sheetName val="Kuantitas"/>
      <sheetName val="BO alat"/>
      <sheetName val="DAF_2"/>
      <sheetName val="Analisa Harga Satuan"/>
      <sheetName val="Analisa Quarry"/>
      <sheetName val="Informasi"/>
      <sheetName val="JSiar"/>
      <sheetName val="B___Norelec1"/>
      <sheetName val="BoQ_C41"/>
      <sheetName val="B_-_Norelec"/>
      <sheetName val="kode_rekening"/>
      <sheetName val="Currency_Rate"/>
      <sheetName val="Q'ty"/>
      <sheetName val="rab"/>
      <sheetName val="railing"/>
      <sheetName val="DAF-1"/>
      <sheetName val="harga"/>
      <sheetName val="Kolam"/>
      <sheetName val="sub_total_bag_7"/>
      <sheetName val="Dashboard"/>
      <sheetName val="Rekap"/>
      <sheetName val="10"/>
      <sheetName val="div2"/>
      <sheetName val="TS add-01"/>
      <sheetName val="H.Satuan"/>
      <sheetName val="BAHAN "/>
      <sheetName val="UPAH"/>
      <sheetName val="Balok_1"/>
      <sheetName val="DAF-4"/>
      <sheetName val="iTEM hARSAT"/>
      <sheetName val="DAF-7"/>
      <sheetName val="HARGA ALAT"/>
      <sheetName val="BASIC"/>
      <sheetName val="Pekerjaan "/>
      <sheetName val="4-Basic Price"/>
      <sheetName val="D7(1)"/>
      <sheetName val="BQ-Tenis"/>
      <sheetName val="Arsitektur"/>
      <sheetName val="BOQ_Aula"/>
      <sheetName val="I_KAMAR"/>
      <sheetName val="Memb Schd"/>
      <sheetName val="L1"/>
      <sheetName val="BAG-2"/>
      <sheetName val="CBD"/>
      <sheetName val="Persiapan"/>
      <sheetName val="Fill this out first___"/>
      <sheetName val="BAG-III"/>
      <sheetName val="bhn"/>
      <sheetName val="MK"/>
      <sheetName val="Surat"/>
      <sheetName val="Input"/>
      <sheetName val="Compare"/>
      <sheetName val="DIV.3"/>
      <sheetName val="DIV.8"/>
      <sheetName val="URAIAN "/>
      <sheetName val="LS-Rutin"/>
      <sheetName val="Analisa STR"/>
      <sheetName val="DAF_1"/>
      <sheetName val="NP 7"/>
      <sheetName val="IPL_SCHEDULE"/>
      <sheetName val="REKAP (2)"/>
      <sheetName val="Spek_Kusen3"/>
      <sheetName val="Gross_Area3"/>
      <sheetName val="BoQ_C43"/>
      <sheetName val="B___Norelec3"/>
      <sheetName val="Isolasi_Luar_Dalam1"/>
      <sheetName val="Isolasi_Luar1"/>
      <sheetName val="Kuantitas_&amp;_Harga1"/>
      <sheetName val="kode_rekening2"/>
      <sheetName val="B_-_Norelec2"/>
      <sheetName val="Currency_Rate2"/>
      <sheetName val="BOQ_Permata_Senayan_09_Juni_201"/>
      <sheetName val="HSD_Alat1"/>
      <sheetName val="HSD_Bahan1"/>
      <sheetName val="HSD_Upah1"/>
      <sheetName val="Rekapitulasi_Harga_Satuan1"/>
      <sheetName val="Daftar_Harga_Material1"/>
      <sheetName val="Ahs_21"/>
      <sheetName val="Ahs_11"/>
      <sheetName val="HRG_BHN1"/>
      <sheetName val="Jembatan_I1"/>
      <sheetName val="Cash_Flow_bulanan1"/>
      <sheetName val="struktur_tdk_dipakai1"/>
      <sheetName val="BQ_&amp;_Harga1"/>
      <sheetName val="major_tems1"/>
      <sheetName val="HB_1"/>
      <sheetName val="Urai__Resap_pengikat1"/>
      <sheetName val="BO_alat1"/>
      <sheetName val="Analisa_Harga_Satuan1"/>
      <sheetName val="Analisa_Quarry1"/>
      <sheetName val="SAT_UPAH_RAPI1"/>
      <sheetName val="Rekap_Direct_Cost1"/>
      <sheetName val="BAHAN_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Memb_Schd1"/>
      <sheetName val="Fill_this_out_first___1"/>
      <sheetName val="DIV_31"/>
      <sheetName val="DIV_81"/>
      <sheetName val="URAIAN_1"/>
      <sheetName val="Analisa_STR1"/>
      <sheetName val="NP_71"/>
      <sheetName val="Spek_Kusen2"/>
      <sheetName val="Gross_Area2"/>
      <sheetName val="BoQ_C42"/>
      <sheetName val="B___Norelec2"/>
      <sheetName val="Isolasi_Luar_Dalam"/>
      <sheetName val="Isolasi_Luar"/>
      <sheetName val="Kuantitas_&amp;_Harga"/>
      <sheetName val="kode_rekening1"/>
      <sheetName val="B_-_Norelec1"/>
      <sheetName val="Currency_Rate1"/>
      <sheetName val="BOQ_Permata_Senayan_09_Juni_200"/>
      <sheetName val="HSD_Alat"/>
      <sheetName val="HSD_Bahan"/>
      <sheetName val="HSD_Upah"/>
      <sheetName val="Rekapitulasi_Harga_Satuan"/>
      <sheetName val="Daftar_Harga_Material"/>
      <sheetName val="Ahs_2"/>
      <sheetName val="Ahs_1"/>
      <sheetName val="HRG_BHN"/>
      <sheetName val="Jembatan_I"/>
      <sheetName val="Cash_Flow_bulanan"/>
      <sheetName val="struktur_tdk_dipakai"/>
      <sheetName val="BQ_&amp;_Harga"/>
      <sheetName val="major_tems"/>
      <sheetName val="HB_"/>
      <sheetName val="Urai__Resap_pengikat"/>
      <sheetName val="BO_alat"/>
      <sheetName val="Analisa_Harga_Satuan"/>
      <sheetName val="Analisa_Quarry"/>
      <sheetName val="SAT_UPAH_RAPI"/>
      <sheetName val="Rekap_Direct_Cost"/>
      <sheetName val="BAHAN_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Analisa_STR"/>
      <sheetName val="NP_7"/>
      <sheetName val="4-Basic_Price"/>
      <sheetName val="dongia_(2)"/>
      <sheetName val="Memb_Schd"/>
      <sheetName val="Fill_this_out_first___"/>
      <sheetName val="DIV_3"/>
      <sheetName val="DIV_8"/>
      <sheetName val="URAIAN_"/>
      <sheetName val="Spek_Kusen4"/>
      <sheetName val="Gross_Area4"/>
      <sheetName val="BoQ_C44"/>
      <sheetName val="B___Norelec4"/>
      <sheetName val="Isolasi_Luar_Dalam2"/>
      <sheetName val="Isolasi_Luar2"/>
      <sheetName val="Kuantitas_&amp;_Harga2"/>
      <sheetName val="kode_rekening3"/>
      <sheetName val="B_-_Norelec3"/>
      <sheetName val="Currency_Rate3"/>
      <sheetName val="BOQ_Permata_Senayan_09_Juni_202"/>
      <sheetName val="HSD_Alat2"/>
      <sheetName val="HSD_Bahan2"/>
      <sheetName val="HSD_Upah2"/>
      <sheetName val="Rekapitulasi_Harga_Satuan2"/>
      <sheetName val="Daftar_Harga_Material2"/>
      <sheetName val="Ahs_22"/>
      <sheetName val="Ahs_12"/>
      <sheetName val="HRG_BHN2"/>
      <sheetName val="Jembatan_I2"/>
      <sheetName val="Cash_Flow_bulanan2"/>
      <sheetName val="struktur_tdk_dipakai2"/>
      <sheetName val="BQ_&amp;_Harga2"/>
      <sheetName val="major_tems2"/>
      <sheetName val="HB_2"/>
      <sheetName val="Urai__Resap_pengikat2"/>
      <sheetName val="BO_alat2"/>
      <sheetName val="Analisa_Harga_Satuan2"/>
      <sheetName val="Analisa_Quarry2"/>
      <sheetName val="SAT_UPAH_RAPI2"/>
      <sheetName val="Rekap_Direct_Cost2"/>
      <sheetName val="BAHAN_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Analisa_STR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Concrete"/>
      <sheetName val="Peralatan (2)"/>
      <sheetName val="8LT 12"/>
      <sheetName val="DATA WP"/>
      <sheetName val="Basic Price"/>
      <sheetName val="BOQ"/>
      <sheetName val="ans"/>
      <sheetName val="BOQ_PAKET-1"/>
      <sheetName val="REKAP_PAKEI-1"/>
      <sheetName val="HS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L-TIGA"/>
      <sheetName val="DAFMAT"/>
      <sheetName val="REKAP_STRUKTUR"/>
      <sheetName val="StanE"/>
      <sheetName val="Antek"/>
      <sheetName val="TSS"/>
      <sheetName val="1.Unit Price"/>
      <sheetName val="7. Comparison of Asphalt etc"/>
      <sheetName val="AN-RC"/>
      <sheetName val="Sheet2"/>
      <sheetName val="Sheet3"/>
      <sheetName val="BQ-1A"/>
      <sheetName val="BQ_E20_02_Rp_"/>
      <sheetName val="351BQMCN"/>
      <sheetName val="ah sanitary"/>
      <sheetName val="Daf.Harga-Upah"/>
      <sheetName val="Up &amp; bhn"/>
      <sheetName val="INPUT 3"/>
      <sheetName val="INPUT 2"/>
      <sheetName val="ana_str"/>
      <sheetName val="Panel,feeder,elek"/>
      <sheetName val="KoefExc_Dump_Vibro"/>
      <sheetName val="analisa ARS"/>
      <sheetName val="INF"/>
      <sheetName val="prog-mgu"/>
      <sheetName val="Fill this out first..."/>
      <sheetName val="KODE BAHAN"/>
      <sheetName val="INPUT AGST"/>
      <sheetName val="KODE UPAH"/>
      <sheetName val="Peralatan Utama"/>
      <sheetName val="DCF"/>
      <sheetName val="REKAP PER BUILDING"/>
      <sheetName val="304-06"/>
      <sheetName val="hst  LAMP_1"/>
      <sheetName val="PRD01-5"/>
      <sheetName val="H_Dasr link"/>
      <sheetName val="ah_sanitary2"/>
      <sheetName val="ah_sanitary"/>
      <sheetName val="ah_sanitary1"/>
      <sheetName val="NP"/>
      <sheetName val="NP (3)"/>
      <sheetName val="NP (2)"/>
      <sheetName val="Additional"/>
      <sheetName val="divII"/>
      <sheetName val="Harga Dasar"/>
      <sheetName val="HARGA MATERIAL"/>
      <sheetName val="BQ ARS"/>
      <sheetName val="Tableau"/>
      <sheetName val="Coef et données"/>
      <sheetName val="satuan_pek_ars"/>
      <sheetName val="Mall"/>
      <sheetName val="arp-3a"/>
      <sheetName val="ARP-10"/>
      <sheetName val="Elektrikal"/>
      <sheetName val="pipcompr"/>
      <sheetName val="NAMES"/>
      <sheetName val="Harsat Bahan"/>
      <sheetName val="Harsat Upah"/>
      <sheetName val="REF.ONLY"/>
      <sheetName val="Pipe"/>
      <sheetName val="Harsat_Bahan"/>
      <sheetName val="Harsat_Upah"/>
      <sheetName val="REF_ONLY"/>
      <sheetName val="Kolom UT"/>
      <sheetName val="RAW MATERIALS "/>
      <sheetName val="COST-PERSON-J.O."/>
      <sheetName val="RENTAL1"/>
      <sheetName val="BQ-Str"/>
      <sheetName val="LAMPIRAN"/>
      <sheetName val="HRG BAHAN &amp; UPAH okk"/>
      <sheetName val="Analis Kusen okk"/>
      <sheetName val="DTR"/>
      <sheetName val="TBL2"/>
      <sheetName val="RAB AR&amp;STR"/>
      <sheetName val="KUANT &amp; HRG"/>
      <sheetName val="DIV-7"/>
      <sheetName val="DIV-3"/>
      <sheetName val="DIV-8"/>
      <sheetName val="Analisa RAP"/>
      <sheetName val="Bahan B"/>
      <sheetName val="Sub"/>
      <sheetName val="Telusur"/>
      <sheetName val="Upah B"/>
      <sheetName val="Analisa RAB"/>
      <sheetName val="MarkUp"/>
      <sheetName val="BBM-03"/>
      <sheetName val="Uraian Teknis"/>
      <sheetName val="Pekerjaan Utama"/>
      <sheetName val="Rekap Biaya"/>
      <sheetName val="Du_lieu"/>
      <sheetName val="gvl"/>
      <sheetName val="KH-Q1,Q2,01"/>
      <sheetName val="salary"/>
      <sheetName val="RnBiaya"/>
      <sheetName val="AKP-0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n Jarak"/>
      <sheetName val="rab asli jakarta (3)"/>
      <sheetName val="Data Volume"/>
      <sheetName val="ts-kurva-s"/>
      <sheetName val="ts-balok"/>
      <sheetName val="U&amp;B"/>
      <sheetName val="HSB"/>
      <sheetName val="Sheet1"/>
      <sheetName val="Ag Hls &amp; Ksr"/>
      <sheetName val="Analisa Quarry"/>
      <sheetName val="INFO"/>
      <sheetName val="DA"/>
      <sheetName val="Upah"/>
      <sheetName val="Bahan"/>
      <sheetName val="Alat"/>
      <sheetName val="An-Alat"/>
      <sheetName val="Daftar Simak"/>
      <sheetName val="REK HARGA"/>
      <sheetName val="semen, aspal"/>
      <sheetName val="BoQ"/>
      <sheetName val="Rek HS"/>
      <sheetName val="AHS"/>
      <sheetName val="PERSIAPAN"/>
      <sheetName val="Analisa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"/>
      <sheetName val="Info"/>
      <sheetName val="Rekap"/>
      <sheetName val="BoQ"/>
      <sheetName val="L 9"/>
      <sheetName val="AHS"/>
      <sheetName val="L 4a-b"/>
      <sheetName val="BD Div-2"/>
      <sheetName val="BD Div-3"/>
      <sheetName val="BD Div-4"/>
      <sheetName val="BD Div-5"/>
      <sheetName val="BD Div-6"/>
      <sheetName val="BD Div-7"/>
      <sheetName val="BD Div-8"/>
      <sheetName val="BD Div-10"/>
      <sheetName val="HSD"/>
      <sheetName val="Bahan"/>
      <sheetName val="Ag Hls &amp; Ksr"/>
      <sheetName val="U&amp;B"/>
      <sheetName val="Analisa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HSD"/>
      <sheetName val="BD Div-2"/>
      <sheetName val="BD Div-3"/>
      <sheetName val="BD Div-4"/>
      <sheetName val="BD Div-5"/>
      <sheetName val="BD Div-6"/>
      <sheetName val="BD Div-7"/>
      <sheetName val="BD Div-8"/>
      <sheetName val="Ag Hls &amp; Ksr"/>
      <sheetName val="U&amp;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  <sheetName val="Week (2)"/>
      <sheetName val="304-06"/>
      <sheetName val="304_06"/>
      <sheetName val="Bag_1"/>
      <sheetName val="DAFTAR 7"/>
      <sheetName val="DAF_1"/>
      <sheetName val="DAFTAR_8"/>
      <sheetName val="_BQ-PS&amp;A.xlsÝCAT_HRG"/>
      <sheetName val="PAD-F"/>
      <sheetName val="Mall"/>
      <sheetName val="SAT-BHN"/>
      <sheetName val="data grafik"/>
      <sheetName val="Cover"/>
      <sheetName val="HRG BHN"/>
      <sheetName val="A"/>
      <sheetName val="Material"/>
      <sheetName val="Fill this out first___"/>
      <sheetName val="Cover Daf_2"/>
      <sheetName val="I_KAMAR"/>
      <sheetName val="TE TS FA LAN MATV"/>
      <sheetName val="Anl"/>
      <sheetName val="sched"/>
      <sheetName val="DivVII"/>
      <sheetName val="BQ"/>
      <sheetName val="Analisa"/>
      <sheetName val="rab - persiapan &amp; lantai-1"/>
      <sheetName val="DAFTAR HARGA"/>
      <sheetName val="BQ-E20-02(Rp)"/>
      <sheetName val="daftar harsat"/>
      <sheetName val="DAF_2"/>
      <sheetName val="DAF_3"/>
      <sheetName val="DAF_4"/>
      <sheetName val="DAFTAR NO_1_PRELIM"/>
      <sheetName val="S-Curve"/>
      <sheetName val="DETAIL"/>
      <sheetName val="Hargamat"/>
      <sheetName val="Plat"/>
      <sheetName val="Break_down"/>
      <sheetName val="daf_3_OK_"/>
      <sheetName val="daf-3(OK)"/>
      <sheetName val="daf_7_OK_"/>
      <sheetName val="daf-7(OK)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boq"/>
      <sheetName val="hsd"/>
      <sheetName val="anal_hs"/>
      <sheetName val="Payment Status"/>
      <sheetName val="escon"/>
      <sheetName val="STR"/>
      <sheetName val="luar"/>
      <sheetName val="RINC hotel"/>
      <sheetName val="RINC FIN T4 "/>
      <sheetName val="RINC FIN T4  _3_"/>
      <sheetName val="RINC FIN T4  _2_"/>
      <sheetName val="Rincian"/>
      <sheetName val="GRAND_TOTAL"/>
      <sheetName val="[BQ-PS&amp;A_xlsÝCAT_HRG"/>
      <sheetName val="Week_(2)"/>
      <sheetName val="Std-Spek EL"/>
      <sheetName val="Analisa Gabungan"/>
      <sheetName val="Sub"/>
      <sheetName val="Bill No 6 Koord _ Attendance"/>
      <sheetName val="Hsatbahan"/>
      <sheetName val="RAB"/>
      <sheetName val="FAK"/>
      <sheetName val="BOQ KSN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ES-PARK"/>
      <sheetName val="ES_PARK"/>
      <sheetName val="DAFTAR NO_2"/>
      <sheetName val="DAFTAR NO_3"/>
      <sheetName val="DAF-1"/>
      <sheetName val="Fill this out first..."/>
      <sheetName val="Ch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UCT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PPC"/>
      <sheetName val="Daf 1"/>
      <sheetName val="Bill of Qty MEP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TOWN"/>
      <sheetName val="I-KAMAR"/>
      <sheetName val="DAFTAR NO_4"/>
      <sheetName val="AC"/>
      <sheetName val="Plumbing"/>
      <sheetName val="Resume"/>
      <sheetName val="Plafond"/>
      <sheetName val="LISTRIK"/>
      <sheetName val="F ALARM"/>
      <sheetName val="DAF-4"/>
      <sheetName val="DAF-2"/>
      <sheetName val="DAF-3"/>
      <sheetName val="BAHAN"/>
      <sheetName val="REKAP_Akap"/>
      <sheetName val="PREM"/>
      <sheetName val="CAT HRG"/>
      <sheetName val="BTL-Persiapan"/>
      <sheetName val="BTL-Bau"/>
      <sheetName val="BTL-alat"/>
      <sheetName val="Cash Flow bulanan"/>
      <sheetName val="H.Satuan"/>
      <sheetName val="eqp-rek"/>
      <sheetName val="Rev &amp; CI"/>
      <sheetName val="Bill No 6 Koord &amp; Attendance"/>
      <sheetName val="name"/>
      <sheetName val="B - Norelec"/>
      <sheetName val="Grand summary"/>
      <sheetName val="D2.8"/>
      <sheetName val="upah"/>
      <sheetName val="Bill-2"/>
      <sheetName val="合成単価作成表-BLDG"/>
      <sheetName val="HARGA ALAT"/>
      <sheetName val="Hrg.Sat"/>
      <sheetName val="dasboard"/>
      <sheetName val="AHS_Kusen"/>
      <sheetName val="harsat&amp;upah"/>
      <sheetName val="refrig 12"/>
      <sheetName val="Ducting12"/>
      <sheetName val="valve"/>
      <sheetName val="Rekap MEP"/>
      <sheetName val="D.2.1.Peralatan Utama "/>
      <sheetName val="me"/>
      <sheetName val="harsat"/>
      <sheetName val="BOQ EXTERN"/>
      <sheetName val="BQ Detail"/>
      <sheetName val="Analisa pre"/>
      <sheetName val="Materials"/>
      <sheetName val="Equipment"/>
      <sheetName val="METHOD"/>
      <sheetName val="Labour"/>
      <sheetName val="BQ Rekap"/>
      <sheetName val="合成単価作成表_BLDG"/>
      <sheetName val="data"/>
      <sheetName val="REKAP GROSS"/>
      <sheetName val="anal"/>
      <sheetName val="COVER "/>
      <sheetName val="TOTAL "/>
      <sheetName val="Analis_Tanah"/>
      <sheetName val="Panel,feeder,elek"/>
      <sheetName val="Ahs_2"/>
      <sheetName val="Ahs_1"/>
      <sheetName val="Analisa Harga"/>
      <sheetName val="K"/>
      <sheetName val="NK-BP"/>
      <sheetName val="ANA-HRG"/>
      <sheetName val="Markup"/>
      <sheetName val="Isolasi Luar Dalam"/>
      <sheetName val="Isolasi Luar"/>
      <sheetName val="Estimate"/>
      <sheetName val="LAL _ PASAR PAGI "/>
      <sheetName val="bq analisa"/>
      <sheetName val="Master Edit"/>
      <sheetName val="SAP"/>
      <sheetName val="Asrama Lt.1"/>
      <sheetName val="2.1"/>
      <sheetName val="2.2"/>
      <sheetName val="BQ-PS&amp;A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For RKAP OKOP"/>
      <sheetName val="pro ra op"/>
      <sheetName val="grafik"/>
      <sheetName val="renc mgn"/>
      <sheetName val="HU"/>
      <sheetName val="Analis_Drainase"/>
      <sheetName val="DSU"/>
      <sheetName val="tgp-02"/>
      <sheetName val="BQ ARS"/>
      <sheetName val="DATA PROYEK"/>
      <sheetName val="DSBDY"/>
      <sheetName val="Sum_Intern"/>
      <sheetName val="Lean Concrete"/>
      <sheetName val="KUM"/>
      <sheetName val="Traf&amp;Genst"/>
      <sheetName val="AN-ALT"/>
      <sheetName val="#REF!"/>
      <sheetName val="Harga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_AnaBah"/>
      <sheetName val="BAHAN UPAH"/>
      <sheetName val="01A- RAB"/>
      <sheetName val="Anls"/>
      <sheetName val="Sum"/>
      <sheetName val="6-MVAC"/>
      <sheetName val="PMK"/>
      <sheetName val="LAMP-A"/>
      <sheetName val="Ahs. Pipa-Valve"/>
      <sheetName val="Ahs.Peralatan"/>
      <sheetName val="D &amp; W sizes"/>
      <sheetName val="BQ-1A prelim"/>
      <sheetName val="lokasari-el"/>
      <sheetName val="Pile"/>
      <sheetName val="VLOOK"/>
      <sheetName val="Price"/>
      <sheetName val="A_2"/>
      <sheetName val="DAF-9"/>
      <sheetName val="Level"/>
      <sheetName val="Sheet1"/>
      <sheetName val="upah_borong"/>
      <sheetName val="satuan_pek"/>
      <sheetName val="Har-mat"/>
      <sheetName val="Analisa 2"/>
      <sheetName val="Pipe"/>
      <sheetName val="Elektrikal"/>
      <sheetName val="Bill_2"/>
      <sheetName val="Analisa &amp; Upah"/>
      <sheetName val="Analisa  (2)"/>
      <sheetName val="AC-C"/>
      <sheetName val="Penjumlahan"/>
      <sheetName val="[BQ-PS&amp;A.xls�CAT_HRG"/>
      <sheetName val="_BQ-PS&amp;A.xls�CAT_HRG"/>
      <sheetName val="[BQ-PS&amp;A_xls�CAT_HRG"/>
      <sheetName val="_BQ-PS&amp;A_xls�CAT_HRG"/>
      <sheetName val="NAMES"/>
      <sheetName val="HB "/>
      <sheetName val="Harga Bahan &amp; Upah "/>
      <sheetName val="analisa struktur"/>
      <sheetName val="Lansekap"/>
      <sheetName val="TNH, PAGAR &amp; TURAP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ANALISA VALVE"/>
      <sheetName val="PKK"/>
      <sheetName val="daffin"/>
      <sheetName val="Mekanikal"/>
      <sheetName val="HB"/>
      <sheetName val="Kolom UT"/>
      <sheetName val="Bill rekap"/>
      <sheetName val="rab me (by owner) "/>
      <sheetName val="BQ (by owner)"/>
      <sheetName val="rab me (fisik)"/>
      <sheetName val="DAF_HARGA_PEK"/>
      <sheetName val="RABT"/>
      <sheetName val="Analisa STR"/>
      <sheetName val="ME_External"/>
      <sheetName val="Mall_ME"/>
      <sheetName val="Ijin"/>
      <sheetName val="koef"/>
      <sheetName val="Outline"/>
      <sheetName val="[BQ-PS&amp;A.xls?CAT_HRG"/>
      <sheetName val="_BQ-PS&amp;A.xls?CAT_HRG"/>
      <sheetName val="[BQ-PS&amp;A_xls?CAT_HRG"/>
      <sheetName val="_BQ-PS&amp;A_xls?CAT_HRG"/>
      <sheetName val="???????-BLDG"/>
      <sheetName val="???????_BLDG"/>
      <sheetName val="Ana"/>
      <sheetName val="Bangunan Utama"/>
      <sheetName val="BQ-IABK"/>
      <sheetName val="BQ_IABK"/>
      <sheetName val="BQ_E20_02_Rp_"/>
      <sheetName val="Daftar Harga Material"/>
      <sheetName val="CAT_HAR"/>
      <sheetName val="EE-PROP"/>
      <sheetName val="G_SUMMARY"/>
      <sheetName val="Bill of Qty"/>
      <sheetName val="NET表"/>
      <sheetName val="BQ表"/>
      <sheetName val="1500P_3+0"/>
      <sheetName val="Calculation Details"/>
      <sheetName val="4-MVAC"/>
      <sheetName val="5-El"/>
      <sheetName val="2-Pl"/>
      <sheetName val="CATATAN HARGA (Int)"/>
      <sheetName val="Cover Daft 2"/>
      <sheetName val="DAFTAR NO.1"/>
      <sheetName val="DAF 2"/>
      <sheetName val="Panel"/>
      <sheetName val="FORM X COST"/>
      <sheetName val="Analisa Harga Satuan"/>
      <sheetName val="5-Peralatan"/>
      <sheetName val="Bag_1_prelim_"/>
      <sheetName val="BQ STR_BONGKARAN_Bag 2_5_"/>
      <sheetName val="_______-BLDG"/>
      <sheetName val="COV_3"/>
      <sheetName val="概総括1"/>
      <sheetName val="Up"/>
      <sheetName val="Bill No. 2.1"/>
      <sheetName val="BoQ C4"/>
      <sheetName val="RAB ME"/>
      <sheetName val="HRG BAHAN &amp; UPAH okk"/>
      <sheetName val="HRG BAHAN _ UPAH okk"/>
      <sheetName val="Analis Kusen okk"/>
      <sheetName val="PENJ_TOTAL"/>
      <sheetName val="TRE TABLE"/>
      <sheetName val="bahan+upah"/>
      <sheetName val="UPH,BHN,ALT"/>
      <sheetName val="Analis harga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UP_an"/>
      <sheetName val="Sat Bah _ Up"/>
      <sheetName val="Harga 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Harga Satuan Dasar"/>
      <sheetName val="analysis"/>
      <sheetName val="Hrg.mat.1"/>
      <sheetName val="Hrata bj (20x40)"/>
      <sheetName val="Ana CV(pen)."/>
      <sheetName val="Vibro_Roller"/>
      <sheetName val="penil"/>
      <sheetName val="RAB AR&amp;STR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G1 Sheet"/>
      <sheetName val="INDEX"/>
      <sheetName val="IPL_SCHEDULE"/>
      <sheetName val="Uraian Teknis"/>
      <sheetName val="________BLDG"/>
      <sheetName val="_BQ-PS&amp;A.xls_CAT_HRG"/>
      <sheetName val="_BQ-PS&amp;A_xls_CAT_HRG"/>
      <sheetName val="총괄표"/>
      <sheetName val="bau"/>
      <sheetName val="MAPP"/>
      <sheetName val="rek det 1-3"/>
      <sheetName val="GTS I PS"/>
      <sheetName val="TB"/>
      <sheetName val="OFFICE"/>
      <sheetName val="RECEIVING INPECTION"/>
      <sheetName val="Standard Room Deluxe Queen"/>
      <sheetName val="Sal"/>
      <sheetName val=" R A B"/>
      <sheetName val=" "/>
      <sheetName val="H_Satuan"/>
      <sheetName val="AHS - CPO"/>
      <sheetName val="RAB Arsitek"/>
      <sheetName val="Sheet3"/>
      <sheetName val="Pt"/>
      <sheetName val="HSATUAN"/>
      <sheetName val="DAF-5"/>
      <sheetName val="HARGA RATA"/>
      <sheetName val="ANALIS"/>
      <sheetName val="DIVI6"/>
      <sheetName val="Harga-RAB"/>
      <sheetName val="uraian analisa"/>
      <sheetName val="rate ars"/>
      <sheetName val="D&amp;W"/>
      <sheetName val=" Rate str "/>
      <sheetName val="MU"/>
      <sheetName val="GEDUNG-A"/>
      <sheetName val="???"/>
      <sheetName val="NET?"/>
      <sheetName val="BQ?"/>
      <sheetName val="rp"/>
      <sheetName val="ANLS-PJ"/>
      <sheetName val="OFFICE 2 L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SCH5"/>
      <sheetName val="WSSPR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GENERAL"/>
      <sheetName val="Supl.X"/>
      <sheetName val="Pag_hal"/>
      <sheetName val="Analisa_Harga1"/>
      <sheetName val="Hrg_Sat3"/>
      <sheetName val="D_&amp;_W_sizes1"/>
      <sheetName val="struktur"/>
      <sheetName val="COV"/>
      <sheetName val="CATATAN HARGA "/>
      <sheetName val="Price Biaya Cadangan"/>
      <sheetName val="BQ.Rekapitulasi  Akhir"/>
      <sheetName val="A H S P"/>
      <sheetName val="fxterbilang"/>
      <sheetName val="villa"/>
      <sheetName val="struktur tdk dipakai"/>
      <sheetName val="LPP"/>
      <sheetName val="BOW"/>
      <sheetName val="STD Lanjutan"/>
      <sheetName val="NS Lanjutan"/>
      <sheetName val="REQDELTA"/>
      <sheetName val="Tabel"/>
      <sheetName val="DAFTAR ISI"/>
      <sheetName val="Kuantitas &amp; Harga"/>
      <sheetName val="Div2"/>
      <sheetName val="RAP"/>
      <sheetName val="prog-mgu"/>
      <sheetName val="UP MINOR"/>
      <sheetName val="???1"/>
      <sheetName val="eq_data"/>
      <sheetName val="I-ME"/>
      <sheetName val="rab-str.Adm"/>
      <sheetName val="Conn. Lib"/>
      <sheetName val="AHS"/>
      <sheetName val="LAL - PASAR PAGI "/>
      <sheetName val="Rekap Direct Cost"/>
      <sheetName val="Sheet1 (2)"/>
      <sheetName val="Price Persiapan dan Penunjang"/>
      <sheetName val="REKAPITULASI"/>
      <sheetName val="Bill No 6"/>
      <sheetName val="Bill No 7"/>
      <sheetName val="_x0000__x0000__x0000__x0000_"/>
      <sheetName val="Analisa HSP"/>
      <sheetName val="a.h ars sum"/>
      <sheetName val="har-sat"/>
      <sheetName val="SBU"/>
      <sheetName val="表三甲"/>
      <sheetName val="OKTOBER"/>
      <sheetName val="Code"/>
      <sheetName val="Settings"/>
      <sheetName val="APEK"/>
      <sheetName val="ASAT"/>
      <sheetName val="ana_sipil"/>
      <sheetName val="bq_baja"/>
      <sheetName val="MAIN BQ"/>
      <sheetName val="isian"/>
      <sheetName val="Bill.1.VAC-Supply-A"/>
      <sheetName val="Elec-ins"/>
      <sheetName val="Piping"/>
      <sheetName val="PDMP"/>
      <sheetName val="PCE"/>
      <sheetName val="PRODUK"/>
      <sheetName val="TOOL-ME"/>
      <sheetName val="Insts"/>
      <sheetName val="GRAND_TOTAL4"/>
      <sheetName val="7-2"/>
      <sheetName val="Slab"/>
      <sheetName val="Analisa ME (2)"/>
      <sheetName val="Schedule &amp; S-Curve"/>
      <sheetName val="SAT_BHN"/>
      <sheetName val="4-Basic Price"/>
      <sheetName val="_BQ-PS&amp;A_xls�CAT_HRG1"/>
      <sheetName val="[BQ-PS&amp;A_xls�CAT_HRG1"/>
      <sheetName val="rekap str_ars"/>
      <sheetName val="Analisa Alat Berat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s_v13"/>
      <sheetName val="L-Mechanical"/>
      <sheetName val="Daf_ No_ _ 4_2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"/>
      <sheetName val="COVER"/>
      <sheetName val="SEKAT"/>
      <sheetName val="BATAS"/>
      <sheetName val="DASI"/>
      <sheetName val="MOS"/>
      <sheetName val="1.19"/>
      <sheetName val="M O S"/>
      <sheetName val="IKP"/>
      <sheetName val="ITEM"/>
      <sheetName val="Rekap"/>
      <sheetName val="Sheet1"/>
      <sheetName val="Sheet2"/>
      <sheetName val="JRKT"/>
      <sheetName val="DK &amp; H"/>
      <sheetName val="HS Alat"/>
      <sheetName val="HS Bhn&amp;Upah"/>
      <sheetName val="Form C-1"/>
      <sheetName val="Form C"/>
      <sheetName val="Form D"/>
      <sheetName val="Form H"/>
      <sheetName val="Form I"/>
      <sheetName val="XL4Test5"/>
      <sheetName val="Material"/>
      <sheetName val="HSD"/>
      <sheetName val="BD Div-2"/>
      <sheetName val="BD Div-3"/>
      <sheetName val="BD Div-4"/>
      <sheetName val="BD Div-5"/>
      <sheetName val="BD Div-6"/>
      <sheetName val="BD Div-7"/>
      <sheetName val="BD 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DIV-7"/>
      <sheetName val="HS Bhn&amp;Upah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SAP"/>
      <sheetName val="daf-3(OK)"/>
      <sheetName val="daf-7(OK)"/>
      <sheetName val="HRG BHN"/>
      <sheetName val="daf_3_OK_"/>
      <sheetName val="daf_7_OK_"/>
      <sheetName val="Harga"/>
      <sheetName val="Modal Kerja"/>
      <sheetName val="DIV-7"/>
      <sheetName val="HS Bhn&amp;Upah"/>
      <sheetName val="Mall"/>
      <sheetName val="Cover"/>
      <sheetName val="Harsat"/>
      <sheetName val="Analisa-S"/>
      <sheetName val="MATERIAL-UPAH"/>
      <sheetName val="TONG HOP VL-NC"/>
      <sheetName val="lam-moi"/>
      <sheetName val="LAL - PASAR PAGI "/>
      <sheetName val="BAG_2"/>
      <sheetName val="Peralatan"/>
      <sheetName val="_bhn_uph"/>
      <sheetName val="chitimc"/>
      <sheetName val="dongia (2)"/>
      <sheetName val="LKVL-CK-HT-GD1"/>
      <sheetName val="giathanh1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3-DIV10"/>
      <sheetName val="3-DIV7"/>
      <sheetName val="pemel-rutin"/>
      <sheetName val="3-DIV6"/>
      <sheetName val="3-DIV3"/>
      <sheetName val="SPEC"/>
      <sheetName val="DB"/>
      <sheetName val="DAFT_ALAT,UPAH &amp; MAT"/>
      <sheetName val="UPAH &amp; BHN ARS"/>
      <sheetName val="AHS ARS"/>
      <sheetName val="SEX"/>
      <sheetName val="villa"/>
      <sheetName val="TE TS FA LAN MATV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"/>
      <sheetName val="rab_analisa"/>
      <sheetName val="304-06"/>
      <sheetName val="ANALIS2"/>
      <sheetName val="ANALISAGATE"/>
      <sheetName val="BASEMENT"/>
      <sheetName val="Anls"/>
      <sheetName val="DAF-2"/>
      <sheetName val="Analisa"/>
      <sheetName val="DAFTAR 7"/>
      <sheetName val="DAFTAR_8"/>
      <sheetName val="DAF_1"/>
      <sheetName val="Bill No.1"/>
      <sheetName val="DAF_2"/>
      <sheetName val="Price Biaya Cadangan"/>
      <sheetName val="BQ.Rekapitulasi  Akhir"/>
      <sheetName val="Database"/>
      <sheetName val="BL"/>
      <sheetName val="rincian per proyek"/>
      <sheetName val="harga"/>
      <sheetName val="STR"/>
      <sheetName val="DAF-1"/>
      <sheetName val="Sales"/>
      <sheetName val="Cover"/>
      <sheetName val="1.REK"/>
      <sheetName val="DAFTAR ISI"/>
      <sheetName val="H.Satuan"/>
      <sheetName val="ARSUtM "/>
      <sheetName val="rINCIAN"/>
      <sheetName val="HARSAT"/>
      <sheetName val="name"/>
      <sheetName val="CF"/>
      <sheetName val="BQ ARS"/>
      <sheetName val="Material"/>
      <sheetName val="Upah"/>
      <sheetName val="Cover Daf_2"/>
      <sheetName val="REKAP"/>
      <sheetName val="Bag_9"/>
      <sheetName val="Infra"/>
      <sheetName val="D2.2"/>
      <sheetName val="fill in first"/>
      <sheetName val="Cover Daf-2"/>
      <sheetName val="A"/>
      <sheetName val="Rekap Direct Cost"/>
      <sheetName val="ALAT"/>
      <sheetName val="BQ.Rekapitulasi Akhir"/>
      <sheetName val="BAG-2"/>
      <sheetName val="Tataudara"/>
      <sheetName val="Alat PL"/>
      <sheetName val="SAP"/>
      <sheetName val="REF.ONLY"/>
      <sheetName val="AHSbj"/>
      <sheetName val="BQ-1A"/>
      <sheetName val="Sheet1"/>
      <sheetName val="HRG BHN"/>
      <sheetName val="ELEKTRIKAL"/>
      <sheetName val="RAB"/>
      <sheetName val="Form-3.3"/>
      <sheetName val="BQ_1A"/>
      <sheetName val="INPUT"/>
      <sheetName val="Plumbing"/>
      <sheetName val="BQ PL "/>
      <sheetName val="DATA"/>
      <sheetName val="DAFTAR_7"/>
      <sheetName val="H_Satuan"/>
      <sheetName val="Bill_No_1"/>
      <sheetName val="Price_Biaya_Cadangan"/>
      <sheetName val="BQ_Rekapitulasi__Akhir"/>
      <sheetName val="CAT_HAR"/>
      <sheetName val="B - Norelec"/>
      <sheetName val="Index1"/>
      <sheetName val="B-12082012 (2)"/>
      <sheetName val="Monitor"/>
      <sheetName val="LS_Rutin"/>
      <sheetName val="RAB_ASRAMA_(7.A)"/>
      <sheetName val="IPK"/>
      <sheetName val="ANALISA TENDER"/>
      <sheetName val="LAMP-A"/>
      <sheetName val="Area Tabulation1"/>
      <sheetName val="Proj Data"/>
      <sheetName val="MEK"/>
      <sheetName val="Cost Summary"/>
      <sheetName val="kanopi"/>
      <sheetName val="A-ars"/>
      <sheetName val="HARGA MATERIAL"/>
      <sheetName val="sum"/>
      <sheetName val="MP &amp; FC"/>
      <sheetName val="Data Base"/>
      <sheetName val="REKAP_STRUKTUR"/>
      <sheetName val="Penjumlahan"/>
      <sheetName val="Mall"/>
      <sheetName val="Bill No_1"/>
      <sheetName val="DAF-3"/>
      <sheetName val="DAF-4"/>
      <sheetName val="Rate"/>
      <sheetName val="daf-3(OK)"/>
      <sheetName val="daf-7(OK)"/>
      <sheetName val="Analisa Alat"/>
      <sheetName val="Rekap Sal"/>
      <sheetName val="RKP.ANL"/>
      <sheetName val="CH"/>
      <sheetName val="RFP003D"/>
      <sheetName val="Basic Price"/>
      <sheetName val="Pipe"/>
      <sheetName val="토공사B동추가"/>
      <sheetName val="Bill.1.VAC-Supply-A"/>
      <sheetName val="I-KAMAR"/>
      <sheetName val="anal rab"/>
      <sheetName val="anal"/>
      <sheetName val="DK&amp;H"/>
      <sheetName val="villa"/>
      <sheetName val="Bhn"/>
      <sheetName val="Electrikal"/>
      <sheetName val="AKP-01"/>
      <sheetName val="PERF TEST Pre MP"/>
      <sheetName val="NP"/>
      <sheetName val="C-Flow RAP"/>
      <sheetName val="CF-hot"/>
      <sheetName val="Daf 1"/>
      <sheetName val="boq"/>
      <sheetName val="saklar"/>
      <sheetName val="Upah+Bahan"/>
      <sheetName val="lokasari-el"/>
      <sheetName val="PAD-F"/>
      <sheetName val="ANALISA PEK.UMUM"/>
      <sheetName val="2-Genset print"/>
      <sheetName val="Ana"/>
      <sheetName val="Bag_2"/>
      <sheetName val="Rekap Prelim"/>
      <sheetName val="material "/>
      <sheetName val="Paint Type B"/>
      <sheetName val="Bag_1"/>
      <sheetName val="Tie Beam GN"/>
      <sheetName val="PileCap"/>
      <sheetName val="plint"/>
      <sheetName val="KANTOR"/>
      <sheetName val="STR(CANCEL)"/>
      <sheetName val="Harsat_marina"/>
      <sheetName val="hitungan"/>
      <sheetName val="A-11 Steel Str"/>
      <sheetName val="A-03 Pile"/>
      <sheetName val="List of Project &quot;SBY&quot;"/>
      <sheetName val="D4"/>
      <sheetName val="D6"/>
      <sheetName val="D7"/>
      <sheetName val="D8"/>
      <sheetName val="IPL_SCHEDULE"/>
      <sheetName val="MUA"/>
      <sheetName val="BJ"/>
      <sheetName val="C1"/>
      <sheetName val="BQ-E20-02(Rp)"/>
      <sheetName val="諸経費"/>
      <sheetName val="清水計算営業税率関連"/>
      <sheetName val="Fin-Bengkel"/>
      <sheetName val="Fin-Showroom"/>
      <sheetName val="Hal_Pagar"/>
      <sheetName val="Str-Bengkel"/>
      <sheetName val="Str-Showroom"/>
      <sheetName val="기준"/>
      <sheetName val="an el"/>
      <sheetName val="AC"/>
      <sheetName val="Agregat Halus &amp; Kasar"/>
      <sheetName val="???B???"/>
      <sheetName val="FINISHING"/>
      <sheetName val="BASIC PRICE "/>
      <sheetName val="UNIT PRICE ANALYSIS (KSN)"/>
      <sheetName val="sai"/>
      <sheetName val="hsd"/>
      <sheetName val="ANALISA-1"/>
      <sheetName val="BAHAN"/>
      <sheetName val="Upah_Bahan"/>
      <sheetName val="Rekap Tahap 1"/>
      <sheetName val="Isolasi Luar Dalam"/>
      <sheetName val="Isolasi Luar"/>
      <sheetName val="prd01-5"/>
      <sheetName val="AN-E"/>
      <sheetName val="Meth"/>
      <sheetName val="Grand Summary"/>
      <sheetName val=" SST72~Shelter"/>
      <sheetName val="DP"/>
      <sheetName val="Harsat Bahan"/>
      <sheetName val="BQ"/>
      <sheetName val="K"/>
      <sheetName val="ahs"/>
      <sheetName val="Markup"/>
      <sheetName val="Fill this out first..."/>
      <sheetName val="___B___"/>
      <sheetName val="summ_all package"/>
      <sheetName val="Analisa 2"/>
      <sheetName val="hafele"/>
      <sheetName val="RUCIKA&amp;WAVIN"/>
      <sheetName val="BQ_effice"/>
      <sheetName val="arab"/>
      <sheetName val="DAF.ALAT"/>
      <sheetName val="f-1"/>
      <sheetName val="326BQSTC"/>
      <sheetName val="Hrg Upah"/>
      <sheetName val="???"/>
      <sheetName val="??????????"/>
      <sheetName val="BQ SPP"/>
      <sheetName val="___"/>
      <sheetName val="__________"/>
      <sheetName val="Elekt"/>
      <sheetName val="telp"/>
      <sheetName val="HargaDasar"/>
      <sheetName val="Upah&amp;Bahan"/>
      <sheetName val="Galian 1"/>
      <sheetName val="U,B"/>
      <sheetName val="SP"/>
      <sheetName val="Final(1)summary"/>
      <sheetName val="??"/>
      <sheetName val="112-885"/>
      <sheetName val="HS ALAT"/>
      <sheetName val="Rekap Biaya"/>
      <sheetName val="Summary Market Segmentation"/>
      <sheetName val="BQ_ARS"/>
      <sheetName val="Cover_Daf_2"/>
      <sheetName val="ARSUtM_"/>
      <sheetName val="fill_in_first"/>
      <sheetName val="Cover_Daf-2"/>
      <sheetName val="Alat_PL"/>
      <sheetName val="Rekap_Direct_Cost"/>
      <sheetName val="Form-3_3"/>
      <sheetName val="D2_2"/>
      <sheetName val="BQ_Rekapitulasi_Akhir"/>
      <sheetName val="HRG_BHN"/>
      <sheetName val="BQ_PL_"/>
      <sheetName val="REF_ONLY"/>
      <sheetName val="HARGA_MATERIAL"/>
      <sheetName val="ALL MEDIA PLANS"/>
      <sheetName val="ANGGARAN"/>
      <sheetName val="Produksi &amp; Scedule"/>
      <sheetName val="mA THP III"/>
      <sheetName val="Inds &amp; For"/>
      <sheetName val="Cover-01"/>
      <sheetName val="Man Power"/>
      <sheetName val="DAF-7"/>
      <sheetName val="D7(1)"/>
      <sheetName val="5-ALAT(1)"/>
      <sheetName val="4-Basic Price"/>
      <sheetName val="Terbilang"/>
      <sheetName val="List Material"/>
      <sheetName val="MU2"/>
      <sheetName val="Juli-2011"/>
      <sheetName val="Juni-2011"/>
      <sheetName val="Mei-2011"/>
      <sheetName val="rk_an_k"/>
      <sheetName val="kas"/>
      <sheetName val="SBDY"/>
      <sheetName val="PRY 01-3"/>
      <sheetName val="DKH"/>
      <sheetName val="Koto Panjang"/>
      <sheetName val="form evaluasi"/>
      <sheetName val="Metod TWR"/>
      <sheetName val="Modal Kerja"/>
      <sheetName val="DIV-7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Material"/>
      <sheetName val="Ahs.2"/>
      <sheetName val="Ahs.1"/>
      <sheetName val="ESCON"/>
      <sheetName val="Pekerjaan Utama"/>
      <sheetName val="Kuantitas &amp; Harga"/>
      <sheetName val="Rekap Biaya"/>
      <sheetName val="harsat"/>
      <sheetName val="analisa"/>
      <sheetName val="HRG- UPAH"/>
      <sheetName val="ES_PARK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-PARK"/>
      <sheetName val="TOTAL"/>
      <sheetName val="PREM"/>
      <sheetName val="HRG BHN"/>
      <sheetName val="bhn-upah"/>
      <sheetName val="Grand summary"/>
      <sheetName val="BAG_2"/>
      <sheetName val="TOWN"/>
      <sheetName val="daf-3(OK)"/>
      <sheetName val="daf-7(OK)"/>
      <sheetName val="bau"/>
      <sheetName val="MAPP"/>
      <sheetName val="rek det 1-3"/>
      <sheetName val="bhn_upah"/>
      <sheetName val="Plumbing"/>
      <sheetName val="Fire Fighting"/>
      <sheetName val="Sheet1"/>
      <sheetName val="DAF-5"/>
      <sheetName val="VC"/>
      <sheetName val="Tiepdia"/>
      <sheetName val="CHITIET VL-NC-TT-3p"/>
      <sheetName val="TDTKP"/>
      <sheetName val="TDTKP1"/>
      <sheetName val="Bahan"/>
      <sheetName val="RAB-Bupati"/>
      <sheetName val="villa"/>
      <sheetName val="D6-1b"/>
      <sheetName val="hsd"/>
      <sheetName val="sai"/>
      <sheetName val="Harsat Upah"/>
      <sheetName val="#REF!"/>
      <sheetName val="tng bhn lstrk"/>
      <sheetName val="vol baja"/>
      <sheetName val="ana kusen"/>
      <sheetName val="vol struk"/>
      <sheetName val="Pek. Utama"/>
      <sheetName val="Bangunan Utama"/>
      <sheetName val="Harsat Bahan"/>
      <sheetName val="LAL - PASAR PAGI "/>
      <sheetName val="H.Satuan"/>
      <sheetName val="GRAND REKAP"/>
      <sheetName val="daf_3_OK_"/>
      <sheetName val="daf_7_OK_"/>
      <sheetName val="AC-C"/>
      <sheetName val="Bill.2. PL - SUPPLY A"/>
      <sheetName val="Mall"/>
      <sheetName val="Harga satuan"/>
      <sheetName val="BOQ"/>
      <sheetName val="Bill_2_ PL _ SUPPLY A"/>
      <sheetName val="Tata_Suara"/>
      <sheetName val="Titik_kabel"/>
      <sheetName val="Tata_Suara_(2)"/>
      <sheetName val="Tata_Suara_(3)"/>
      <sheetName val="Tata_Suara_(4)"/>
      <sheetName val="HRG-_UPAH"/>
      <sheetName val="Ahs_2"/>
      <sheetName val="Ahs_1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KPVC-BD_"/>
      <sheetName val="HRG_BHN"/>
      <sheetName val="rek_det_1-3"/>
      <sheetName val="Bill_2__PL___SUPPLY_A"/>
      <sheetName val="CHITIET_VL-NC-TT-3p"/>
      <sheetName val="Sheet15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AFTAR HARGA"/>
      <sheetName val="SATUAN JADI "/>
      <sheetName val="Curves"/>
      <sheetName val="Tables"/>
      <sheetName val="Surat Penawaran"/>
      <sheetName val="BIIL ASLI"/>
      <sheetName val="THPDMoi  _2_"/>
      <sheetName val="dongia _2_"/>
      <sheetName val="TONG HOP VL_NC"/>
      <sheetName val="lam_moi"/>
      <sheetName val="TH VL_ NC_ DDHT Thanhphuoc"/>
      <sheetName val="_REF"/>
      <sheetName val="thao_go"/>
      <sheetName val="TONGKE_HT"/>
      <sheetName val="LKVL_CK_HT_GD1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rekap.c"/>
      <sheetName val="2.1"/>
      <sheetName val="2.2"/>
      <sheetName val="2_1"/>
      <sheetName val="Analisa Harga"/>
      <sheetName val="2_2"/>
      <sheetName val="Summary"/>
      <sheetName val="PMK"/>
      <sheetName val="FINISHING"/>
      <sheetName val="rab lt 2 bo"/>
      <sheetName val="Hargamat"/>
      <sheetName val="A H S P"/>
      <sheetName val="BP"/>
      <sheetName val="Daf No.3 Tsuara"/>
      <sheetName val="rumus"/>
      <sheetName val="I_KAMAR"/>
      <sheetName val="304_06"/>
      <sheetName val="Analisa STR"/>
      <sheetName val="Isolasi Luar Dalam"/>
      <sheetName val="Isolasi Luar"/>
      <sheetName val="ANALISA SOFT"/>
      <sheetName val="I-KAMAR"/>
      <sheetName val="DUCTING "/>
      <sheetName val="_bhn_uph"/>
      <sheetName val="RAB Arsitektur B.Penunjang"/>
      <sheetName val="RPP01 6"/>
      <sheetName val="RPP01 3"/>
      <sheetName val="Rekap 1"/>
      <sheetName val="iTEM hARSAT"/>
      <sheetName val="DAF_7"/>
      <sheetName val="hrg-sat.pek"/>
      <sheetName val="HOK-K210"/>
      <sheetName val="Lt I"/>
      <sheetName val="rek det 1_3"/>
      <sheetName val="bahan, upah,alat"/>
      <sheetName val="DATA"/>
      <sheetName val="GTS I PS"/>
      <sheetName val="PL1"/>
      <sheetName val="PL2"/>
      <sheetName val="PL3"/>
      <sheetName val="PL4"/>
      <sheetName val="Calcu 02"/>
      <sheetName val="rab"/>
      <sheetName val="abcdef"/>
      <sheetName val="Plat"/>
      <sheetName val="Anal. Pancang"/>
      <sheetName val="Sat Pekerjaan"/>
      <sheetName val="ANALISA HARGA SATUAN"/>
      <sheetName val="REKAP AHS Lansekap"/>
      <sheetName val="blok 7"/>
      <sheetName val="BOW"/>
      <sheetName val="PRELI_CAP"/>
      <sheetName val="upah &amp; bhn"/>
      <sheetName val="RENPEN"/>
      <sheetName val="UPAH &amp; BHN ARS"/>
      <sheetName val="AHS ARS"/>
      <sheetName val="Alat"/>
      <sheetName val="Upah"/>
      <sheetName val="Sat Upah"/>
      <sheetName val="Sat Bah _ Up"/>
      <sheetName val="NP"/>
      <sheetName val="Tata_Suara2"/>
      <sheetName val="Titik_kabel2"/>
      <sheetName val="Tata_Suara_(2)2"/>
      <sheetName val="Tata_Suara_(3)2"/>
      <sheetName val="Tata_Suara_(4)2"/>
      <sheetName val="Ahs_22"/>
      <sheetName val="Ahs_12"/>
      <sheetName val="Pekerjaan_Utama1"/>
      <sheetName val="Kuantitas_&amp;_Harga1"/>
      <sheetName val="Rekap_Biaya1"/>
      <sheetName val="HRG-_UPAH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KPVC-BD_2"/>
      <sheetName val="HRG_BHN2"/>
      <sheetName val="Grand_summary1"/>
      <sheetName val="CHITIET_VL-NC-TT-3p2"/>
      <sheetName val="Fire_Fighting1"/>
      <sheetName val="rek_det_1-32"/>
      <sheetName val="Harsat_Upah1"/>
      <sheetName val="tng_bhn_lstrk1"/>
      <sheetName val="vol_baja1"/>
      <sheetName val="ana_kusen1"/>
      <sheetName val="vol_struk1"/>
      <sheetName val="Harsat_Bahan1"/>
      <sheetName val="LAL_-_PASAR_PAGI_1"/>
      <sheetName val="H_Satuan1"/>
      <sheetName val="Pek__Utama1"/>
      <sheetName val="GRAND_REKAP1"/>
      <sheetName val="Bangunan_Utama1"/>
      <sheetName val="Bill_2__PL_-_SUPPLY_A1"/>
      <sheetName val="DAFTAR_HARGA1"/>
      <sheetName val="SATUAN_JADI_1"/>
      <sheetName val="Bill_2__PL___SUPPLY_A2"/>
      <sheetName val="Anal__Pancang1"/>
      <sheetName val="Sat_Pekerjaan1"/>
      <sheetName val="ANALISA_HARGA_SATUAN1"/>
      <sheetName val="REKAP_AHS_Lansekap1"/>
      <sheetName val="rab_lt_2_bo1"/>
      <sheetName val="2_12"/>
      <sheetName val="2_22"/>
      <sheetName val="Analisa_Harga1"/>
      <sheetName val="Daf_No_3_Tsuara1"/>
      <sheetName val="Calcu_021"/>
      <sheetName val="blok_71"/>
      <sheetName val="THPDMoi___2_1"/>
      <sheetName val="dongia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CHITIET_VL_NC_TT_3p1"/>
      <sheetName val="KPVC_BD_1"/>
      <sheetName val="rekap_c1"/>
      <sheetName val="Surat_Penawaran1"/>
      <sheetName val="BIIL_ASLI1"/>
      <sheetName val="UPAH_&amp;_BHN_ARS1"/>
      <sheetName val="AHS_ARS1"/>
      <sheetName val="RAB_Arsitektur_B_Penunjang1"/>
      <sheetName val="A_H_S_P1"/>
      <sheetName val="DUCTING_1"/>
      <sheetName val="upah_&amp;_bhn1"/>
      <sheetName val="Isolasi_Luar_Dalam1"/>
      <sheetName val="Isolasi_Luar1"/>
      <sheetName val="Analisa_STR1"/>
      <sheetName val="ANALISA_SOFT1"/>
      <sheetName val="RPP01_61"/>
      <sheetName val="RPP01_31"/>
      <sheetName val="Rekap_11"/>
      <sheetName val="iTEM_hARSAT1"/>
      <sheetName val="Sat_Upah1"/>
      <sheetName val="Sat_Bah___Up1"/>
      <sheetName val="Lt_I1"/>
      <sheetName val="Tata_Suara1"/>
      <sheetName val="Titik_kabel1"/>
      <sheetName val="Tata_Suara_(2)1"/>
      <sheetName val="Tata_Suara_(3)1"/>
      <sheetName val="Tata_Suara_(4)1"/>
      <sheetName val="Ahs_21"/>
      <sheetName val="Ahs_11"/>
      <sheetName val="Pekerjaan_Utama"/>
      <sheetName val="Kuantitas_&amp;_Harga"/>
      <sheetName val="Rekap_Biaya"/>
      <sheetName val="HRG-_UPAH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KPVC-BD_1"/>
      <sheetName val="HRG_BHN1"/>
      <sheetName val="Grand_summary"/>
      <sheetName val="CHITIET_VL-NC-TT-3p1"/>
      <sheetName val="Fire_Fighting"/>
      <sheetName val="rek_det_1-31"/>
      <sheetName val="Harsat_Upah"/>
      <sheetName val="tng_bhn_lstrk"/>
      <sheetName val="vol_baja"/>
      <sheetName val="ana_kusen"/>
      <sheetName val="vol_struk"/>
      <sheetName val="Harsat_Bahan"/>
      <sheetName val="LAL_-_PASAR_PAGI_"/>
      <sheetName val="H_Satuan"/>
      <sheetName val="Pek__Utama"/>
      <sheetName val="GRAND_REKAP"/>
      <sheetName val="Bangunan_Utama"/>
      <sheetName val="Bill_2__PL_-_SUPPLY_A"/>
      <sheetName val="DAFTAR_HARGA"/>
      <sheetName val="SATUAN_JADI_"/>
      <sheetName val="Bill_2__PL___SUPPLY_A1"/>
      <sheetName val="Anal__Pancang"/>
      <sheetName val="Sat_Pekerjaan"/>
      <sheetName val="ANALISA_HARGA_SATUAN"/>
      <sheetName val="REKAP_AHS_Lansekap"/>
      <sheetName val="rab_lt_2_bo"/>
      <sheetName val="2_11"/>
      <sheetName val="2_21"/>
      <sheetName val="Analisa_Harga"/>
      <sheetName val="Daf_No_3_Tsuara"/>
      <sheetName val="blok_7"/>
      <sheetName val="Calcu_02"/>
      <sheetName val="THPDMoi___2_"/>
      <sheetName val="dongia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rekap_c"/>
      <sheetName val="Surat_Penawaran"/>
      <sheetName val="BIIL_ASLI"/>
      <sheetName val="A_H_S_P"/>
      <sheetName val="DUCTING_"/>
      <sheetName val="upah_&amp;_bhn"/>
      <sheetName val="UPAH_&amp;_BHN_ARS"/>
      <sheetName val="AHS_ARS"/>
      <sheetName val="RAB_Arsitektur_B_Penunjang"/>
      <sheetName val="Isolasi_Luar_Dalam"/>
      <sheetName val="Isolasi_Luar"/>
      <sheetName val="Analisa_STR"/>
      <sheetName val="ANALISA_SOFT"/>
      <sheetName val="RPP01_6"/>
      <sheetName val="RPP01_3"/>
      <sheetName val="Rekap_1"/>
      <sheetName val="iTEM_hARSAT"/>
      <sheetName val="Sat_Upah"/>
      <sheetName val="Sat_Bah___Up"/>
      <sheetName val="Lt_I"/>
      <sheetName val="Tata_Suara3"/>
      <sheetName val="Titik_kabel3"/>
      <sheetName val="Tata_Suara_(2)3"/>
      <sheetName val="Tata_Suara_(3)3"/>
      <sheetName val="Tata_Suara_(4)3"/>
      <sheetName val="Ahs_23"/>
      <sheetName val="Ahs_13"/>
      <sheetName val="Pekerjaan_Utama2"/>
      <sheetName val="Kuantitas_&amp;_Harga2"/>
      <sheetName val="Rekap_Biaya2"/>
      <sheetName val="HRG-_UPAH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KPVC-BD_3"/>
      <sheetName val="HRG_BHN3"/>
      <sheetName val="Grand_summary2"/>
      <sheetName val="CHITIET_VL-NC-TT-3p3"/>
      <sheetName val="Fire_Fighting2"/>
      <sheetName val="rek_det_1-33"/>
      <sheetName val="Harsat_Upah2"/>
      <sheetName val="tng_bhn_lstrk2"/>
      <sheetName val="vol_baja2"/>
      <sheetName val="ana_kusen2"/>
      <sheetName val="vol_struk2"/>
      <sheetName val="Harsat_Bahan2"/>
      <sheetName val="LAL_-_PASAR_PAGI_2"/>
      <sheetName val="H_Satuan2"/>
      <sheetName val="Pek__Utama2"/>
      <sheetName val="GRAND_REKAP2"/>
      <sheetName val="Bangunan_Utama2"/>
      <sheetName val="Bill_2__PL_-_SUPPLY_A2"/>
      <sheetName val="DAFTAR_HARGA2"/>
      <sheetName val="SATUAN_JADI_2"/>
      <sheetName val="Bill_2__PL___SUPPLY_A3"/>
      <sheetName val="Anal__Pancang2"/>
      <sheetName val="Sat_Pekerjaan2"/>
      <sheetName val="ANALISA_HARGA_SATUAN2"/>
      <sheetName val="REKAP_AHS_Lansekap2"/>
      <sheetName val="rab_lt_2_bo2"/>
      <sheetName val="2_13"/>
      <sheetName val="2_23"/>
      <sheetName val="Analisa_Harga2"/>
      <sheetName val="Daf_No_3_Tsuara2"/>
      <sheetName val="Calcu_022"/>
      <sheetName val="blok_72"/>
      <sheetName val="THPDMoi___2_2"/>
      <sheetName val="dongia__2_2"/>
      <sheetName val="TONG_HOP_VL_NC2"/>
      <sheetName val="TH_VL__NC__DDHT_Thanhphuoc2"/>
      <sheetName val="t_h_HA_THE2"/>
      <sheetName val="CHITIET_VL_NC_TT__1p2"/>
      <sheetName val="TONG_HOP_VL_NC_TT2"/>
      <sheetName val="CHITIET_VL_NC2"/>
      <sheetName val="CHITIET_VL_NC_TT_3p2"/>
      <sheetName val="KPVC_BD_2"/>
      <sheetName val="rekap_c2"/>
      <sheetName val="Surat_Penawaran2"/>
      <sheetName val="BIIL_ASLI2"/>
      <sheetName val="UPAH_&amp;_BHN_ARS2"/>
      <sheetName val="AHS_ARS2"/>
      <sheetName val="RAB_Arsitektur_B_Penunjang2"/>
      <sheetName val="A_H_S_P2"/>
      <sheetName val="DUCTING_2"/>
      <sheetName val="upah_&amp;_bhn2"/>
      <sheetName val="Isolasi_Luar_Dalam2"/>
      <sheetName val="Isolasi_Luar2"/>
      <sheetName val="Analisa_STR2"/>
      <sheetName val="ANALISA_SOFT2"/>
      <sheetName val="RPP01_62"/>
      <sheetName val="RPP01_32"/>
      <sheetName val="Rekap_12"/>
      <sheetName val="iTEM_hARSAT2"/>
      <sheetName val="Sat_Upah2"/>
      <sheetName val="Sat_Bah___Up2"/>
      <sheetName val="Lt_I2"/>
      <sheetName val="Tata_Suara4"/>
      <sheetName val="Titik_kabel4"/>
      <sheetName val="Tata_Suara_(2)4"/>
      <sheetName val="Tata_Suara_(3)4"/>
      <sheetName val="Tata_Suara_(4)4"/>
      <sheetName val="Ahs_24"/>
      <sheetName val="Ahs_14"/>
      <sheetName val="Pekerjaan_Utama3"/>
      <sheetName val="Kuantitas_&amp;_Harga3"/>
      <sheetName val="Rekap_Biaya3"/>
      <sheetName val="HRG-_UPAH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KPVC-BD_4"/>
      <sheetName val="HRG_BHN4"/>
      <sheetName val="Grand_summary3"/>
      <sheetName val="CHITIET_VL-NC-TT-3p4"/>
      <sheetName val="Fire_Fighting3"/>
      <sheetName val="rek_det_1-34"/>
      <sheetName val="Harsat_Upah3"/>
      <sheetName val="tng_bhn_lstrk3"/>
      <sheetName val="vol_baja3"/>
      <sheetName val="ana_kusen3"/>
      <sheetName val="vol_struk3"/>
      <sheetName val="Harsat_Bahan3"/>
      <sheetName val="LAL_-_PASAR_PAGI_3"/>
      <sheetName val="H_Satuan3"/>
      <sheetName val="Pek__Utama3"/>
      <sheetName val="GRAND_REKAP3"/>
      <sheetName val="Bangunan_Utama3"/>
      <sheetName val="Bill_2__PL_-_SUPPLY_A3"/>
      <sheetName val="DAFTAR_HARGA3"/>
      <sheetName val="SATUAN_JADI_3"/>
      <sheetName val="Bill_2__PL___SUPPLY_A4"/>
      <sheetName val="Anal__Pancang3"/>
      <sheetName val="Sat_Pekerjaan3"/>
      <sheetName val="ANALISA_HARGA_SATUAN3"/>
      <sheetName val="REKAP_AHS_Lansekap3"/>
      <sheetName val="rab_lt_2_bo3"/>
      <sheetName val="2_14"/>
      <sheetName val="2_24"/>
      <sheetName val="Analisa_Harga3"/>
      <sheetName val="Daf_No_3_Tsuara3"/>
      <sheetName val="blok_73"/>
      <sheetName val="Calcu_023"/>
      <sheetName val="THPDMoi___2_3"/>
      <sheetName val="dongia__2_3"/>
      <sheetName val="TONG_HOP_VL_NC3"/>
      <sheetName val="TH_VL__NC__DDHT_Thanhphuoc3"/>
      <sheetName val="t_h_HA_THE3"/>
      <sheetName val="CHITIET_VL_NC_TT__1p3"/>
      <sheetName val="TONG_HOP_VL_NC_TT3"/>
      <sheetName val="CHITIET_VL_NC3"/>
      <sheetName val="CHITIET_VL_NC_TT_3p3"/>
      <sheetName val="KPVC_BD_3"/>
      <sheetName val="rekap_c3"/>
      <sheetName val="Surat_Penawaran3"/>
      <sheetName val="BIIL_ASLI3"/>
      <sheetName val="A_H_S_P3"/>
      <sheetName val="DUCTING_3"/>
      <sheetName val="upah_&amp;_bhn3"/>
      <sheetName val="UPAH_&amp;_BHN_ARS3"/>
      <sheetName val="AHS_ARS3"/>
      <sheetName val="RAB_Arsitektur_B_Penunjang3"/>
      <sheetName val="Isolasi_Luar_Dalam3"/>
      <sheetName val="Isolasi_Luar3"/>
      <sheetName val="Analisa_STR3"/>
      <sheetName val="ANALISA_SOFT3"/>
      <sheetName val="RPP01_63"/>
      <sheetName val="RPP01_33"/>
      <sheetName val="Rekap_13"/>
      <sheetName val="iTEM_hARSAT3"/>
      <sheetName val="Sat_Upah3"/>
      <sheetName val="Sat_Bah___Up3"/>
      <sheetName val="Lt_I3"/>
      <sheetName val="upah bahan"/>
      <sheetName val="ana"/>
      <sheetName val="Sub"/>
      <sheetName val="H-SAT"/>
      <sheetName val="ANL"/>
      <sheetName val="RAPI"/>
      <sheetName val="Har_mat"/>
      <sheetName val="Progres Rasio LR"/>
      <sheetName val="Harsat Alat"/>
      <sheetName val="RAP Change"/>
      <sheetName val="DATA PROYEK"/>
      <sheetName val="Analisa Harsat"/>
      <sheetName val="Renc Camp"/>
      <sheetName val="Rekap RAP"/>
      <sheetName val="BUL"/>
      <sheetName val="Bantu"/>
      <sheetName val="K5"/>
      <sheetName val="Volume Intern"/>
      <sheetName val="Volume Ekstern"/>
      <sheetName val="RAP"/>
      <sheetName val="Schedule"/>
      <sheetName val="Progress Ekstern"/>
      <sheetName val="Harsat SubKon"/>
      <sheetName val="BA Pemeriksaan"/>
      <sheetName val="Schedule Bahan"/>
      <sheetName val="Rekap K5"/>
      <sheetName val="Koefisien"/>
      <sheetName val="BA Evaluasi"/>
      <sheetName val="Biaya LONSTAD"/>
      <sheetName val="Laporan Mingguan"/>
      <sheetName val="BAP"/>
      <sheetName val="BA Fisik"/>
      <sheetName val="Penilaian Hasil FHO"/>
      <sheetName val="Penilaian Hasil PHO"/>
      <sheetName val="Penyampaian Evaluasi"/>
      <sheetName val="Permhnan FHO"/>
      <sheetName val="Permhnan PHO"/>
      <sheetName val="Proposal"/>
      <sheetName val="Pemakaian Bahan"/>
      <sheetName val="Pengadaan Bahan"/>
      <sheetName val="Volume Mingguan"/>
      <sheetName val="Laporan Bulanan"/>
      <sheetName val="M E N U"/>
      <sheetName val="Schedule I"/>
      <sheetName val="S D"/>
      <sheetName val="Rekap MC"/>
      <sheetName val="Rekap Sisa Bahan"/>
      <sheetName val="RAP Sisa"/>
      <sheetName val="EARNED VALUE"/>
      <sheetName val="Und. RptFHO"/>
      <sheetName val="Und. RptPHO"/>
      <sheetName val="Memb Schd"/>
      <sheetName val="IPL_SCHEDULE"/>
      <sheetName val="Cash Flow"/>
      <sheetName val="1195 B1"/>
      <sheetName val="REF.ONLY"/>
      <sheetName val="Kuantitas _ Harga"/>
      <sheetName val="LPP-201"/>
      <sheetName val="References"/>
      <sheetName val="A_2"/>
      <sheetName val="FORMESTIMASI"/>
      <sheetName val="basic"/>
      <sheetName val="MAP"/>
      <sheetName val="rekap"/>
      <sheetName val="O&amp;O-Alat"/>
      <sheetName val="Material-mr"/>
      <sheetName val="BQ"/>
      <sheetName val="Daftar Upah"/>
      <sheetName val="Sat~Bahu"/>
      <sheetName val="Penwrn"/>
      <sheetName val="Analisa pre"/>
      <sheetName val="Materials"/>
      <sheetName val="Equipment"/>
      <sheetName val="Labour"/>
      <sheetName val="BQ Rekap"/>
      <sheetName val="REKAPITULASI"/>
      <sheetName val="H Satuan Dasar"/>
      <sheetName val="Satuan Upah &amp; Bahan"/>
      <sheetName val="Analysis"/>
      <sheetName val="Written"/>
      <sheetName val="HB "/>
      <sheetName val="Analisa-S"/>
      <sheetName val="SP"/>
      <sheetName val="Pile Cap"/>
      <sheetName val="subkon"/>
      <sheetName val="Bahan B"/>
      <sheetName val="Sheet2"/>
      <sheetName val="Sheet3"/>
      <sheetName val="Alat B"/>
      <sheetName val="div-4"/>
      <sheetName val="DIV 2"/>
      <sheetName val="DIV 8"/>
      <sheetName val="UBA"/>
      <sheetName val="DIV 7"/>
      <sheetName val="DIV 3"/>
      <sheetName val="Peralatan"/>
      <sheetName val="ANL_TEK.6"/>
      <sheetName val="SAT-DAS"/>
      <sheetName val="Analisa (ok punya)"/>
      <sheetName val="Tataudar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Bangunan Utama"/>
      <sheetName val="Kolam Renang"/>
      <sheetName val="rekap"/>
      <sheetName val="Harga Satuan"/>
      <sheetName val="Bangunan Pengurangan"/>
      <sheetName val="ANALISA"/>
      <sheetName val="Sheet2"/>
      <sheetName val="Sheet3"/>
      <sheetName val="Cover"/>
      <sheetName val="sai"/>
      <sheetName val="hsd"/>
      <sheetName val="BQ-E20-02(Rp)"/>
      <sheetName val="FINISHING"/>
      <sheetName val="Material"/>
      <sheetName val="Jembatan I"/>
      <sheetName val="H.Satuan"/>
      <sheetName val="AN-PIPA"/>
      <sheetName val="BQ_E20_02_Rp_"/>
      <sheetName val="Man Power"/>
      <sheetName val="Currency"/>
      <sheetName val="daf_3_OK_"/>
      <sheetName val="daf_7_OK_"/>
      <sheetName val="Mat.Mek"/>
      <sheetName val="Mat.Elk"/>
      <sheetName val="schedule"/>
      <sheetName val="rab"/>
      <sheetName val="Sheet1"/>
      <sheetName val="UPAH"/>
      <sheetName val="Quantity"/>
      <sheetName val="villa"/>
      <sheetName val="upah_borong"/>
      <sheetName val="satuan_pek"/>
      <sheetName val="bau"/>
      <sheetName val="MAPP"/>
      <sheetName val="rek det 1-3"/>
      <sheetName val="help"/>
      <sheetName val="bahan "/>
      <sheetName val="Bangunan_Utama"/>
      <sheetName val="Kolam_Renang"/>
      <sheetName val="Harga_Satuan"/>
      <sheetName val="Bangunan_Pengurangan"/>
      <sheetName val="Harga bahan"/>
      <sheetName val="OH"/>
      <sheetName val="Harga"/>
      <sheetName val="PASAR+ TERMINAL"/>
      <sheetName val="TOWN"/>
      <sheetName val="daf-3(OK)"/>
      <sheetName val="daf-7(O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Locas"/>
      <sheetName val="BOQ sph"/>
      <sheetName val="PEDOMAN"/>
      <sheetName val="SUM BOQ"/>
      <sheetName val="BOQ"/>
      <sheetName val="ANALISA"/>
      <sheetName val="DAFTAR HARGA"/>
      <sheetName val="SUMDA"/>
      <sheetName val="MOB-DEMOB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angunan Utama"/>
      <sheetName val="Cover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  <sheetName val="Cover"/>
    </sheetNames>
    <sheetDataSet>
      <sheetData sheetId="0"/>
      <sheetData sheetId="1"/>
      <sheetData sheetId="2">
        <row r="51">
          <cell r="U51">
            <v>291769.12320098752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  <sheetName val="DAFTAR HARGA"/>
      <sheetName val="Bangunan Utama"/>
      <sheetName val="Analisa HSP"/>
    </sheetNames>
    <sheetDataSet>
      <sheetData sheetId="0">
        <row r="1">
          <cell r="B1" t="str">
            <v>A N A L I S A    T E K N I K</v>
          </cell>
        </row>
      </sheetData>
      <sheetData sheetId="1">
        <row r="1">
          <cell r="A1" t="str">
            <v>LAMPIRAN  2d - 1  PENAWARAN</v>
          </cell>
        </row>
      </sheetData>
      <sheetData sheetId="2">
        <row r="1">
          <cell r="A1" t="str">
            <v>LAMPIRAN  2d - 1  PENAWARAN</v>
          </cell>
        </row>
      </sheetData>
      <sheetData sheetId="3">
        <row r="1">
          <cell r="A1" t="str">
            <v>LAMPIRAN  2d - 2  PENAWARAN</v>
          </cell>
        </row>
      </sheetData>
      <sheetData sheetId="4">
        <row r="1">
          <cell r="B1" t="str">
            <v>A N A L I S A    T E K N I K</v>
          </cell>
        </row>
      </sheetData>
      <sheetData sheetId="5">
        <row r="1">
          <cell r="B1" t="str">
            <v>A N A L I S A    T E K N I K</v>
          </cell>
        </row>
      </sheetData>
      <sheetData sheetId="6">
        <row r="1">
          <cell r="A1" t="str">
            <v>LAMPIRAN  2d - 1  PENAWARAN</v>
          </cell>
        </row>
      </sheetData>
      <sheetData sheetId="7">
        <row r="1">
          <cell r="A1" t="str">
            <v>LAMPIRAN  2d - 2  PENAWARAN</v>
          </cell>
        </row>
      </sheetData>
      <sheetData sheetId="8">
        <row r="1">
          <cell r="B1" t="str">
            <v>A N A L I S A    T E K N I K</v>
          </cell>
        </row>
      </sheetData>
      <sheetData sheetId="9">
        <row r="1">
          <cell r="B1" t="str">
            <v>A N A L I S A    T E K N I K</v>
          </cell>
        </row>
      </sheetData>
      <sheetData sheetId="10">
        <row r="1">
          <cell r="B1" t="str">
            <v>A N A L I S A    T E K N I K</v>
          </cell>
        </row>
      </sheetData>
      <sheetData sheetId="11">
        <row r="1">
          <cell r="B1" t="str">
            <v>A N A L I S A    T E K N I K</v>
          </cell>
        </row>
      </sheetData>
      <sheetData sheetId="12">
        <row r="1">
          <cell r="B1" t="str">
            <v>A N A L I S A    T E K N I K</v>
          </cell>
        </row>
      </sheetData>
      <sheetData sheetId="13">
        <row r="1">
          <cell r="B1" t="str">
            <v>A N A L I S A    T E K N I K</v>
          </cell>
        </row>
      </sheetData>
      <sheetData sheetId="14">
        <row r="1">
          <cell r="B1" t="str">
            <v>A N A L I S A    T E K N I K</v>
          </cell>
        </row>
      </sheetData>
      <sheetData sheetId="15">
        <row r="1">
          <cell r="B1" t="str">
            <v>A N A L I S A    T E K N I K</v>
          </cell>
        </row>
      </sheetData>
      <sheetData sheetId="16">
        <row r="1">
          <cell r="B1" t="str">
            <v>TABEL .1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SAT-BHN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I_KAMAR"/>
      <sheetName val="REKAP A BESAR"/>
      <sheetName val="TOTAL"/>
      <sheetName val="DAF_2"/>
      <sheetName val="DAF_3"/>
      <sheetName val="DAF_4"/>
      <sheetName val="AHS_Kusen"/>
      <sheetName val="dasboard"/>
      <sheetName val="harsat&amp;upah"/>
      <sheetName val="Ch"/>
      <sheetName val="HARGA ALAT"/>
      <sheetName val="Rate"/>
      <sheetName val="TE TS FA LAN MATV"/>
      <sheetName val="FINISHING"/>
      <sheetName val="L_TIGA"/>
      <sheetName val="L-TIGA"/>
      <sheetName val="DAFTAR 7"/>
      <sheetName val="DAFTAR_8"/>
      <sheetName val="UP MINOR"/>
      <sheetName val="PIPE"/>
      <sheetName val="FLANGE"/>
      <sheetName val="VALVE"/>
      <sheetName val="DAF_1"/>
      <sheetName val="Bag_1"/>
      <sheetName val="AN ALAT"/>
      <sheetName val="Analisa Alat"/>
      <sheetName val="8LT 12"/>
      <sheetName val="ana_str"/>
      <sheetName val="LIST ANHARSAT"/>
      <sheetName val="HARSAT"/>
      <sheetName val="Rekap"/>
      <sheetName val="Hargamat"/>
      <sheetName val="Analisa"/>
      <sheetName val="2.E"/>
      <sheetName val="HSTANAH"/>
      <sheetName val="HSBETON"/>
      <sheetName val="fire_fighting"/>
      <sheetName val="FH-konven_(4)"/>
      <sheetName val="FH-konven_(3)"/>
      <sheetName val="FH-konven_(2)"/>
      <sheetName val="cover_2_1"/>
      <sheetName val="BQ_2_1"/>
      <sheetName val="cover_2_2"/>
      <sheetName val="BQ_2_2"/>
      <sheetName val="Daft_2_3"/>
      <sheetName val="Daf_5"/>
      <sheetName val="D_6"/>
      <sheetName val="Daf__No_7"/>
      <sheetName val="Daf__no_8"/>
      <sheetName val="D_9"/>
      <sheetName val="D_10"/>
      <sheetName val="Penjumlahan_(2)"/>
      <sheetName val="D_10_(2)"/>
      <sheetName val="Time Schedule"/>
      <sheetName val="Kolom UT"/>
      <sheetName val="_x0000_"/>
      <sheetName val="Anggaran"/>
      <sheetName val="RENPEN"/>
      <sheetName val="RAB"/>
      <sheetName val="PLB-Basement 2.8.2-R1"/>
      <sheetName val="Cov Daf 4 ME"/>
      <sheetName val="Cov Daf 4.1"/>
      <sheetName val="Daf 4.1 Plumb"/>
      <sheetName val="Cov Daf 4.2"/>
      <sheetName val="Daf 4.2 VAC"/>
      <sheetName val="Cov Daf 4.3"/>
      <sheetName val="Daf 4.3 Elek"/>
      <sheetName val="Cov Daf 4.4"/>
      <sheetName val="Daf 4.4 Telp"/>
      <sheetName val="Cov Daf 4.5"/>
      <sheetName val="Daf 4.5 Lain2"/>
      <sheetName val="Penjuml ME"/>
      <sheetName val="Cov Daf 5"/>
      <sheetName val="Daf 5 Tam-Kur"/>
      <sheetName val="spek"/>
      <sheetName val="STR"/>
      <sheetName val="price"/>
      <sheetName val="64_6"/>
      <sheetName val="53_"/>
      <sheetName val="MH_CIVIL"/>
      <sheetName val="64_14"/>
      <sheetName val="64_1"/>
      <sheetName val="36_3"/>
      <sheetName val="36_4"/>
      <sheetName val="36_2"/>
      <sheetName val="36_1"/>
      <sheetName val="HARGA SATUAN"/>
      <sheetName val="HARGA MATERIAL"/>
      <sheetName val="Modal Kerja"/>
      <sheetName val="Cover1"/>
      <sheetName val="Pt"/>
      <sheetName val="UP_an"/>
      <sheetName val="boq"/>
      <sheetName val="hsd"/>
      <sheetName val="anal_hs"/>
      <sheetName val="304_06"/>
      <sheetName val="ME"/>
      <sheetName val="Material"/>
      <sheetName val="DAF-5"/>
      <sheetName val="anal_alat"/>
      <sheetName val="Div10"/>
      <sheetName val="BAHAN_UPAH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Hrg Satuan"/>
      <sheetName val="Analisa Upah &amp; Bahan Plum"/>
      <sheetName val="Analisa 2"/>
      <sheetName val="Cover (x)"/>
      <sheetName val="Cor Apt"/>
      <sheetName val="BQ-E20-02(Rp)"/>
      <sheetName val="Acc"/>
      <sheetName val="Unit AC"/>
      <sheetName val="AHU"/>
      <sheetName val="Duct"/>
      <sheetName val="Duct M2"/>
      <sheetName val="Pemipaan"/>
      <sheetName val="Grille"/>
      <sheetName val="Kabel"/>
      <sheetName val="Panel"/>
      <sheetName val="Pipa Ref"/>
      <sheetName val="Bill of Qty MEP"/>
      <sheetName val="Fill this out first..."/>
      <sheetName val="Fill this out first___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Preliminaries"/>
      <sheetName val="B_Processing V"/>
      <sheetName val="B_Produksi_skm_"/>
      <sheetName val="B_ Utility"/>
      <sheetName val="SAP"/>
      <sheetName val="Anls"/>
      <sheetName val="RAB Sipil"/>
      <sheetName val="GM 000"/>
      <sheetName val="prelim"/>
      <sheetName val="MAPP"/>
      <sheetName val="rek det 1-3"/>
      <sheetName val="hrg-sat.pek"/>
      <sheetName val="BAHAN"/>
      <sheetName val="upah_borong"/>
      <sheetName val="satuan_pek"/>
      <sheetName val="Plumbing &amp; Fire"/>
      <sheetName val="bau"/>
      <sheetName val="daf-3(OK)"/>
      <sheetName val="daf-7(OK)"/>
      <sheetName val="Cover_(x)"/>
      <sheetName val="Cor_Apt"/>
      <sheetName val="NAME"/>
      <sheetName val="HRG BHN"/>
      <sheetName val="Isolasi Luar Dalam"/>
      <sheetName val="Isolasi Luar"/>
      <sheetName val="Vibro_Roller"/>
      <sheetName val="Sal"/>
      <sheetName val="B - Norel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Peralatan"/>
      <sheetName val="Analisa Quarry"/>
      <sheetName val="Informasi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Sheet1"/>
      <sheetName val="diagrm"/>
      <sheetName val="rekvol"/>
      <sheetName val="band_05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ngk_nonlok"/>
      <sheetName val="nonlok"/>
      <sheetName val="angkt_quary"/>
      <sheetName val="alat"/>
      <sheetName val="aggr"/>
      <sheetName val="mpu"/>
      <sheetName val="dft_Luf"/>
      <sheetName val="Link_Luf"/>
      <sheetName val="back_up"/>
      <sheetName val="jbt"/>
      <sheetName val="mortar"/>
      <sheetName val="T.P"/>
      <sheetName val="gorong2"/>
      <sheetName val="plot_item"/>
      <sheetName val="plot(item)"/>
      <sheetName val="Material"/>
      <sheetName val="DAFTAR HARGA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>
        <row r="1">
          <cell r="A1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DAFTAR KUANTITAS DAN HARGA</v>
          </cell>
        </row>
      </sheetData>
      <sheetData sheetId="7">
        <row r="1">
          <cell r="A1" t="str">
            <v>DAFTAR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</sheetNames>
    <sheetDataSet>
      <sheetData sheetId="0">
        <row r="493">
          <cell r="A493" t="str">
            <v>DAFTAR KUANTITAS DAN HARGA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</sheetNames>
    <sheetDataSet>
      <sheetData sheetId="0">
        <row r="493">
          <cell r="A493" t="str">
            <v>DAFTAR KUANTITAS DAN HARGA</v>
          </cell>
        </row>
      </sheetData>
      <sheetData sheetId="1">
        <row r="493">
          <cell r="A493" t="str">
            <v>DAFTAR KUANTITAS DAN HARGA</v>
          </cell>
        </row>
        <row r="495">
          <cell r="A495" t="str">
            <v>No. Paket Kontrak</v>
          </cell>
          <cell r="D495" t="str">
            <v>:</v>
          </cell>
          <cell r="E495" t="str">
            <v>EIB - 57</v>
          </cell>
        </row>
        <row r="496">
          <cell r="A496" t="str">
            <v>Nama Paket</v>
          </cell>
          <cell r="D496" t="str">
            <v>:</v>
          </cell>
          <cell r="E496" t="str">
            <v>Pembangunan Jalan Aegela - Gako</v>
          </cell>
        </row>
        <row r="497">
          <cell r="A497" t="str">
            <v>Prop/Kab/Kodya</v>
          </cell>
          <cell r="D497" t="str">
            <v>:</v>
          </cell>
          <cell r="E497" t="str">
            <v>Nusa Tenggara Timur / Ngada</v>
          </cell>
        </row>
        <row r="498">
          <cell r="A498" t="str">
            <v>Nama Peserta Lelang</v>
          </cell>
          <cell r="D498" t="str">
            <v>:</v>
          </cell>
          <cell r="E498" t="str">
            <v xml:space="preserve"> -</v>
          </cell>
        </row>
        <row r="500">
          <cell r="A500" t="str">
            <v>Mata</v>
          </cell>
          <cell r="G500" t="str">
            <v>Perkiraan</v>
          </cell>
          <cell r="H500" t="str">
            <v>Harga</v>
          </cell>
          <cell r="I500" t="str">
            <v>Jumlah</v>
          </cell>
        </row>
        <row r="501">
          <cell r="A501" t="str">
            <v>Pemba-</v>
          </cell>
          <cell r="C501" t="str">
            <v>Uraian</v>
          </cell>
          <cell r="F501" t="str">
            <v>Satuan</v>
          </cell>
          <cell r="G501" t="str">
            <v>Kuantitas</v>
          </cell>
          <cell r="H501" t="str">
            <v>Satuan</v>
          </cell>
          <cell r="I501" t="str">
            <v>Harga</v>
          </cell>
        </row>
        <row r="502">
          <cell r="A502" t="str">
            <v>yaran</v>
          </cell>
          <cell r="H502" t="str">
            <v>(Rupiah)</v>
          </cell>
          <cell r="I502" t="str">
            <v>Rupiah)</v>
          </cell>
        </row>
        <row r="503">
          <cell r="A503" t="str">
            <v>a</v>
          </cell>
          <cell r="B503" t="str">
            <v>b</v>
          </cell>
          <cell r="F503" t="str">
            <v>c</v>
          </cell>
          <cell r="G503" t="str">
            <v>d</v>
          </cell>
          <cell r="H503" t="str">
            <v>e</v>
          </cell>
          <cell r="I503" t="str">
            <v>f=(d x e)</v>
          </cell>
        </row>
        <row r="505">
          <cell r="C505" t="str">
            <v>Divisi 10. PEKERJAAN PEMELIHARAAN RUTIN</v>
          </cell>
        </row>
        <row r="508">
          <cell r="A508" t="str">
            <v>10.1(1)</v>
          </cell>
          <cell r="C508" t="str">
            <v>Pemeliharaan Rutin Perkerasan</v>
          </cell>
          <cell r="F508" t="str">
            <v>Ls</v>
          </cell>
          <cell r="G508">
            <v>1</v>
          </cell>
          <cell r="H508">
            <v>79352500</v>
          </cell>
          <cell r="I508">
            <v>79352500</v>
          </cell>
        </row>
        <row r="510">
          <cell r="A510" t="str">
            <v>10.1(2)</v>
          </cell>
          <cell r="C510" t="str">
            <v>Pemeliharaan Rutin Bahu Jalan</v>
          </cell>
          <cell r="F510" t="str">
            <v>Ls</v>
          </cell>
          <cell r="G510">
            <v>1</v>
          </cell>
          <cell r="H510">
            <v>34395500</v>
          </cell>
          <cell r="I510">
            <v>34395500</v>
          </cell>
        </row>
        <row r="512">
          <cell r="A512" t="str">
            <v>10.1(3)</v>
          </cell>
          <cell r="C512" t="str">
            <v>Pemeliharaan Rutin Selokan, Saluran Air, Galian &amp; Timbunan</v>
          </cell>
          <cell r="F512" t="str">
            <v>Ls</v>
          </cell>
          <cell r="G512">
            <v>1</v>
          </cell>
          <cell r="H512">
            <v>23114900</v>
          </cell>
          <cell r="I512">
            <v>23114900</v>
          </cell>
        </row>
        <row r="514">
          <cell r="A514" t="str">
            <v>10.1(4)</v>
          </cell>
          <cell r="C514" t="str">
            <v>Pemeliharaan Rutin Perlengkapan Jalan</v>
          </cell>
          <cell r="F514" t="str">
            <v>Ls</v>
          </cell>
          <cell r="G514">
            <v>1</v>
          </cell>
          <cell r="H514">
            <v>12377046.867175315</v>
          </cell>
          <cell r="I514">
            <v>12377046.867175315</v>
          </cell>
        </row>
        <row r="516">
          <cell r="A516" t="str">
            <v>10.1(5)</v>
          </cell>
          <cell r="C516" t="str">
            <v>Pemeliharaan Rutin Jembatan</v>
          </cell>
          <cell r="F516" t="str">
            <v>Ls</v>
          </cell>
          <cell r="G516">
            <v>1</v>
          </cell>
          <cell r="H516">
            <v>9768027.9375403151</v>
          </cell>
          <cell r="I516">
            <v>9768027.9375403151</v>
          </cell>
        </row>
        <row r="522">
          <cell r="C522" t="str">
            <v>Jumlah Harga Penawaran Divisi 10  (masuk pada Rekapitulasi Daftar Kuantitas dan Harga)</v>
          </cell>
          <cell r="I522">
            <v>159007974.80471563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n, Aspal"/>
      <sheetName val="Ag Hls &amp; Ksr"/>
      <sheetName val="An. Quarry"/>
      <sheetName val="Pertanyaan"/>
      <sheetName val="Data Penawaran"/>
      <sheetName val="Deskripsi"/>
      <sheetName val="Data Proyek"/>
      <sheetName val="Sheet1"/>
      <sheetName val="REKAP(est)"/>
      <sheetName val="DK&amp;H (est)"/>
      <sheetName val="Hitungan"/>
      <sheetName val="1.19"/>
      <sheetName val="Peralatan"/>
      <sheetName val="Check L"/>
      <sheetName val="REKAP(bid)"/>
      <sheetName val="DK&amp;H (bid)"/>
      <sheetName val="Form C -ATHSP"/>
      <sheetName val="Umum"/>
      <sheetName val="BDA-01"/>
      <sheetName val="BDA-02"/>
      <sheetName val="DHSD"/>
      <sheetName val="Form D -ATMDL"/>
      <sheetName val="Form H -JRKT"/>
      <sheetName val="JRKT (Detail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An. Quarry"/>
      <sheetName val="Ag Hls &amp; Ksr"/>
      <sheetName val="BDA-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Sheet1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  <sheetName val="Sheet1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</sheetData>
      <sheetData sheetId="12"/>
      <sheetData sheetId="13"/>
      <sheetData sheetId="14" refreshError="1"/>
      <sheetData sheetId="1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iso-Mat"/>
      <sheetName val="iso-Upah"/>
      <sheetName val="iso-Alt"/>
      <sheetName val="ISO-ALAT"/>
      <sheetName val="b-lsg"/>
      <sheetName val="bia-LS"/>
      <sheetName val="ars-kas"/>
      <sheetName val="BU"/>
      <sheetName val="fin"/>
      <sheetName val="HarSat"/>
      <sheetName val="EV_PNWR"/>
      <sheetName val="B_Down"/>
      <sheetName val="BD-LS"/>
      <sheetName val="BIALUM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boq"/>
      <sheetName val="B.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  <sheetName val="Bill_Qua"/>
      <sheetName val="REKAP"/>
      <sheetName val="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fProyek"/>
      <sheetName val="AHS"/>
      <sheetName val="Bhn"/>
      <sheetName val="Bul"/>
      <sheetName val="Bul (2)"/>
      <sheetName val="Alt"/>
      <sheetName val="Alt (2)"/>
      <sheetName val="DafAlt"/>
      <sheetName val="Sheet2"/>
      <sheetName val="RAB"/>
      <sheetName val="harsat"/>
      <sheetName val="2_2"/>
      <sheetName val="BOQ"/>
      <sheetName val="Bill_Qua"/>
      <sheetName val="REKAP"/>
      <sheetName val="B.T"/>
      <sheetName val="DONGIA"/>
      <sheetName val="BAHAN"/>
      <sheetName val="BQ29"/>
      <sheetName val="SD"/>
      <sheetName val="BQ25"/>
      <sheetName val="REK ADD"/>
      <sheetName val="BQ22"/>
      <sheetName val="BQ23"/>
      <sheetName val="anal"/>
      <sheetName val="Material"/>
      <sheetName val="DAFTAR HARGA"/>
      <sheetName val="Listrik"/>
      <sheetName val="2"/>
      <sheetName val="4"/>
      <sheetName val="Ana-ALAT"/>
      <sheetName val="Analisa HSP"/>
      <sheetName val="Modal Kerja"/>
      <sheetName val="BL"/>
      <sheetName val="SBDY"/>
      <sheetName val="ANALISA"/>
      <sheetName val="HM.MEK."/>
      <sheetName val="Factor"/>
      <sheetName val="Mob"/>
      <sheetName val="ANALISA STR _ ARS"/>
      <sheetName val="Strategic Map"/>
      <sheetName val="an. struktur"/>
      <sheetName val="Dashboard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RAB"/>
      <sheetName val="Data"/>
      <sheetName val="Mon Upah+Alat+Material"/>
      <sheetName val="Bhn"/>
      <sheetName val="ana drainase"/>
      <sheetName val="Sheet5"/>
      <sheetName val="PT."/>
      <sheetName val="Input"/>
      <sheetName val="FINISHING"/>
      <sheetName val="harsat"/>
      <sheetName val="CF"/>
      <sheetName val="TAMKUR "/>
      <sheetName val="Sat Bah &amp; Up"/>
      <sheetName val="Bill No.13.1"/>
      <sheetName val="NAMES"/>
      <sheetName val="I-KAMAR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Anls"/>
      <sheetName val="BASEMENT"/>
      <sheetName val="Daf 1"/>
      <sheetName val="AHS ASLI"/>
      <sheetName val="BQ mep"/>
      <sheetName val="ANALISA ALAT BERAT"/>
      <sheetName val="Analisa &amp; Upah"/>
      <sheetName val="Bahan"/>
      <sheetName val="Sat. Pek."/>
      <sheetName val="2_2"/>
      <sheetName val="DAFTAR (2)"/>
      <sheetName val="REF.ONLY"/>
      <sheetName val="PT_"/>
      <sheetName val="ana_drainase"/>
      <sheetName val="Sat_Bah_&amp;_Up"/>
      <sheetName val="Bill_No_13_1"/>
      <sheetName val="Brd Unit Rate"/>
      <sheetName val="Basic Price"/>
      <sheetName val="pricing"/>
      <sheetName val="hg sat 2"/>
      <sheetName val="hg sat BM"/>
      <sheetName val="BU"/>
      <sheetName val="DAF)6"/>
      <sheetName val="DAF-NO._x005f_x0012_"/>
      <sheetName val="daf_3_OK_"/>
      <sheetName val="daf_7_OK_"/>
      <sheetName val="H.Satuan"/>
      <sheetName val="STR"/>
      <sheetName val="boq"/>
      <sheetName val="DAF_1"/>
      <sheetName val="Bahan _ Upah"/>
      <sheetName val="Analisa Harga"/>
      <sheetName val="Summary"/>
      <sheetName val="Harsat Bahan"/>
      <sheetName val="Harsat Upah"/>
      <sheetName val="trial balance"/>
      <sheetName val="FAKTOR"/>
      <sheetName val="Cover"/>
      <sheetName val="Pt"/>
      <sheetName val="2.2"/>
      <sheetName val="BAG-2"/>
      <sheetName val="an. struktur"/>
      <sheetName val="Dashboard"/>
      <sheetName val="STRUKTUR"/>
      <sheetName val="4-MVAC"/>
      <sheetName val="DAF_3"/>
      <sheetName val="DAF_4"/>
      <sheetName val="DHS"/>
      <sheetName val="Anal"/>
      <sheetName val="MATERIAL"/>
      <sheetName val="ARSITEKTUR"/>
      <sheetName val="Blk A"/>
      <sheetName val="Bill rekap"/>
      <sheetName val="Bill of Qty"/>
      <sheetName val="I_KAMAR"/>
      <sheetName val="Code"/>
      <sheetName val="rumus"/>
      <sheetName val="BAG_2"/>
      <sheetName val="RAP"/>
      <sheetName val="ES_aLL"/>
      <sheetName val="Har_mat"/>
      <sheetName val="B.T"/>
      <sheetName val="Mon_Upah+Alat+Material"/>
      <sheetName val="Sheet3"/>
      <sheetName val="Sheet1"/>
      <sheetName val="DAF-NO._x0012_"/>
      <sheetName val="Analisa ME "/>
      <sheetName val="AHAS PANEL"/>
      <sheetName val="4"/>
      <sheetName val="Elektrikal"/>
      <sheetName val="daf-3(OK)"/>
      <sheetName val="daf-7(OK)"/>
      <sheetName val="DAF-4"/>
      <sheetName val="black_out"/>
      <sheetName val="Unit-P"/>
      <sheetName val="Sub"/>
      <sheetName val="BQ-Str"/>
      <sheetName val="Sat Bahan"/>
      <sheetName val="Sat Alat"/>
      <sheetName val="Sat Upah"/>
      <sheetName val="Ahs.2"/>
      <sheetName val="Ahs.1"/>
      <sheetName val="BQ-Tenis"/>
      <sheetName val="BOQ_Aula"/>
      <sheetName val="an_ struktur"/>
      <sheetName val="Ana"/>
      <sheetName val="FORM X COST"/>
      <sheetName val="BQ"/>
      <sheetName val="hsp-STR-ARS"/>
      <sheetName val="#REF!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Sat__Pek_"/>
      <sheetName val="REF_ONLY"/>
      <sheetName val="Analisa_&amp;_Upah"/>
      <sheetName val="AHS_ASLI"/>
      <sheetName val="an mek"/>
      <sheetName val="lap-bulan"/>
      <sheetName val="Lap-Minggu"/>
      <sheetName val="An Arsitektur"/>
      <sheetName val="An Struktur"/>
      <sheetName val="Unit Rate"/>
      <sheetName val="Batasan"/>
      <sheetName val="SAP"/>
      <sheetName val="BIAYA UMUM"/>
      <sheetName val="SDM"/>
      <sheetName val="PAD-F"/>
      <sheetName val="PRICE-COMP"/>
      <sheetName val="Listrik"/>
      <sheetName val="2(SI-23mrt-PIT)"/>
      <sheetName val="UPL"/>
      <sheetName val="HRG BHN"/>
      <sheetName val="Har-mat"/>
      <sheetName val="PileCap"/>
      <sheetName val="By"/>
      <sheetName val="Gaji"/>
      <sheetName val="analisa SNI"/>
      <sheetName val="HARGA ALAT"/>
      <sheetName val="BASE-PL1(H-shape)(OLD)"/>
      <sheetName val="ana-str"/>
      <sheetName val="ANALISA MARET 09"/>
      <sheetName val="NP"/>
      <sheetName val="Analisa _ Upah"/>
      <sheetName val="TOT_RAP"/>
      <sheetName val="XL4Poppy"/>
      <sheetName val="PileClm"/>
      <sheetName val="2"/>
      <sheetName val="Ana-ALAT"/>
      <sheetName val="Daftar Harga"/>
      <sheetName val="Daftar Upah"/>
      <sheetName val="BQ-IABK"/>
      <sheetName val="Harga Satuan"/>
      <sheetName val="An_hrg"/>
      <sheetName val="BQ29"/>
      <sheetName val="SD"/>
      <sheetName val="Als Struk"/>
      <sheetName val="AHS"/>
      <sheetName val="DAFTAR HARGA SATUAN MATERIAL"/>
      <sheetName val="STRUKTUR-1"/>
      <sheetName val="Breakdown"/>
      <sheetName val="Rate"/>
      <sheetName val="bhn-upah"/>
      <sheetName val="320000 CABANG VI"/>
      <sheetName val="upah bahan"/>
      <sheetName val="alat CETAK"/>
      <sheetName val="Sheet8"/>
      <sheetName val="BASIC"/>
      <sheetName val="Bahan Upah"/>
      <sheetName val="Rekapitulasi"/>
      <sheetName val="villa"/>
      <sheetName val="Traf&amp;Genst"/>
      <sheetName val="CH"/>
      <sheetName val="REKAP"/>
      <sheetName val="Harga ME "/>
      <sheetName val="DAF-NO._x005f_x005f_x005f_x0012_"/>
      <sheetName val="DAF-NO._x005f_x005f_x005f_x005f_x005f_x005f_x0012"/>
      <sheetName val="NM"/>
      <sheetName val="MK"/>
      <sheetName val="Cap DUL"/>
      <sheetName val="AHSbj"/>
      <sheetName val="ref"/>
      <sheetName val="REKAP_Akap"/>
      <sheetName val="ESCON"/>
      <sheetName val="bobot"/>
      <sheetName val="CC"/>
      <sheetName val="BSC ENG"/>
      <sheetName val="LOG"/>
      <sheetName val="OPR"/>
      <sheetName val="QC"/>
      <sheetName val="SM"/>
      <sheetName val="SO"/>
      <sheetName val="Mat"/>
      <sheetName val="01A- RAB"/>
      <sheetName val="H Satuan Dasar"/>
      <sheetName val="IDC tahap II"/>
      <sheetName val="Bahan(WK)"/>
      <sheetName val="HB"/>
      <sheetName val="dt-bum"/>
      <sheetName val="notasi"/>
      <sheetName val="RAPA"/>
      <sheetName val="dt-sub"/>
      <sheetName val="Costing Tata suara"/>
      <sheetName val="Sum"/>
      <sheetName val="Price"/>
      <sheetName val="A_2"/>
      <sheetName val="Level"/>
      <sheetName val="ANALISA GRS TENGAH"/>
      <sheetName val="Alat "/>
      <sheetName val="SUBKON"/>
      <sheetName val="RAB (A) (2)"/>
      <sheetName val="CASF LOW f"/>
      <sheetName val="Bulanan"/>
      <sheetName val="gvl"/>
      <sheetName val="Harga Bahan"/>
      <sheetName val="R A B"/>
      <sheetName val="BQ-Jawa"/>
      <sheetName val="Tabel"/>
      <sheetName val="TRANS"/>
      <sheetName val="mVAC"/>
      <sheetName val="LAB me"/>
      <sheetName val="Harga"/>
      <sheetName val="ALAT_MKNK"/>
      <sheetName val="OH Transportasi"/>
      <sheetName val="OH Insentif"/>
      <sheetName val="DETAIL"/>
      <sheetName val="BOW"/>
      <sheetName val="Contract-Data"/>
      <sheetName val="BAG_III"/>
      <sheetName val="DONGIA"/>
      <sheetName val="CashFlow"/>
      <sheetName val="M+MC"/>
      <sheetName val="daf isi (xref)"/>
      <sheetName val="01A_ RAB"/>
      <sheetName val="Bahan &amp; Upah"/>
      <sheetName val="satuan_pek"/>
      <sheetName val="Bill 5 Summary"/>
      <sheetName val="LEGEND"/>
      <sheetName val="BUDGET"/>
      <sheetName val="DBAR"/>
      <sheetName val="data grafik"/>
      <sheetName val="HM.MEK."/>
      <sheetName val="Factor"/>
      <sheetName val="Bangunan Utama"/>
      <sheetName val="BQ-E20-02(Rp)"/>
      <sheetName val="ISIAN"/>
      <sheetName val="DAF-BAHAN"/>
      <sheetName val="DAF-UPAH"/>
      <sheetName val="REKAP UTAMA"/>
      <sheetName val="BoQ  Struktur Darat &amp; Laut"/>
      <sheetName val="Resources"/>
      <sheetName val="Analysis"/>
      <sheetName val="H-Bahan &amp; Tenaga"/>
      <sheetName val="satuan_pek_str"/>
      <sheetName val="ANalat"/>
      <sheetName val="VLOOK"/>
      <sheetName val="Pipe"/>
      <sheetName val="B _ Norelec"/>
      <sheetName val="MAPDC"/>
      <sheetName val="BULAN"/>
      <sheetName val="PO"/>
      <sheetName val="Rinci PO"/>
      <sheetName val="list_material"/>
      <sheetName val="BESI"/>
      <sheetName val="Kas Bon"/>
      <sheetName val="MasterSheet"/>
      <sheetName val="ana_drainase1"/>
      <sheetName val="PT_1"/>
      <sheetName val="Sat_Bah_&amp;_Up1"/>
      <sheetName val="Bill_No_13_11"/>
      <sheetName val="DAFTAR_(2)"/>
      <sheetName val="Bahan___Upah"/>
      <sheetName val="Analisa_Harga"/>
      <sheetName val="ANALISA_ALAT_BERAT"/>
      <sheetName val="hg_sat_2"/>
      <sheetName val="hg_sat_BM"/>
      <sheetName val="BQ_mep"/>
      <sheetName val="H_Satuan"/>
      <sheetName val="2_21"/>
      <sheetName val="an__struktur"/>
      <sheetName val="H.SAT"/>
      <sheetName val="Analisa Gabungan"/>
      <sheetName val="Unit Rate (2)"/>
      <sheetName val="RumusTB 1 bln"/>
      <sheetName val="RPP 12 SEPT"/>
      <sheetName val="Harga Bahan &amp; Upah "/>
      <sheetName val="ES-aLL"/>
      <sheetName val="HSBU ANA"/>
      <sheetName val="Sheet"/>
      <sheetName val="HB "/>
      <sheetName val="rab - persiapan &amp; lantai-1"/>
      <sheetName val="Rincian"/>
      <sheetName val="Prelim"/>
      <sheetName val="CAPITOL MEKANIKAL"/>
      <sheetName val="2_1"/>
      <sheetName val="Sheet29"/>
      <sheetName val="Sheet6"/>
      <sheetName val="Sheet4"/>
      <sheetName val="Sheet9"/>
      <sheetName val="Sheet20"/>
      <sheetName val="Sheet7"/>
      <sheetName val="Sheet12"/>
      <sheetName val="Uph"/>
      <sheetName val="Lt. 1 (A)"/>
      <sheetName val="Rekap Direct Cost"/>
      <sheetName val="DAF-NO._x005f_x005f_x005f_x005f_x005f_x005f_x005f"/>
      <sheetName val="TE TS FA LAN MATV"/>
      <sheetName val="UTYLITAS"/>
      <sheetName val="POLY"/>
      <sheetName val="IRNA B"/>
      <sheetName val="CMU 2"/>
      <sheetName val="MU"/>
      <sheetName val="tng bhn lstrk"/>
      <sheetName val="vol baja"/>
      <sheetName val="ana kusen"/>
      <sheetName val="vol struk"/>
      <sheetName val="#REF"/>
      <sheetName val="ASAT"/>
      <sheetName val="D-ANS"/>
      <sheetName val="BIAYA SISA PEK."/>
      <sheetName val="Jurnal"/>
      <sheetName val="SD (1)"/>
      <sheetName val="BL"/>
      <sheetName val="SBDY"/>
      <sheetName val="BASE_PL1_H_shape__OLD_"/>
      <sheetName val="Tabel material"/>
      <sheetName val="Ind.MP Sch."/>
      <sheetName val="003"/>
      <sheetName val="Instalasi Bengkel"/>
      <sheetName val="alat"/>
      <sheetName val="BSD (2)"/>
      <sheetName val="bhn,upah,alat"/>
      <sheetName val="Ans Kom Precast"/>
      <sheetName val="bu alat"/>
      <sheetName val="sche kons"/>
      <sheetName val="bu mat"/>
      <sheetName val="bu tenaga"/>
      <sheetName val="Bill"/>
      <sheetName val="Recapitulation"/>
      <sheetName val="HASAT DASAR"/>
      <sheetName val="an-aspal"/>
      <sheetName val="ANALISA "/>
      <sheetName val="Strategic Map"/>
      <sheetName val="meth hsl nego"/>
      <sheetName val="Hargapek"/>
      <sheetName val="DAF-NO._x005f_x005f_x0012"/>
      <sheetName val="schbhn"/>
      <sheetName val="rap rinci"/>
      <sheetName val="310000 CABANG V"/>
      <sheetName val="BQ-FINAL"/>
      <sheetName val="REKAP GSE ROAD"/>
      <sheetName val="Penwrn"/>
      <sheetName val="Scd_RAB"/>
      <sheetName val="Master Supplier"/>
      <sheetName val="cargo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manhour"/>
      <sheetName val="Motor Data"/>
      <sheetName val="Cost_BD_Steel"/>
      <sheetName val="SCH_GG &amp; SAS"/>
      <sheetName val="MixBed"/>
      <sheetName val="CondPol"/>
      <sheetName val="Fuel Oil"/>
      <sheetName val="Bunga"/>
      <sheetName val="Sat Bah _ Up"/>
      <sheetName val="Bill_Qua"/>
      <sheetName val="SCHEDULE"/>
      <sheetName val="Database"/>
      <sheetName val="ANALISA STR D-3-2"/>
      <sheetName val="ANALISA STR D-3-3 "/>
      <sheetName val="BONBIRU"/>
      <sheetName val="WTP-BLD"/>
      <sheetName val="BOQ1a"/>
      <sheetName val="BOQ1b"/>
      <sheetName val="BOQ WIKA"/>
      <sheetName val="ANALISA-HST"/>
      <sheetName val="PIVOT"/>
      <sheetName val="Pintu-Jend."/>
      <sheetName val="harga-alat"/>
      <sheetName val="MAPP"/>
      <sheetName val="rek det 1_3"/>
      <sheetName val="RESUME"/>
      <sheetName val="FINAL"/>
      <sheetName val="DAPRO"/>
      <sheetName val=" R A B"/>
      <sheetName val="B.O.Q"/>
      <sheetName val="Informasi"/>
      <sheetName val="Daftar Kuantitas"/>
      <sheetName val="terbilang"/>
      <sheetName val="H.BAHAN"/>
      <sheetName val="alok_bunga"/>
      <sheetName val="UBA RAB"/>
      <sheetName val="HARGA PIPA"/>
      <sheetName val="610.07A"/>
      <sheetName val="CAT-HRG_3"/>
      <sheetName val="DAF-_43"/>
      <sheetName val="DAF-NO_13"/>
      <sheetName val="DAF-NO_23"/>
      <sheetName val="DAF_NO_33"/>
      <sheetName val="DAF-NO_43"/>
      <sheetName val="Isolasi_Luar_Dalam3"/>
      <sheetName val="Isolasi_Luar3"/>
      <sheetName val="analisa_Str3"/>
      <sheetName val="Mon_Upah+Alat+Material2"/>
      <sheetName val="ana_drainase3"/>
      <sheetName val="PT_3"/>
      <sheetName val="Sat_Bah_&amp;_Up3"/>
      <sheetName val="Bill_No_13_13"/>
      <sheetName val="TAMKUR_1"/>
      <sheetName val="BQ_mep2"/>
      <sheetName val="AHS_ASLI2"/>
      <sheetName val="DAF-NO_"/>
      <sheetName val="ANALISA_ALAT_BERAT2"/>
      <sheetName val="Brd_Unit_Rate1"/>
      <sheetName val="Basic_Price1"/>
      <sheetName val="Analisa_&amp;_Upah2"/>
      <sheetName val="Sat__Pek_2"/>
      <sheetName val="DAFTAR_(2)2"/>
      <sheetName val="REF_ONLY2"/>
      <sheetName val="hg_sat_22"/>
      <sheetName val="hg_sat_BM2"/>
      <sheetName val="Bahan___Upah2"/>
      <sheetName val="Analisa_Harga2"/>
      <sheetName val="H_Satuan2"/>
      <sheetName val="Harsat_Bahan1"/>
      <sheetName val="Harsat_Upah1"/>
      <sheetName val="trial_balance1"/>
      <sheetName val="2_23"/>
      <sheetName val="an__struktur3"/>
      <sheetName val="Blk_A1"/>
      <sheetName val="Bill_rekap1"/>
      <sheetName val="Bill_of_Qty1"/>
      <sheetName val="BIAYA_UMUM1"/>
      <sheetName val="Ahs_21"/>
      <sheetName val="Ahs_11"/>
      <sheetName val="HRG_BHN1"/>
      <sheetName val="AHAS_PANEL1"/>
      <sheetName val="Sat_Bahan1"/>
      <sheetName val="Sat_Alat1"/>
      <sheetName val="Sat_Upah1"/>
      <sheetName val="FORM_X_COST1"/>
      <sheetName val="an_mek1"/>
      <sheetName val="Alat_1"/>
      <sheetName val="DAF-NO__x005f_x0012_1"/>
      <sheetName val="DAF-NO__x005f_x005f_x005f_x0012_1"/>
      <sheetName val="An_Arsitektur1"/>
      <sheetName val="An_Struktur1"/>
      <sheetName val="Unit_Rate1"/>
      <sheetName val="Analisa_ME_1"/>
      <sheetName val="an__struktur4"/>
      <sheetName val="RAB_(A)_(2)1"/>
      <sheetName val="B_T1"/>
      <sheetName val="CASF_LOW_f1"/>
      <sheetName val="Analisa___Upah1"/>
      <sheetName val="Bahan_Upah1"/>
      <sheetName val="Cap_DUL1"/>
      <sheetName val="ANALISA_MARET_091"/>
      <sheetName val="LAB_me1"/>
      <sheetName val="HARGA_ALAT1"/>
      <sheetName val="analisa_SNI1"/>
      <sheetName val="Als_Struk1"/>
      <sheetName val="daf_isi_(xref)1"/>
      <sheetName val="upah_bahan1"/>
      <sheetName val="Harga_Bahan1"/>
      <sheetName val="320000_CABANG_VI1"/>
      <sheetName val="bu_alat1"/>
      <sheetName val="sche_kons1"/>
      <sheetName val="bu_mat1"/>
      <sheetName val="bu_tenaga1"/>
      <sheetName val="HASAT_DASAR1"/>
      <sheetName val="tng_bhn_lstrk1"/>
      <sheetName val="vol_baja1"/>
      <sheetName val="ana_kusen1"/>
      <sheetName val="vol_struk1"/>
      <sheetName val="Daftar_Harga1"/>
      <sheetName val="ANALISA_1"/>
      <sheetName val="Strategic_Map1"/>
      <sheetName val="HM_MEK_1"/>
      <sheetName val="Bangunan_Utama1"/>
      <sheetName val="Daftar_Upah1"/>
      <sheetName val="Harga_Satuan1"/>
      <sheetName val="Costing_Tata_suara1"/>
      <sheetName val="01A-_RAB1"/>
      <sheetName val="H_Satuan_Dasar1"/>
      <sheetName val="BSC_ENG1"/>
      <sheetName val="ANALISA_STR_D-3-21"/>
      <sheetName val="Harga_ME_1"/>
      <sheetName val="DAF-NO__x005f_x005f_x005f_x005f_x005f_x005f_x0011"/>
      <sheetName val="ANALISA_GRS_TENGAH1"/>
      <sheetName val="ANALISA_STR_D-3-3_1"/>
      <sheetName val="alat_CETAK1"/>
      <sheetName val="IDC_tahap_II1"/>
      <sheetName val="BOQ_WIKA1"/>
      <sheetName val="R_A_B1"/>
      <sheetName val="OH_Transportasi1"/>
      <sheetName val="OH_Insentif1"/>
      <sheetName val="data_grafik1"/>
      <sheetName val="Bahan_&amp;_Upah1"/>
      <sheetName val="Bill_5_Summary1"/>
      <sheetName val="H-Bahan_&amp;_Tenaga1"/>
      <sheetName val="Unit_Rate_(2)1"/>
      <sheetName val="Rinci_PO1"/>
      <sheetName val="Kas_Bon1"/>
      <sheetName val="REKAP_UTAMA1"/>
      <sheetName val="Pintu-Jend_1"/>
      <sheetName val="rek_det_1_31"/>
      <sheetName val="Ind_MP_Sch_1"/>
      <sheetName val="BSD_(2)1"/>
      <sheetName val="H_SAT1"/>
      <sheetName val="Analisa_Gabungan1"/>
      <sheetName val="01A__RAB1"/>
      <sheetName val="HB_1"/>
      <sheetName val="rab_-_persiapan_&amp;_lantai-11"/>
      <sheetName val="Lt__1_(A)1"/>
      <sheetName val="CAPITOL_MEKANIKAL1"/>
      <sheetName val="Rekap_Direct_Cost1"/>
      <sheetName val="RumusTB_1_bln1"/>
      <sheetName val="RPP_12_SEPT1"/>
      <sheetName val="Harga_Bahan_&amp;_Upah_1"/>
      <sheetName val="HSBU_ANA1"/>
      <sheetName val="B___Norelec1"/>
      <sheetName val="SD_(1)1"/>
      <sheetName val="UBA_RAB1"/>
      <sheetName val="CAT-HRG_2"/>
      <sheetName val="DAF-_42"/>
      <sheetName val="DAF-NO_12"/>
      <sheetName val="DAF-NO_22"/>
      <sheetName val="DAF_NO_32"/>
      <sheetName val="DAF-NO_42"/>
      <sheetName val="Isolasi_Luar_Dalam2"/>
      <sheetName val="Isolasi_Luar2"/>
      <sheetName val="analisa_Str2"/>
      <sheetName val="Mon_Upah+Alat+Material1"/>
      <sheetName val="ana_drainase2"/>
      <sheetName val="PT_2"/>
      <sheetName val="Sat_Bah_&amp;_Up2"/>
      <sheetName val="Bill_No_13_12"/>
      <sheetName val="TAMKUR_"/>
      <sheetName val="BQ_mep1"/>
      <sheetName val="AHS_ASLI1"/>
      <sheetName val="ANALISA_ALAT_BERAT1"/>
      <sheetName val="Brd_Unit_Rate"/>
      <sheetName val="Basic_Price"/>
      <sheetName val="Analisa_&amp;_Upah1"/>
      <sheetName val="Sat__Pek_1"/>
      <sheetName val="DAFTAR_(2)1"/>
      <sheetName val="REF_ONLY1"/>
      <sheetName val="hg_sat_21"/>
      <sheetName val="hg_sat_BM1"/>
      <sheetName val="Bahan___Upah1"/>
      <sheetName val="Analisa_Harga1"/>
      <sheetName val="H_Satuan1"/>
      <sheetName val="Harsat_Bahan"/>
      <sheetName val="Harsat_Upah"/>
      <sheetName val="trial_balance"/>
      <sheetName val="2_22"/>
      <sheetName val="an__struktur1"/>
      <sheetName val="Blk_A"/>
      <sheetName val="Bill_rekap"/>
      <sheetName val="Bill_of_Qty"/>
      <sheetName val="BIAYA_UMUM"/>
      <sheetName val="Ahs_2"/>
      <sheetName val="Ahs_1"/>
      <sheetName val="HRG_BHN"/>
      <sheetName val="AHAS_PANEL"/>
      <sheetName val="Sat_Bahan"/>
      <sheetName val="Sat_Alat"/>
      <sheetName val="Sat_Upah"/>
      <sheetName val="FORM_X_COST"/>
      <sheetName val="an_mek"/>
      <sheetName val="Alat_"/>
      <sheetName val="DAF-NO__x005f_x0012_"/>
      <sheetName val="DAF-NO__x005f_x005f_x005f_x0012_"/>
      <sheetName val="An_Arsitektur"/>
      <sheetName val="An_Struktur"/>
      <sheetName val="Unit_Rate"/>
      <sheetName val="Analisa_ME_"/>
      <sheetName val="an__struktur2"/>
      <sheetName val="RAB_(A)_(2)"/>
      <sheetName val="B_T"/>
      <sheetName val="CASF_LOW_f"/>
      <sheetName val="Analisa___Upah"/>
      <sheetName val="Bahan_Upah"/>
      <sheetName val="Cap_DUL"/>
      <sheetName val="ANALISA_MARET_09"/>
      <sheetName val="LAB_me"/>
      <sheetName val="HARGA_ALAT"/>
      <sheetName val="analisa_SNI"/>
      <sheetName val="Als_Struk"/>
      <sheetName val="daf_isi_(xref)"/>
      <sheetName val="upah_bahan"/>
      <sheetName val="Harga_Bahan"/>
      <sheetName val="320000_CABANG_VI"/>
      <sheetName val="bu_alat"/>
      <sheetName val="sche_kons"/>
      <sheetName val="bu_mat"/>
      <sheetName val="bu_tenaga"/>
      <sheetName val="HASAT_DASAR"/>
      <sheetName val="tng_bhn_lstrk"/>
      <sheetName val="vol_baja"/>
      <sheetName val="ana_kusen"/>
      <sheetName val="vol_struk"/>
      <sheetName val="Daftar_Harga"/>
      <sheetName val="ANALISA_"/>
      <sheetName val="HM_MEK_"/>
      <sheetName val="Bangunan_Utama"/>
      <sheetName val="Strategic_Map"/>
      <sheetName val="Daftar_Upah"/>
      <sheetName val="Harga_Satuan"/>
      <sheetName val="Costing_Tata_suara"/>
      <sheetName val="01A-_RAB"/>
      <sheetName val="H_Satuan_Dasar"/>
      <sheetName val="BSC_ENG"/>
      <sheetName val="ANALISA_STR_D-3-2"/>
      <sheetName val="Harga_ME_"/>
      <sheetName val="DAF-NO__x005f_x005f_x005f_x005f_x005f_x005f_x0012"/>
      <sheetName val="ANALISA_GRS_TENGAH"/>
      <sheetName val="ANALISA_STR_D-3-3_"/>
      <sheetName val="alat_CETAK"/>
      <sheetName val="IDC_tahap_II"/>
      <sheetName val="BOQ_WIKA"/>
      <sheetName val="R_A_B"/>
      <sheetName val="OH_Transportasi"/>
      <sheetName val="OH_Insentif"/>
      <sheetName val="data_grafik"/>
      <sheetName val="Bahan_&amp;_Upah"/>
      <sheetName val="Bill_5_Summary"/>
      <sheetName val="H-Bahan_&amp;_Tenaga"/>
      <sheetName val="Unit_Rate_(2)"/>
      <sheetName val="Rinci_PO"/>
      <sheetName val="Kas_Bon"/>
      <sheetName val="REKAP_UTAMA"/>
      <sheetName val="Pintu-Jend_"/>
      <sheetName val="rek_det_1_3"/>
      <sheetName val="Ind_MP_Sch_"/>
      <sheetName val="BSD_(2)"/>
      <sheetName val="01A__RAB"/>
      <sheetName val="H_SAT"/>
      <sheetName val="Analisa_Gabungan"/>
      <sheetName val="IRNA_B"/>
      <sheetName val="CMU_2"/>
      <sheetName val="HB_"/>
      <sheetName val="rab_-_persiapan_&amp;_lantai-1"/>
      <sheetName val="Lt__1_(A)"/>
      <sheetName val="CAPITOL_MEKANIKAL"/>
      <sheetName val="Rekap_Direct_Cost"/>
      <sheetName val="RumusTB_1_bln"/>
      <sheetName val="RPP_12_SEPT"/>
      <sheetName val="Harga_Bahan_&amp;_Upah_"/>
      <sheetName val="HSBU_ANA"/>
      <sheetName val="Rates"/>
      <sheetName val="B___Norelec"/>
      <sheetName val="SD_(1)"/>
      <sheetName val="UBA_RAB"/>
      <sheetName val="IRNA_B1"/>
      <sheetName val="CMU_21"/>
      <sheetName val="CAT-HRG_4"/>
      <sheetName val="DAF-_44"/>
      <sheetName val="DAF-NO_14"/>
      <sheetName val="DAF-NO_24"/>
      <sheetName val="DAF_NO_34"/>
      <sheetName val="DAF-NO_44"/>
      <sheetName val="Isolasi_Luar_Dalam4"/>
      <sheetName val="Isolasi_Luar4"/>
      <sheetName val="analisa_Str4"/>
      <sheetName val="M"/>
      <sheetName val="Construction Progress"/>
      <sheetName val="Dec"/>
      <sheetName val="OwningCost"/>
      <sheetName val="BAPP 1"/>
      <sheetName val="SPK 1"/>
      <sheetName val="bank"/>
      <sheetName val="An.alat"/>
      <sheetName val="RAB "/>
      <sheetName val="Daf_Anl"/>
      <sheetName val="Mon_Upah+Alat+Material3"/>
      <sheetName val="ana_drainase4"/>
      <sheetName val="PT_4"/>
      <sheetName val="Sat_Bah_&amp;_Up4"/>
      <sheetName val="Bill_No_13_14"/>
      <sheetName val="TAMKUR_2"/>
      <sheetName val="Daf_11"/>
      <sheetName val="BQ_mep3"/>
      <sheetName val="AHS_ASLI3"/>
      <sheetName val="ANALISA_ALAT_BERAT3"/>
      <sheetName val="Brd_Unit_Rate2"/>
      <sheetName val="Basic_Price2"/>
      <sheetName val="Analisa_&amp;_Upah3"/>
      <sheetName val="Sat__Pek_3"/>
      <sheetName val="DAFTAR_(2)3"/>
      <sheetName val="REF_ONLY3"/>
      <sheetName val="hg_sat_23"/>
      <sheetName val="hg_sat_BM3"/>
      <sheetName val="Bahan___Upah3"/>
      <sheetName val="Analisa_Harga3"/>
      <sheetName val="H_Satuan3"/>
      <sheetName val="Harsat_Bahan2"/>
      <sheetName val="Harsat_Upah2"/>
      <sheetName val="trial_balance2"/>
      <sheetName val="2_24"/>
      <sheetName val="an__struktur5"/>
      <sheetName val="Blk_A2"/>
      <sheetName val="Bill_rekap2"/>
      <sheetName val="Bill_of_Qty2"/>
      <sheetName val="BIAYA_UMUM2"/>
      <sheetName val="Ahs_22"/>
      <sheetName val="Ahs_12"/>
      <sheetName val="HRG_BHN2"/>
      <sheetName val="AHAS_PANEL2"/>
      <sheetName val="Sat_Bahan2"/>
      <sheetName val="Sat_Alat2"/>
      <sheetName val="Sat_Upah2"/>
      <sheetName val="FORM_X_COST2"/>
      <sheetName val="an_mek2"/>
      <sheetName val="Alat_2"/>
      <sheetName val="DAF-NO__x005f_x0012_2"/>
      <sheetName val="DAF-NO__x005f_x005f_x005f_x0012_2"/>
      <sheetName val="An_Arsitektur2"/>
      <sheetName val="An_Struktur2"/>
      <sheetName val="Unit_Rate2"/>
      <sheetName val="Analisa_ME_2"/>
      <sheetName val="an__struktur6"/>
      <sheetName val="RAB_(A)_(2)2"/>
      <sheetName val="B_T2"/>
      <sheetName val="CASF_LOW_f2"/>
      <sheetName val="Analisa___Upah2"/>
      <sheetName val="Bahan_Upah2"/>
      <sheetName val="Cap_DUL2"/>
      <sheetName val="ANALISA_MARET_092"/>
      <sheetName val="LAB_me2"/>
      <sheetName val="HARGA_ALAT2"/>
      <sheetName val="analisa_SNI2"/>
      <sheetName val="Als_Struk2"/>
      <sheetName val="daf_isi_(xref)2"/>
      <sheetName val="upah_bahan2"/>
      <sheetName val="Harga_Bahan2"/>
      <sheetName val="320000_CABANG_VI2"/>
      <sheetName val="bu_alat2"/>
      <sheetName val="sche_kons2"/>
      <sheetName val="bu_mat2"/>
      <sheetName val="bu_tenaga2"/>
      <sheetName val="HASAT_DASAR2"/>
      <sheetName val="tng_bhn_lstrk2"/>
      <sheetName val="vol_baja2"/>
      <sheetName val="ana_kusen2"/>
      <sheetName val="vol_struk2"/>
      <sheetName val="Daftar_Harga2"/>
      <sheetName val="ANALISA_2"/>
      <sheetName val="Strategic_Map2"/>
      <sheetName val="HM_MEK_2"/>
      <sheetName val="Bangunan_Utama2"/>
      <sheetName val="Daftar_Upah2"/>
      <sheetName val="Harga_Satuan2"/>
      <sheetName val="Costing_Tata_suara2"/>
      <sheetName val="01A-_RAB2"/>
      <sheetName val="H_Satuan_Dasar2"/>
      <sheetName val="BSC_ENG2"/>
      <sheetName val="ANALISA_STR_D-3-22"/>
      <sheetName val="Harga_ME_2"/>
      <sheetName val="DAF-NO__x005f_x005f_x005f_x005f_x005f_x005f_x0013"/>
      <sheetName val="ANALISA_GRS_TENGAH2"/>
      <sheetName val="ANALISA_STR_D-3-3_2"/>
      <sheetName val="alat_CETAK2"/>
      <sheetName val="IDC_tahap_II2"/>
      <sheetName val="BOQ_WIKA2"/>
      <sheetName val="R_A_B2"/>
      <sheetName val="OH_Transportasi2"/>
      <sheetName val="OH_Insentif2"/>
      <sheetName val="data_grafik2"/>
      <sheetName val="Bahan_&amp;_Upah2"/>
      <sheetName val="Bill_5_Summary2"/>
      <sheetName val="H-Bahan_&amp;_Tenaga2"/>
      <sheetName val="Unit_Rate_(2)2"/>
      <sheetName val="Rinci_PO2"/>
      <sheetName val="Kas_Bon2"/>
      <sheetName val="REKAP_UTAMA2"/>
      <sheetName val="Pintu-Jend_2"/>
      <sheetName val="rek_det_1_32"/>
      <sheetName val="Ind_MP_Sch_2"/>
      <sheetName val="BSD_(2)2"/>
      <sheetName val="H_SAT2"/>
      <sheetName val="Analisa_Gabungan2"/>
      <sheetName val="01A__RAB2"/>
      <sheetName val="HB_2"/>
      <sheetName val="rab_-_persiapan_&amp;_lantai-12"/>
      <sheetName val="Lt__1_(A)2"/>
      <sheetName val="CAPITOL_MEKANIKAL2"/>
      <sheetName val="Rekap_Direct_Cost2"/>
      <sheetName val="RumusTB_1_bln2"/>
      <sheetName val="RPP_12_SEPT2"/>
      <sheetName val="Harga_Bahan_&amp;_Upah_2"/>
      <sheetName val="HSBU_ANA2"/>
      <sheetName val="B___Norelec2"/>
      <sheetName val="SD_(1)2"/>
      <sheetName val="UBA_RAB2"/>
      <sheetName val="IRNA_B2"/>
      <sheetName val="CMU_22"/>
      <sheetName val="CAT-HRG_5"/>
      <sheetName val="DAF-_45"/>
      <sheetName val="DAF-NO_15"/>
      <sheetName val="DAF-NO_25"/>
      <sheetName val="DAF_NO_35"/>
      <sheetName val="DAF-NO_45"/>
      <sheetName val="Isolasi_Luar_Dalam5"/>
      <sheetName val="Isolasi_Luar5"/>
      <sheetName val="analisa_Str5"/>
      <sheetName val="Mon_Upah+Alat+Material4"/>
      <sheetName val="ana_drainase5"/>
      <sheetName val="PT_5"/>
      <sheetName val="Sat_Bah_&amp;_Up5"/>
      <sheetName val="Bill_No_13_15"/>
      <sheetName val="TAMKUR_3"/>
      <sheetName val="Daf_12"/>
      <sheetName val="BQ_mep4"/>
      <sheetName val="AHS_ASLI4"/>
      <sheetName val="ANALISA_ALAT_BERAT4"/>
      <sheetName val="Brd_Unit_Rate3"/>
      <sheetName val="Basic_Price3"/>
      <sheetName val="Analisa_&amp;_Upah4"/>
      <sheetName val="Sat__Pek_4"/>
      <sheetName val="DAFTAR_(2)4"/>
      <sheetName val="REF_ONLY4"/>
      <sheetName val="hg_sat_24"/>
      <sheetName val="hg_sat_BM4"/>
      <sheetName val="Bahan___Upah4"/>
      <sheetName val="Analisa_Harga4"/>
      <sheetName val="H_Satuan4"/>
      <sheetName val="Harsat_Bahan3"/>
      <sheetName val="Harsat_Upah3"/>
      <sheetName val="trial_balance3"/>
      <sheetName val="2_25"/>
      <sheetName val="an__struktur7"/>
      <sheetName val="Blk_A3"/>
      <sheetName val="Bill_rekap3"/>
      <sheetName val="Bill_of_Qty3"/>
      <sheetName val="BIAYA_UMUM3"/>
      <sheetName val="Ahs_23"/>
      <sheetName val="Ahs_13"/>
      <sheetName val="HRG_BHN3"/>
      <sheetName val="AHAS_PANEL3"/>
      <sheetName val="Sat_Bahan3"/>
      <sheetName val="Sat_Alat3"/>
      <sheetName val="Sat_Upah3"/>
      <sheetName val="FORM_X_COST3"/>
      <sheetName val="an_mek3"/>
      <sheetName val="Alat_3"/>
      <sheetName val="DAF-NO__x005f_x0012_3"/>
      <sheetName val="DAF-NO__x005f_x005f_x005f_x0012_3"/>
      <sheetName val="An_Arsitektur3"/>
      <sheetName val="An_Struktur3"/>
      <sheetName val="Unit_Rate3"/>
      <sheetName val="Analisa_ME_3"/>
      <sheetName val="an__struktur8"/>
      <sheetName val="RAB_(A)_(2)3"/>
      <sheetName val="B_T3"/>
      <sheetName val="CASF_LOW_f3"/>
      <sheetName val="Analisa___Upah3"/>
      <sheetName val="Bahan_Upah3"/>
      <sheetName val="Cap_DUL3"/>
      <sheetName val="ANALISA_MARET_093"/>
      <sheetName val="LAB_me3"/>
      <sheetName val="HARGA_ALAT3"/>
      <sheetName val="analisa_SNI3"/>
      <sheetName val="Als_Struk3"/>
      <sheetName val="daf_isi_(xref)3"/>
      <sheetName val="upah_bahan3"/>
      <sheetName val="Harga_Bahan3"/>
      <sheetName val="320000_CABANG_VI3"/>
      <sheetName val="bu_alat3"/>
      <sheetName val="sche_kons3"/>
      <sheetName val="bu_mat3"/>
      <sheetName val="bu_tenaga3"/>
      <sheetName val="HASAT_DASAR3"/>
      <sheetName val="tng_bhn_lstrk3"/>
      <sheetName val="vol_baja3"/>
      <sheetName val="ana_kusen3"/>
      <sheetName val="vol_struk3"/>
      <sheetName val="Daftar_Harga3"/>
      <sheetName val="ANALISA_3"/>
      <sheetName val="HM_MEK_3"/>
      <sheetName val="Bangunan_Utama3"/>
      <sheetName val="Strategic_Map3"/>
      <sheetName val="Daftar_Upah3"/>
      <sheetName val="Harga_Satuan3"/>
      <sheetName val="Costing_Tata_suara3"/>
      <sheetName val="01A-_RAB3"/>
      <sheetName val="H_Satuan_Dasar3"/>
      <sheetName val="BSC_ENG3"/>
      <sheetName val="ANALISA_STR_D-3-23"/>
      <sheetName val="Harga_ME_3"/>
      <sheetName val="DAF-NO__x005f_x005f_x005f_x005f_x005f_x005f_x0014"/>
      <sheetName val="ANALISA_GRS_TENGAH3"/>
      <sheetName val="ANALISA_STR_D-3-3_3"/>
      <sheetName val="alat_CETAK3"/>
      <sheetName val="IDC_tahap_II3"/>
      <sheetName val="BOQ_WIKA3"/>
      <sheetName val="R_A_B3"/>
      <sheetName val="OH_Transportasi3"/>
      <sheetName val="OH_Insentif3"/>
      <sheetName val="data_grafik3"/>
      <sheetName val="Bahan_&amp;_Upah3"/>
      <sheetName val="Bill_5_Summary3"/>
      <sheetName val="H-Bahan_&amp;_Tenaga3"/>
      <sheetName val="Unit_Rate_(2)3"/>
      <sheetName val="Rinci_PO3"/>
      <sheetName val="Kas_Bon3"/>
      <sheetName val="REKAP_UTAMA3"/>
      <sheetName val="Pintu-Jend_3"/>
      <sheetName val="rek_det_1_33"/>
      <sheetName val="Ind_MP_Sch_3"/>
      <sheetName val="BSD_(2)3"/>
      <sheetName val="01A__RAB3"/>
      <sheetName val="H_SAT3"/>
      <sheetName val="Analisa_Gabungan3"/>
      <sheetName val="IRNA_B3"/>
      <sheetName val="CMU_23"/>
      <sheetName val="HB_3"/>
      <sheetName val="rab_-_persiapan_&amp;_lantai-13"/>
      <sheetName val="Lt__1_(A)3"/>
      <sheetName val="CAPITOL_MEKANIKAL3"/>
      <sheetName val="Rekap_Direct_Cost3"/>
      <sheetName val="RumusTB_1_bln3"/>
      <sheetName val="RPP_12_SEPT3"/>
      <sheetName val="Harga_Bahan_&amp;_Upah_3"/>
      <sheetName val="HSBU_ANA3"/>
      <sheetName val="B___Norelec3"/>
      <sheetName val="SD_(1)3"/>
      <sheetName val="UBA_RAB3"/>
      <sheetName val="Sat_Bah___Up"/>
      <sheetName val="HARGA_PIPA"/>
      <sheetName val="Du_lieu"/>
      <sheetName val="Analisa Harga Satuan"/>
      <sheetName val="POL"/>
      <sheetName val="May"/>
      <sheetName val="PO2"/>
      <sheetName val="Monthly"/>
      <sheetName val="Manpower"/>
      <sheetName val="SITE-E"/>
      <sheetName val="Master Schedule"/>
      <sheetName val="BOQ_INT"/>
      <sheetName val="BILL of QUANTITY"/>
      <sheetName val="Analisa Ars"/>
      <sheetName val="Satpek"/>
      <sheetName val="Check"/>
      <sheetName val="UNIT PRICE ANALISYS"/>
      <sheetName val="DATA1"/>
      <sheetName val="Rekap Biaya"/>
      <sheetName val="A"/>
      <sheetName val="ANL."/>
      <sheetName val="BAPP 2"/>
      <sheetName val="Satdas"/>
      <sheetName val="330000 CABANG VII"/>
      <sheetName val="LMKC"/>
      <sheetName val="Laba JO"/>
      <sheetName val="hsp_STR_ARS"/>
      <sheetName val="RC-ANLPP"/>
      <sheetName val="map"/>
      <sheetName val="rkp"/>
      <sheetName val="HS ALAT"/>
      <sheetName val="HS UPAH"/>
      <sheetName val="PRODALAT"/>
      <sheetName val="LIST ANHARSAT"/>
      <sheetName val="Tabel Berat"/>
      <sheetName val="BoQ C4"/>
      <sheetName val="BSC"/>
      <sheetName val="ENG"/>
      <sheetName val="HSatuan"/>
      <sheetName val="Harian"/>
      <sheetName val="BQ PL - ST. HELENA"/>
      <sheetName val="PROGRESS"/>
      <sheetName val="D7(1)"/>
      <sheetName val="4-Basic Price"/>
      <sheetName val="List"/>
      <sheetName val="2.Hydrant"/>
      <sheetName val="3. Plumbing"/>
      <sheetName val="7.firealarm"/>
      <sheetName val="8.listrik&amp;ptr"/>
      <sheetName val="6.ts"/>
      <sheetName val="5.tlp"/>
      <sheetName val="Bill 3 Summary"/>
      <sheetName val="DAF-NO._x005f_x005f_x005f"/>
      <sheetName val="PO-2"/>
      <sheetName val="analisa stroke"/>
      <sheetName val="hsd"/>
      <sheetName val="sai"/>
      <sheetName val="Bill of Qty MEP"/>
      <sheetName val="Analisa Alat"/>
      <sheetName val="Rekap Analisa"/>
      <sheetName val="Mat'l"/>
      <sheetName val="Wiw"/>
      <sheetName val="ARP-2 Cfutama"/>
      <sheetName val="작성기준"/>
      <sheetName val="LAP   (4)"/>
      <sheetName val="LAP   (11)"/>
      <sheetName val="ALEK"/>
      <sheetName val="HargaDasar"/>
      <sheetName val="R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Harga MAt"/>
      <sheetName val="Foundation"/>
      <sheetName val="SITE-E"/>
      <sheetName val="TONG HOP VL-NC"/>
      <sheetName val="#REF"/>
      <sheetName val="chitiet"/>
      <sheetName val="DONGIA"/>
      <sheetName val="DON GIA"/>
      <sheetName val="DG"/>
      <sheetName val="TONGKE3p "/>
      <sheetName val="VCV-BE-TONG"/>
      <sheetName val="CHITIET VL-NC"/>
      <sheetName val="SAP"/>
      <sheetName val="ALEK"/>
      <sheetName val="H.Satuan"/>
      <sheetName val="DAF-2"/>
      <sheetName val="Fill this out first___"/>
      <sheetName val="Mtd_Pelak"/>
      <sheetName val="Bangunan Utama"/>
      <sheetName val="TE TS FA LAN MATV"/>
      <sheetName val="FINISHING"/>
      <sheetName val="PLUMBING"/>
      <sheetName val="STRUKTUR"/>
      <sheetName val="BAG-III"/>
      <sheetName val="HB"/>
      <sheetName val="Analisa ME"/>
      <sheetName val="REF.ONLY"/>
      <sheetName val="DAFTAR HARGA"/>
      <sheetName val="Fill this out first..."/>
      <sheetName val="BAHAN"/>
      <sheetName val="Elektrikal"/>
      <sheetName val="Anls"/>
      <sheetName val="Harga_MAt"/>
      <sheetName val="anal"/>
      <sheetName val="HRG BHN"/>
      <sheetName val="Material"/>
      <sheetName val="harsat_str"/>
      <sheetName val="Koef"/>
      <sheetName val="BQ"/>
      <sheetName val="Scd_RAB"/>
      <sheetName val="Penwrn"/>
      <sheetName val="Schedule"/>
      <sheetName val="Harsat"/>
      <sheetName val="Harga Satuan"/>
      <sheetName val="UP PL"/>
      <sheetName val="Analisa Bupati"/>
      <sheetName val="Currency Rate"/>
      <sheetName val="Factor"/>
      <sheetName val="ES_aLL"/>
      <sheetName val="Analisa Baku ME"/>
      <sheetName val="Rekap Direct Cost"/>
      <sheetName val="CONSUMABLE"/>
      <sheetName val="Bhn"/>
      <sheetName val="Fill_this_out_first___"/>
      <sheetName val="OFFICE 2 LT"/>
      <sheetName val="Code 02"/>
      <sheetName val="Code 03"/>
      <sheetName val="Code 04"/>
      <sheetName val="Code 05"/>
      <sheetName val="Code 06"/>
      <sheetName val="Code 07"/>
      <sheetName val="Code 09"/>
      <sheetName val="DAF_2"/>
      <sheetName val="ch"/>
      <sheetName val="ANALISA PEK.UMUM"/>
      <sheetName val="TNHCHINH"/>
      <sheetName val="TDTKP"/>
      <sheetName val="Analisa -Baku"/>
      <sheetName val="BQNSC"/>
      <sheetName val="BQ ME"/>
      <sheetName val="BAG_III"/>
      <sheetName val="ES-aLL"/>
      <sheetName val="valve"/>
      <sheetName val="ppr12"/>
      <sheetName val="Summary_BQ"/>
      <sheetName val="SECURITY"/>
      <sheetName val="Telephone"/>
      <sheetName val="S System"/>
      <sheetName val="UPAH-BAHAN."/>
      <sheetName val="BOQ"/>
      <sheetName val="Unit Rate"/>
      <sheetName val="TOWN"/>
      <sheetName val="ESCON"/>
      <sheetName val="DAFTAR HARGA SATUAN MATERIAL"/>
      <sheetName val="Upah_Bahan"/>
      <sheetName val="ARSITEKTUR"/>
      <sheetName val="Hrg.Sat"/>
      <sheetName val="Material&amp;Alat"/>
      <sheetName val="DB"/>
      <sheetName val="csdim"/>
      <sheetName val="cdsload"/>
      <sheetName val="chsload"/>
      <sheetName val="CLAMP"/>
      <sheetName val="cvsload"/>
      <sheetName val="pipe"/>
      <sheetName val="TH VL, NC, DDHT Thanhphuoc"/>
      <sheetName val="Tiepdia"/>
      <sheetName val="Cover"/>
      <sheetName val="Kontrak awal"/>
      <sheetName val="Check List LBP"/>
      <sheetName val="3.g. Ikht.Biaya"/>
      <sheetName val="Prelim"/>
      <sheetName val="Analisa ME "/>
      <sheetName val="Direct Cost"/>
      <sheetName val="price"/>
      <sheetName val="DaftarHarga"/>
      <sheetName val="Analisa Hrg Sat "/>
      <sheetName val="작성기준"/>
      <sheetName val="Total Load List"/>
      <sheetName val="H_Satuan"/>
      <sheetName val="Bangunan_Utama"/>
      <sheetName val="CashFlow"/>
      <sheetName val="Coord"/>
      <sheetName val="Bill rekap"/>
      <sheetName val="Bunga"/>
      <sheetName val="Isolasi Luar Dalam"/>
      <sheetName val="Isolasi Luar"/>
      <sheetName val="rab"/>
      <sheetName val="an. struktur"/>
      <sheetName val="Dashboard"/>
      <sheetName val="Bill sipil"/>
      <sheetName val="BQ-Str"/>
      <sheetName val="MTO REV.0"/>
      <sheetName val="Rekap dpb 11"/>
      <sheetName val="LB 01"/>
      <sheetName val="CATU DAYA LISTRIK PLB"/>
      <sheetName val="PERALATAN UTAMA PK"/>
      <sheetName val="CATU DAYA LISTRIK PK"/>
      <sheetName val="PERALATAN &amp; KATUP2 PK"/>
      <sheetName val="PERALATAN UTAMA PLB"/>
      <sheetName val="PERALATAN &amp; KATUP2 PLB"/>
      <sheetName val="PEMIPAAN PK"/>
      <sheetName val="PEMIPAAN PLB"/>
      <sheetName val="div"/>
      <sheetName val="REF_ONLY"/>
      <sheetName val="BQ-ME"/>
      <sheetName val=" R A B"/>
      <sheetName val="CERT"/>
      <sheetName val="Smry Wk (P I)"/>
      <sheetName val="lap-bulan"/>
      <sheetName val="Lap-Minggu"/>
      <sheetName val="BAG_2"/>
      <sheetName val="A_2"/>
      <sheetName val="div7"/>
      <sheetName val="LABTOTAL"/>
      <sheetName val="hbaup"/>
      <sheetName val="Rekap"/>
      <sheetName val="Sheet1"/>
      <sheetName val="Rekapitulasi"/>
      <sheetName val="COA-17"/>
      <sheetName val="Soil factor"/>
      <sheetName val="Pricing-2"/>
      <sheetName val="Cessie"/>
      <sheetName val="material "/>
      <sheetName val="ref"/>
      <sheetName val="villa"/>
      <sheetName val="Eval TW I 2014"/>
      <sheetName val="Prognosa 2014"/>
      <sheetName val="3"/>
      <sheetName val="surfacing &amp; point..."/>
      <sheetName val="stone mas ARE"/>
      <sheetName val="REKAP ARSITEKTUR"/>
      <sheetName val="ANALISA - PGRKAN"/>
      <sheetName val="REKAP AHS Lansekap"/>
      <sheetName val="daftar timbngn percoba marshal"/>
      <sheetName val="C"/>
      <sheetName val="BasicPrice"/>
      <sheetName val="dft-harga"/>
      <sheetName val="Tabels"/>
      <sheetName val="gabungan (2)"/>
      <sheetName val="clg fin"/>
      <sheetName val="flr fin"/>
      <sheetName val="Col"/>
      <sheetName val="Rif_Col"/>
      <sheetName val="timber frame"/>
      <sheetName val="Wall Qty"/>
      <sheetName val="roof fin"/>
      <sheetName val="Flr, Rf Bm"/>
      <sheetName val="Rif_PCap"/>
      <sheetName val="Flr Slb, stair"/>
      <sheetName val="Gd Bm"/>
      <sheetName val="PC, G.Slab"/>
      <sheetName val="wall fin"/>
      <sheetName val="info"/>
      <sheetName val="Pendahuluan"/>
      <sheetName val="harga"/>
      <sheetName val="FORM X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KH-Q1,Q2,01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Fill this out first..."/>
      <sheetName val="Elektrikal"/>
      <sheetName val="BQ"/>
      <sheetName val="DAF-2"/>
      <sheetName val="SCHEDULLE (2)"/>
      <sheetName val="SUMMARY"/>
      <sheetName val="Bang ve"/>
      <sheetName val="Bang tong ke"/>
      <sheetName val="Liet ke vat tu"/>
      <sheetName val="SITE-E"/>
      <sheetName val="h.satuan"/>
      <sheetName val="REF.ONLY"/>
      <sheetName val="Material-mr"/>
      <sheetName val="Bhn"/>
      <sheetName val="Database"/>
      <sheetName val="ACC"/>
      <sheetName val="An. Beton"/>
      <sheetName val="eqp-rek"/>
      <sheetName val="Local Cost Centres"/>
      <sheetName val="Data Sheet"/>
      <sheetName val="Currency Code"/>
      <sheetName val="Production Centre"/>
      <sheetName val="Project Groups"/>
      <sheetName val="WF "/>
      <sheetName val="Cover"/>
      <sheetName val="SoCF (contract)"/>
      <sheetName val="SoCF"/>
      <sheetName val="MC_Q"/>
      <sheetName val="HRG BHN"/>
      <sheetName val="Analisa Upah &amp; Bahan Plum"/>
      <sheetName val="Sub-Contractor"/>
      <sheetName val="HargaBahan"/>
      <sheetName val="Fill this out first___"/>
      <sheetName val="material "/>
      <sheetName val="FINISHING"/>
      <sheetName val="PLUMBING"/>
      <sheetName val="STRUKTUR"/>
      <sheetName val="HrgUpahBahan"/>
      <sheetName val="prelim"/>
      <sheetName val="INDEX"/>
      <sheetName val="BQ SPP"/>
      <sheetName val="villa"/>
      <sheetName val="Settings"/>
      <sheetName val="A"/>
      <sheetName val="Fill_this_out_first___"/>
      <sheetName val="Bang_ve"/>
      <sheetName val="Bang_tong_ke"/>
      <sheetName val="Liet_ke_vat_tu"/>
      <sheetName val="SCH2"/>
      <sheetName val="GSMTOWER"/>
      <sheetName val="FORM X COST"/>
      <sheetName val="I-ME"/>
      <sheetName val="I-KAMAR"/>
      <sheetName val="DAF_3"/>
      <sheetName val="Rekap TamKur"/>
      <sheetName val="DAF_5_1"/>
      <sheetName val="DAF_5_2"/>
      <sheetName val="Ijin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SAP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ch"/>
      <sheetName val="ES-aLL"/>
      <sheetName val="DETAIL"/>
      <sheetName val="BOW"/>
      <sheetName val="Rekap Direct Cost"/>
      <sheetName val="r.tank"/>
      <sheetName val="An_ Beton"/>
      <sheetName val="PROTECTION "/>
      <sheetName val="an. struktur"/>
      <sheetName val="harsat"/>
      <sheetName val="Dashboard"/>
      <sheetName val="Str A"/>
      <sheetName val="Daftar Upah"/>
      <sheetName val="Daftar Harga"/>
      <sheetName val="Subcont"/>
      <sheetName val="BAG_2"/>
      <sheetName val="Foundation"/>
      <sheetName val="bau"/>
      <sheetName val="MAPP"/>
      <sheetName val="rek det 1-3"/>
      <sheetName val="ALEK"/>
      <sheetName val="Sub"/>
      <sheetName val="Steel-Twr"/>
      <sheetName val="MATERIAL+UPAH"/>
      <sheetName val="DAF_2"/>
      <sheetName val="RAB"/>
      <sheetName val="Analisa &amp; Upah"/>
      <sheetName val="Pipe"/>
      <sheetName val="Cont"/>
      <sheetName val="COST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name"/>
      <sheetName val="THXM-tr"/>
      <sheetName val="pp3x!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K,DTt5-6"/>
      <sheetName val="K,DTt7-11"/>
      <sheetName val="K,DTt5-6 (2)"/>
      <sheetName val="K,DTt7-11 (2)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SDL"/>
      <sheetName val="toketoanCND MSTS"/>
      <sheetName val="TSKH"/>
      <sheetName val="1"/>
      <sheetName val="Tong_GT_khac_Pbo_v!n_GT"/>
      <sheetName val="1-1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Tinh_CT__x0003__x0000_o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L_NC_溼_XL_kha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DINH MUC"/>
      <sheetName val="A301"/>
      <sheetName val="cc"/>
      <sheetName val="thau.xls]SAM OTO 1100-20 DN"/>
      <sheetName val="toketoanCLD MSTS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"/>
      <sheetName val="dtxl"/>
      <sheetName val="DANHPHAP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S.UPAH"/>
      <sheetName val="DAF.ALAT"/>
      <sheetName val="4-Basic Price"/>
      <sheetName val="Bhn upah"/>
      <sheetName val="3-DIV2"/>
      <sheetName val="alat"/>
      <sheetName val="anal_hs"/>
      <sheetName val="info"/>
      <sheetName val="Analisa HSP"/>
      <sheetName val="Consumable"/>
      <sheetName val="Equipment"/>
      <sheetName val="Basic Price"/>
      <sheetName val="Labor"/>
      <sheetName val="daffin"/>
      <sheetName val="간접비내역-1"/>
      <sheetName val="Chi_tiet_cot_ph۽"/>
      <sheetName val="upah"/>
      <sheetName val="Material&amp;Alat"/>
      <sheetName val="DB"/>
      <sheetName val="Daf 1"/>
      <sheetName val="90-100-SPACY"/>
      <sheetName val="SAM25-50"/>
      <sheetName val="SAM75"/>
      <sheetName val="nhot1-ES"/>
      <sheetName val="nhot 0,8-ES"/>
      <sheetName val="sen AP 428"/>
      <sheetName val="Daftar Bahan"/>
      <sheetName val="PO2"/>
      <sheetName val="Cash DP Lapangan"/>
      <sheetName val="Cash Wilayah"/>
      <sheetName val="Hutang Lap"/>
      <sheetName val="Hutang-Wil"/>
      <sheetName val="ANALISA ALAT BERAT"/>
      <sheetName val="****00"/>
      <sheetName val="analisa alat"/>
      <sheetName val="Currency Rate"/>
      <sheetName val="TS_Q"/>
      <sheetName val="B.T"/>
      <sheetName val="Analisa -Baku"/>
      <sheetName val="BQNSC"/>
      <sheetName val="Deep Well"/>
      <sheetName val="Pek Luar"/>
      <sheetName val="Mall"/>
      <sheetName val="Parkir"/>
      <sheetName val="boq"/>
      <sheetName val="Escalation Code"/>
      <sheetName val="UMUM"/>
      <sheetName val="HSDALAT"/>
      <sheetName val="bukan PNS"/>
      <sheetName val="basic"/>
      <sheetName val="12mar98 electronic"/>
      <sheetName val="Anal_C_&amp;_F5"/>
      <sheetName val="Cut_&amp;_Fill5"/>
      <sheetName val="RAB_Asrama5"/>
      <sheetName val="T__Whudu5"/>
      <sheetName val="Time_Schdl5"/>
      <sheetName val="Fill_this_out_first___8"/>
      <sheetName val="SCHEDULLE_(2)5"/>
      <sheetName val="Bang_ve5"/>
      <sheetName val="Bang_tong_ke5"/>
      <sheetName val="Liet_ke_vat_tu5"/>
      <sheetName val="h_satuan3"/>
      <sheetName val="REF_ONLY3"/>
      <sheetName val="Rekap_Direct_Cost1"/>
      <sheetName val="WF_3"/>
      <sheetName val="An__Beton4"/>
      <sheetName val="Bhn_upah1"/>
      <sheetName val="4-Basic_Price1"/>
      <sheetName val="Analisa_HSP1"/>
      <sheetName val="Local_Cost_Centres5"/>
      <sheetName val="Data_Sheet5"/>
      <sheetName val="Currency_Code5"/>
      <sheetName val="Production_Centre5"/>
      <sheetName val="Project_Groups5"/>
      <sheetName val="Basic_Price1"/>
      <sheetName val="HRG_BHN3"/>
      <sheetName val="Analisa_Upah_&amp;_Bahan_Plum3"/>
      <sheetName val="BQ_SPP3"/>
      <sheetName val="SoCF_(contract)1"/>
      <sheetName val="Daftar_Bahan1"/>
      <sheetName val="Cash_DP_Lapangan1"/>
      <sheetName val="Cash_Wilayah1"/>
      <sheetName val="Hutang_Lap1"/>
      <sheetName val="S_UPAH1"/>
      <sheetName val="DAF_ALAT1"/>
      <sheetName val="ANALISA_ALAT_BERAT1"/>
      <sheetName val="Currency_Rate1"/>
      <sheetName val="analisa_alat1"/>
      <sheetName val="B_T1"/>
      <sheetName val="Daf_11"/>
      <sheetName val="FORM_X_COST3"/>
      <sheetName val="Analisa_-Baku1"/>
      <sheetName val="Deep_Well1"/>
      <sheetName val="Pek_Luar1"/>
      <sheetName val="Escalation_Code1"/>
      <sheetName val="Rekap_TamKur3"/>
      <sheetName val="Fill_this_out_first___9"/>
      <sheetName val="tong_hop1"/>
      <sheetName val="pp3p_1"/>
      <sheetName val="r_tank1"/>
      <sheetName val="An__Beton5"/>
      <sheetName val="PROTECTION_1"/>
      <sheetName val="an__struktur1"/>
      <sheetName val="Str_A1"/>
      <sheetName val="Daftar_Upah1"/>
      <sheetName val="Daftar_Harga1"/>
      <sheetName val="bukan_PNS1"/>
      <sheetName val="rek_det_1-31"/>
      <sheetName val="Anal_C_&amp;_F4"/>
      <sheetName val="Cut_&amp;_Fill4"/>
      <sheetName val="RAB_Asrama4"/>
      <sheetName val="T__Whudu4"/>
      <sheetName val="Time_Schdl4"/>
      <sheetName val="Fill_this_out_first___6"/>
      <sheetName val="SCHEDULLE_(2)4"/>
      <sheetName val="Bang_ve4"/>
      <sheetName val="Bang_tong_ke4"/>
      <sheetName val="Liet_ke_vat_tu4"/>
      <sheetName val="h_satuan2"/>
      <sheetName val="REF_ONLY2"/>
      <sheetName val="Rekap_Direct_Cost"/>
      <sheetName val="WF_2"/>
      <sheetName val="An__Beton2"/>
      <sheetName val="Bhn_upah"/>
      <sheetName val="4-Basic_Price"/>
      <sheetName val="Analisa_HSP"/>
      <sheetName val="Local_Cost_Centres4"/>
      <sheetName val="Data_Sheet4"/>
      <sheetName val="Currency_Code4"/>
      <sheetName val="Production_Centre4"/>
      <sheetName val="Project_Groups4"/>
      <sheetName val="Basic_Price"/>
      <sheetName val="HRG_BHN2"/>
      <sheetName val="Analisa_Upah_&amp;_Bahan_Plum2"/>
      <sheetName val="BQ_SPP2"/>
      <sheetName val="SoCF_(contract)"/>
      <sheetName val="Daftar_Bahan"/>
      <sheetName val="Cash_DP_Lapangan"/>
      <sheetName val="Cash_Wilayah"/>
      <sheetName val="Hutang_Lap"/>
      <sheetName val="S_UPAH"/>
      <sheetName val="DAF_ALAT"/>
      <sheetName val="ANALISA_ALAT_BERAT"/>
      <sheetName val="analisa_alat"/>
      <sheetName val="Currency_Rate"/>
      <sheetName val="B_T"/>
      <sheetName val="Daf_1"/>
      <sheetName val="FORM_X_COST2"/>
      <sheetName val="Analisa_-Baku"/>
      <sheetName val="Deep_Well"/>
      <sheetName val="Pek_Luar"/>
      <sheetName val="Escalation_Code"/>
      <sheetName val="Rekap_TamKur2"/>
      <sheetName val="Fill_this_out_first___7"/>
      <sheetName val="tong_hop"/>
      <sheetName val="pp3p_"/>
      <sheetName val="r_tank"/>
      <sheetName val="An__Beton3"/>
      <sheetName val="PROTECTION_"/>
      <sheetName val="an__struktur"/>
      <sheetName val="Str_A"/>
      <sheetName val="Daftar_Upah"/>
      <sheetName val="Daftar_Harga"/>
      <sheetName val="bukan_PNS"/>
      <sheetName val="rek_det_1-3"/>
      <sheetName val="12mar98_electronic"/>
      <sheetName val="Analisa_&amp;_Upah"/>
      <sheetName val="12mar98_electronic1"/>
      <sheetName val="Analisa_&amp;_Upah1"/>
      <sheetName val="Anal_C_&amp;_F6"/>
      <sheetName val="Cut_&amp;_Fill6"/>
      <sheetName val="RAB_Asrama6"/>
      <sheetName val="T__Whudu6"/>
      <sheetName val="Time_Schdl6"/>
      <sheetName val="Fill_this_out_first___10"/>
      <sheetName val="SCHEDULLE_(2)6"/>
      <sheetName val="Bang_ve6"/>
      <sheetName val="Bang_tong_ke6"/>
      <sheetName val="Liet_ke_vat_tu6"/>
      <sheetName val="h_satuan4"/>
      <sheetName val="REF_ONLY4"/>
      <sheetName val="Rekap_Direct_Cost2"/>
      <sheetName val="WF_4"/>
      <sheetName val="An__Beton6"/>
      <sheetName val="Bhn_upah2"/>
      <sheetName val="4-Basic_Price2"/>
      <sheetName val="Analisa_HSP2"/>
      <sheetName val="Local_Cost_Centres6"/>
      <sheetName val="Data_Sheet6"/>
      <sheetName val="Currency_Code6"/>
      <sheetName val="Production_Centre6"/>
      <sheetName val="Project_Groups6"/>
      <sheetName val="Basic_Price2"/>
      <sheetName val="HRG_BHN4"/>
      <sheetName val="Analisa_Upah_&amp;_Bahan_Plum4"/>
      <sheetName val="BQ_SPP4"/>
      <sheetName val="SoCF_(contract)2"/>
      <sheetName val="Daftar_Bahan2"/>
      <sheetName val="Cash_DP_Lapangan2"/>
      <sheetName val="Cash_Wilayah2"/>
      <sheetName val="Hutang_Lap2"/>
      <sheetName val="S_UPAH2"/>
      <sheetName val="DAF_ALAT2"/>
      <sheetName val="ANALISA_ALAT_BERAT2"/>
      <sheetName val="Currency_Rate2"/>
      <sheetName val="analisa_alat2"/>
      <sheetName val="B_T2"/>
      <sheetName val="Daf_12"/>
      <sheetName val="FORM_X_COST4"/>
      <sheetName val="Analisa_-Baku2"/>
      <sheetName val="Deep_Well2"/>
      <sheetName val="Pek_Luar2"/>
      <sheetName val="Escalation_Code2"/>
      <sheetName val="Rekap_TamKur4"/>
      <sheetName val="Fill_this_out_first___11"/>
      <sheetName val="tong_hop2"/>
      <sheetName val="pp3p_2"/>
      <sheetName val="r_tank2"/>
      <sheetName val="An__Beton7"/>
      <sheetName val="PROTECTION_2"/>
      <sheetName val="an__struktur2"/>
      <sheetName val="Str_A2"/>
      <sheetName val="Daftar_Upah2"/>
      <sheetName val="Daftar_Harga2"/>
      <sheetName val="bukan_PNS2"/>
      <sheetName val="rek_det_1-32"/>
      <sheetName val="12mar98_electronic2"/>
      <sheetName val="Analisa_&amp;_Upah2"/>
      <sheetName val="Anal_C_&amp;_F7"/>
      <sheetName val="Cut_&amp;_Fill7"/>
      <sheetName val="RAB_Asrama7"/>
      <sheetName val="T__Whudu7"/>
      <sheetName val="Time_Schdl7"/>
      <sheetName val="Fill_this_out_first___12"/>
      <sheetName val="SCHEDULLE_(2)7"/>
      <sheetName val="Bang_ve7"/>
      <sheetName val="Bang_tong_ke7"/>
      <sheetName val="Liet_ke_vat_tu7"/>
      <sheetName val="h_satuan5"/>
      <sheetName val="REF_ONLY5"/>
      <sheetName val="Rekap_Direct_Cost3"/>
      <sheetName val="WF_5"/>
      <sheetName val="An__Beton8"/>
      <sheetName val="Bhn_upah3"/>
      <sheetName val="4-Basic_Price3"/>
      <sheetName val="Analisa_HSP3"/>
      <sheetName val="Local_Cost_Centres7"/>
      <sheetName val="Data_Sheet7"/>
      <sheetName val="Currency_Code7"/>
      <sheetName val="Production_Centre7"/>
      <sheetName val="Project_Groups7"/>
      <sheetName val="Basic_Price3"/>
      <sheetName val="HRG_BHN5"/>
      <sheetName val="Analisa_Upah_&amp;_Bahan_Plum5"/>
      <sheetName val="BQ_SPP5"/>
      <sheetName val="SoCF_(contract)3"/>
      <sheetName val="Daftar_Bahan3"/>
      <sheetName val="Cash_DP_Lapangan3"/>
      <sheetName val="Cash_Wilayah3"/>
      <sheetName val="Hutang_Lap3"/>
      <sheetName val="S_UPAH3"/>
      <sheetName val="DAF_ALAT3"/>
      <sheetName val="ANALISA_ALAT_BERAT3"/>
      <sheetName val="analisa_alat3"/>
      <sheetName val="Currency_Rate3"/>
      <sheetName val="B_T3"/>
      <sheetName val="Daf_13"/>
      <sheetName val="FORM_X_COST5"/>
      <sheetName val="Analisa_-Baku3"/>
      <sheetName val="Deep_Well3"/>
      <sheetName val="Pek_Luar3"/>
      <sheetName val="Escalation_Code3"/>
      <sheetName val="Rekap_TamKur5"/>
      <sheetName val="Fill_this_out_first___13"/>
      <sheetName val="tong_hop3"/>
      <sheetName val="pp3p_3"/>
      <sheetName val="r_tank3"/>
      <sheetName val="An__Beton9"/>
      <sheetName val="PROTECTION_3"/>
      <sheetName val="an__struktur3"/>
      <sheetName val="Str_A3"/>
      <sheetName val="Daftar_Upah3"/>
      <sheetName val="Daftar_Harga3"/>
      <sheetName val="bukan_PNS3"/>
      <sheetName val="rek_det_1-33"/>
      <sheetName val="12mar98_electronic3"/>
      <sheetName val="Analisa_&amp;_Upah3"/>
      <sheetName val="____00"/>
      <sheetName val="Analisa Harga Satuan"/>
      <sheetName val="ESCON"/>
      <sheetName val="dongia (2)"/>
      <sheetName val="giathanh1"/>
      <sheetName val="WS"/>
      <sheetName val="Rekap Addendum"/>
      <sheetName val="Rekap "/>
      <sheetName val="Cor Apt"/>
      <sheetName val="Cover (x)"/>
      <sheetName val="BQ-MEK-MB"/>
      <sheetName val="DAF-5"/>
      <sheetName val="ANalat"/>
      <sheetName val="DFT HRG"/>
      <sheetName val="Peralatan (2)"/>
      <sheetName val="5-Peralatan"/>
      <sheetName val="Kuantitas &amp; Harga"/>
      <sheetName val="Hrg. Sat"/>
      <sheetName val="Contract-Data"/>
      <sheetName val="CASH-lapangan"/>
      <sheetName val="CASH-wILAYAH"/>
      <sheetName val="hutang-lapangan "/>
      <sheetName val="Hutang-WILAYAH"/>
      <sheetName val="@UpahBahan"/>
      <sheetName val="Material Baja"/>
      <sheetName val="A-StdUpah"/>
      <sheetName val="Compare"/>
      <sheetName val="Bank"/>
      <sheetName val="Bunga"/>
      <sheetName val="RAP"/>
      <sheetName val="upah bahan"/>
      <sheetName val="COA-17"/>
      <sheetName val="3-DIV3"/>
      <sheetName val="Cash in"/>
      <sheetName val="HM.MEK."/>
      <sheetName val="Factor"/>
      <sheetName val="KODE"/>
      <sheetName val="Schedule"/>
      <sheetName val="Penwrn"/>
      <sheetName val="div7"/>
      <sheetName val="Sch Total"/>
      <sheetName val="MasterMksAgst07"/>
      <sheetName val="ANALISA "/>
      <sheetName val="Progress"/>
      <sheetName val="Direct Cost"/>
      <sheetName val="Analisa ME "/>
      <sheetName val="Inputs"/>
      <sheetName val="Cont-Print"/>
      <sheetName val="HOLDING-TB"/>
      <sheetName val="Core Drill"/>
    </sheetNames>
    <sheetDataSet>
      <sheetData sheetId="0">
        <row r="6">
          <cell r="C6">
            <v>1.5644349070100143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 refreshError="1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/>
      <sheetData sheetId="659" refreshError="1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 refreshError="1"/>
      <sheetData sheetId="976"/>
      <sheetData sheetId="977"/>
      <sheetData sheetId="978"/>
      <sheetData sheetId="979" refreshError="1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u_lieu"/>
      <sheetName val="Analisa"/>
      <sheetName val="DAF-2"/>
    </sheetNames>
    <sheetDataSet>
      <sheetData sheetId="0"/>
      <sheetData sheetId="1"/>
      <sheetData sheetId="2">
        <row r="9">
          <cell r="N9">
            <v>118182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ver"/>
      <sheetName val="segmen"/>
      <sheetName val="arp-11-13"/>
      <sheetName val="arp-16"/>
      <sheetName val="ARP-10"/>
      <sheetName val="arp-9c"/>
      <sheetName val="arp-9e"/>
      <sheetName val="arp-9hf"/>
      <sheetName val="arp-4-5"/>
      <sheetName val="PraOps"/>
      <sheetName val="arp-3a"/>
      <sheetName val="arp-3b"/>
      <sheetName val="arp-1"/>
      <sheetName val="arp-17"/>
      <sheetName val="arp-18"/>
      <sheetName val="data"/>
      <sheetName val="arp-20"/>
      <sheetName val="arp-6"/>
      <sheetName val="ARP_10"/>
      <sheetName val="arp_3a"/>
      <sheetName val="gvl"/>
      <sheetName val="Du_lieu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G47">
            <v>520000007</v>
          </cell>
        </row>
      </sheetData>
      <sheetData sheetId="12"/>
      <sheetData sheetId="13">
        <row r="47">
          <cell r="G47">
            <v>520000007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L-1"/>
      <sheetName val="Basic"/>
      <sheetName val="Rekap"/>
      <sheetName val="Analisa"/>
      <sheetName val="Preparation"/>
      <sheetName val="Grading"/>
      <sheetName val="Utility"/>
      <sheetName val="Bridge-st 01"/>
      <sheetName val="Bridge-st 02"/>
      <sheetName val="Site"/>
      <sheetName val="Schedule"/>
      <sheetName val="Ahs Alat"/>
      <sheetName val="Provisi &amp; Astek"/>
      <sheetName val="K-3"/>
      <sheetName val="Gaji"/>
      <sheetName val="Sumberdaya"/>
      <sheetName val="arp-3a"/>
      <sheetName val="ARP-10"/>
      <sheetName val="gvl"/>
      <sheetName val="Du_lieu"/>
    </sheetNames>
    <sheetDataSet>
      <sheetData sheetId="0"/>
      <sheetData sheetId="1">
        <row r="12">
          <cell r="D12" t="str">
            <v>Tanah urug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Informasi"/>
      <sheetName val="Basic"/>
      <sheetName val="arp-3a"/>
      <sheetName val="ARP-10"/>
      <sheetName val="gvl"/>
      <sheetName val="Div2"/>
      <sheetName val="03.BoQ Architecture"/>
      <sheetName val="BQ-Tenis"/>
      <sheetName val="Arsitektur"/>
      <sheetName val="Material"/>
      <sheetName val="BOQ_Aula"/>
      <sheetName val="Prelim"/>
      <sheetName val="112-885"/>
      <sheetName val="srtberkas"/>
      <sheetName val="upah&amp;bahan"/>
      <sheetName val="RAB Gedung Utama"/>
      <sheetName val="SELISIH HARGA"/>
      <sheetName val="data"/>
      <sheetName val="Analisa"/>
      <sheetName val="Rencana Anggaran Biaya"/>
      <sheetName val="Harga Satuan"/>
      <sheetName val="daf-3(OK)"/>
      <sheetName val="daf-7(OK)"/>
      <sheetName val="HARSAT"/>
      <sheetName val="2-Genset print"/>
      <sheetName val="Rekap"/>
      <sheetName val="Biaya Pendahuluan Upah"/>
      <sheetName val="RL Biaya"/>
      <sheetName val="EBK"/>
      <sheetName val="RL Usaha"/>
      <sheetName val="FAK"/>
      <sheetName val="notas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ul"/>
      <sheetName val="Alat"/>
      <sheetName val="SumBoQ C4"/>
      <sheetName val="BoQ C4"/>
      <sheetName val="DayWorks"/>
      <sheetName val="Analisa"/>
      <sheetName val="mat.dominan"/>
      <sheetName val="Resiko"/>
      <sheetName val="Isolasi Luar Dalam"/>
      <sheetName val="Isolasi Luar"/>
      <sheetName val="Basic"/>
      <sheetName val="arp-3a"/>
      <sheetName val="ARP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  <sheetName val="BoQ C4"/>
      <sheetName val="Isolasi Luar Dalam"/>
      <sheetName val="Isolasi Luar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"/>
      <sheetName val="Data"/>
      <sheetName val="ToC"/>
      <sheetName val="Sch"/>
      <sheetName val="Summ"/>
      <sheetName val="BoQ"/>
      <sheetName val="Pivot"/>
      <sheetName val="Analisa"/>
      <sheetName val="Rate"/>
      <sheetName val="UPA"/>
      <sheetName val="Mob-Demob"/>
      <sheetName val="Establishment"/>
      <sheetName val="Sheet2"/>
      <sheetName val="DC"/>
      <sheetName val="Eqp"/>
      <sheetName val="Mat"/>
      <sheetName val="Lab"/>
      <sheetName val="List of Eqp"/>
      <sheetName val="SubCt"/>
      <sheetName val="Supp"/>
      <sheetName val="Sheet1"/>
      <sheetName val="cektotal"/>
      <sheetName val="DafIsi"/>
      <sheetName val="hit"/>
      <sheetName val="hit-jemb"/>
      <sheetName val="BoQ C4"/>
      <sheetName val="5-Peralata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List of Eqp"/>
      <sheetName val="Analisa"/>
      <sheetName val="UPA"/>
      <sheetName val="5-Peralatan"/>
      <sheetName val="BoQ C4"/>
    </sheetNames>
    <sheetDataSet>
      <sheetData sheetId="0">
        <row r="15">
          <cell r="A15">
            <v>10010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fik"/>
      <sheetName val="per proyek"/>
      <sheetName val="rincian per proyek"/>
      <sheetName val="Pricing"/>
      <sheetName val="Isolasi Luar Dalam"/>
      <sheetName val="Isolasi Luar"/>
      <sheetName val="List of Eqp"/>
      <sheetName val="Analisa"/>
      <sheetName val="UPA"/>
      <sheetName val="BOQ"/>
      <sheetName val="5-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2s.d4e"/>
      <sheetName val="lAMP.13"/>
      <sheetName val="lAMP.11-12"/>
      <sheetName val="Lamp.9-10"/>
      <sheetName val="Lamp.8"/>
      <sheetName val="Lamp.7"/>
      <sheetName val="Biaya Peralat"/>
      <sheetName val="Lamp. 3b"/>
      <sheetName val="Sheet1"/>
      <sheetName val="Anl_2s_d4e"/>
      <sheetName val="rincian per proyek"/>
      <sheetName val="Pricing"/>
      <sheetName val="List of Eqp"/>
      <sheetName val="Analisa"/>
      <sheetName val="UPA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Srt Pen"/>
      <sheetName val="Rekap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Anl.2s.d4e"/>
      <sheetName val="rincian per proyek"/>
      <sheetName val="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BD Div-2 sd 7.6"/>
      <sheetName val="Sumda1"/>
      <sheetName val="Anl.2s.d4e"/>
      <sheetName val="rincian per proyek"/>
    </sheetNames>
    <sheetDataSet>
      <sheetData sheetId="0"/>
      <sheetData sheetId="1"/>
      <sheetData sheetId="2"/>
      <sheetData sheetId="3"/>
      <sheetData sheetId="4">
        <row r="3">
          <cell r="B3" t="str">
            <v>REKAPITULASI BIAYA</v>
          </cell>
        </row>
      </sheetData>
      <sheetData sheetId="5">
        <row r="2">
          <cell r="A2" t="str">
            <v>DAFTAR  KUANTITAS DAN HARGA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7"/>
      <sheetName val="DF-7 (2)"/>
      <sheetName val="BAHAN"/>
      <sheetName val="rincian per proyek"/>
      <sheetName val="Bill of Qty MEP"/>
      <sheetName val="NP"/>
      <sheetName val="PC"/>
      <sheetName val="Balok"/>
      <sheetName val="SEX"/>
      <sheetName val="DIV-3"/>
      <sheetName val="DIV-7"/>
      <sheetName val="DIV-8"/>
      <sheetName val="HB "/>
      <sheetName val="H.Satuan"/>
      <sheetName val="REF.ONLY"/>
      <sheetName val="BQ_Tenis"/>
      <sheetName val="Arsitektur"/>
      <sheetName val="Material"/>
      <sheetName val="BOQ_Aula"/>
      <sheetName val="Prelim"/>
      <sheetName val="Harsat"/>
      <sheetName val="box culvert"/>
      <sheetName val="REKAPE"/>
      <sheetName val="NP (4)"/>
      <sheetName val="plumbing"/>
      <sheetName val="rab me (by owner) "/>
      <sheetName val="BQ (by owner)"/>
      <sheetName val="rab me (fisik)"/>
      <sheetName val="Harsat_marina"/>
      <sheetName val="DAF-1"/>
      <sheetName val="HRG BHN"/>
      <sheetName val="Fin-Bengkel"/>
      <sheetName val="Fin-Showroom"/>
      <sheetName val="Hal_Pagar"/>
      <sheetName val="Str-Bengkel"/>
      <sheetName val="Str-Showroom"/>
      <sheetName val="TOWN"/>
      <sheetName val="bhn FINAL"/>
      <sheetName val="BD Div-2 sd 7.6"/>
      <sheetName val="Sumda1"/>
      <sheetName val="Anl.2s.d4e"/>
      <sheetName val="RAB"/>
      <sheetName val="Analisa"/>
      <sheetName val="H.Material, Upah &amp; Alat"/>
      <sheetName val="Analisa H.Sat.Pek."/>
      <sheetName val="HSD"/>
      <sheetName val="SW 6"/>
      <sheetName val="SW 5A"/>
      <sheetName val="CW 5"/>
      <sheetName val="CW 6"/>
      <sheetName val="arab"/>
      <sheetName val="Pricing"/>
      <sheetName val="7.PEK-STRUKTUR"/>
      <sheetName val="DAFTAR HARGA"/>
      <sheetName val="BoQ C4"/>
      <sheetName val="List of Eqp"/>
      <sheetName val="UPA"/>
      <sheetName val="BOQ"/>
      <sheetName val="Anls teknis"/>
      <sheetName val="STR"/>
      <sheetName val="DIV7"/>
      <sheetName val="DIV3"/>
      <sheetName val="DIV2"/>
      <sheetName val="Upah"/>
      <sheetName val="rab - persiapan &amp; lantai-1"/>
      <sheetName val="NP-7"/>
      <sheetName val="HSLAIN-LAIN"/>
      <sheetName val="REQDELTA"/>
      <sheetName val="Bill Of Quantity"/>
      <sheetName val="H.SAT"/>
      <sheetName val="NP(2)"/>
      <sheetName val="Statprod gab"/>
      <sheetName val="3-DIV4"/>
      <sheetName val="ahs1"/>
      <sheetName val="ahs3"/>
      <sheetName val="3-DIV2"/>
      <sheetName val="Material-mr"/>
      <sheetName val="hrg-dsr"/>
      <sheetName val="Du_lieu"/>
      <sheetName val="Isolasi Luar Dalam"/>
      <sheetName val="Isolasi Luar"/>
      <sheetName val="Upah+Bahan"/>
      <sheetName val="DF-7_(2)1"/>
      <sheetName val="rincian_per_proyek1"/>
      <sheetName val="Bill_of_Qty_MEP1"/>
      <sheetName val="H_Material,_Upah_&amp;_Alat1"/>
      <sheetName val="Analisa_H_Sat_Pek_1"/>
      <sheetName val="H_Satuan1"/>
      <sheetName val="HB_1"/>
      <sheetName val="NP_(4)1"/>
      <sheetName val="BD_Div-2_sd_7_61"/>
      <sheetName val="REF_ONLY1"/>
      <sheetName val="SW_61"/>
      <sheetName val="SW_5A1"/>
      <sheetName val="CW_51"/>
      <sheetName val="CW_61"/>
      <sheetName val="7_PEK-STRUKTUR1"/>
      <sheetName val="DAFTAR_HARGA1"/>
      <sheetName val="BoQ_C41"/>
      <sheetName val="List_of_Eqp1"/>
      <sheetName val="HRG_BHN1"/>
      <sheetName val="Anls_teknis1"/>
      <sheetName val="rab_-_persiapan_&amp;_lantai-11"/>
      <sheetName val="Anl_2s_d4e1"/>
      <sheetName val="Bill_Of_Quantity1"/>
      <sheetName val="H_SAT1"/>
      <sheetName val="Statprod_gab1"/>
      <sheetName val="box_culvert1"/>
      <sheetName val="Isolasi_Luar_Dalam1"/>
      <sheetName val="Isolasi_Luar1"/>
      <sheetName val="DF-7_(2)"/>
      <sheetName val="rincian_per_proyek"/>
      <sheetName val="Bill_of_Qty_MEP"/>
      <sheetName val="H_Material,_Upah_&amp;_Alat"/>
      <sheetName val="Analisa_H_Sat_Pek_"/>
      <sheetName val="H_Satuan"/>
      <sheetName val="HB_"/>
      <sheetName val="NP_(4)"/>
      <sheetName val="BD_Div-2_sd_7_6"/>
      <sheetName val="REF_ONLY"/>
      <sheetName val="SW_6"/>
      <sheetName val="SW_5A"/>
      <sheetName val="CW_5"/>
      <sheetName val="CW_6"/>
      <sheetName val="7_PEK-STRUKTUR"/>
      <sheetName val="DAFTAR_HARGA"/>
      <sheetName val="BoQ_C4"/>
      <sheetName val="List_of_Eqp"/>
      <sheetName val="HRG_BHN"/>
      <sheetName val="Anls_teknis"/>
      <sheetName val="rab_-_persiapan_&amp;_lantai-1"/>
      <sheetName val="Anl_2s_d4e"/>
      <sheetName val="Bill_Of_Quantity"/>
      <sheetName val="H_SAT"/>
      <sheetName val="Statprod_gab"/>
      <sheetName val="box_culvert"/>
      <sheetName val="Isolasi_Luar_Dalam"/>
      <sheetName val="Isolasi_Luar"/>
      <sheetName val="DF-7_(2)2"/>
      <sheetName val="rincian_per_proyek2"/>
      <sheetName val="Bill_of_Qty_MEP2"/>
      <sheetName val="H_Material,_Upah_&amp;_Alat2"/>
      <sheetName val="Analisa_H_Sat_Pek_2"/>
      <sheetName val="H_Satuan2"/>
      <sheetName val="HB_2"/>
      <sheetName val="NP_(4)2"/>
      <sheetName val="BD_Div-2_sd_7_62"/>
      <sheetName val="REF_ONLY2"/>
      <sheetName val="SW_62"/>
      <sheetName val="SW_5A2"/>
      <sheetName val="CW_52"/>
      <sheetName val="CW_62"/>
      <sheetName val="7_PEK-STRUKTUR2"/>
      <sheetName val="DAFTAR_HARGA2"/>
      <sheetName val="BoQ_C42"/>
      <sheetName val="List_of_Eqp2"/>
      <sheetName val="HRG_BHN2"/>
      <sheetName val="Anls_teknis2"/>
      <sheetName val="rab_-_persiapan_&amp;_lantai-12"/>
      <sheetName val="Anl_2s_d4e2"/>
      <sheetName val="Bill_Of_Quantity2"/>
      <sheetName val="H_SAT2"/>
      <sheetName val="Statprod_gab2"/>
      <sheetName val="box_culvert2"/>
      <sheetName val="Isolasi_Luar_Dalam2"/>
      <sheetName val="Isolasi_Luar2"/>
      <sheetName val="DF-7_(2)3"/>
      <sheetName val="rincian_per_proyek3"/>
      <sheetName val="Bill_of_Qty_MEP3"/>
      <sheetName val="H_Material,_Upah_&amp;_Alat3"/>
      <sheetName val="Analisa_H_Sat_Pek_3"/>
      <sheetName val="H_Satuan3"/>
      <sheetName val="HB_3"/>
      <sheetName val="NP_(4)3"/>
      <sheetName val="BD_Div-2_sd_7_63"/>
      <sheetName val="REF_ONLY3"/>
      <sheetName val="SW_63"/>
      <sheetName val="SW_5A3"/>
      <sheetName val="CW_53"/>
      <sheetName val="CW_63"/>
      <sheetName val="7_PEK-STRUKTUR3"/>
      <sheetName val="DAFTAR_HARGA3"/>
      <sheetName val="BoQ_C43"/>
      <sheetName val="List_of_Eqp3"/>
      <sheetName val="HRG_BHN3"/>
      <sheetName val="Anls_teknis3"/>
      <sheetName val="rab_-_persiapan_&amp;_lantai-13"/>
      <sheetName val="Anl_2s_d4e3"/>
      <sheetName val="Bill_Of_Quantity3"/>
      <sheetName val="H_SAT3"/>
      <sheetName val="Statprod_gab3"/>
      <sheetName val="box_culvert3"/>
      <sheetName val="Isolasi_Luar_Dalam3"/>
      <sheetName val="Isolasi_Luar3"/>
      <sheetName val="AHSP"/>
      <sheetName val="ANALISA-A"/>
      <sheetName val="Sat Bah &amp; Up"/>
      <sheetName val="SAT"/>
      <sheetName val="PileCap"/>
      <sheetName val="Tie Beam GN"/>
      <sheetName val="DAF_2"/>
      <sheetName val="Blk-Mnl"/>
      <sheetName val="Klm-Mnl"/>
      <sheetName val="harga"/>
      <sheetName val="RAB T-175 TP"/>
      <sheetName val="Pipe"/>
      <sheetName val="I. Gen+Prelim"/>
      <sheetName val="Administrasi"/>
      <sheetName val="gvl"/>
      <sheetName val="Alat"/>
      <sheetName val="Persiapan"/>
      <sheetName val="Master 1.0"/>
      <sheetName val="GRAND REKAP"/>
      <sheetName val="Factor"/>
      <sheetName val="DONGIA"/>
      <sheetName val="ANAL-1"/>
      <sheetName val="bhn "/>
      <sheetName val="FORM 3A"/>
      <sheetName val="List Material"/>
      <sheetName val="Sheet1"/>
      <sheetName val="List H.Bahan&amp;Upah"/>
      <sheetName val="Sheet3"/>
      <sheetName val="MHPP"/>
      <sheetName val="Fill this out first..."/>
      <sheetName val="DAF-7"/>
      <sheetName val="Hargamat"/>
      <sheetName val="Item Baru"/>
      <sheetName val="NAME"/>
      <sheetName val="Mall"/>
      <sheetName val="Analisa Baku ME"/>
      <sheetName val="REKAP STR T"/>
      <sheetName val="Blk_TIPE"/>
      <sheetName val="Blk-Mnl.notype"/>
      <sheetName val="ddg &amp; lain2"/>
      <sheetName val="Pelat"/>
      <sheetName val="Tangga"/>
      <sheetName val="PHU 05"/>
      <sheetName val="ganti rugi"/>
      <sheetName val="ANALISA 2"/>
      <sheetName val="ANALISA "/>
      <sheetName val="ANALISA 3"/>
      <sheetName val="ANALISA LS"/>
      <sheetName val="BAHAN "/>
      <sheetName val=" UPAH,ALAT"/>
      <sheetName val="SCHEDULE"/>
      <sheetName val="a"/>
      <sheetName val="upahbahan"/>
      <sheetName val="Upah Bahan"/>
      <sheetName val="Kuantitas &amp; Harga"/>
      <sheetName val="4-Basic Price"/>
      <sheetName val="D7(1)"/>
      <sheetName val="Tata Udara"/>
      <sheetName val="@UpahBahan"/>
      <sheetName val="TSS"/>
      <sheetName val="hs_ars"/>
      <sheetName val="INDEKS"/>
      <sheetName val="JABATAN"/>
      <sheetName val="DATA"/>
      <sheetName val="Rekap"/>
      <sheetName val="3-DIV5"/>
      <sheetName val="STRUKTUR"/>
      <sheetName val="LISTRIK"/>
      <sheetName val="RATE&amp;FCTR"/>
      <sheetName val="3-DIV3"/>
      <sheetName val="K"/>
      <sheetName val="Group"/>
      <sheetName val="CH"/>
      <sheetName val="DAF.ALAT"/>
      <sheetName val="hrg-sat.pek"/>
      <sheetName val="304-06"/>
      <sheetName val="DU&amp;B"/>
      <sheetName val="BBM-03"/>
      <sheetName val="공사비 내역 (가)"/>
      <sheetName val="TBL_BANTU"/>
      <sheetName val="34127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LL"/>
      <sheetName val="BIIL"/>
      <sheetName val="Mobilisasi"/>
      <sheetName val="Lamp. 1"/>
      <sheetName val="Lamp.2,3&amp;4"/>
      <sheetName val="Menu"/>
      <sheetName val="Lamp.5"/>
      <sheetName val="Lamp.6a"/>
      <sheetName val="lamp.7"/>
      <sheetName val="Lamp.9-10"/>
      <sheetName val="lAMP.11-12"/>
      <sheetName val="lAMP.13"/>
      <sheetName val="Bahan"/>
      <sheetName val="lAMP.14"/>
      <sheetName val="Cover"/>
      <sheetName val="DIV-3"/>
      <sheetName val="DIV-7"/>
      <sheetName val="DIV-8"/>
      <sheetName val="BD Div-2 sd 7.6"/>
      <sheetName val="Sumda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MPUL"/>
      <sheetName val="HDT"/>
      <sheetName val="HARDAS"/>
      <sheetName val="BREAK-DOWN"/>
      <sheetName val="DAF-KUANT"/>
      <sheetName val="Sheet4"/>
      <sheetName val="GROUP KERJA"/>
      <sheetName val="KEB-ALAT"/>
      <sheetName val="DAF-ALAT"/>
      <sheetName val="SCHEDULE"/>
      <sheetName val="DAF-PERSON"/>
      <sheetName val="SUB-K"/>
      <sheetName val="GALIAN"/>
      <sheetName val="Sheet2"/>
      <sheetName val="Sheet3"/>
      <sheetName val="Lamp.2,3&amp;4"/>
      <sheetName val="DIV-3"/>
      <sheetName val="DIV-7"/>
      <sheetName val="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JER"/>
      <sheetName val="HOARDING"/>
      <sheetName val="COMPARATIVE"/>
      <sheetName val="PERUBAHAN"/>
      <sheetName val="block wall"/>
      <sheetName val="PROPOSED"/>
      <sheetName val="FINAL SUMMARY"/>
      <sheetName val="PRELIMINARIES"/>
      <sheetName val="BILL NO. 2"/>
      <sheetName val="BILL NO. 3"/>
      <sheetName val="BILL NO. 4"/>
      <sheetName val="BILL NO. 5"/>
      <sheetName val="BIIL.NO.6"/>
      <sheetName val="Sheet1"/>
      <sheetName val="NOTE BQ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E7">
            <v>1856900</v>
          </cell>
        </row>
        <row r="15">
          <cell r="E15">
            <v>8200</v>
          </cell>
        </row>
        <row r="16">
          <cell r="E16">
            <v>3300</v>
          </cell>
        </row>
        <row r="17">
          <cell r="E17">
            <v>9900</v>
          </cell>
        </row>
        <row r="18">
          <cell r="E18">
            <v>6600</v>
          </cell>
        </row>
        <row r="24">
          <cell r="E24">
            <v>36700</v>
          </cell>
        </row>
        <row r="26">
          <cell r="E26">
            <v>11300</v>
          </cell>
        </row>
        <row r="31">
          <cell r="E31">
            <v>188100</v>
          </cell>
        </row>
        <row r="42">
          <cell r="E42">
            <v>203000</v>
          </cell>
        </row>
        <row r="45">
          <cell r="E45">
            <v>272000</v>
          </cell>
        </row>
        <row r="53">
          <cell r="E53">
            <v>1216900</v>
          </cell>
        </row>
        <row r="54">
          <cell r="E54">
            <v>37700</v>
          </cell>
        </row>
        <row r="55">
          <cell r="E55">
            <v>50500</v>
          </cell>
        </row>
        <row r="56">
          <cell r="E56">
            <v>62000</v>
          </cell>
        </row>
        <row r="57">
          <cell r="E57">
            <v>366200</v>
          </cell>
        </row>
        <row r="58">
          <cell r="E58">
            <v>3700</v>
          </cell>
        </row>
        <row r="59">
          <cell r="E59">
            <v>4100</v>
          </cell>
        </row>
        <row r="60">
          <cell r="E60">
            <v>28400</v>
          </cell>
        </row>
        <row r="62">
          <cell r="E62">
            <v>40500</v>
          </cell>
        </row>
        <row r="63">
          <cell r="E63">
            <v>46200</v>
          </cell>
        </row>
        <row r="65">
          <cell r="E65">
            <v>35200</v>
          </cell>
        </row>
        <row r="69">
          <cell r="E69">
            <v>394500</v>
          </cell>
        </row>
        <row r="70">
          <cell r="E70">
            <v>374600</v>
          </cell>
        </row>
        <row r="71">
          <cell r="E71">
            <v>284800</v>
          </cell>
        </row>
        <row r="82">
          <cell r="E82">
            <v>46200</v>
          </cell>
        </row>
        <row r="86">
          <cell r="E86">
            <v>30800</v>
          </cell>
        </row>
        <row r="89">
          <cell r="E89">
            <v>3429700</v>
          </cell>
        </row>
        <row r="110">
          <cell r="E110">
            <v>197500</v>
          </cell>
        </row>
        <row r="119">
          <cell r="E119">
            <v>107400</v>
          </cell>
        </row>
        <row r="137">
          <cell r="E137">
            <v>25725800</v>
          </cell>
        </row>
        <row r="142">
          <cell r="E142">
            <v>48900</v>
          </cell>
        </row>
        <row r="143">
          <cell r="E143">
            <v>160100</v>
          </cell>
        </row>
        <row r="148">
          <cell r="I148">
            <v>9500</v>
          </cell>
        </row>
        <row r="172">
          <cell r="E172">
            <v>14000</v>
          </cell>
        </row>
        <row r="173">
          <cell r="E173">
            <v>12500</v>
          </cell>
        </row>
        <row r="187">
          <cell r="E187">
            <v>162600</v>
          </cell>
        </row>
        <row r="188">
          <cell r="E188">
            <v>130700</v>
          </cell>
        </row>
        <row r="189">
          <cell r="E189">
            <v>30300</v>
          </cell>
        </row>
        <row r="190">
          <cell r="E190">
            <v>17700</v>
          </cell>
        </row>
        <row r="191">
          <cell r="E191">
            <v>21900</v>
          </cell>
        </row>
        <row r="192">
          <cell r="E192">
            <v>21400</v>
          </cell>
        </row>
        <row r="196">
          <cell r="E196">
            <v>180200</v>
          </cell>
        </row>
        <row r="215">
          <cell r="E215">
            <v>34600</v>
          </cell>
        </row>
        <row r="217">
          <cell r="I217">
            <v>134000</v>
          </cell>
        </row>
        <row r="218">
          <cell r="I218">
            <v>187050</v>
          </cell>
        </row>
        <row r="219">
          <cell r="I219">
            <v>118250</v>
          </cell>
        </row>
        <row r="220">
          <cell r="I220">
            <v>123750</v>
          </cell>
        </row>
        <row r="221">
          <cell r="I221">
            <v>50625</v>
          </cell>
        </row>
        <row r="222">
          <cell r="I222">
            <v>90000</v>
          </cell>
        </row>
        <row r="223">
          <cell r="I223">
            <v>100800</v>
          </cell>
        </row>
        <row r="242">
          <cell r="I242">
            <v>17000</v>
          </cell>
        </row>
        <row r="247">
          <cell r="I247">
            <v>44100</v>
          </cell>
        </row>
        <row r="255">
          <cell r="I255">
            <v>2500</v>
          </cell>
        </row>
        <row r="258">
          <cell r="I258">
            <v>29600</v>
          </cell>
        </row>
        <row r="291">
          <cell r="I291">
            <v>661800</v>
          </cell>
        </row>
        <row r="296">
          <cell r="I296">
            <v>9500</v>
          </cell>
        </row>
        <row r="297">
          <cell r="I297">
            <v>9500</v>
          </cell>
        </row>
        <row r="300">
          <cell r="I300">
            <v>94500</v>
          </cell>
        </row>
        <row r="327">
          <cell r="I327">
            <v>233200</v>
          </cell>
        </row>
        <row r="328">
          <cell r="I328">
            <v>466400</v>
          </cell>
        </row>
        <row r="330">
          <cell r="I330">
            <v>542800</v>
          </cell>
        </row>
        <row r="331">
          <cell r="I331">
            <v>1725000</v>
          </cell>
        </row>
        <row r="332">
          <cell r="I332">
            <v>2368700</v>
          </cell>
        </row>
        <row r="333">
          <cell r="I333">
            <v>2027400</v>
          </cell>
        </row>
        <row r="334">
          <cell r="I334">
            <v>3305200</v>
          </cell>
        </row>
        <row r="335">
          <cell r="I335">
            <v>1935200</v>
          </cell>
        </row>
        <row r="336">
          <cell r="I336">
            <v>2018800</v>
          </cell>
        </row>
        <row r="337">
          <cell r="I337">
            <v>2726500</v>
          </cell>
        </row>
        <row r="338">
          <cell r="I338">
            <v>2471500</v>
          </cell>
        </row>
        <row r="339">
          <cell r="I339">
            <v>2846100</v>
          </cell>
        </row>
        <row r="340">
          <cell r="I340">
            <v>2006800</v>
          </cell>
        </row>
        <row r="341">
          <cell r="I341">
            <v>2416600</v>
          </cell>
        </row>
        <row r="342">
          <cell r="I342">
            <v>4978100</v>
          </cell>
        </row>
        <row r="343">
          <cell r="I343">
            <v>5182800</v>
          </cell>
        </row>
        <row r="344">
          <cell r="I344">
            <v>9742400</v>
          </cell>
        </row>
        <row r="345">
          <cell r="I345">
            <v>6765900</v>
          </cell>
        </row>
        <row r="347">
          <cell r="I347">
            <v>1734400</v>
          </cell>
        </row>
        <row r="348">
          <cell r="I348">
            <v>1675700</v>
          </cell>
        </row>
        <row r="349">
          <cell r="I349">
            <v>1682400</v>
          </cell>
        </row>
        <row r="350">
          <cell r="I350">
            <v>2399100</v>
          </cell>
        </row>
        <row r="351">
          <cell r="I351">
            <v>2842900</v>
          </cell>
        </row>
        <row r="352">
          <cell r="I352">
            <v>4144700</v>
          </cell>
        </row>
        <row r="353">
          <cell r="I353">
            <v>1934200</v>
          </cell>
        </row>
        <row r="354">
          <cell r="I354">
            <v>4321000</v>
          </cell>
        </row>
        <row r="355">
          <cell r="I355">
            <v>1655800</v>
          </cell>
        </row>
        <row r="356">
          <cell r="I356">
            <v>3793500</v>
          </cell>
        </row>
        <row r="357">
          <cell r="I357">
            <v>3469900</v>
          </cell>
        </row>
        <row r="358">
          <cell r="I358">
            <v>1370900</v>
          </cell>
        </row>
        <row r="359">
          <cell r="I359">
            <v>531700</v>
          </cell>
        </row>
        <row r="360">
          <cell r="I360">
            <v>602000</v>
          </cell>
        </row>
        <row r="361">
          <cell r="I361">
            <v>589000</v>
          </cell>
        </row>
        <row r="362">
          <cell r="I362">
            <v>1892600</v>
          </cell>
        </row>
        <row r="363">
          <cell r="I363">
            <v>2814100</v>
          </cell>
        </row>
        <row r="364">
          <cell r="I364">
            <v>3503900</v>
          </cell>
        </row>
        <row r="365">
          <cell r="I365">
            <v>372700</v>
          </cell>
        </row>
        <row r="366">
          <cell r="I366">
            <v>847100</v>
          </cell>
        </row>
        <row r="367">
          <cell r="I367">
            <v>1329600</v>
          </cell>
        </row>
        <row r="368">
          <cell r="I368">
            <v>1798200</v>
          </cell>
        </row>
        <row r="369">
          <cell r="I369">
            <v>1502500</v>
          </cell>
        </row>
        <row r="370">
          <cell r="I370">
            <v>3286200</v>
          </cell>
        </row>
        <row r="371">
          <cell r="I371">
            <v>4177400</v>
          </cell>
        </row>
        <row r="372">
          <cell r="I372">
            <v>2199300</v>
          </cell>
        </row>
        <row r="373">
          <cell r="I373">
            <v>5042000</v>
          </cell>
        </row>
        <row r="377">
          <cell r="I377">
            <v>5672300</v>
          </cell>
        </row>
        <row r="379">
          <cell r="I379">
            <v>4343700</v>
          </cell>
        </row>
        <row r="380">
          <cell r="I380">
            <v>145000</v>
          </cell>
        </row>
        <row r="381">
          <cell r="I381">
            <v>2048300</v>
          </cell>
        </row>
        <row r="382">
          <cell r="I382">
            <v>552100</v>
          </cell>
        </row>
        <row r="383">
          <cell r="I383">
            <v>3806700</v>
          </cell>
        </row>
        <row r="384">
          <cell r="I384">
            <v>693300</v>
          </cell>
        </row>
        <row r="385">
          <cell r="I385">
            <v>567200</v>
          </cell>
        </row>
        <row r="386">
          <cell r="I386">
            <v>795400</v>
          </cell>
        </row>
        <row r="387">
          <cell r="I387">
            <v>94500</v>
          </cell>
        </row>
        <row r="388">
          <cell r="I388">
            <v>1153400</v>
          </cell>
        </row>
        <row r="389">
          <cell r="I389">
            <v>153800</v>
          </cell>
        </row>
        <row r="390">
          <cell r="I390">
            <v>552100</v>
          </cell>
        </row>
        <row r="399">
          <cell r="I399">
            <v>271000</v>
          </cell>
        </row>
        <row r="400">
          <cell r="I400">
            <v>523100</v>
          </cell>
        </row>
        <row r="401">
          <cell r="I401">
            <v>693300</v>
          </cell>
        </row>
        <row r="412">
          <cell r="I412">
            <v>40300</v>
          </cell>
        </row>
        <row r="413">
          <cell r="I413">
            <v>4400</v>
          </cell>
        </row>
        <row r="421">
          <cell r="I421">
            <v>283600</v>
          </cell>
        </row>
        <row r="423">
          <cell r="I423">
            <v>78300</v>
          </cell>
        </row>
        <row r="425">
          <cell r="I425">
            <v>347900</v>
          </cell>
        </row>
        <row r="426">
          <cell r="I426">
            <v>1575600</v>
          </cell>
        </row>
        <row r="427">
          <cell r="I427">
            <v>2142900</v>
          </cell>
        </row>
        <row r="428">
          <cell r="I428">
            <v>2521000</v>
          </cell>
        </row>
        <row r="429">
          <cell r="I429">
            <v>233200</v>
          </cell>
        </row>
        <row r="436">
          <cell r="I436">
            <v>107100</v>
          </cell>
        </row>
        <row r="437">
          <cell r="I437">
            <v>31500</v>
          </cell>
        </row>
        <row r="458">
          <cell r="I458">
            <v>157600</v>
          </cell>
        </row>
        <row r="475">
          <cell r="I475">
            <v>2647100</v>
          </cell>
        </row>
        <row r="476">
          <cell r="I476">
            <v>6302500</v>
          </cell>
        </row>
        <row r="477">
          <cell r="I477">
            <v>775200</v>
          </cell>
        </row>
        <row r="478">
          <cell r="I478">
            <v>1890800</v>
          </cell>
        </row>
        <row r="479">
          <cell r="I479">
            <v>2521000</v>
          </cell>
        </row>
        <row r="480">
          <cell r="I480">
            <v>1890800</v>
          </cell>
        </row>
        <row r="661">
          <cell r="I661">
            <v>25200</v>
          </cell>
        </row>
        <row r="662">
          <cell r="I662">
            <v>12600</v>
          </cell>
        </row>
        <row r="663">
          <cell r="I663">
            <v>12600</v>
          </cell>
        </row>
        <row r="664">
          <cell r="I664">
            <v>12600</v>
          </cell>
        </row>
        <row r="665">
          <cell r="I665">
            <v>12600</v>
          </cell>
        </row>
        <row r="666">
          <cell r="I666">
            <v>12600</v>
          </cell>
        </row>
        <row r="667">
          <cell r="I667">
            <v>12600</v>
          </cell>
        </row>
        <row r="668">
          <cell r="I668">
            <v>12600</v>
          </cell>
        </row>
        <row r="669">
          <cell r="I669">
            <v>12600</v>
          </cell>
        </row>
        <row r="674">
          <cell r="I674">
            <v>56700</v>
          </cell>
        </row>
        <row r="690">
          <cell r="I690">
            <v>756300</v>
          </cell>
        </row>
      </sheetData>
      <sheetData sheetId="14" refreshError="1"/>
      <sheetData sheetId="1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I-KAMAR"/>
      <sheetName val="RAP Btg Hari"/>
      <sheetName val="BQ GN MDN"/>
      <sheetName val="Houling"/>
      <sheetName val="UNIT PRICE"/>
      <sheetName val="SCH.ALAT"/>
      <sheetName val="ANALISA"/>
      <sheetName val="HSD"/>
      <sheetName val="HSD_Alat"/>
      <sheetName val="General"/>
      <sheetName val="PLAIN LABA RUGI"/>
      <sheetName val="Skd Cash Out Bln"/>
      <sheetName val="SdBP"/>
      <sheetName val="KRY"/>
      <sheetName val="OHL"/>
      <sheetName val="RAP PANTI"/>
      <sheetName val="SPECPANTI"/>
      <sheetName val="BQPANTI"/>
      <sheetName val="REMARK"/>
      <sheetName val="00000000"/>
      <sheetName val="_REF"/>
      <sheetName val="THPDMoi  _2_"/>
      <sheetName val="t_h HA THE"/>
      <sheetName val="lam_moi"/>
      <sheetName val="thao_go"/>
      <sheetName val="Sheet3"/>
      <sheetName val="Lamp.2,3&amp;4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8 (Jl)"/>
      <sheetName val="FORM 8 (Gdg)"/>
      <sheetName val="FORM 7 (Irg)"/>
      <sheetName val="FORM 7"/>
      <sheetName val="FORM 3"/>
      <sheetName val="lam-moi"/>
      <sheetName val="Sheet3"/>
      <sheetName val="Lamp.2,3&amp;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e"/>
      <sheetName val="Lap bulanan"/>
      <sheetName val="back up mingguan"/>
      <sheetName val="Lap Mingguan"/>
      <sheetName val="FORM 7"/>
      <sheetName val="lam-moi"/>
      <sheetName val="Sheet3"/>
    </sheetNames>
    <sheetDataSet>
      <sheetData sheetId="0">
        <row r="14">
          <cell r="A14">
            <v>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H.Satuan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RAND REKAP"/>
      <sheetName val="4"/>
      <sheetName val="I-KAMAR"/>
      <sheetName val="Scd_RAB"/>
      <sheetName val="Penwrn"/>
      <sheetName val="sched"/>
      <sheetName val="Calculations"/>
      <sheetName val="Struktur"/>
      <sheetName val="data"/>
      <sheetName val="HSD"/>
      <sheetName val="HB "/>
      <sheetName val="MINAT"/>
      <sheetName val="formminat"/>
      <sheetName val="s"/>
      <sheetName val="Scedule"/>
      <sheetName val="C &amp; G RHS"/>
      <sheetName val="FORM X COST"/>
      <sheetName val="RAB"/>
      <sheetName val="A-11 Steel Str (2)"/>
      <sheetName val="Pkg Summary"/>
      <sheetName val="FF-2"/>
      <sheetName val="General Info"/>
      <sheetName val="WP-Panu'02"/>
      <sheetName val="Steel-Twr"/>
      <sheetName val="Pipe"/>
      <sheetName val="Material"/>
      <sheetName val="Structure"/>
      <sheetName val="Master 1.0"/>
      <sheetName val="NYATDOK"/>
      <sheetName val="a.h ars sum"/>
      <sheetName val="a.h ars"/>
      <sheetName val="Rkp"/>
      <sheetName val="ANAL_HREZ"/>
      <sheetName val="RAB_HREZ"/>
      <sheetName val="H Satuan Dasar"/>
      <sheetName val="Harga satuan"/>
      <sheetName val="FORM 7"/>
      <sheetName val="tknk"/>
      <sheetName val="KEBALAT"/>
      <sheetName val="FINAL"/>
      <sheetName val="CRUSER"/>
      <sheetName val="Analisa 2"/>
      <sheetName val="ANALISA GRS TENGAH"/>
      <sheetName val="FORM 3A"/>
      <sheetName val="Isolasi Luar Dalam"/>
      <sheetName val="Isolasi Luar"/>
      <sheetName val="Bahan"/>
      <sheetName val="rekap.c"/>
      <sheetName val="Analisa Upah &amp; Bahan Plum"/>
      <sheetName val="iTEM hARSAT"/>
      <sheetName val="rek det 1-3"/>
      <sheetName val="G_SUMMARY"/>
      <sheetName val="EK"/>
      <sheetName val="BAG-III"/>
      <sheetName val="DASH"/>
      <sheetName val="BQ ARS"/>
      <sheetName val="J"/>
      <sheetName val="Analisa"/>
      <sheetName val="D4"/>
      <sheetName val="D6"/>
      <sheetName val="D7"/>
      <sheetName val="D8"/>
      <sheetName val="HSTANAH.XLS"/>
      <sheetName val="Sheet3"/>
      <sheetName val="UMUM"/>
      <sheetName val="ch"/>
      <sheetName val="FAK"/>
      <sheetName val="sph"/>
      <sheetName val="Titik_kabel"/>
      <sheetName val="Tata_Suara_(4)"/>
      <sheetName val="Tata_Suara_(5)"/>
      <sheetName val="Tata_Suara_(6)"/>
      <sheetName val="GRAND_REKAP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_Satuan"/>
      <sheetName val="FORM_X_COST"/>
      <sheetName val="HB_"/>
      <sheetName val="Harga_satuan"/>
      <sheetName val="Master_1_0"/>
      <sheetName val="A-11_Steel_Str_(2)"/>
      <sheetName val="Elektrikal"/>
      <sheetName val="bhn "/>
      <sheetName val="RAB RIIL kayu"/>
      <sheetName val="SIMBOL"/>
      <sheetName val="Bill of Qty"/>
      <sheetName val="SBDY Jemb Tayan"/>
      <sheetName val="Hargamat"/>
      <sheetName val="Lamp.2,3&amp;4"/>
      <sheetName val="INFO"/>
      <sheetName val="IPL_SCHEDULE"/>
      <sheetName val="Daf 1"/>
      <sheetName val="Daf No.6 Tsuara"/>
      <sheetName val="Kuantitas &amp; Harga"/>
      <sheetName val="Sheet"/>
      <sheetName val="srtberkas"/>
      <sheetName val="BID_PRC"/>
      <sheetName val="PRC_COMP"/>
      <sheetName val="NP"/>
      <sheetName val="harsat"/>
      <sheetName val="Als Struk"/>
      <sheetName val="304_06"/>
      <sheetName val="TOTAL"/>
      <sheetName val="DAFTAR 7"/>
      <sheetName val="DAFTAR_8"/>
      <sheetName val="HRG BHN"/>
      <sheetName val="DAF_1"/>
      <sheetName val="I_KAMAR"/>
      <sheetName val="DAF-4"/>
      <sheetName val="fin Villa A"/>
      <sheetName val="DAF-1"/>
      <sheetName val="FAKTOR"/>
      <sheetName val="escon"/>
      <sheetName val="Harga Bahan"/>
      <sheetName val="HSA &amp; PAB"/>
      <sheetName val="Harga Upah "/>
      <sheetName val="RAB T-225 TP"/>
      <sheetName val="4-MVAC"/>
      <sheetName val="SAP"/>
      <sheetName val="BOQ"/>
      <sheetName val="ahas-ins"/>
      <sheetName val="Meth"/>
      <sheetName val="AN-E"/>
      <sheetName val="index"/>
      <sheetName val="insentif"/>
      <sheetName val="CV"/>
      <sheetName val="DAFTAR HARGA"/>
      <sheetName val="Rate"/>
      <sheetName val="6-MVAC"/>
      <sheetName val="BM"/>
      <sheetName val="AN-PIPA"/>
      <sheetName val="SAT EL"/>
      <sheetName val="AN-KOLOM"/>
      <sheetName val="STR - 2B"/>
      <sheetName val="D-1"/>
      <sheetName val="BAG-2"/>
      <sheetName val="PMK"/>
      <sheetName val="2.1"/>
      <sheetName val="DAF-3"/>
      <sheetName val="2.2"/>
      <sheetName val="Supply Agrmnt"/>
      <sheetName val="Analisa Harsat"/>
      <sheetName val="2.4~LISTRIK"/>
      <sheetName val="2.9~TLP&amp;DATA"/>
      <sheetName val="2.6~TS"/>
      <sheetName val="Analisa Upah _ Bahan Plum"/>
      <sheetName val="Total Harga"/>
      <sheetName val="BQ EXTERN"/>
      <sheetName val="Harsat Bahan"/>
      <sheetName val="Titik_kabel2"/>
      <sheetName val="Tata_Suara_(4)2"/>
      <sheetName val="Tata_Suara_(5)2"/>
      <sheetName val="Tata_Suara_(6)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RAND_REKAP2"/>
      <sheetName val="H_Satuan2"/>
      <sheetName val="FORM_X_COST2"/>
      <sheetName val="HB_2"/>
      <sheetName val="A-11_Steel_Str_(2)2"/>
      <sheetName val="Master_1_02"/>
      <sheetName val="a_h_ars_sum1"/>
      <sheetName val="a_h_ars1"/>
      <sheetName val="H_Satuan_Dasar1"/>
      <sheetName val="Harga_satuan2"/>
      <sheetName val="FORM_71"/>
      <sheetName val="Analisa_21"/>
      <sheetName val="ANALISA_GRS_TENGAH1"/>
      <sheetName val="FORM_3A1"/>
      <sheetName val="Isolasi_Luar_Dalam1"/>
      <sheetName val="Isolasi_Luar1"/>
      <sheetName val="rekap_c1"/>
      <sheetName val="Analisa_Upah_&amp;_Bahan_Plum1"/>
      <sheetName val="iTEM_hARSAT1"/>
      <sheetName val="rek_det_1-31"/>
      <sheetName val="BQ_ARS1"/>
      <sheetName val="HSTANAH_XLS1"/>
      <sheetName val="bhn_1"/>
      <sheetName val="RAB_RIIL_kayu1"/>
      <sheetName val="Bill_of_Qty1"/>
      <sheetName val="SBDY_Jemb_Tayan1"/>
      <sheetName val="C_&amp;_G_RHS1"/>
      <sheetName val="Lamp_2,3&amp;41"/>
      <sheetName val="Daf_No_6_Tsuara1"/>
      <sheetName val="Kuantitas_&amp;_Harga1"/>
      <sheetName val="Als_Struk1"/>
      <sheetName val="DAFTAR_71"/>
      <sheetName val="HRG_BHN1"/>
      <sheetName val="fin_Villa_A1"/>
      <sheetName val="Harga_Bahan1"/>
      <sheetName val="HSA_&amp;_PAB1"/>
      <sheetName val="Harga_Upah_1"/>
      <sheetName val="RAB_T-225_TP1"/>
      <sheetName val="DAFTAR_HARGA1"/>
      <sheetName val="SAT_EL1"/>
      <sheetName val="STR_-_2B1"/>
      <sheetName val="2_11"/>
      <sheetName val="2_21"/>
      <sheetName val="Supply_Agrmnt1"/>
      <sheetName val="Analisa_Harsat1"/>
      <sheetName val="2_4~LISTRIK1"/>
      <sheetName val="2_9~TLP&amp;DATA1"/>
      <sheetName val="2_6~TS1"/>
      <sheetName val="Analisa_Upah___Bahan_Plum1"/>
      <sheetName val="Total_Harga1"/>
      <sheetName val="Titik_kabel1"/>
      <sheetName val="Tata_Suara_(4)1"/>
      <sheetName val="Tata_Suara_(5)1"/>
      <sheetName val="Tata_Suara_(6)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GRAND_REKAP1"/>
      <sheetName val="H_Satuan1"/>
      <sheetName val="FORM_X_COST1"/>
      <sheetName val="HB_1"/>
      <sheetName val="A-11_Steel_Str_(2)1"/>
      <sheetName val="Master_1_01"/>
      <sheetName val="a_h_ars_sum"/>
      <sheetName val="a_h_ars"/>
      <sheetName val="H_Satuan_Dasar"/>
      <sheetName val="Harga_satuan1"/>
      <sheetName val="FORM_7"/>
      <sheetName val="Analisa_2"/>
      <sheetName val="ANALISA_GRS_TENGAH"/>
      <sheetName val="FORM_3A"/>
      <sheetName val="Isolasi_Luar_Dalam"/>
      <sheetName val="Isolasi_Luar"/>
      <sheetName val="rekap_c"/>
      <sheetName val="Analisa_Upah_&amp;_Bahan_Plum"/>
      <sheetName val="iTEM_hARSAT"/>
      <sheetName val="rek_det_1-3"/>
      <sheetName val="BQ_ARS"/>
      <sheetName val="HSTANAH_XLS"/>
      <sheetName val="bhn_"/>
      <sheetName val="RAB_RIIL_kayu"/>
      <sheetName val="Bill_of_Qty"/>
      <sheetName val="SBDY_Jemb_Tayan"/>
      <sheetName val="C_&amp;_G_RHS"/>
      <sheetName val="Lamp_2,3&amp;4"/>
      <sheetName val="Daf_No_6_Tsuara"/>
      <sheetName val="Kuantitas_&amp;_Harga"/>
      <sheetName val="Als_Struk"/>
      <sheetName val="DAFTAR_7"/>
      <sheetName val="HRG_BHN"/>
      <sheetName val="fin_Villa_A"/>
      <sheetName val="Harga_Bahan"/>
      <sheetName val="HSA_&amp;_PAB"/>
      <sheetName val="Harga_Upah_"/>
      <sheetName val="RAB_T-225_TP"/>
      <sheetName val="DAFTAR_HARGA"/>
      <sheetName val="SAT_EL"/>
      <sheetName val="STR_-_2B"/>
      <sheetName val="2_1"/>
      <sheetName val="2_2"/>
      <sheetName val="Supply_Agrmnt"/>
      <sheetName val="Analisa_Harsat"/>
      <sheetName val="2_4~LISTRIK"/>
      <sheetName val="2_9~TLP&amp;DATA"/>
      <sheetName val="2_6~TS"/>
      <sheetName val="Analisa_Upah___Bahan_Plum"/>
      <sheetName val="Total_Harga"/>
      <sheetName val="BQ_EXTERN"/>
      <sheetName val="BQ_EXTERN1"/>
      <sheetName val="Titik_kabel3"/>
      <sheetName val="Tata_Suara_(4)3"/>
      <sheetName val="Tata_Suara_(5)3"/>
      <sheetName val="Tata_Suara_(6)3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GRAND_REKAP3"/>
      <sheetName val="H_Satuan3"/>
      <sheetName val="FORM_X_COST3"/>
      <sheetName val="HB_3"/>
      <sheetName val="A-11_Steel_Str_(2)3"/>
      <sheetName val="Master_1_03"/>
      <sheetName val="a_h_ars_sum2"/>
      <sheetName val="a_h_ars2"/>
      <sheetName val="H_Satuan_Dasar2"/>
      <sheetName val="Harga_satuan3"/>
      <sheetName val="FORM_72"/>
      <sheetName val="Analisa_22"/>
      <sheetName val="ANALISA_GRS_TENGAH2"/>
      <sheetName val="FORM_3A2"/>
      <sheetName val="Isolasi_Luar_Dalam2"/>
      <sheetName val="Isolasi_Luar2"/>
      <sheetName val="rekap_c2"/>
      <sheetName val="Analisa_Upah_&amp;_Bahan_Plum2"/>
      <sheetName val="iTEM_hARSAT2"/>
      <sheetName val="rek_det_1-32"/>
      <sheetName val="BQ_ARS2"/>
      <sheetName val="HSTANAH_XLS2"/>
      <sheetName val="bhn_2"/>
      <sheetName val="RAB_RIIL_kayu2"/>
      <sheetName val="Bill_of_Qty2"/>
      <sheetName val="SBDY_Jemb_Tayan2"/>
      <sheetName val="C_&amp;_G_RHS2"/>
      <sheetName val="Lamp_2,3&amp;42"/>
      <sheetName val="Daf_11"/>
      <sheetName val="Daf_No_6_Tsuara2"/>
      <sheetName val="Kuantitas_&amp;_Harga2"/>
      <sheetName val="Als_Struk2"/>
      <sheetName val="DAFTAR_72"/>
      <sheetName val="HRG_BHN2"/>
      <sheetName val="fin_Villa_A2"/>
      <sheetName val="Harga_Bahan2"/>
      <sheetName val="HSA_&amp;_PAB2"/>
      <sheetName val="Harga_Upah_2"/>
      <sheetName val="RAB_T-225_TP2"/>
      <sheetName val="DAFTAR_HARGA2"/>
      <sheetName val="SAT_EL2"/>
      <sheetName val="STR_-_2B2"/>
      <sheetName val="2_12"/>
      <sheetName val="2_22"/>
      <sheetName val="Supply_Agrmnt2"/>
      <sheetName val="Analisa_Harsat2"/>
      <sheetName val="2_4~LISTRIK2"/>
      <sheetName val="2_9~TLP&amp;DATA2"/>
      <sheetName val="2_6~TS2"/>
      <sheetName val="Analisa_Upah___Bahan_Plum2"/>
      <sheetName val="Total_Harga2"/>
      <sheetName val="BQ_EXTERN2"/>
      <sheetName val="Titik_kabel4"/>
      <sheetName val="Tata_Suara_(4)4"/>
      <sheetName val="Tata_Suara_(5)4"/>
      <sheetName val="Tata_Suara_(6)4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GRAND_REKAP4"/>
      <sheetName val="H_Satuan4"/>
      <sheetName val="FORM_X_COST4"/>
      <sheetName val="HB_4"/>
      <sheetName val="A-11_Steel_Str_(2)4"/>
      <sheetName val="Master_1_04"/>
      <sheetName val="a_h_ars_sum3"/>
      <sheetName val="a_h_ars3"/>
      <sheetName val="H_Satuan_Dasar3"/>
      <sheetName val="Harga_satuan4"/>
      <sheetName val="FORM_73"/>
      <sheetName val="Analisa_23"/>
      <sheetName val="ANALISA_GRS_TENGAH3"/>
      <sheetName val="FORM_3A3"/>
      <sheetName val="Isolasi_Luar_Dalam3"/>
      <sheetName val="Isolasi_Luar3"/>
      <sheetName val="rekap_c3"/>
      <sheetName val="Analisa_Upah_&amp;_Bahan_Plum3"/>
      <sheetName val="iTEM_hARSAT3"/>
      <sheetName val="rek_det_1-33"/>
      <sheetName val="BQ_ARS3"/>
      <sheetName val="HSTANAH_XLS3"/>
      <sheetName val="bhn_3"/>
      <sheetName val="RAB_RIIL_kayu3"/>
      <sheetName val="Bill_of_Qty3"/>
      <sheetName val="SBDY_Jemb_Tayan3"/>
      <sheetName val="C_&amp;_G_RHS3"/>
      <sheetName val="Lamp_2,3&amp;43"/>
      <sheetName val="Daf_12"/>
      <sheetName val="Daf_No_6_Tsuara3"/>
      <sheetName val="Kuantitas_&amp;_Harga3"/>
      <sheetName val="Als_Struk3"/>
      <sheetName val="DAFTAR_73"/>
      <sheetName val="HRG_BHN3"/>
      <sheetName val="fin_Villa_A3"/>
      <sheetName val="Harga_Bahan3"/>
      <sheetName val="HSA_&amp;_PAB3"/>
      <sheetName val="Harga_Upah_3"/>
      <sheetName val="RAB_T-225_TP3"/>
      <sheetName val="DAFTAR_HARGA3"/>
      <sheetName val="SAT_EL3"/>
      <sheetName val="STR_-_2B3"/>
      <sheetName val="2_13"/>
      <sheetName val="2_23"/>
      <sheetName val="Supply_Agrmnt3"/>
      <sheetName val="Analisa_Harsat3"/>
      <sheetName val="2_4~LISTRIK3"/>
      <sheetName val="2_9~TLP&amp;DATA3"/>
      <sheetName val="2_6~TS3"/>
      <sheetName val="Analisa_Upah___Bahan_Plum3"/>
      <sheetName val="Total_Harga3"/>
      <sheetName val="BQ_EXTERN3"/>
      <sheetName val="DATA2009"/>
      <sheetName val="RincianQ3_Q4"/>
      <sheetName val="DataSAR_4Okt"/>
      <sheetName val="metode"/>
      <sheetName val="prog-mgu"/>
      <sheetName val="RAB ME"/>
      <sheetName val="Informasi"/>
      <sheetName val="PriceList"/>
      <sheetName val="BHN1"/>
      <sheetName val="TABEL_DETASIR"/>
      <sheetName val="DAF_2"/>
      <sheetName val="Analisa Tekhnis"/>
      <sheetName val="Item Kompensasi"/>
      <sheetName val="BQ-Tenis"/>
      <sheetName val="Arsitektur"/>
      <sheetName val="BOQ_Aula"/>
      <sheetName val="Prelim"/>
      <sheetName val="RAW MATERIALS "/>
      <sheetName val="PAD-F"/>
      <sheetName val="DAF_4"/>
      <sheetName val="an el"/>
      <sheetName val="TARIP"/>
      <sheetName val="rab me (by owner) "/>
      <sheetName val="WEEKLY"/>
      <sheetName val="Sub"/>
      <sheetName val="MAP"/>
      <sheetName val="INDEKS"/>
      <sheetName val="HS_TRG"/>
      <sheetName val="L-Mechanical"/>
      <sheetName val="Sheet1"/>
      <sheetName val="Nama"/>
      <sheetName val="L2"/>
      <sheetName val="HArga"/>
      <sheetName val="Rekap"/>
      <sheetName val="A"/>
      <sheetName val="SEX"/>
      <sheetName val="INDEK_BQ"/>
      <sheetName val="analisa el"/>
      <sheetName val="analisa mek"/>
      <sheetName val="An.1"/>
      <sheetName val="An.3"/>
      <sheetName val="An.2"/>
      <sheetName val="basic"/>
      <sheetName val="Rekap Sal"/>
      <sheetName val="Bill of Qty MEP"/>
      <sheetName val="G-Alat"/>
      <sheetName val="Instalasi"/>
      <sheetName val="Harga Bahan &amp; Upah"/>
      <sheetName val="An-Alat"/>
      <sheetName val="CASH-wilayah"/>
      <sheetName val="hutang-lapangan"/>
      <sheetName val="Hutang-Wilayah"/>
      <sheetName val="Master Edit"/>
      <sheetName val="KH-Q1,Q2,01"/>
      <sheetName val="lap-bulan"/>
      <sheetName val="Lap-Minggu"/>
      <sheetName val="Sum"/>
      <sheetName val="quarry"/>
      <sheetName val="KP1590_E"/>
      <sheetName val="Div 10"/>
      <sheetName val="UPAH"/>
      <sheetName val="isian"/>
      <sheetName val="Tie Beam GN"/>
      <sheetName val="PileCap"/>
      <sheetName val="perbhn"/>
      <sheetName val="HARDAS"/>
      <sheetName val="waktu"/>
      <sheetName val="H-SATUAN"/>
      <sheetName val="TENAGA"/>
      <sheetName val="REQDELTA"/>
      <sheetName val="AHSbj"/>
      <sheetName val="Anal "/>
      <sheetName val="Hrg.Sat"/>
      <sheetName val="Mall"/>
      <sheetName val="AHS"/>
      <sheetName val="TBL_BANTU"/>
      <sheetName val="TBL_PROYEK"/>
      <sheetName val="ARP"/>
      <sheetName val="SPPK"/>
      <sheetName val="sat-jadi"/>
      <sheetName val="KINERJA 2014"/>
      <sheetName val="Rekap-SD"/>
      <sheetName val="Personil"/>
      <sheetName val="Analisa Harga Satuan"/>
      <sheetName val="DafHrgSatuan"/>
      <sheetName val="PO-2"/>
      <sheetName val="Rinc All"/>
      <sheetName val="R"/>
      <sheetName val="Hsatbahan"/>
      <sheetName val="Harga ME "/>
      <sheetName val="REKAP PER BUILDING"/>
      <sheetName val="IN."/>
      <sheetName val="In"/>
      <sheetName val="Titik_kabel5"/>
      <sheetName val="Tata_Suara_(4)5"/>
      <sheetName val="Tata_Suara_(5)5"/>
      <sheetName val="Tata_Suara_(6)5"/>
      <sheetName val="THPDMoi__(2)5"/>
      <sheetName val="dongia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GRAND_REKAP5"/>
      <sheetName val="H_Satuan5"/>
      <sheetName val="FORM_X_COST5"/>
      <sheetName val="HB_5"/>
      <sheetName val="A-11_Steel_Str_(2)5"/>
      <sheetName val="Master_1_05"/>
      <sheetName val="a_h_ars_sum4"/>
      <sheetName val="a_h_ars4"/>
      <sheetName val="H_Satuan_Dasar4"/>
      <sheetName val="Harga_satuan5"/>
      <sheetName val="FORM_74"/>
      <sheetName val="Analisa_24"/>
      <sheetName val="ANALISA_GRS_TENGAH4"/>
      <sheetName val="FORM_3A4"/>
      <sheetName val="Isolasi_Luar_Dalam4"/>
      <sheetName val="Isolasi_Luar4"/>
      <sheetName val="rekap_c4"/>
      <sheetName val="Analisa_Upah_&amp;_Bahan_Plum4"/>
      <sheetName val="iTEM_hARSAT4"/>
      <sheetName val="rek_det_1-34"/>
      <sheetName val="BQ_ARS4"/>
      <sheetName val="HSTANAH_XLS4"/>
      <sheetName val="bhn_4"/>
      <sheetName val="RAB_RIIL_kayu4"/>
      <sheetName val="Bill_of_Qty4"/>
      <sheetName val="SBDY_Jemb_Tayan4"/>
      <sheetName val="C_&amp;_G_RHS4"/>
      <sheetName val="Lamp_2,3&amp;44"/>
      <sheetName val="Daf_No_6_Tsuara4"/>
      <sheetName val="Kuantitas_&amp;_Harga4"/>
      <sheetName val="Als_Struk4"/>
      <sheetName val="DAFTAR_74"/>
      <sheetName val="HRG_BHN4"/>
      <sheetName val="fin_Villa_A4"/>
      <sheetName val="Harga_Bahan4"/>
      <sheetName val="HSA_&amp;_PAB4"/>
      <sheetName val="Harga_Upah_4"/>
      <sheetName val="RAB_T-225_TP4"/>
      <sheetName val="DAFTAR_HARGA4"/>
      <sheetName val="SAT_EL4"/>
      <sheetName val="STR_-_2B4"/>
      <sheetName val="2_14"/>
      <sheetName val="2_24"/>
      <sheetName val="Supply_Agrmnt4"/>
      <sheetName val="Analisa_Harsat4"/>
      <sheetName val="2_4~LISTRIK4"/>
      <sheetName val="2_9~TLP&amp;DATA4"/>
      <sheetName val="2_6~TS4"/>
      <sheetName val="Analisa_Upah___Bahan_Plum4"/>
      <sheetName val="Total_Harga4"/>
      <sheetName val="BQ_EXTERN4"/>
      <sheetName val="Harsat_Bahan"/>
      <sheetName val="RAB_ME"/>
      <sheetName val="Analisa_Tekhnis"/>
      <sheetName val="Item_Kompensasi"/>
      <sheetName val="RAW_MATERIALS_"/>
      <sheetName val="an_el"/>
      <sheetName val="rab_me_(by_owner)_"/>
      <sheetName val="analisa_el"/>
      <sheetName val="analisa_mek"/>
      <sheetName val="An_1"/>
      <sheetName val="An_3"/>
      <sheetName val="An_2"/>
      <sheetName val="Rekap_Sal"/>
      <sheetName val="Bill_of_Qty_MEP"/>
      <sheetName val="Harga_Bahan_&amp;_Upah"/>
      <sheetName val="Master_Edit"/>
      <sheetName val="Div_10"/>
      <sheetName val="Tie_Beam_GN"/>
      <sheetName val="Titik_kabel6"/>
      <sheetName val="Tata_Suara_(4)6"/>
      <sheetName val="Tata_Suara_(5)6"/>
      <sheetName val="Tata_Suara_(6)6"/>
      <sheetName val="THPDMoi__(2)6"/>
      <sheetName val="dongia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GRAND_REKAP6"/>
      <sheetName val="H_Satuan6"/>
      <sheetName val="FORM_X_COST6"/>
      <sheetName val="HB_6"/>
      <sheetName val="A-11_Steel_Str_(2)6"/>
      <sheetName val="Master_1_06"/>
      <sheetName val="a_h_ars_sum5"/>
      <sheetName val="a_h_ars5"/>
      <sheetName val="H_Satuan_Dasar5"/>
      <sheetName val="Harga_satuan6"/>
      <sheetName val="FORM_75"/>
      <sheetName val="Analisa_25"/>
      <sheetName val="ANALISA_GRS_TENGAH5"/>
      <sheetName val="FORM_3A5"/>
      <sheetName val="Isolasi_Luar_Dalam5"/>
      <sheetName val="Isolasi_Luar5"/>
      <sheetName val="rekap_c5"/>
      <sheetName val="Analisa_Upah_&amp;_Bahan_Plum5"/>
      <sheetName val="iTEM_hARSAT5"/>
      <sheetName val="rek_det_1-35"/>
      <sheetName val="BQ_ARS5"/>
      <sheetName val="HSTANAH_XLS5"/>
      <sheetName val="bhn_5"/>
      <sheetName val="RAB_RIIL_kayu5"/>
      <sheetName val="Bill_of_Qty5"/>
      <sheetName val="SBDY_Jemb_Tayan5"/>
      <sheetName val="C_&amp;_G_RHS5"/>
      <sheetName val="Lamp_2,3&amp;45"/>
      <sheetName val="Daf_No_6_Tsuara5"/>
      <sheetName val="Kuantitas_&amp;_Harga5"/>
      <sheetName val="Als_Struk5"/>
      <sheetName val="DAFTAR_75"/>
      <sheetName val="HRG_BHN5"/>
      <sheetName val="fin_Villa_A5"/>
      <sheetName val="Harga_Bahan5"/>
      <sheetName val="HSA_&amp;_PAB5"/>
      <sheetName val="Harga_Upah_5"/>
      <sheetName val="RAB_T-225_TP5"/>
      <sheetName val="DAFTAR_HARGA5"/>
      <sheetName val="SAT_EL5"/>
      <sheetName val="STR_-_2B5"/>
      <sheetName val="2_15"/>
      <sheetName val="2_25"/>
      <sheetName val="Supply_Agrmnt5"/>
      <sheetName val="Analisa_Harsat5"/>
      <sheetName val="2_4~LISTRIK5"/>
      <sheetName val="2_9~TLP&amp;DATA5"/>
      <sheetName val="2_6~TS5"/>
      <sheetName val="Analisa_Upah___Bahan_Plum5"/>
      <sheetName val="Total_Harga5"/>
      <sheetName val="BQ_EXTERN5"/>
      <sheetName val="Harsat_Bahan1"/>
      <sheetName val="RAB_ME1"/>
      <sheetName val="Analisa_Tekhnis1"/>
      <sheetName val="Item_Kompensasi1"/>
      <sheetName val="RAW_MATERIALS_1"/>
      <sheetName val="an_el1"/>
      <sheetName val="rab_me_(by_owner)_1"/>
      <sheetName val="analisa_el1"/>
      <sheetName val="analisa_mek1"/>
      <sheetName val="An_11"/>
      <sheetName val="An_31"/>
      <sheetName val="An_21"/>
      <sheetName val="Rekap_Sal1"/>
      <sheetName val="Bill_of_Qty_MEP1"/>
      <sheetName val="Harga_Bahan_&amp;_Upah1"/>
      <sheetName val="Master_Edit1"/>
      <sheetName val="Div_101"/>
      <sheetName val="Tie_Beam_GN1"/>
      <sheetName val="LABA"/>
      <sheetName val="rek det 1_3"/>
      <sheetName val="upah_borong"/>
      <sheetName val="satuan_pek"/>
      <sheetName val="5-Peralatan"/>
      <sheetName val="Harsat Pekerjaan"/>
      <sheetName val="MENU"/>
      <sheetName val="HARSAT-U-2"/>
      <sheetName val="HSP"/>
      <sheetName val="NM"/>
      <sheetName val="ilch"/>
      <sheetName val="견"/>
      <sheetName val="HITUNG"/>
      <sheetName val="RAB 2007"/>
      <sheetName val="000000"/>
      <sheetName val="HARGA MATERIAL"/>
      <sheetName val="#REF!"/>
      <sheetName val="Prod Calc"/>
      <sheetName val="telp"/>
      <sheetName val="Titik_kabel7"/>
      <sheetName val="Tata_Suara_(4)7"/>
      <sheetName val="Tata_Suara_(5)7"/>
      <sheetName val="Tata_Suara_(6)7"/>
      <sheetName val="GRAND_REKAP7"/>
      <sheetName val="THPDMoi__(2)7"/>
      <sheetName val="dongia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HB_7"/>
      <sheetName val="FORM_X_COST7"/>
      <sheetName val="H_Satuan7"/>
      <sheetName val="A-11_Steel_Str_(2)7"/>
      <sheetName val="Harga_satuan7"/>
      <sheetName val="Master_1_07"/>
      <sheetName val="DAFTAR_76"/>
      <sheetName val="HRG_BHN6"/>
      <sheetName val="Isolasi_Luar_Dalam6"/>
      <sheetName val="Isolasi_Luar6"/>
      <sheetName val="rekap_c6"/>
      <sheetName val="Analisa_Upah_&amp;_Bahan_Plum6"/>
      <sheetName val="iTEM_hARSAT6"/>
      <sheetName val="rek_det_1-36"/>
      <sheetName val="BQ_ARS6"/>
      <sheetName val="Analisa_26"/>
      <sheetName val="Als_Struk6"/>
      <sheetName val="Harsat_Pekerjaan"/>
      <sheetName val="Rinc_All"/>
      <sheetName val="a_h_ars_sum6"/>
      <sheetName val="a_h_ars6"/>
      <sheetName val="H_Satuan_Dasar6"/>
      <sheetName val="FORM_76"/>
      <sheetName val="ANALISA_GRS_TENGAH6"/>
      <sheetName val="FORM_3A6"/>
      <sheetName val="HSTANAH_XLS6"/>
      <sheetName val="bhn_6"/>
      <sheetName val="RAB_RIIL_kayu6"/>
      <sheetName val="Bill_of_Qty6"/>
      <sheetName val="SBDY_Jemb_Tayan6"/>
      <sheetName val="C_&amp;_G_RHS6"/>
      <sheetName val="Lamp_2,3&amp;46"/>
      <sheetName val="Daf_No_6_Tsuara6"/>
      <sheetName val="Kuantitas_&amp;_Harga6"/>
      <sheetName val="fin_Villa_A6"/>
      <sheetName val="Harga_Bahan6"/>
      <sheetName val="HSA_&amp;_PAB6"/>
      <sheetName val="Harga_Upah_6"/>
      <sheetName val="RAB_T-225_TP6"/>
      <sheetName val="DAFTAR_HARGA6"/>
      <sheetName val="SAT_EL6"/>
      <sheetName val="STR_-_2B6"/>
      <sheetName val="2_16"/>
      <sheetName val="2_26"/>
      <sheetName val="Supply_Agrmnt6"/>
      <sheetName val="Analisa_Harsat6"/>
      <sheetName val="2_4~LISTRIK6"/>
      <sheetName val="2_9~TLP&amp;DATA6"/>
      <sheetName val="2_6~TS6"/>
      <sheetName val="Analisa_Upah___Bahan_Plum6"/>
      <sheetName val="Total_Harga6"/>
      <sheetName val="BQ_EXTERN6"/>
      <sheetName val="Harsat_Bahan2"/>
      <sheetName val="RAB_ME2"/>
      <sheetName val="Analisa_Tekhnis2"/>
      <sheetName val="Item_Kompensasi2"/>
      <sheetName val="RAW_MATERIALS_2"/>
      <sheetName val="an_el2"/>
      <sheetName val="rab_me_(by_owner)_2"/>
      <sheetName val="analisa_el2"/>
      <sheetName val="analisa_mek2"/>
      <sheetName val="An_12"/>
      <sheetName val="An_32"/>
      <sheetName val="An_22"/>
      <sheetName val="Rekap_Sal2"/>
      <sheetName val="Bill_of_Qty_MEP2"/>
      <sheetName val="Harga_Bahan_&amp;_Upah2"/>
      <sheetName val="Master_Edit2"/>
      <sheetName val="Div_102"/>
      <sheetName val="Tie_Beam_GN2"/>
      <sheetName val="Anal_"/>
      <sheetName val="Hrg_Sat"/>
      <sheetName val="KINERJA_2014"/>
      <sheetName val="Analisa_Harga_Satuan"/>
      <sheetName val="Harga_ME_"/>
      <sheetName val="REKAP_PER_BUILDING"/>
      <sheetName val="IN_"/>
      <sheetName val="rek_det_1_3"/>
      <sheetName val="RAB_2007"/>
      <sheetName val="HARGA_MATERIAL"/>
      <sheetName val="AHS - Riel"/>
      <sheetName val="HASAT DASAR"/>
      <sheetName val="10 yr val"/>
      <sheetName val="As"/>
      <sheetName val="Input"/>
      <sheetName val="Financials"/>
      <sheetName val="KEUANGAN"/>
      <sheetName val="RENCANA KERJA"/>
      <sheetName val="TM"/>
      <sheetName val="List"/>
      <sheetName val="Sheet8"/>
      <sheetName val="PENJ.NERACA"/>
      <sheetName val="Fixset"/>
      <sheetName val="JobCode"/>
      <sheetName val="Price List"/>
      <sheetName val="BBCA"/>
      <sheetName val="N-HMSP"/>
      <sheetName val="MEDCN"/>
      <sheetName val="inventory_stock_movement"/>
      <sheetName val="mst_prod_material"/>
      <sheetName val="EQ_an"/>
      <sheetName val="All Division by SBU"/>
      <sheetName val="BQ (by owner)"/>
      <sheetName val="rab me (fisik)"/>
      <sheetName val="dasar"/>
      <sheetName val="Sat~Bahu"/>
      <sheetName val="Labor"/>
      <sheetName val="OP. PERJAM"/>
      <sheetName val="KAN. LOKAL"/>
      <sheetName val="B. PERSONIL"/>
      <sheetName val="351BQMCN"/>
      <sheetName val="Memb Schd"/>
      <sheetName val="Agregat Halus &amp; Kasar"/>
      <sheetName val="Perm. Test"/>
      <sheetName val="Div2"/>
      <sheetName val="Rincian Bah&amp;Ten"/>
      <sheetName val="Plan vs Real"/>
      <sheetName val="Rinci Progres"/>
      <sheetName val="Vibro_Roller"/>
      <sheetName val="Hrg-Das"/>
      <sheetName val="Anal-1"/>
      <sheetName val="Jabar"/>
      <sheetName val="Jateng"/>
      <sheetName val="Jatim"/>
      <sheetName val="Pusat"/>
      <sheetName val="Sulawesi"/>
      <sheetName val="Sumbags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8"/>
      <sheetName val="Titik kabel"/>
      <sheetName val="Analisa"/>
      <sheetName val="#REF"/>
      <sheetName val="DAF-1"/>
      <sheetName val="UPH,BHN,ALT"/>
      <sheetName val="HRG BHN"/>
      <sheetName val="Scedule"/>
      <sheetName val="FORM 7"/>
      <sheetName val="PO-2"/>
      <sheetName val="Daf 1"/>
      <sheetName val="_REF"/>
      <sheetName val="DAF-9"/>
      <sheetName val="Harga Bahan"/>
      <sheetName val="Upah"/>
      <sheetName val="Bahan"/>
      <sheetName val="H.Satuan"/>
      <sheetName val="prelim"/>
      <sheetName val="FORM 3A"/>
      <sheetName val="Pipe"/>
      <sheetName val="DAF_1"/>
      <sheetName val="bhn-upah"/>
      <sheetName val="daf-3(OK)"/>
      <sheetName val="daf_3_OK_"/>
      <sheetName val="daf-7(OK)"/>
      <sheetName val="daf_7_OK_"/>
      <sheetName val="ALS-ARSITEK"/>
      <sheetName val="rab"/>
      <sheetName val="Titik_kabel"/>
      <sheetName val="HRG_BHN"/>
      <sheetName val="Rkp"/>
      <sheetName val="1"/>
      <sheetName val="div3"/>
      <sheetName val="IPL_SCHEDULE"/>
      <sheetName val="ANALISA GRS TENGAH"/>
      <sheetName val="D-1"/>
      <sheetName val="HARSAT"/>
      <sheetName val="BoQ C4"/>
      <sheetName val="입사시직위"/>
      <sheetName val="i-j. Pengalaman"/>
      <sheetName val="GRAND REKAP"/>
      <sheetName val="Titik_kabel2"/>
      <sheetName val="HRG_BHN2"/>
      <sheetName val="Harga_Bahan1"/>
      <sheetName val="H_Satuan1"/>
      <sheetName val="FORM_3A1"/>
      <sheetName val="FORM_71"/>
      <sheetName val="ANALISA_GRS_TENGAH1"/>
      <sheetName val="BoQ_C41"/>
      <sheetName val="i-j__Pengalaman1"/>
      <sheetName val="GRAND_REKAP1"/>
      <sheetName val="Titik_kabel1"/>
      <sheetName val="HRG_BHN1"/>
      <sheetName val="Harga_Bahan"/>
      <sheetName val="H_Satuan"/>
      <sheetName val="FORM_3A"/>
      <sheetName val="FORM_7"/>
      <sheetName val="ANALISA_GRS_TENGAH"/>
      <sheetName val="BoQ_C4"/>
      <sheetName val="i-j__Pengalaman"/>
      <sheetName val="GRAND_REKAP"/>
      <sheetName val="Titik_kabel3"/>
      <sheetName val="HRG_BHN3"/>
      <sheetName val="Daf_11"/>
      <sheetName val="Harga_Bahan2"/>
      <sheetName val="H_Satuan2"/>
      <sheetName val="FORM_3A2"/>
      <sheetName val="FORM_72"/>
      <sheetName val="ANALISA_GRS_TENGAH2"/>
      <sheetName val="BoQ_C42"/>
      <sheetName val="i-j__Pengalaman2"/>
      <sheetName val="GRAND_REKAP2"/>
      <sheetName val="Titik_kabel4"/>
      <sheetName val="HRG_BHN4"/>
      <sheetName val="Daf_12"/>
      <sheetName val="Harga_Bahan3"/>
      <sheetName val="H_Satuan3"/>
      <sheetName val="FORM_3A3"/>
      <sheetName val="FORM_73"/>
      <sheetName val="ANALISA_GRS_TENGAH3"/>
      <sheetName val="BoQ_C43"/>
      <sheetName val="i-j__Pengalaman3"/>
      <sheetName val="GRAND_REKAP3"/>
      <sheetName val="ANEX1"/>
      <sheetName val="DATA PROYEK"/>
      <sheetName val="HARSAT-lain"/>
      <sheetName val="HARSAT-tanah"/>
      <sheetName val="HARSAT-lhn"/>
      <sheetName val="Unit Rate"/>
      <sheetName val="REKAP"/>
      <sheetName val="Marshal"/>
      <sheetName val="HARGA MATERIAL"/>
      <sheetName val="J"/>
      <sheetName val="B - Norelec"/>
      <sheetName val="ch"/>
      <sheetName val="Personil"/>
      <sheetName val="Sumda1"/>
      <sheetName val="STR"/>
      <sheetName val="PHU 05"/>
      <sheetName val="hasat"/>
      <sheetName val="metode"/>
      <sheetName val="Analisa Harsat"/>
      <sheetName val="AN.CIPTA.KARYA"/>
      <sheetName val="Anl.Bm(K)"/>
      <sheetName val="An. HS"/>
      <sheetName val="An.BOW"/>
      <sheetName val="Lamp.2,3&amp;4"/>
      <sheetName val="Gaji Pokok"/>
      <sheetName val="T. Proyek-Jabatan"/>
      <sheetName val="T. Lokasi"/>
      <sheetName val="T. Rumah"/>
      <sheetName val="T. Transport"/>
      <sheetName val="TBL_BANTU"/>
      <sheetName val="Daf-8 Sound Sistem-KR"/>
      <sheetName val="TBL_PROYEK"/>
      <sheetName val="KEBALAT"/>
      <sheetName val="FINAL"/>
      <sheetName val="CRUSER"/>
      <sheetName val="SPPK"/>
      <sheetName val="3-DIV2"/>
      <sheetName val="NYATDOK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Evaluasi-PNWR"/>
      <sheetName val="BIALANG"/>
      <sheetName val="Sheet2"/>
      <sheetName val="BIALANGSUNG"/>
      <sheetName val="BU "/>
      <sheetName val="FINALIS"/>
      <sheetName val="ARS_KAS"/>
      <sheetName val="Pasbatu"/>
      <sheetName val="Beton"/>
      <sheetName val="K-Keruk"/>
      <sheetName val="KEBAL"/>
      <sheetName val="Rekap-Tampil"/>
      <sheetName val="BOQ"/>
      <sheetName val="BOQ-1"/>
      <sheetName val="DAF-HarsaT-Tampil"/>
      <sheetName val="Daf-HarDAS-Tampil"/>
      <sheetName val="BD-TAMPIL"/>
      <sheetName val="SCH"/>
      <sheetName val="Cover"/>
      <sheetName val="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SCH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hrg-dsr"/>
      <sheetName val="REKAPITULASI"/>
      <sheetName val="Anls teknis"/>
      <sheetName val="Material"/>
      <sheetName val="SCH"/>
      <sheetName val="ba-opname"/>
      <sheetName val="B _ Norelec"/>
      <sheetName val="HB"/>
      <sheetName val="304-06"/>
      <sheetName val="Bahan"/>
      <sheetName val="DATA"/>
      <sheetName val="B - Norelec"/>
      <sheetName val="har-sat"/>
      <sheetName val="harsat"/>
      <sheetName val="H.Satuan"/>
      <sheetName val="UPAHBAHAN"/>
      <sheetName val="DAF-7"/>
      <sheetName val="HargaBahan"/>
      <sheetName val="HRG BHN"/>
      <sheetName val="TOWN"/>
      <sheetName val="name"/>
      <sheetName val="BOQ KJ-D &amp; K_x0000__x0000_E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KODE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hn"/>
      <sheetName val="Isolasi Luar Dalam"/>
      <sheetName val="Isolasi Luar"/>
      <sheetName val="prelim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FORM X COST"/>
      <sheetName val="DAF-1"/>
      <sheetName val="HRPar"/>
      <sheetName val="SDAYA"/>
      <sheetName val="K"/>
      <sheetName val="Daf.Harga-Upah"/>
      <sheetName val="Upah"/>
      <sheetName val="SAP"/>
      <sheetName val="STR"/>
      <sheetName val="DAF_7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G_SUMMARY"/>
      <sheetName val="HRG- UPAH"/>
      <sheetName val="daftar harga satuan"/>
      <sheetName val="Pipe"/>
      <sheetName val="HARGA SATUAN 1 (2)"/>
      <sheetName val="Uraian Teknis"/>
      <sheetName val="Rekap Direct Cost"/>
      <sheetName val="REKAP_STRUKTUR"/>
      <sheetName val="Mall"/>
      <sheetName val="Balok_1"/>
      <sheetName val="I-KAMAR"/>
      <sheetName val="KODE BAHAN"/>
      <sheetName val="INPUT AGST"/>
      <sheetName val="KODE UPAH"/>
      <sheetName val="REKAP GROSS"/>
      <sheetName val="GRAND REKAP"/>
      <sheetName val="rab me (by owner) "/>
      <sheetName val="BQ (by owner)"/>
      <sheetName val="rab me (fisik)"/>
      <sheetName val="SAT-BHN"/>
      <sheetName val="Bill of Qty"/>
      <sheetName val=" R A B"/>
      <sheetName val="daftar harga dan upah"/>
      <sheetName val="Analisa Harga Satuan"/>
      <sheetName val="Daf-harga"/>
      <sheetName val="ANA"/>
      <sheetName val="hargaSatuan"/>
      <sheetName val="Basic"/>
      <sheetName val="prog-mgu"/>
      <sheetName val="Schedule_x0000__x0000__x0000__x0000__x0000__x0000__x0001__x0000_ᢀٸ_x0000__x0000__x0002__x0000_ᢘٸ_x0000__x0000__x0003__x0000_ꂰƈ_x0000_"/>
      <sheetName val="rab - persiapan &amp; lantai-1"/>
      <sheetName val="DAF-2"/>
      <sheetName val="PMK"/>
      <sheetName val="NP"/>
      <sheetName val="Schedule??????_x0001_?ᢀٸ??_x0002_?ᢘٸ??_x0003_?ꂰƈ?"/>
      <sheetName val="BQ ARS"/>
      <sheetName val="BQ-Structur"/>
      <sheetName val="Rekap RAP real (2)"/>
      <sheetName val="Koef"/>
      <sheetName val="PO-2"/>
      <sheetName val="A-ars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Ahs.2"/>
      <sheetName val="Ahs.1"/>
      <sheetName val="BOQ KJ-D &amp; K_x005f_x0000__x005f_x0000_E"/>
      <sheetName val="Dashboard"/>
      <sheetName val="DAF_2"/>
      <sheetName val="kode rekening"/>
      <sheetName val="harga "/>
      <sheetName val="MU"/>
      <sheetName val="COST"/>
      <sheetName val="FR"/>
      <sheetName val="DAF-9"/>
      <sheetName val="SAT_BHN"/>
      <sheetName val="CH"/>
      <sheetName val="HARGA BAHAN DAN UPAH"/>
      <sheetName val="bd"/>
      <sheetName val="hardas"/>
      <sheetName val="B-P"/>
      <sheetName val="K.Lokal"/>
      <sheetName val="SEX"/>
      <sheetName val="OFFICE 2 LT"/>
      <sheetName val="divII"/>
      <sheetName val="AN.BTNCOT (2)"/>
      <sheetName val="AN-ME"/>
      <sheetName val="Surat"/>
      <sheetName val="Input"/>
      <sheetName val="Koefisien"/>
      <sheetName val="villa"/>
      <sheetName val="Analisa Alat"/>
      <sheetName val="Labour"/>
      <sheetName val="BOQ KJ-D &amp; K_x0000_E"/>
      <sheetName val="Ag Hls &amp; Ksr"/>
      <sheetName val="BDA-01"/>
      <sheetName val="JH 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urat Minat"/>
      <sheetName val="Srt Pnwrn"/>
      <sheetName val="Schedule"/>
      <sheetName val="Rekap"/>
      <sheetName val="Hrg Dsr"/>
      <sheetName val="BQ"/>
      <sheetName val="BQ (2)"/>
      <sheetName val="Analisa(L-2)"/>
      <sheetName val="Analisa(L-3)"/>
      <sheetName val="Analisa(L-4)"/>
      <sheetName val="CM (Lamp. 14)"/>
      <sheetName val="CM(1)"/>
      <sheetName val="finalis"/>
      <sheetName val="Final"/>
      <sheetName val="BU+PP"/>
      <sheetName val="Gaji"/>
      <sheetName val="Bi-Elemen"/>
      <sheetName val="Analisa Teknik"/>
      <sheetName val="An-Tek"/>
      <sheetName val="An-B-Alat"/>
      <sheetName val="Sewa Alat"/>
      <sheetName val="An-Mat (L-5)"/>
      <sheetName val="Konf Kap (L-6)"/>
      <sheetName val="Lamp. 7"/>
      <sheetName val="Lamp. 8"/>
      <sheetName val="Lamp. 9"/>
      <sheetName val="Lamp. 10"/>
      <sheetName val="Lamp. 11"/>
      <sheetName val="Lamp. 12a"/>
      <sheetName val="Lamp. 12b"/>
      <sheetName val="Lamp. 13"/>
      <sheetName val="Lamp. 15"/>
      <sheetName val="LoA"/>
      <sheetName val="Form 1"/>
      <sheetName val="Form 2"/>
      <sheetName val="Form 2A"/>
      <sheetName val="Form 3"/>
      <sheetName val="Form 3A"/>
      <sheetName val="Form 4"/>
      <sheetName val="Form 5"/>
      <sheetName val="Form 6"/>
      <sheetName val="Form 6A"/>
      <sheetName val="Form7"/>
      <sheetName val="Form7A"/>
      <sheetName val="Form8"/>
      <sheetName val="SKK"/>
      <sheetName val="Analisa"/>
      <sheetName val="Material"/>
      <sheetName val="SCH"/>
    </sheetNames>
    <sheetDataSet>
      <sheetData sheetId="0">
        <row r="13">
          <cell r="E13" t="str">
            <v>Tanah Grogot - Karang Dayu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heet2"/>
      <sheetName val="Sheet1"/>
      <sheetName val="Srt Permohonan"/>
      <sheetName val="F-I"/>
      <sheetName val="F-II "/>
      <sheetName val="F-III "/>
      <sheetName val="F-IV-2"/>
      <sheetName val="F-V "/>
      <sheetName val="F-V-2"/>
      <sheetName val="F-VI"/>
      <sheetName val="F-VII "/>
      <sheetName val="Form VII-2"/>
      <sheetName val="SKK"/>
      <sheetName val="F-VIII"/>
      <sheetName val="F-IX (AV-03)"/>
      <sheetName val="F-IX (AV-05)"/>
      <sheetName val="F-X"/>
      <sheetName val="Lamp. F-X"/>
      <sheetName val="Form-XI "/>
      <sheetName val="Analisa"/>
      <sheetName val="Material"/>
    </sheetNames>
    <sheetDataSet>
      <sheetData sheetId="0">
        <row r="11">
          <cell r="E11" t="str">
            <v>Ir. Relo Utomo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 PU"/>
      <sheetName val="05 = 01 - 07"/>
      <sheetName val="Lap Mingguan"/>
      <sheetName val="scedul"/>
      <sheetName val="COVER"/>
      <sheetName val="daf-isi"/>
      <sheetName val="identitas"/>
      <sheetName val="iklab"/>
      <sheetName val="cash-flow"/>
      <sheetName val="STR-ORG"/>
      <sheetName val="pegawai"/>
      <sheetName val="daf-alat"/>
      <sheetName val="FOTO"/>
      <sheetName val="Master Edit"/>
      <sheetName val="Analisa"/>
    </sheetNames>
    <sheetDataSet>
      <sheetData sheetId="0"/>
      <sheetData sheetId="1"/>
      <sheetData sheetId="2">
        <row r="68">
          <cell r="B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Form I"/>
      <sheetName val="Lamp-IA"/>
      <sheetName val="Lamp-IA (2)"/>
      <sheetName val="Form II"/>
      <sheetName val="Form III"/>
      <sheetName val="F-IV"/>
      <sheetName val="Form V"/>
      <sheetName val="Form VI"/>
      <sheetName val="Form VII-1"/>
      <sheetName val="Form VII-2"/>
      <sheetName val="Form VIII"/>
      <sheetName val="Form IX"/>
      <sheetName val="Form X"/>
      <sheetName val="Lamp. X"/>
      <sheetName val="SKK"/>
      <sheetName val="Sheet1"/>
      <sheetName val="Form XI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  <sheetName val="Master Edit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Material"/>
      <sheetName val="NP"/>
      <sheetName val="Master Edit"/>
      <sheetName val="Lap Mingg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Sheet"/>
      <sheetName val="Deskrip"/>
      <sheetName val="bahan"/>
      <sheetName val="Rasio"/>
      <sheetName val="luas"/>
      <sheetName val="BQ-1A"/>
      <sheetName val="prelim"/>
      <sheetName val="K3"/>
      <sheetName val="eskal"/>
      <sheetName val="Dom "/>
      <sheetName val="Rasio (2)"/>
      <sheetName val="Volume"/>
      <sheetName val="NP"/>
      <sheetName val="Master Edit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/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diagrm"/>
      <sheetName val="rinc_vol"/>
      <sheetName val="rekvol"/>
      <sheetName val="plot_item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mos"/>
      <sheetName val="nonlok"/>
      <sheetName val="angkt_quary"/>
      <sheetName val="alat"/>
      <sheetName val="aggr"/>
      <sheetName val="mpu"/>
      <sheetName val="back_up"/>
      <sheetName val="mortar"/>
      <sheetName val="T.P"/>
      <sheetName val="gorong2"/>
      <sheetName val="patching"/>
      <sheetName val="patching (2)"/>
      <sheetName val="plot(item)"/>
      <sheetName val="sketim"/>
      <sheetName val="Volume"/>
      <sheetName val="BQ-1A"/>
    </sheetNames>
    <sheetDataSet>
      <sheetData sheetId="0">
        <row r="540">
          <cell r="A540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grafik"/>
      <sheetName val="Rekap"/>
      <sheetName val="per proyek"/>
      <sheetName val="rincian per proyek"/>
      <sheetName val="BQ-1A"/>
      <sheetName val="boq"/>
      <sheetName val="A_ars"/>
      <sheetName val="Volume"/>
      <sheetName val="NP"/>
    </sheetNames>
    <sheetDataSet>
      <sheetData sheetId="0">
        <row r="1">
          <cell r="B1" t="str">
            <v>RENCANA PENDAPATAN &amp; BIAYA TERHADAP ARP</v>
          </cell>
        </row>
      </sheetData>
      <sheetData sheetId="1"/>
      <sheetData sheetId="2"/>
      <sheetData sheetId="3">
        <row r="1">
          <cell r="B1" t="str">
            <v>RENCANA PENDAPATAN &amp; BIAYA TERHADAP ARP</v>
          </cell>
        </row>
      </sheetData>
      <sheetData sheetId="4">
        <row r="1">
          <cell r="B1" t="str">
            <v>RENCANA PENDAPATAN &amp; BIAYA TERHADAP ARP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rincian per proyek"/>
      <sheetName val="form resume"/>
      <sheetName val="form rekap"/>
      <sheetName val="form grafik"/>
      <sheetName val="form per proyek"/>
      <sheetName val="form evaluasi"/>
      <sheetName val="boq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RENCANA PENDAPATAN &amp; BIAYA TERHADAP ARP</v>
          </cell>
        </row>
      </sheetData>
      <sheetData sheetId="8" refreshError="1"/>
      <sheetData sheetId="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</row>
        <row r="4">
          <cell r="AA4" t="str">
            <v>(dalam ribuan rupiah)</v>
          </cell>
        </row>
        <row r="5">
          <cell r="D5" t="str">
            <v>Harga</v>
          </cell>
          <cell r="F5" t="str">
            <v>RENCANA PENDAPATAN &amp; BIAYA</v>
          </cell>
          <cell r="Z5" t="str">
            <v>RBP = 100</v>
          </cell>
        </row>
        <row r="6">
          <cell r="B6" t="str">
            <v>No.</v>
          </cell>
          <cell r="C6" t="str">
            <v>Nomor Karya /</v>
          </cell>
          <cell r="D6" t="str">
            <v>Borongan</v>
          </cell>
          <cell r="E6" t="str">
            <v>MS</v>
          </cell>
          <cell r="F6" t="str">
            <v>Pendapatan (Rp.  ; %)</v>
          </cell>
          <cell r="M6" t="str">
            <v>Biaya (Rp.  ; %)</v>
          </cell>
          <cell r="T6" t="str">
            <v>Laba / Rugi ( Rp. ; % )</v>
          </cell>
          <cell r="Z6" t="str">
            <v>- SKDU</v>
          </cell>
          <cell r="AA6" t="str">
            <v>Deviasi</v>
          </cell>
        </row>
        <row r="7">
          <cell r="C7" t="str">
            <v>Nama Karya</v>
          </cell>
          <cell r="D7" t="str">
            <v>Rp.</v>
          </cell>
          <cell r="E7" t="str">
            <v>%</v>
          </cell>
          <cell r="F7" t="str">
            <v>Bulan Ini</v>
          </cell>
          <cell r="H7" t="str">
            <v>Tahun Ini</v>
          </cell>
          <cell r="J7" t="str">
            <v>s/d. Tahun</v>
          </cell>
          <cell r="K7" t="str">
            <v>Akumulasi</v>
          </cell>
          <cell r="M7" t="str">
            <v>Bulan Ini</v>
          </cell>
          <cell r="O7" t="str">
            <v>Tahun Ini</v>
          </cell>
          <cell r="Q7" t="str">
            <v>s/d. Tahun</v>
          </cell>
          <cell r="R7" t="str">
            <v>Akumulasi</v>
          </cell>
          <cell r="T7" t="str">
            <v>Bulan Ini</v>
          </cell>
          <cell r="V7" t="str">
            <v>Tahun Ini</v>
          </cell>
          <cell r="X7" t="str">
            <v>Akumulasi</v>
          </cell>
          <cell r="Z7" t="str">
            <v>- Pph</v>
          </cell>
          <cell r="AA7" t="str">
            <v>%</v>
          </cell>
        </row>
        <row r="8">
          <cell r="F8" t="str">
            <v>%</v>
          </cell>
          <cell r="G8" t="str">
            <v>Rp.</v>
          </cell>
          <cell r="H8" t="str">
            <v>%</v>
          </cell>
          <cell r="I8" t="str">
            <v>Rp.</v>
          </cell>
          <cell r="J8" t="str">
            <v>Lalu</v>
          </cell>
          <cell r="K8" t="str">
            <v>%</v>
          </cell>
          <cell r="L8" t="str">
            <v>Rp.</v>
          </cell>
          <cell r="M8" t="str">
            <v>%</v>
          </cell>
          <cell r="N8" t="str">
            <v>Rp.</v>
          </cell>
          <cell r="O8" t="str">
            <v>%</v>
          </cell>
          <cell r="P8" t="str">
            <v>Rp.</v>
          </cell>
          <cell r="Q8" t="str">
            <v>Lalu</v>
          </cell>
          <cell r="R8" t="str">
            <v>%</v>
          </cell>
          <cell r="S8" t="str">
            <v>Rp.</v>
          </cell>
          <cell r="T8" t="str">
            <v>%</v>
          </cell>
          <cell r="U8" t="str">
            <v>Rp.</v>
          </cell>
          <cell r="V8" t="str">
            <v>%</v>
          </cell>
          <cell r="W8" t="str">
            <v>Rp.</v>
          </cell>
          <cell r="X8" t="str">
            <v>%</v>
          </cell>
          <cell r="Y8" t="str">
            <v>Rp.</v>
          </cell>
          <cell r="Z8" t="str">
            <v>%</v>
          </cell>
        </row>
        <row r="10">
          <cell r="C10" t="str">
            <v xml:space="preserve"> CAB. JATENG &amp; DIY.</v>
          </cell>
        </row>
        <row r="12">
          <cell r="A12">
            <v>1</v>
          </cell>
          <cell r="B12">
            <v>1</v>
          </cell>
          <cell r="C12" t="str">
            <v xml:space="preserve"> 02.007.00.000</v>
          </cell>
          <cell r="D12">
            <v>10363944.32086</v>
          </cell>
          <cell r="E12">
            <v>100</v>
          </cell>
          <cell r="F12">
            <v>0</v>
          </cell>
          <cell r="G12">
            <v>0</v>
          </cell>
          <cell r="H12">
            <v>11.834999996393449</v>
          </cell>
          <cell r="I12">
            <v>1226572.81</v>
          </cell>
          <cell r="J12">
            <v>9137371.5099999998</v>
          </cell>
          <cell r="K12">
            <v>99.999999991701998</v>
          </cell>
          <cell r="L12">
            <v>10363944.32</v>
          </cell>
          <cell r="M12">
            <v>0</v>
          </cell>
          <cell r="N12">
            <v>0</v>
          </cell>
          <cell r="O12">
            <v>89.985873810458912</v>
          </cell>
          <cell r="P12">
            <v>1103742.2609999999</v>
          </cell>
          <cell r="Q12">
            <v>8417162.1309999991</v>
          </cell>
          <cell r="R12">
            <v>91.865645916553888</v>
          </cell>
          <cell r="S12">
            <v>9520904.3919999991</v>
          </cell>
          <cell r="T12">
            <v>0</v>
          </cell>
          <cell r="U12">
            <v>0</v>
          </cell>
          <cell r="V12">
            <v>10.014126189541093</v>
          </cell>
          <cell r="W12">
            <v>122830.54900000012</v>
          </cell>
          <cell r="X12">
            <v>8.1343540834461106</v>
          </cell>
          <cell r="Y12">
            <v>843039.92800000124</v>
          </cell>
          <cell r="Z12">
            <v>92.2</v>
          </cell>
          <cell r="AA12">
            <v>0.33435408344611517</v>
          </cell>
        </row>
        <row r="13">
          <cell r="A13">
            <v>101</v>
          </cell>
          <cell r="C13" t="str">
            <v xml:space="preserve"> Stadion Kendal thp I</v>
          </cell>
        </row>
        <row r="15">
          <cell r="A15">
            <v>2</v>
          </cell>
          <cell r="B15">
            <v>2</v>
          </cell>
          <cell r="C15" t="str">
            <v xml:space="preserve"> 02.013.00.000</v>
          </cell>
          <cell r="D15">
            <v>20227660.909000002</v>
          </cell>
          <cell r="E15">
            <v>100</v>
          </cell>
          <cell r="F15">
            <v>0</v>
          </cell>
          <cell r="G15">
            <v>0</v>
          </cell>
          <cell r="H15">
            <v>44.620999994043345</v>
          </cell>
          <cell r="I15">
            <v>9025784.5729999989</v>
          </cell>
          <cell r="J15">
            <v>11201876.334000001</v>
          </cell>
          <cell r="K15">
            <v>99.999999990112528</v>
          </cell>
          <cell r="L15">
            <v>20227660.906999998</v>
          </cell>
          <cell r="M15">
            <v>0</v>
          </cell>
          <cell r="N15">
            <v>0</v>
          </cell>
          <cell r="O15">
            <v>92.879556211406623</v>
          </cell>
          <cell r="P15">
            <v>8383108.6560000014</v>
          </cell>
          <cell r="Q15">
            <v>10150322.99</v>
          </cell>
          <cell r="R15">
            <v>91.624195853442984</v>
          </cell>
          <cell r="S15">
            <v>18533431.646000002</v>
          </cell>
          <cell r="T15">
            <v>0</v>
          </cell>
          <cell r="U15">
            <v>0</v>
          </cell>
          <cell r="V15">
            <v>7.1204437885933753</v>
          </cell>
          <cell r="W15">
            <v>642675.91699999757</v>
          </cell>
          <cell r="X15">
            <v>8.3758041465570052</v>
          </cell>
          <cell r="Y15">
            <v>1694229.2609999962</v>
          </cell>
          <cell r="Z15">
            <v>91</v>
          </cell>
          <cell r="AA15">
            <v>-0.62419585344298412</v>
          </cell>
        </row>
        <row r="16">
          <cell r="A16">
            <v>102</v>
          </cell>
          <cell r="C16" t="str">
            <v xml:space="preserve"> Masjid Agung Semarang thp II</v>
          </cell>
        </row>
        <row r="18">
          <cell r="B18">
            <v>3</v>
          </cell>
          <cell r="C18" t="str">
            <v xml:space="preserve"> 02.020.00.000</v>
          </cell>
          <cell r="D18">
            <v>18365133.636</v>
          </cell>
          <cell r="F18">
            <v>19.248000000000005</v>
          </cell>
          <cell r="G18">
            <v>3534920.9222572809</v>
          </cell>
          <cell r="H18">
            <v>93.807999977687501</v>
          </cell>
          <cell r="I18">
            <v>17227964.55716116</v>
          </cell>
          <cell r="J18">
            <v>804209.201</v>
          </cell>
          <cell r="K18">
            <v>98.186999972675608</v>
          </cell>
          <cell r="L18">
            <v>18032173.758161161</v>
          </cell>
          <cell r="M18">
            <v>109.18370079451219</v>
          </cell>
          <cell r="N18">
            <v>3859557.4830800002</v>
          </cell>
          <cell r="O18">
            <v>109.85258919599576</v>
          </cell>
          <cell r="P18">
            <v>18925365.131809998</v>
          </cell>
          <cell r="Q18">
            <v>864656.15500000003</v>
          </cell>
          <cell r="R18">
            <v>109.74839502005828</v>
          </cell>
          <cell r="S18">
            <v>19790021.286809999</v>
          </cell>
          <cell r="T18">
            <v>-9.1837007945121805</v>
          </cell>
          <cell r="U18">
            <v>-324636.56082271924</v>
          </cell>
          <cell r="V18">
            <v>-9.8525891959957566</v>
          </cell>
          <cell r="W18">
            <v>-1697400.5746488385</v>
          </cell>
          <cell r="X18">
            <v>-9.748395020058279</v>
          </cell>
          <cell r="Y18">
            <v>-1757847.5286488384</v>
          </cell>
          <cell r="Z18">
            <v>92</v>
          </cell>
          <cell r="AA18">
            <v>-17.748395020058283</v>
          </cell>
        </row>
        <row r="19">
          <cell r="C19" t="str">
            <v xml:space="preserve"> Drainase S. Pemali</v>
          </cell>
        </row>
        <row r="21">
          <cell r="C21" t="str">
            <v xml:space="preserve"> Drainase S. Pemali</v>
          </cell>
          <cell r="D21">
            <v>3672904.9049999998</v>
          </cell>
          <cell r="F21">
            <v>19.248000000000005</v>
          </cell>
          <cell r="G21">
            <v>706960.73611440009</v>
          </cell>
          <cell r="H21">
            <v>98.186999999999998</v>
          </cell>
          <cell r="I21">
            <v>3606315.1390723498</v>
          </cell>
          <cell r="J21">
            <v>0</v>
          </cell>
          <cell r="K21">
            <v>98.186999999999998</v>
          </cell>
          <cell r="L21">
            <v>3606315.1390723498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100</v>
          </cell>
          <cell r="U21">
            <v>706960.73611440009</v>
          </cell>
          <cell r="V21">
            <v>100</v>
          </cell>
          <cell r="W21">
            <v>3606315.1390723498</v>
          </cell>
          <cell r="X21">
            <v>100</v>
          </cell>
          <cell r="Y21">
            <v>3606315.1390723498</v>
          </cell>
          <cell r="Z21">
            <v>92</v>
          </cell>
          <cell r="AA21">
            <v>92</v>
          </cell>
        </row>
        <row r="22">
          <cell r="C22" t="str">
            <v xml:space="preserve"> Addendum II</v>
          </cell>
        </row>
        <row r="24">
          <cell r="A24">
            <v>3</v>
          </cell>
          <cell r="C24" t="str">
            <v xml:space="preserve"> 02.020.00.000</v>
          </cell>
          <cell r="D24">
            <v>22038038.541000001</v>
          </cell>
          <cell r="E24">
            <v>100</v>
          </cell>
          <cell r="F24">
            <v>19.248000000000005</v>
          </cell>
          <cell r="G24">
            <v>4241881.6583716813</v>
          </cell>
          <cell r="H24">
            <v>94.53781314282125</v>
          </cell>
          <cell r="I24">
            <v>20834279.696233511</v>
          </cell>
          <cell r="J24">
            <v>804209.201</v>
          </cell>
          <cell r="K24">
            <v>98.186999977229561</v>
          </cell>
          <cell r="L24">
            <v>21638488.897233512</v>
          </cell>
          <cell r="M24">
            <v>90.986920284842583</v>
          </cell>
          <cell r="N24">
            <v>3859557.4830800002</v>
          </cell>
          <cell r="O24">
            <v>90.837626295433608</v>
          </cell>
          <cell r="P24">
            <v>18925365.131809998</v>
          </cell>
          <cell r="Q24">
            <v>864656.15500000003</v>
          </cell>
          <cell r="R24">
            <v>91.45750140316018</v>
          </cell>
          <cell r="S24">
            <v>19790021.286809999</v>
          </cell>
          <cell r="T24">
            <v>9.0130797151574207</v>
          </cell>
          <cell r="U24">
            <v>382324.1752916812</v>
          </cell>
          <cell r="V24">
            <v>9.1623737045663862</v>
          </cell>
          <cell r="W24">
            <v>1908914.5644235127</v>
          </cell>
          <cell r="X24">
            <v>8.5424985968398186</v>
          </cell>
          <cell r="Y24">
            <v>1848467.6104235128</v>
          </cell>
          <cell r="Z24">
            <v>93</v>
          </cell>
          <cell r="AA24">
            <v>1.5424985968398204</v>
          </cell>
        </row>
        <row r="25">
          <cell r="A25">
            <v>103</v>
          </cell>
          <cell r="C25" t="str">
            <v xml:space="preserve"> Drainase S. Pemali</v>
          </cell>
        </row>
        <row r="27">
          <cell r="A27">
            <v>4</v>
          </cell>
          <cell r="B27">
            <v>4</v>
          </cell>
          <cell r="C27" t="str">
            <v xml:space="preserve"> 03.003.00.000</v>
          </cell>
          <cell r="D27">
            <v>631740.90908999997</v>
          </cell>
          <cell r="E27">
            <v>100</v>
          </cell>
          <cell r="F27">
            <v>0</v>
          </cell>
          <cell r="G27">
            <v>0</v>
          </cell>
          <cell r="H27">
            <v>99.999999985753647</v>
          </cell>
          <cell r="I27">
            <v>631740.90899999999</v>
          </cell>
          <cell r="J27">
            <v>0</v>
          </cell>
          <cell r="K27">
            <v>99.999999985753647</v>
          </cell>
          <cell r="L27">
            <v>631740.90899999999</v>
          </cell>
          <cell r="M27">
            <v>0</v>
          </cell>
          <cell r="N27">
            <v>0</v>
          </cell>
          <cell r="O27">
            <v>92.49859945353009</v>
          </cell>
          <cell r="P27">
            <v>584351.49300000002</v>
          </cell>
          <cell r="Q27">
            <v>0</v>
          </cell>
          <cell r="R27">
            <v>92.49859945353009</v>
          </cell>
          <cell r="S27">
            <v>584351.49300000002</v>
          </cell>
          <cell r="T27">
            <v>0</v>
          </cell>
          <cell r="U27">
            <v>0</v>
          </cell>
          <cell r="V27">
            <v>7.5014005464699096</v>
          </cell>
          <cell r="W27">
            <v>47389.415999999968</v>
          </cell>
          <cell r="X27">
            <v>7.5014005464699096</v>
          </cell>
          <cell r="Y27">
            <v>47389.415999999968</v>
          </cell>
          <cell r="Z27">
            <v>93</v>
          </cell>
          <cell r="AA27">
            <v>0.50140054646990961</v>
          </cell>
        </row>
        <row r="28">
          <cell r="A28">
            <v>104</v>
          </cell>
          <cell r="C28" t="str">
            <v xml:space="preserve"> BA. Merapi (AP-D3)</v>
          </cell>
        </row>
        <row r="30">
          <cell r="A30">
            <v>5</v>
          </cell>
          <cell r="B30">
            <v>5</v>
          </cell>
          <cell r="C30" t="str">
            <v xml:space="preserve"> 03.006.00.000</v>
          </cell>
          <cell r="D30">
            <v>21217657.27273</v>
          </cell>
          <cell r="E30">
            <v>90.341999999999999</v>
          </cell>
          <cell r="F30">
            <v>19.03</v>
          </cell>
          <cell r="G30">
            <v>4037720.1790005197</v>
          </cell>
          <cell r="H30">
            <v>90.433999993040132</v>
          </cell>
          <cell r="I30">
            <v>19187976.176543929</v>
          </cell>
          <cell r="J30">
            <v>0</v>
          </cell>
          <cell r="K30">
            <v>90.433999993040132</v>
          </cell>
          <cell r="L30">
            <v>19187976.176543929</v>
          </cell>
          <cell r="M30">
            <v>94</v>
          </cell>
          <cell r="N30">
            <v>3795456.9682604885</v>
          </cell>
          <cell r="O30">
            <v>94.514341823191572</v>
          </cell>
          <cell r="P30">
            <v>18135389.392451294</v>
          </cell>
          <cell r="Q30">
            <v>0</v>
          </cell>
          <cell r="R30">
            <v>94.514341823191572</v>
          </cell>
          <cell r="S30">
            <v>18135389.392451294</v>
          </cell>
          <cell r="T30">
            <v>6.0000000000000009</v>
          </cell>
          <cell r="U30">
            <v>242263.21074003121</v>
          </cell>
          <cell r="V30">
            <v>5.4856581768084265</v>
          </cell>
          <cell r="W30">
            <v>1052586.7840926349</v>
          </cell>
          <cell r="X30">
            <v>5.4856581768084265</v>
          </cell>
          <cell r="Y30">
            <v>1052586.7840926349</v>
          </cell>
          <cell r="Z30">
            <v>94</v>
          </cell>
          <cell r="AA30">
            <v>-0.51434182319157173</v>
          </cell>
        </row>
        <row r="31">
          <cell r="A31">
            <v>105</v>
          </cell>
          <cell r="C31" t="str">
            <v xml:space="preserve"> Masjid Agung Semarang thp III</v>
          </cell>
        </row>
        <row r="33">
          <cell r="A33">
            <v>6</v>
          </cell>
          <cell r="B33">
            <v>6</v>
          </cell>
          <cell r="C33" t="str">
            <v xml:space="preserve"> 03.007.00.000</v>
          </cell>
          <cell r="D33">
            <v>10512384.179</v>
          </cell>
          <cell r="E33">
            <v>70.540000000000006</v>
          </cell>
          <cell r="F33">
            <v>29.925000000000001</v>
          </cell>
          <cell r="G33">
            <v>3145830.9655657499</v>
          </cell>
          <cell r="H33">
            <v>66.265999985411312</v>
          </cell>
          <cell r="I33">
            <v>6966136.4985225201</v>
          </cell>
          <cell r="J33">
            <v>0</v>
          </cell>
          <cell r="K33">
            <v>66.265999985411312</v>
          </cell>
          <cell r="L33">
            <v>6966136.4985225201</v>
          </cell>
          <cell r="M33">
            <v>93.466099873271986</v>
          </cell>
          <cell r="N33">
            <v>2940285.5121200001</v>
          </cell>
          <cell r="O33">
            <v>91.602039165660926</v>
          </cell>
          <cell r="P33">
            <v>6381123.0837099999</v>
          </cell>
          <cell r="Q33">
            <v>0</v>
          </cell>
          <cell r="R33">
            <v>91.602039165660926</v>
          </cell>
          <cell r="S33">
            <v>6381123.0837099999</v>
          </cell>
          <cell r="T33">
            <v>6.5339001267280192</v>
          </cell>
          <cell r="U33">
            <v>205545.45344574982</v>
          </cell>
          <cell r="V33">
            <v>8.3979608343390666</v>
          </cell>
          <cell r="W33">
            <v>585013.41481252015</v>
          </cell>
          <cell r="X33">
            <v>8.3979608343390666</v>
          </cell>
          <cell r="Y33">
            <v>585013.41481252015</v>
          </cell>
          <cell r="Z33">
            <v>94</v>
          </cell>
          <cell r="AA33">
            <v>2.3979608343390737</v>
          </cell>
        </row>
        <row r="34">
          <cell r="A34">
            <v>106</v>
          </cell>
          <cell r="C34" t="str">
            <v xml:space="preserve"> Jl. Tegal - Pemalang Seksi I</v>
          </cell>
        </row>
        <row r="36">
          <cell r="A36">
            <v>7</v>
          </cell>
          <cell r="B36">
            <v>7</v>
          </cell>
          <cell r="C36" t="str">
            <v xml:space="preserve"> 03.008.00.000</v>
          </cell>
          <cell r="D36">
            <v>11024429.090910001</v>
          </cell>
          <cell r="E36">
            <v>53.886000000000003</v>
          </cell>
          <cell r="F36">
            <v>15.821999999999999</v>
          </cell>
          <cell r="G36">
            <v>1744285.1707637804</v>
          </cell>
          <cell r="H36">
            <v>67.572999991256879</v>
          </cell>
          <cell r="I36">
            <v>7449537.4686367353</v>
          </cell>
          <cell r="J36">
            <v>0</v>
          </cell>
          <cell r="K36">
            <v>67.572999991256879</v>
          </cell>
          <cell r="L36">
            <v>7449537.4686367353</v>
          </cell>
          <cell r="M36">
            <v>92.863292146818438</v>
          </cell>
          <cell r="N36">
            <v>1619800.6340000001</v>
          </cell>
          <cell r="O36">
            <v>89.458568254165144</v>
          </cell>
          <cell r="P36">
            <v>6664249.5610000007</v>
          </cell>
          <cell r="Q36">
            <v>0</v>
          </cell>
          <cell r="R36">
            <v>89.458568254165144</v>
          </cell>
          <cell r="S36">
            <v>6664249.5610000007</v>
          </cell>
          <cell r="T36">
            <v>7.1367078531815702</v>
          </cell>
          <cell r="U36">
            <v>124484.53676378028</v>
          </cell>
          <cell r="V36">
            <v>10.541431745834849</v>
          </cell>
          <cell r="W36">
            <v>785287.90763673466</v>
          </cell>
          <cell r="X36">
            <v>10.541431745834849</v>
          </cell>
          <cell r="Y36">
            <v>785287.90763673466</v>
          </cell>
          <cell r="Z36">
            <v>94</v>
          </cell>
          <cell r="AA36">
            <v>4.5414317458348563</v>
          </cell>
        </row>
        <row r="37">
          <cell r="A37">
            <v>107</v>
          </cell>
          <cell r="C37" t="str">
            <v xml:space="preserve"> Stadion Kendal Tahap II</v>
          </cell>
        </row>
        <row r="39">
          <cell r="A39">
            <v>8</v>
          </cell>
          <cell r="B39">
            <v>8</v>
          </cell>
          <cell r="C39" t="str">
            <v xml:space="preserve"> 03.014.00.000</v>
          </cell>
          <cell r="D39">
            <v>4362794.5454500001</v>
          </cell>
          <cell r="E39">
            <v>60.164000000000001</v>
          </cell>
          <cell r="F39">
            <v>30.931999999999999</v>
          </cell>
          <cell r="G39">
            <v>1349499.608798594</v>
          </cell>
          <cell r="H39">
            <v>61.885999999999996</v>
          </cell>
          <cell r="I39">
            <v>2699959.0323971868</v>
          </cell>
          <cell r="J39">
            <v>0</v>
          </cell>
          <cell r="K39">
            <v>61.885999999999996</v>
          </cell>
          <cell r="L39">
            <v>2699959.0323971868</v>
          </cell>
          <cell r="M39">
            <v>79.385971614600763</v>
          </cell>
          <cell r="N39">
            <v>1071313.37638</v>
          </cell>
          <cell r="O39">
            <v>81.432594198583402</v>
          </cell>
          <cell r="P39">
            <v>2198646.6823800001</v>
          </cell>
          <cell r="Q39">
            <v>0</v>
          </cell>
          <cell r="R39">
            <v>81.432594198583402</v>
          </cell>
          <cell r="S39">
            <v>2198646.6823800001</v>
          </cell>
          <cell r="T39">
            <v>20.614028385399248</v>
          </cell>
          <cell r="U39">
            <v>278186.23241859395</v>
          </cell>
          <cell r="V39">
            <v>18.567405801416598</v>
          </cell>
          <cell r="W39">
            <v>501312.35001718672</v>
          </cell>
          <cell r="X39">
            <v>18.567405801416598</v>
          </cell>
          <cell r="Y39">
            <v>501312.35001718672</v>
          </cell>
          <cell r="Z39">
            <v>90</v>
          </cell>
          <cell r="AA39">
            <v>8.5674058014165979</v>
          </cell>
        </row>
        <row r="40">
          <cell r="A40">
            <v>108</v>
          </cell>
          <cell r="C40" t="str">
            <v xml:space="preserve"> Banjir Dombo Sayung Paket IA</v>
          </cell>
        </row>
        <row r="43">
          <cell r="C43" t="str">
            <v xml:space="preserve"> Jumlah CAB. JATENG &amp; DIY.</v>
          </cell>
          <cell r="D43">
            <v>100378649.76804</v>
          </cell>
          <cell r="G43">
            <v>14519217.582500324</v>
          </cell>
          <cell r="I43">
            <v>68021987.16433388</v>
          </cell>
          <cell r="J43">
            <v>21143457.045000002</v>
          </cell>
          <cell r="L43">
            <v>89165444.209333882</v>
          </cell>
          <cell r="M43">
            <v>91.509159487039412</v>
          </cell>
          <cell r="N43">
            <v>13286413.97384049</v>
          </cell>
          <cell r="O43">
            <v>91.699726605542381</v>
          </cell>
          <cell r="P43">
            <v>62375976.261351302</v>
          </cell>
          <cell r="Q43">
            <v>19432141.276000001</v>
          </cell>
          <cell r="R43">
            <v>91.748679393432099</v>
          </cell>
          <cell r="S43">
            <v>81808117.53735131</v>
          </cell>
          <cell r="T43">
            <v>8.4908405129606024</v>
          </cell>
          <cell r="U43">
            <v>1232803.6086598365</v>
          </cell>
          <cell r="V43">
            <v>8.3002733944576281</v>
          </cell>
          <cell r="W43">
            <v>5646010.902982587</v>
          </cell>
          <cell r="X43">
            <v>8.2513206065679174</v>
          </cell>
          <cell r="Y43">
            <v>7357326.6719825864</v>
          </cell>
        </row>
        <row r="46">
          <cell r="C46" t="str">
            <v xml:space="preserve"> KARYA JO.</v>
          </cell>
        </row>
        <row r="47">
          <cell r="A47">
            <v>9</v>
          </cell>
          <cell r="B47">
            <v>1</v>
          </cell>
          <cell r="C47" t="str">
            <v xml:space="preserve"> K.JO</v>
          </cell>
          <cell r="D47">
            <v>3829776.918181818</v>
          </cell>
          <cell r="E47">
            <v>16.829999999999998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#DIV/0!</v>
          </cell>
          <cell r="O47" t="e">
            <v>#DIV/0!</v>
          </cell>
          <cell r="P47">
            <v>0</v>
          </cell>
          <cell r="Q47">
            <v>0</v>
          </cell>
          <cell r="R47" t="e">
            <v>#DIV/0!</v>
          </cell>
          <cell r="S47">
            <v>0</v>
          </cell>
          <cell r="T47" t="e">
            <v>#DIV/0!</v>
          </cell>
          <cell r="U47">
            <v>0</v>
          </cell>
          <cell r="V47" t="e">
            <v>#DIV/0!</v>
          </cell>
          <cell r="W47">
            <v>0</v>
          </cell>
          <cell r="X47" t="e">
            <v>#DIV/0!</v>
          </cell>
          <cell r="Y47">
            <v>0</v>
          </cell>
          <cell r="Z47">
            <v>91.38</v>
          </cell>
          <cell r="AA47" t="e">
            <v>#DIV/0!</v>
          </cell>
        </row>
        <row r="48">
          <cell r="A48">
            <v>109</v>
          </cell>
          <cell r="C48" t="str">
            <v xml:space="preserve"> Pelindung Tebing K. Serayu (SU-02)</v>
          </cell>
        </row>
        <row r="51">
          <cell r="C51" t="str">
            <v xml:space="preserve"> Jumlah Karya JO.</v>
          </cell>
          <cell r="D51">
            <v>3829776.918181818</v>
          </cell>
          <cell r="E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 t="e">
            <v>#DIV/0!</v>
          </cell>
          <cell r="N51">
            <v>0</v>
          </cell>
          <cell r="O51" t="e">
            <v>#DIV/0!</v>
          </cell>
          <cell r="P51">
            <v>0</v>
          </cell>
          <cell r="Q51">
            <v>0</v>
          </cell>
          <cell r="R51" t="e">
            <v>#DIV/0!</v>
          </cell>
          <cell r="S51">
            <v>0</v>
          </cell>
          <cell r="T51" t="e">
            <v>#DIV/0!</v>
          </cell>
          <cell r="U51">
            <v>0</v>
          </cell>
          <cell r="V51" t="e">
            <v>#DIV/0!</v>
          </cell>
          <cell r="W51">
            <v>0</v>
          </cell>
          <cell r="X51" t="e">
            <v>#DIV/0!</v>
          </cell>
          <cell r="Y51">
            <v>0</v>
          </cell>
        </row>
        <row r="54">
          <cell r="C54" t="str">
            <v>CAB. KALTIM</v>
          </cell>
        </row>
        <row r="55">
          <cell r="A55">
            <v>10</v>
          </cell>
          <cell r="B55">
            <v>1</v>
          </cell>
          <cell r="C55" t="str">
            <v xml:space="preserve"> 01.013.00.000</v>
          </cell>
          <cell r="D55">
            <v>15419069.092</v>
          </cell>
          <cell r="E55">
            <v>100</v>
          </cell>
          <cell r="F55">
            <v>0</v>
          </cell>
          <cell r="G55">
            <v>0</v>
          </cell>
          <cell r="H55">
            <v>9.3845310009717924</v>
          </cell>
          <cell r="I55">
            <v>1447007.3189999999</v>
          </cell>
          <cell r="J55">
            <v>13972061.770000001</v>
          </cell>
          <cell r="K55">
            <v>99.999999980543592</v>
          </cell>
          <cell r="L55">
            <v>15419069.089000002</v>
          </cell>
          <cell r="M55">
            <v>0</v>
          </cell>
          <cell r="N55">
            <v>0</v>
          </cell>
          <cell r="O55">
            <v>90.696810013854517</v>
          </cell>
          <cell r="P55">
            <v>1312389.4789999998</v>
          </cell>
          <cell r="Q55">
            <v>11906814.158</v>
          </cell>
          <cell r="R55">
            <v>85.73282576722228</v>
          </cell>
          <cell r="S55">
            <v>13219203.637</v>
          </cell>
          <cell r="T55">
            <v>0</v>
          </cell>
          <cell r="U55">
            <v>0</v>
          </cell>
          <cell r="V55">
            <v>9.3031899861454743</v>
          </cell>
          <cell r="W55">
            <v>134617.84000000008</v>
          </cell>
          <cell r="X55">
            <v>14.267174232777712</v>
          </cell>
          <cell r="Y55">
            <v>2199865.4520000014</v>
          </cell>
          <cell r="Z55">
            <v>87</v>
          </cell>
          <cell r="AA55">
            <v>1.2671742327777196</v>
          </cell>
        </row>
        <row r="56">
          <cell r="A56">
            <v>110</v>
          </cell>
          <cell r="C56" t="str">
            <v xml:space="preserve"> Jbt. Ngayau</v>
          </cell>
        </row>
        <row r="58">
          <cell r="A58">
            <v>11</v>
          </cell>
          <cell r="B58">
            <v>2</v>
          </cell>
          <cell r="C58" t="str">
            <v xml:space="preserve"> 01.023.00.000</v>
          </cell>
          <cell r="D58">
            <v>20607945.329</v>
          </cell>
          <cell r="E58">
            <v>100</v>
          </cell>
          <cell r="F58">
            <v>0</v>
          </cell>
          <cell r="G58">
            <v>0</v>
          </cell>
          <cell r="H58">
            <v>25.319999998530662</v>
          </cell>
          <cell r="I58">
            <v>5217931.7570000002</v>
          </cell>
          <cell r="J58">
            <v>15390013.571</v>
          </cell>
          <cell r="K58">
            <v>99.999999995147519</v>
          </cell>
          <cell r="L58">
            <v>20607945.328000002</v>
          </cell>
          <cell r="M58">
            <v>0</v>
          </cell>
          <cell r="N58">
            <v>0</v>
          </cell>
          <cell r="O58">
            <v>90.183970913132811</v>
          </cell>
          <cell r="P58">
            <v>4705738.0580000002</v>
          </cell>
          <cell r="Q58">
            <v>13069466.789999999</v>
          </cell>
          <cell r="R58">
            <v>86.254134340354824</v>
          </cell>
          <cell r="S58">
            <v>17775204.847999997</v>
          </cell>
          <cell r="T58">
            <v>0</v>
          </cell>
          <cell r="U58">
            <v>0</v>
          </cell>
          <cell r="V58">
            <v>9.8160290868671858</v>
          </cell>
          <cell r="W58">
            <v>512193.69900000002</v>
          </cell>
          <cell r="X58">
            <v>13.745865659645172</v>
          </cell>
          <cell r="Y58">
            <v>2832740.4800000042</v>
          </cell>
          <cell r="Z58">
            <v>87</v>
          </cell>
          <cell r="AA58">
            <v>0.74586565964517604</v>
          </cell>
        </row>
        <row r="59">
          <cell r="A59">
            <v>111</v>
          </cell>
          <cell r="C59" t="str">
            <v xml:space="preserve"> Jbt. Batu Balai</v>
          </cell>
        </row>
        <row r="61">
          <cell r="A61">
            <v>12</v>
          </cell>
          <cell r="B61">
            <v>3</v>
          </cell>
          <cell r="C61" t="str">
            <v xml:space="preserve"> 03.001.00.000</v>
          </cell>
          <cell r="D61">
            <v>14972835.45455</v>
          </cell>
          <cell r="E61">
            <v>97.81</v>
          </cell>
          <cell r="F61">
            <v>3.0270000000000001</v>
          </cell>
          <cell r="G61">
            <v>453227.72920922854</v>
          </cell>
          <cell r="H61">
            <v>99.998999992746434</v>
          </cell>
          <cell r="I61">
            <v>14972685.725109389</v>
          </cell>
          <cell r="J61">
            <v>0</v>
          </cell>
          <cell r="K61">
            <v>99.998999992746434</v>
          </cell>
          <cell r="L61">
            <v>14972685.725109389</v>
          </cell>
          <cell r="M61">
            <v>98.616206477443214</v>
          </cell>
          <cell r="N61">
            <v>446955.99325</v>
          </cell>
          <cell r="O61">
            <v>87.235184060036588</v>
          </cell>
          <cell r="P61">
            <v>13061449.951029999</v>
          </cell>
          <cell r="Q61">
            <v>0</v>
          </cell>
          <cell r="R61">
            <v>87.235184060036588</v>
          </cell>
          <cell r="S61">
            <v>13061449.951029999</v>
          </cell>
          <cell r="T61">
            <v>1.3837935225567906</v>
          </cell>
          <cell r="U61">
            <v>6271.7359592285356</v>
          </cell>
          <cell r="V61">
            <v>12.764815939963414</v>
          </cell>
          <cell r="W61">
            <v>1911235.7740793899</v>
          </cell>
          <cell r="X61">
            <v>12.764815939963414</v>
          </cell>
          <cell r="Y61">
            <v>1911235.7740793899</v>
          </cell>
          <cell r="Z61">
            <v>87.5</v>
          </cell>
          <cell r="AA61">
            <v>0.26481593996341246</v>
          </cell>
        </row>
        <row r="62">
          <cell r="A62">
            <v>112</v>
          </cell>
          <cell r="C62" t="str">
            <v xml:space="preserve"> Norm. S. Karang Mumus V</v>
          </cell>
        </row>
        <row r="64">
          <cell r="A64">
            <v>13</v>
          </cell>
          <cell r="B64">
            <v>4</v>
          </cell>
          <cell r="C64" t="str">
            <v xml:space="preserve"> 03.002.00.000</v>
          </cell>
          <cell r="D64">
            <v>8783882.727</v>
          </cell>
          <cell r="E64">
            <v>68.915000000000006</v>
          </cell>
          <cell r="F64">
            <v>32.072000000000003</v>
          </cell>
          <cell r="G64">
            <v>2817166.8682034402</v>
          </cell>
          <cell r="H64">
            <v>71.021999987057555</v>
          </cell>
          <cell r="I64">
            <v>6238489.1892330907</v>
          </cell>
          <cell r="J64">
            <v>0</v>
          </cell>
          <cell r="K64">
            <v>71.021999987057555</v>
          </cell>
          <cell r="L64">
            <v>6238489.1892330907</v>
          </cell>
          <cell r="M64">
            <v>86.809001220420285</v>
          </cell>
          <cell r="N64">
            <v>2445554.4210000001</v>
          </cell>
          <cell r="O64">
            <v>86.684428899760434</v>
          </cell>
          <cell r="P64">
            <v>5407798.72566</v>
          </cell>
          <cell r="Q64">
            <v>0</v>
          </cell>
          <cell r="R64">
            <v>86.684428899760434</v>
          </cell>
          <cell r="S64">
            <v>5407798.72566</v>
          </cell>
          <cell r="T64">
            <v>13.190998779579724</v>
          </cell>
          <cell r="U64">
            <v>371612.44720344013</v>
          </cell>
          <cell r="V64">
            <v>13.315571100239563</v>
          </cell>
          <cell r="W64">
            <v>830690.46357309073</v>
          </cell>
          <cell r="X64">
            <v>13.315571100239563</v>
          </cell>
          <cell r="Y64">
            <v>830690.46357309073</v>
          </cell>
          <cell r="Z64">
            <v>87.5</v>
          </cell>
          <cell r="AA64">
            <v>0.81557110023956625</v>
          </cell>
        </row>
        <row r="65">
          <cell r="A65">
            <v>113</v>
          </cell>
          <cell r="C65" t="str">
            <v xml:space="preserve"> Jbt. Ulaq Cs.</v>
          </cell>
        </row>
        <row r="67">
          <cell r="A67">
            <v>14</v>
          </cell>
          <cell r="B67">
            <v>5</v>
          </cell>
          <cell r="C67" t="str">
            <v xml:space="preserve"> 03.005.00.000</v>
          </cell>
          <cell r="D67">
            <v>37860925.454549998</v>
          </cell>
          <cell r="F67">
            <v>16</v>
          </cell>
          <cell r="G67">
            <v>6057748.0727279996</v>
          </cell>
          <cell r="H67">
            <v>45.272799995819319</v>
          </cell>
          <cell r="I67">
            <v>17140701.057604667</v>
          </cell>
          <cell r="J67">
            <v>0</v>
          </cell>
          <cell r="K67">
            <v>45.272799995819319</v>
          </cell>
          <cell r="L67">
            <v>17140701.057604667</v>
          </cell>
          <cell r="M67">
            <v>87</v>
          </cell>
          <cell r="N67">
            <v>5270240.8232733598</v>
          </cell>
          <cell r="O67">
            <v>87.202544447880669</v>
          </cell>
          <cell r="P67">
            <v>14947127.458436061</v>
          </cell>
          <cell r="Q67">
            <v>0</v>
          </cell>
          <cell r="R67">
            <v>87.202544447880669</v>
          </cell>
          <cell r="S67">
            <v>14947127.458436061</v>
          </cell>
          <cell r="T67">
            <v>12.999999999999998</v>
          </cell>
          <cell r="U67">
            <v>787507.24945463985</v>
          </cell>
          <cell r="V67">
            <v>12.797455552119336</v>
          </cell>
          <cell r="W67">
            <v>2193573.5991686061</v>
          </cell>
          <cell r="X67">
            <v>12.797455552119336</v>
          </cell>
          <cell r="Y67">
            <v>2193573.5991686061</v>
          </cell>
          <cell r="Z67">
            <v>87</v>
          </cell>
          <cell r="AA67">
            <v>-0.20254444788066905</v>
          </cell>
        </row>
        <row r="68">
          <cell r="A68">
            <v>114</v>
          </cell>
          <cell r="C68" t="str">
            <v xml:space="preserve"> Stadion Sempaja</v>
          </cell>
        </row>
        <row r="70">
          <cell r="A70">
            <v>15</v>
          </cell>
          <cell r="B70">
            <v>5</v>
          </cell>
          <cell r="C70" t="str">
            <v xml:space="preserve"> 03.009.00.000</v>
          </cell>
          <cell r="D70">
            <v>4489292.7272699997</v>
          </cell>
          <cell r="E70">
            <v>43.67</v>
          </cell>
          <cell r="F70">
            <v>33.475000000000001</v>
          </cell>
          <cell r="G70">
            <v>1502790.7404536323</v>
          </cell>
          <cell r="H70">
            <v>48.329999989066302</v>
          </cell>
          <cell r="I70">
            <v>2169675.1745987451</v>
          </cell>
          <cell r="J70">
            <v>0</v>
          </cell>
          <cell r="K70">
            <v>48.329999989066302</v>
          </cell>
          <cell r="L70">
            <v>2169675.1745987451</v>
          </cell>
          <cell r="M70">
            <v>86.39266773217507</v>
          </cell>
          <cell r="N70">
            <v>1298301.0111100001</v>
          </cell>
          <cell r="O70">
            <v>86.388950567526308</v>
          </cell>
          <cell r="P70">
            <v>1874359.6140600001</v>
          </cell>
          <cell r="Q70">
            <v>0</v>
          </cell>
          <cell r="R70">
            <v>86.388950567526308</v>
          </cell>
          <cell r="S70">
            <v>1874359.6140600001</v>
          </cell>
          <cell r="T70">
            <v>13.607332267824926</v>
          </cell>
          <cell r="U70">
            <v>204489.72934363224</v>
          </cell>
          <cell r="V70">
            <v>13.61104943247369</v>
          </cell>
          <cell r="W70">
            <v>295315.56053874502</v>
          </cell>
          <cell r="X70">
            <v>13.61104943247369</v>
          </cell>
          <cell r="Y70">
            <v>295315.56053874502</v>
          </cell>
          <cell r="Z70">
            <v>87</v>
          </cell>
          <cell r="AA70">
            <v>0.61104943247369192</v>
          </cell>
        </row>
        <row r="71">
          <cell r="A71">
            <v>115</v>
          </cell>
          <cell r="C71" t="str">
            <v xml:space="preserve"> Irigasi Bendali Balikpapan</v>
          </cell>
        </row>
        <row r="73">
          <cell r="A73">
            <v>16</v>
          </cell>
          <cell r="B73">
            <v>6</v>
          </cell>
          <cell r="C73" t="str">
            <v xml:space="preserve"> 03.012.00.000</v>
          </cell>
          <cell r="D73">
            <v>4144243.6363599999</v>
          </cell>
          <cell r="E73">
            <v>39.536000000000001</v>
          </cell>
          <cell r="F73">
            <v>43.384999999999998</v>
          </cell>
          <cell r="G73">
            <v>1797980.1016347858</v>
          </cell>
          <cell r="H73">
            <v>61.444999975884429</v>
          </cell>
          <cell r="I73">
            <v>2546430.5013619941</v>
          </cell>
          <cell r="J73">
            <v>0</v>
          </cell>
          <cell r="K73">
            <v>61.444999975884429</v>
          </cell>
          <cell r="L73">
            <v>2546430.5013619941</v>
          </cell>
          <cell r="M73">
            <v>89.067976906080844</v>
          </cell>
          <cell r="N73">
            <v>1601424.5016999999</v>
          </cell>
          <cell r="O73">
            <v>89.182486798101863</v>
          </cell>
          <cell r="P73">
            <v>2270970.0456999997</v>
          </cell>
          <cell r="Q73">
            <v>0</v>
          </cell>
          <cell r="R73">
            <v>89.182486798101863</v>
          </cell>
          <cell r="S73">
            <v>2270970.0456999997</v>
          </cell>
          <cell r="T73">
            <v>10.932023093919154</v>
          </cell>
          <cell r="U73">
            <v>196555.59993478586</v>
          </cell>
          <cell r="V73">
            <v>10.817513201898128</v>
          </cell>
          <cell r="W73">
            <v>275460.45566199441</v>
          </cell>
          <cell r="X73">
            <v>10.817513201898128</v>
          </cell>
          <cell r="Y73">
            <v>275460.45566199441</v>
          </cell>
          <cell r="Z73">
            <v>90</v>
          </cell>
          <cell r="AA73">
            <v>0.81751320189813725</v>
          </cell>
        </row>
        <row r="74">
          <cell r="A74">
            <v>116</v>
          </cell>
          <cell r="C74" t="str">
            <v xml:space="preserve"> Jbt. Teras 2 &amp; Teras 4</v>
          </cell>
        </row>
        <row r="77">
          <cell r="C77" t="str">
            <v xml:space="preserve"> Jumlah Cab. KALTIM</v>
          </cell>
          <cell r="D77">
            <v>106278194.42073001</v>
          </cell>
          <cell r="G77">
            <v>12628913.512229087</v>
          </cell>
          <cell r="I77">
            <v>49732920.723907888</v>
          </cell>
          <cell r="J77">
            <v>29362075.341000002</v>
          </cell>
          <cell r="L77">
            <v>79094996.064907894</v>
          </cell>
          <cell r="M77">
            <v>87.596424978452177</v>
          </cell>
          <cell r="N77">
            <v>11062476.750333361</v>
          </cell>
          <cell r="O77">
            <v>87.627737718883097</v>
          </cell>
          <cell r="P77">
            <v>43579833.331886061</v>
          </cell>
          <cell r="Q77">
            <v>24976280.947999999</v>
          </cell>
          <cell r="R77">
            <v>86.675665580192586</v>
          </cell>
          <cell r="S77">
            <v>68556114.279886052</v>
          </cell>
          <cell r="T77">
            <v>12.403575021547837</v>
          </cell>
          <cell r="U77">
            <v>1566436.7618957267</v>
          </cell>
          <cell r="V77">
            <v>12.372262281116903</v>
          </cell>
          <cell r="W77">
            <v>6153087.3920218265</v>
          </cell>
          <cell r="X77">
            <v>13.324334419807398</v>
          </cell>
          <cell r="Y77">
            <v>10538881.78502183</v>
          </cell>
        </row>
        <row r="80">
          <cell r="C80" t="str">
            <v>PROYEK MANDIRI</v>
          </cell>
        </row>
        <row r="81">
          <cell r="A81">
            <v>17</v>
          </cell>
          <cell r="B81">
            <v>1</v>
          </cell>
          <cell r="C81" t="str">
            <v xml:space="preserve"> 01.002.00.000</v>
          </cell>
          <cell r="D81">
            <v>95772008.023000002</v>
          </cell>
          <cell r="E81">
            <v>87.203999999999994</v>
          </cell>
          <cell r="F81">
            <v>1.0544</v>
          </cell>
          <cell r="G81">
            <v>1009820.052594512</v>
          </cell>
          <cell r="H81">
            <v>17.107799996015693</v>
          </cell>
          <cell r="I81">
            <v>16384483.584742945</v>
          </cell>
          <cell r="J81">
            <v>60145491.442000002</v>
          </cell>
          <cell r="K81">
            <v>79.908499995493457</v>
          </cell>
          <cell r="L81">
            <v>76529975.02674295</v>
          </cell>
          <cell r="M81">
            <v>76.547057082494788</v>
          </cell>
          <cell r="N81">
            <v>772987.53208999999</v>
          </cell>
          <cell r="O81">
            <v>86.120085885583791</v>
          </cell>
          <cell r="P81">
            <v>14110331.33509</v>
          </cell>
          <cell r="Q81">
            <v>53480839.713</v>
          </cell>
          <cell r="R81">
            <v>88.319865548722134</v>
          </cell>
          <cell r="S81">
            <v>67591171.048089996</v>
          </cell>
          <cell r="T81">
            <v>23.452942917505212</v>
          </cell>
          <cell r="U81">
            <v>236832.52050451201</v>
          </cell>
          <cell r="V81">
            <v>13.87991411441622</v>
          </cell>
          <cell r="W81">
            <v>2274152.2496529445</v>
          </cell>
          <cell r="X81">
            <v>11.680134451277871</v>
          </cell>
          <cell r="Y81">
            <v>8938803.9786529541</v>
          </cell>
          <cell r="Z81">
            <v>87</v>
          </cell>
          <cell r="AA81">
            <v>-1.3198655487221345</v>
          </cell>
        </row>
        <row r="82">
          <cell r="A82">
            <v>117</v>
          </cell>
          <cell r="C82" t="str">
            <v xml:space="preserve"> Jbt. Kutai Kertanegara II</v>
          </cell>
        </row>
        <row r="84">
          <cell r="A84">
            <v>18</v>
          </cell>
          <cell r="B84">
            <v>2</v>
          </cell>
          <cell r="C84" t="str">
            <v xml:space="preserve"> 02.018.00.000</v>
          </cell>
          <cell r="D84">
            <v>40909090.909000002</v>
          </cell>
          <cell r="E84">
            <v>78.703999999999994</v>
          </cell>
          <cell r="F84">
            <v>2.8980000000000001</v>
          </cell>
          <cell r="G84">
            <v>1185545.4545428201</v>
          </cell>
          <cell r="H84">
            <v>84.645999994158402</v>
          </cell>
          <cell r="I84">
            <v>34627909.0884424</v>
          </cell>
          <cell r="J84">
            <v>1476818.1810000001</v>
          </cell>
          <cell r="K84">
            <v>88.255999992166437</v>
          </cell>
          <cell r="L84">
            <v>36104727.269442402</v>
          </cell>
          <cell r="M84">
            <v>82.541331186442136</v>
          </cell>
          <cell r="N84">
            <v>978565</v>
          </cell>
          <cell r="O84">
            <v>87.231705177029852</v>
          </cell>
          <cell r="P84">
            <v>30206515.564999998</v>
          </cell>
          <cell r="Q84">
            <v>1284634.0060000001</v>
          </cell>
          <cell r="R84">
            <v>87.221679687504107</v>
          </cell>
          <cell r="S84">
            <v>31491149.570999999</v>
          </cell>
          <cell r="T84">
            <v>17.45866881355786</v>
          </cell>
          <cell r="U84">
            <v>206980.45454282011</v>
          </cell>
          <cell r="V84">
            <v>12.768294822970155</v>
          </cell>
          <cell r="W84">
            <v>4421393.5234424025</v>
          </cell>
          <cell r="X84">
            <v>12.778320312495897</v>
          </cell>
          <cell r="Y84">
            <v>4613577.6984424032</v>
          </cell>
          <cell r="Z84">
            <v>86.5</v>
          </cell>
          <cell r="AA84">
            <v>-0.72167968750410694</v>
          </cell>
        </row>
        <row r="85">
          <cell r="A85">
            <v>118</v>
          </cell>
          <cell r="C85" t="str">
            <v xml:space="preserve"> Turap Jl. Wolter Monginsidi II</v>
          </cell>
        </row>
        <row r="87">
          <cell r="A87">
            <v>19</v>
          </cell>
          <cell r="B87">
            <v>3</v>
          </cell>
          <cell r="C87" t="str">
            <v xml:space="preserve"> 02.019.00.000</v>
          </cell>
          <cell r="D87">
            <v>57568114.497000001</v>
          </cell>
          <cell r="E87">
            <v>88.239000000000004</v>
          </cell>
          <cell r="F87">
            <v>19.832999999999998</v>
          </cell>
          <cell r="G87">
            <v>11417484.148190008</v>
          </cell>
          <cell r="H87">
            <v>67.193999992376291</v>
          </cell>
          <cell r="I87">
            <v>38682318.85072536</v>
          </cell>
          <cell r="J87">
            <v>5372256.4440000001</v>
          </cell>
          <cell r="K87">
            <v>76.52599999088234</v>
          </cell>
          <cell r="L87">
            <v>44054575.294725358</v>
          </cell>
          <cell r="M87">
            <v>86.621058897794327</v>
          </cell>
          <cell r="N87">
            <v>9889945.6686499994</v>
          </cell>
          <cell r="O87">
            <v>87.90062383933946</v>
          </cell>
          <cell r="P87">
            <v>34001999.585309997</v>
          </cell>
          <cell r="Q87">
            <v>4659370.9610000001</v>
          </cell>
          <cell r="R87">
            <v>87.757900939153785</v>
          </cell>
          <cell r="S87">
            <v>38661370.54631</v>
          </cell>
          <cell r="T87">
            <v>13.378941102205664</v>
          </cell>
          <cell r="U87">
            <v>1527538.4795400091</v>
          </cell>
          <cell r="V87">
            <v>12.09937616066054</v>
          </cell>
          <cell r="W87">
            <v>4680319.265415363</v>
          </cell>
          <cell r="X87">
            <v>12.242099060846208</v>
          </cell>
          <cell r="Y87">
            <v>5393204.7484153584</v>
          </cell>
          <cell r="Z87">
            <v>87</v>
          </cell>
          <cell r="AA87">
            <v>-0.7579009391537852</v>
          </cell>
        </row>
        <row r="88">
          <cell r="A88">
            <v>119</v>
          </cell>
          <cell r="C88" t="str">
            <v xml:space="preserve"> Jbt. Kab. Malinau/Kumici Cs. </v>
          </cell>
        </row>
        <row r="90">
          <cell r="B90">
            <v>4</v>
          </cell>
          <cell r="C90" t="str">
            <v xml:space="preserve"> 02.012.00.000</v>
          </cell>
          <cell r="D90">
            <v>90209090.908999994</v>
          </cell>
          <cell r="F90">
            <v>13.973999999999997</v>
          </cell>
          <cell r="G90">
            <v>12605818.363623656</v>
          </cell>
          <cell r="H90">
            <v>63.989999995601778</v>
          </cell>
          <cell r="I90">
            <v>57724797.268701494</v>
          </cell>
          <cell r="J90">
            <v>6615032.6359999999</v>
          </cell>
          <cell r="K90">
            <v>71.322999995206061</v>
          </cell>
          <cell r="L90">
            <v>64339829.904701494</v>
          </cell>
          <cell r="M90">
            <v>90.392006641403839</v>
          </cell>
          <cell r="N90">
            <v>11394652.17245</v>
          </cell>
          <cell r="O90">
            <v>91.522790073262442</v>
          </cell>
          <cell r="P90">
            <v>52831345.024449997</v>
          </cell>
          <cell r="Q90">
            <v>6453741.8720000004</v>
          </cell>
          <cell r="R90">
            <v>92.143679870247624</v>
          </cell>
          <cell r="S90">
            <v>59285086.896449998</v>
          </cell>
          <cell r="T90">
            <v>9.6079933585961594</v>
          </cell>
          <cell r="U90">
            <v>1211166.1911736559</v>
          </cell>
          <cell r="V90">
            <v>8.4772099267375634</v>
          </cell>
          <cell r="W90">
            <v>4893452.2442514971</v>
          </cell>
          <cell r="X90">
            <v>7.8563201297523655</v>
          </cell>
          <cell r="Y90">
            <v>5054743.0082514957</v>
          </cell>
          <cell r="Z90">
            <v>93</v>
          </cell>
          <cell r="AA90">
            <v>0.85632012975237615</v>
          </cell>
        </row>
        <row r="91">
          <cell r="C91" t="str">
            <v xml:space="preserve"> Bandara Syamsudin Noor</v>
          </cell>
        </row>
        <row r="93">
          <cell r="C93" t="str">
            <v xml:space="preserve"> Bandara Syamsudin Noor</v>
          </cell>
          <cell r="D93">
            <v>383636.364</v>
          </cell>
          <cell r="F93">
            <v>13.973999999999997</v>
          </cell>
          <cell r="G93">
            <v>53609.34550535999</v>
          </cell>
          <cell r="H93">
            <v>71.322999556434127</v>
          </cell>
          <cell r="I93">
            <v>273620.96219404001</v>
          </cell>
          <cell r="J93">
            <v>0</v>
          </cell>
          <cell r="K93">
            <v>71.322999556434127</v>
          </cell>
          <cell r="L93">
            <v>273620.96219404001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100</v>
          </cell>
          <cell r="U93">
            <v>53609.34550535999</v>
          </cell>
          <cell r="V93">
            <v>100</v>
          </cell>
          <cell r="W93">
            <v>273620.96219404001</v>
          </cell>
          <cell r="X93">
            <v>100</v>
          </cell>
          <cell r="Y93">
            <v>273620.96219404001</v>
          </cell>
          <cell r="Z93">
            <v>93</v>
          </cell>
          <cell r="AA93">
            <v>93</v>
          </cell>
        </row>
        <row r="94">
          <cell r="C94" t="str">
            <v xml:space="preserve"> Addendum</v>
          </cell>
        </row>
        <row r="96">
          <cell r="A96">
            <v>20</v>
          </cell>
          <cell r="C96" t="str">
            <v xml:space="preserve"> 02.012.00.000</v>
          </cell>
          <cell r="D96">
            <v>90592727.272999987</v>
          </cell>
          <cell r="E96">
            <v>61.707999999999998</v>
          </cell>
          <cell r="F96">
            <v>13.973999999999997</v>
          </cell>
          <cell r="G96">
            <v>12659427.709129017</v>
          </cell>
          <cell r="H96">
            <v>64.021053319344361</v>
          </cell>
          <cell r="I96">
            <v>57998418.230895534</v>
          </cell>
          <cell r="J96">
            <v>6615032.6359999999</v>
          </cell>
          <cell r="K96">
            <v>71.322999993347977</v>
          </cell>
          <cell r="L96">
            <v>64613450.866895534</v>
          </cell>
          <cell r="M96">
            <v>90.009220276466721</v>
          </cell>
          <cell r="N96">
            <v>11394652.17245</v>
          </cell>
          <cell r="O96">
            <v>91.091010127422649</v>
          </cell>
          <cell r="P96">
            <v>52831345.024449997</v>
          </cell>
          <cell r="Q96">
            <v>6453741.8720000004</v>
          </cell>
          <cell r="R96">
            <v>91.753475632462298</v>
          </cell>
          <cell r="S96">
            <v>59285086.896449998</v>
          </cell>
          <cell r="T96">
            <v>9.9907797235332882</v>
          </cell>
          <cell r="U96">
            <v>1264775.5366790164</v>
          </cell>
          <cell r="V96">
            <v>8.9089898725773491</v>
          </cell>
          <cell r="W96">
            <v>5167073.2064455375</v>
          </cell>
          <cell r="X96">
            <v>8.2465243675376936</v>
          </cell>
          <cell r="Y96">
            <v>5328363.9704455361</v>
          </cell>
          <cell r="Z96">
            <v>93</v>
          </cell>
          <cell r="AA96">
            <v>1.2465243675377025</v>
          </cell>
        </row>
        <row r="97">
          <cell r="A97">
            <v>120</v>
          </cell>
          <cell r="C97" t="str">
            <v xml:space="preserve"> Bandara Syamsudin Noor</v>
          </cell>
        </row>
        <row r="100">
          <cell r="C100" t="str">
            <v xml:space="preserve"> Jumlah Proyek Mandiri</v>
          </cell>
          <cell r="D100">
            <v>284841940.70200002</v>
          </cell>
          <cell r="G100">
            <v>26272277.364456356</v>
          </cell>
          <cell r="I100">
            <v>147693129.75480622</v>
          </cell>
          <cell r="J100">
            <v>73609598.703000009</v>
          </cell>
          <cell r="L100">
            <v>221302728.45780623</v>
          </cell>
          <cell r="M100">
            <v>87.68235069090548</v>
          </cell>
          <cell r="N100">
            <v>23036150.373190001</v>
          </cell>
          <cell r="O100">
            <v>88.799114574645344</v>
          </cell>
          <cell r="P100">
            <v>131150191.50985</v>
          </cell>
          <cell r="Q100">
            <v>65878586.552000001</v>
          </cell>
          <cell r="R100">
            <v>89.031337044457487</v>
          </cell>
          <cell r="S100">
            <v>197028778.06185001</v>
          </cell>
          <cell r="T100">
            <v>12.317649309094532</v>
          </cell>
          <cell r="U100">
            <v>3236126.9912663577</v>
          </cell>
          <cell r="V100">
            <v>11.200885425354667</v>
          </cell>
          <cell r="W100">
            <v>16542938.244956248</v>
          </cell>
          <cell r="X100">
            <v>10.968662955542523</v>
          </cell>
          <cell r="Y100">
            <v>24273950.395956252</v>
          </cell>
        </row>
        <row r="103">
          <cell r="C103" t="str">
            <v xml:space="preserve"> Cab. KALSEL</v>
          </cell>
        </row>
        <row r="104">
          <cell r="A104">
            <v>21</v>
          </cell>
          <cell r="B104">
            <v>1</v>
          </cell>
          <cell r="C104" t="str">
            <v xml:space="preserve"> 03.004.00.000</v>
          </cell>
          <cell r="D104">
            <v>2535089.2411000002</v>
          </cell>
          <cell r="E104">
            <v>66.082999999999998</v>
          </cell>
          <cell r="F104">
            <v>11.468</v>
          </cell>
          <cell r="G104">
            <v>290724.03416934801</v>
          </cell>
          <cell r="H104">
            <v>80.827999910903401</v>
          </cell>
          <cell r="I104">
            <v>2049061.9295376299</v>
          </cell>
          <cell r="J104">
            <v>0</v>
          </cell>
          <cell r="K104">
            <v>80.827999910903401</v>
          </cell>
          <cell r="L104">
            <v>2049061.9295376299</v>
          </cell>
          <cell r="M104">
            <v>92.926524575753078</v>
          </cell>
          <cell r="N104">
            <v>270159.74105999997</v>
          </cell>
          <cell r="O104">
            <v>87.114828036592968</v>
          </cell>
          <cell r="P104">
            <v>1785036.7762799999</v>
          </cell>
          <cell r="Q104">
            <v>0</v>
          </cell>
          <cell r="R104">
            <v>87.114828036592968</v>
          </cell>
          <cell r="S104">
            <v>1785036.7762799999</v>
          </cell>
          <cell r="T104">
            <v>7.0734754242469178</v>
          </cell>
          <cell r="U104">
            <v>20564.293109348044</v>
          </cell>
          <cell r="V104">
            <v>12.885171963407045</v>
          </cell>
          <cell r="W104">
            <v>264025.15325763007</v>
          </cell>
          <cell r="X104">
            <v>12.885171963407045</v>
          </cell>
          <cell r="Y104">
            <v>264025.15325763007</v>
          </cell>
          <cell r="Z104">
            <v>90</v>
          </cell>
          <cell r="AA104">
            <v>2.8851719634070321</v>
          </cell>
        </row>
        <row r="105">
          <cell r="A105">
            <v>121</v>
          </cell>
          <cell r="C105" t="str">
            <v xml:space="preserve"> Jbt. Angkinang</v>
          </cell>
        </row>
        <row r="107">
          <cell r="A107">
            <v>22</v>
          </cell>
          <cell r="B107">
            <v>2</v>
          </cell>
          <cell r="C107" t="str">
            <v xml:space="preserve"> 03.011.00.000</v>
          </cell>
          <cell r="D107">
            <v>2667720</v>
          </cell>
          <cell r="E107">
            <v>77.671000000000006</v>
          </cell>
          <cell r="F107">
            <v>44.945000000000007</v>
          </cell>
          <cell r="G107">
            <v>1199006.7540000002</v>
          </cell>
          <cell r="H107">
            <v>77.27800000000002</v>
          </cell>
          <cell r="I107">
            <v>2061560.6616000002</v>
          </cell>
          <cell r="J107">
            <v>0</v>
          </cell>
          <cell r="K107">
            <v>77.27800000000002</v>
          </cell>
          <cell r="L107">
            <v>2061560.6616000002</v>
          </cell>
          <cell r="M107">
            <v>61.203223464077325</v>
          </cell>
          <cell r="N107">
            <v>733830.78300000005</v>
          </cell>
          <cell r="O107">
            <v>64.227309274147814</v>
          </cell>
          <cell r="P107">
            <v>1324084.942</v>
          </cell>
          <cell r="Q107">
            <v>0</v>
          </cell>
          <cell r="R107">
            <v>64.227309274147814</v>
          </cell>
          <cell r="S107">
            <v>1324084.942</v>
          </cell>
          <cell r="T107">
            <v>38.796776535922675</v>
          </cell>
          <cell r="U107">
            <v>465175.97100000014</v>
          </cell>
          <cell r="V107">
            <v>35.772690725852186</v>
          </cell>
          <cell r="W107">
            <v>737475.71960000019</v>
          </cell>
          <cell r="X107">
            <v>35.772690725852186</v>
          </cell>
          <cell r="Y107">
            <v>737475.71960000019</v>
          </cell>
          <cell r="Z107">
            <v>93</v>
          </cell>
          <cell r="AA107">
            <v>28.772690725852186</v>
          </cell>
        </row>
        <row r="108">
          <cell r="A108">
            <v>122</v>
          </cell>
          <cell r="C108" t="str">
            <v xml:space="preserve"> Irigasi Batu Licin</v>
          </cell>
        </row>
        <row r="111">
          <cell r="C111" t="str">
            <v xml:space="preserve"> Jumlah Cab. KALSEL</v>
          </cell>
          <cell r="D111">
            <v>5202809.2411000002</v>
          </cell>
          <cell r="G111">
            <v>1489730.7881693481</v>
          </cell>
          <cell r="I111">
            <v>4110622.5911376299</v>
          </cell>
          <cell r="J111">
            <v>0</v>
          </cell>
          <cell r="L111">
            <v>4110622.5911376299</v>
          </cell>
          <cell r="M111">
            <v>67.394091068880385</v>
          </cell>
          <cell r="N111">
            <v>1003990.52406</v>
          </cell>
          <cell r="O111">
            <v>75.636272835729699</v>
          </cell>
          <cell r="P111">
            <v>3109121.7182799997</v>
          </cell>
          <cell r="Q111">
            <v>0</v>
          </cell>
          <cell r="R111">
            <v>75.636272835729699</v>
          </cell>
          <cell r="S111">
            <v>3109121.7182799997</v>
          </cell>
          <cell r="T111">
            <v>32.605908931119622</v>
          </cell>
          <cell r="U111">
            <v>485740.26410934818</v>
          </cell>
          <cell r="V111">
            <v>24.363727164270298</v>
          </cell>
          <cell r="W111">
            <v>1001500.8728576303</v>
          </cell>
          <cell r="X111">
            <v>24.363727164270298</v>
          </cell>
          <cell r="Y111">
            <v>1001500.8728576303</v>
          </cell>
        </row>
        <row r="114">
          <cell r="C114" t="str">
            <v xml:space="preserve"> Cab. KALTENG</v>
          </cell>
        </row>
        <row r="115">
          <cell r="A115">
            <v>23</v>
          </cell>
          <cell r="B115">
            <v>1</v>
          </cell>
          <cell r="C115" t="str">
            <v xml:space="preserve"> 03.010.00.000</v>
          </cell>
          <cell r="D115">
            <v>909740.90908999997</v>
          </cell>
          <cell r="E115">
            <v>81.418000000000006</v>
          </cell>
          <cell r="F115">
            <v>20.896000000000001</v>
          </cell>
          <cell r="G115">
            <v>190099.46036344641</v>
          </cell>
          <cell r="H115">
            <v>82.543999980035693</v>
          </cell>
          <cell r="I115">
            <v>750936.53581762617</v>
          </cell>
          <cell r="J115">
            <v>0</v>
          </cell>
          <cell r="K115">
            <v>82.543999980035693</v>
          </cell>
          <cell r="L115">
            <v>750936.53581762617</v>
          </cell>
          <cell r="M115">
            <v>88.693184966252829</v>
          </cell>
          <cell r="N115">
            <v>168605.266</v>
          </cell>
          <cell r="O115">
            <v>82.699030527770375</v>
          </cell>
          <cell r="P115">
            <v>621017.23499999999</v>
          </cell>
          <cell r="Q115">
            <v>0</v>
          </cell>
          <cell r="R115">
            <v>82.699030527770375</v>
          </cell>
          <cell r="S115">
            <v>621017.23499999999</v>
          </cell>
          <cell r="T115">
            <v>11.306815033747174</v>
          </cell>
          <cell r="U115">
            <v>21494.194363446411</v>
          </cell>
          <cell r="V115">
            <v>17.300969472229625</v>
          </cell>
          <cell r="W115">
            <v>129919.30081762618</v>
          </cell>
          <cell r="X115">
            <v>17.300969472229625</v>
          </cell>
          <cell r="Y115">
            <v>129919.30081762618</v>
          </cell>
          <cell r="Z115">
            <v>90</v>
          </cell>
          <cell r="AA115">
            <v>7.3009694722296246</v>
          </cell>
        </row>
        <row r="116">
          <cell r="A116">
            <v>123</v>
          </cell>
          <cell r="C116" t="str">
            <v xml:space="preserve"> Bendung Tandrahean VI</v>
          </cell>
        </row>
        <row r="118">
          <cell r="A118">
            <v>24</v>
          </cell>
          <cell r="B118">
            <v>2</v>
          </cell>
          <cell r="C118" t="str">
            <v xml:space="preserve"> 03.013.00.000</v>
          </cell>
          <cell r="D118">
            <v>453952.72726999997</v>
          </cell>
          <cell r="E118">
            <v>45.652999999999999</v>
          </cell>
          <cell r="F118">
            <v>33.496000000000002</v>
          </cell>
          <cell r="G118">
            <v>152056.00552635919</v>
          </cell>
          <cell r="H118">
            <v>60.18</v>
          </cell>
          <cell r="I118">
            <v>273188.75127108599</v>
          </cell>
          <cell r="J118">
            <v>0</v>
          </cell>
          <cell r="K118">
            <v>60.18</v>
          </cell>
          <cell r="L118">
            <v>273188.75127108599</v>
          </cell>
          <cell r="M118">
            <v>85.656326383913651</v>
          </cell>
          <cell r="N118">
            <v>130245.58838</v>
          </cell>
          <cell r="O118">
            <v>87.33045025827559</v>
          </cell>
          <cell r="P118">
            <v>238576.96653999999</v>
          </cell>
          <cell r="Q118">
            <v>0</v>
          </cell>
          <cell r="R118">
            <v>87.33045025827559</v>
          </cell>
          <cell r="S118">
            <v>238576.96653999999</v>
          </cell>
          <cell r="T118">
            <v>14.343673616086356</v>
          </cell>
          <cell r="U118">
            <v>21810.417146359192</v>
          </cell>
          <cell r="V118">
            <v>12.669549741724403</v>
          </cell>
          <cell r="W118">
            <v>34611.784731085994</v>
          </cell>
          <cell r="X118">
            <v>12.669549741724403</v>
          </cell>
          <cell r="Y118">
            <v>34611.784731085994</v>
          </cell>
          <cell r="Z118">
            <v>90</v>
          </cell>
          <cell r="AA118">
            <v>2.6695497417244098</v>
          </cell>
        </row>
        <row r="119">
          <cell r="A119">
            <v>124</v>
          </cell>
          <cell r="C119" t="str">
            <v xml:space="preserve"> Gedung PU Kapuas</v>
          </cell>
        </row>
        <row r="122">
          <cell r="C122" t="str">
            <v xml:space="preserve"> Jumlah Cab. KALTENG</v>
          </cell>
          <cell r="D122">
            <v>1363693.6363599999</v>
          </cell>
          <cell r="G122">
            <v>342155.46588980558</v>
          </cell>
          <cell r="I122">
            <v>1024125.2870887122</v>
          </cell>
          <cell r="J122">
            <v>0</v>
          </cell>
          <cell r="L122">
            <v>1024125.2870887122</v>
          </cell>
          <cell r="M122">
            <v>87.343586227042124</v>
          </cell>
          <cell r="N122">
            <v>298850.85438000003</v>
          </cell>
          <cell r="O122">
            <v>83.934476804451748</v>
          </cell>
          <cell r="P122">
            <v>859594.20154000004</v>
          </cell>
          <cell r="Q122">
            <v>0</v>
          </cell>
          <cell r="R122">
            <v>83.934476804451748</v>
          </cell>
          <cell r="S122">
            <v>859594.20154000004</v>
          </cell>
          <cell r="T122">
            <v>12.656413772957894</v>
          </cell>
          <cell r="U122">
            <v>43304.611509805603</v>
          </cell>
          <cell r="V122">
            <v>16.065523195548252</v>
          </cell>
          <cell r="W122">
            <v>164531.08554871217</v>
          </cell>
          <cell r="X122">
            <v>16.065523195548252</v>
          </cell>
          <cell r="Y122">
            <v>164531.08554871217</v>
          </cell>
        </row>
        <row r="125">
          <cell r="C125" t="str">
            <v xml:space="preserve"> Cab. KALBAR</v>
          </cell>
        </row>
        <row r="126">
          <cell r="B126">
            <v>1</v>
          </cell>
          <cell r="C126" t="str">
            <v>CK. 03</v>
          </cell>
          <cell r="G126">
            <v>0</v>
          </cell>
          <cell r="H126" t="e">
            <v>#DIV/0!</v>
          </cell>
          <cell r="J126">
            <v>0</v>
          </cell>
          <cell r="K126" t="e">
            <v>#DIV/0!</v>
          </cell>
          <cell r="L126">
            <v>0</v>
          </cell>
          <cell r="M126" t="e">
            <v>#DIV/0!</v>
          </cell>
          <cell r="O126" t="e">
            <v>#DIV/0!</v>
          </cell>
          <cell r="P126">
            <v>0</v>
          </cell>
          <cell r="Q126">
            <v>0</v>
          </cell>
          <cell r="R126" t="e">
            <v>#DIV/0!</v>
          </cell>
          <cell r="S126">
            <v>0</v>
          </cell>
          <cell r="T126" t="e">
            <v>#DIV/0!</v>
          </cell>
          <cell r="U126">
            <v>0</v>
          </cell>
          <cell r="V126" t="e">
            <v>#DIV/0!</v>
          </cell>
          <cell r="W126">
            <v>0</v>
          </cell>
          <cell r="X126" t="e">
            <v>#DIV/0!</v>
          </cell>
          <cell r="Y126">
            <v>0</v>
          </cell>
          <cell r="AA126" t="e">
            <v>#DIV/0!</v>
          </cell>
        </row>
        <row r="130">
          <cell r="C130" t="str">
            <v xml:space="preserve"> Jumlah Cab. KALBAR</v>
          </cell>
          <cell r="D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 t="e">
            <v>#DIV/0!</v>
          </cell>
          <cell r="N130">
            <v>0</v>
          </cell>
          <cell r="O130" t="e">
            <v>#DIV/0!</v>
          </cell>
          <cell r="P130">
            <v>0</v>
          </cell>
          <cell r="Q130">
            <v>0</v>
          </cell>
          <cell r="R130" t="e">
            <v>#DIV/0!</v>
          </cell>
          <cell r="S130">
            <v>0</v>
          </cell>
          <cell r="T130" t="e">
            <v>#DIV/0!</v>
          </cell>
          <cell r="U130">
            <v>0</v>
          </cell>
          <cell r="V130" t="e">
            <v>#DIV/0!</v>
          </cell>
          <cell r="W130">
            <v>0</v>
          </cell>
          <cell r="X130" t="e">
            <v>#DIV/0!</v>
          </cell>
          <cell r="Y130">
            <v>0</v>
          </cell>
        </row>
        <row r="132">
          <cell r="C132" t="str">
            <v>-</v>
          </cell>
        </row>
      </sheetData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Q PLAMBING - SEMANAN"/>
      <sheetName val="BQ-RSUD1"/>
      <sheetName val="SAT"/>
      <sheetName val="Anal"/>
      <sheetName val="REK"/>
      <sheetName val="Bill rekap"/>
      <sheetName val="Bill of Qty"/>
      <sheetName val="Bahan "/>
      <sheetName val="Pekerjaan "/>
      <sheetName val="DivVII"/>
      <sheetName val="ESCON"/>
      <sheetName val="DAFTAR HARGA"/>
      <sheetName val="Harga Satuan"/>
      <sheetName val="Cover"/>
      <sheetName val="Bldg"/>
      <sheetName val="_bhn_uph"/>
      <sheetName val="HARGA ALAT"/>
      <sheetName val="HRG BHN"/>
      <sheetName val="plumbing"/>
      <sheetName val="I-KAMAR"/>
      <sheetName val="I_KAMAR"/>
      <sheetName val="PAD-F"/>
      <sheetName val="H.Satuan"/>
      <sheetName val="QTO-11P"/>
      <sheetName val="304_06"/>
      <sheetName val="Bangunan Utama"/>
      <sheetName val="RAB-NEGO"/>
      <sheetName val="Harsat"/>
      <sheetName val="STR"/>
      <sheetName val="Bang_A"/>
      <sheetName val="Bang_B"/>
      <sheetName val="BQ_PLAMBING_-_SEMANAN"/>
      <sheetName val="Analisa 2"/>
      <sheetName val="Analisa Gabungan"/>
      <sheetName val="Sub"/>
      <sheetName val="BQ_E20_02_Rp_"/>
      <sheetName val="rumus"/>
      <sheetName val="Cash Flow bulanan"/>
      <sheetName val="dasboard"/>
      <sheetName val="Metode"/>
      <sheetName val="Analisa DMPU"/>
      <sheetName val="Bahan_"/>
      <sheetName val="Pekerjaan_"/>
      <sheetName val="8LT 12"/>
      <sheetName val="H-BH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#REF"/>
      <sheetName val="DONGIA"/>
      <sheetName val="chitiet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H XL"/>
      <sheetName val="TONGKE3p "/>
      <sheetName val="VC"/>
      <sheetName val="CHITIET VL-NC-TT-3p"/>
      <sheetName val="TDTKP1"/>
      <sheetName val="KPVC-BD "/>
      <sheetName val="VCV-BE-TONG"/>
      <sheetName val="CHITIET VL-NC"/>
      <sheetName val="VAC-1"/>
      <sheetName val="BQ-E20-02(Rp)"/>
      <sheetName val="Peralatan"/>
      <sheetName val="SAP"/>
      <sheetName val="Rab "/>
      <sheetName val="Harga"/>
      <sheetName val="analisa Str"/>
      <sheetName val="Koef"/>
      <sheetName val="01A- RAB"/>
      <sheetName val="Basic Price"/>
      <sheetName val="REKAP STR T"/>
      <sheetName val="Volume"/>
      <sheetName val="Sheet1"/>
      <sheetName val="Elektronik"/>
      <sheetName val="Electrikal"/>
      <sheetName val="AC"/>
      <sheetName val="Fire Fighting"/>
      <sheetName val="Item Kompensasi"/>
      <sheetName val="Daftar Upah"/>
      <sheetName val="D2.8"/>
      <sheetName val="NAME"/>
      <sheetName val="Pipe"/>
      <sheetName val="Surat"/>
      <sheetName val="Input"/>
      <sheetName val="A LIS"/>
      <sheetName val="A REKAP"/>
      <sheetName val="TSS"/>
      <sheetName val="Harsat BHN AR,M"/>
      <sheetName val="struktur tdk dipakai"/>
      <sheetName val="BO alat"/>
      <sheetName val="bq"/>
      <sheetName val="DivX"/>
      <sheetName val="ANAL KOEF"/>
      <sheetName val="DivVI"/>
      <sheetName val="Up &amp; bhn"/>
      <sheetName val="K"/>
      <sheetName val="Man 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AN"/>
      <sheetName val="Produksi "/>
      <sheetName val="DSU-2"/>
      <sheetName val="HargaDsrBhn"/>
      <sheetName val="SBDY"/>
      <sheetName val="NP"/>
      <sheetName val="1.REK"/>
      <sheetName val="Normalisasi"/>
      <sheetName val="AHS Marka"/>
      <sheetName val="ANAL KOEF"/>
      <sheetName val="BL"/>
      <sheetName val="SCHEDULE"/>
      <sheetName val="Sumber Daya"/>
      <sheetName val="INPUT"/>
      <sheetName val="HARSAT"/>
      <sheetName val="rab_analisa"/>
      <sheetName val="rab me (by owner) "/>
      <sheetName val="BQ (by owner)"/>
      <sheetName val="rab me (fisik)"/>
      <sheetName val="H_Satuan"/>
      <sheetName val="LISA MOB"/>
      <sheetName val="Cover Daf_2"/>
      <sheetName val="Bill No.1"/>
      <sheetName val="ELEKTRIKAL"/>
      <sheetName val="SAT-DAS"/>
      <sheetName val="Material"/>
      <sheetName val="DAF-1"/>
      <sheetName val="H.Satuan"/>
      <sheetName val="rincian per proyek"/>
      <sheetName val="CAT_HAR"/>
      <sheetName val="DAF-2"/>
      <sheetName val="ALAT"/>
      <sheetName val="OUT"/>
      <sheetName val="rINCIAN"/>
      <sheetName val="Cover Daf-2"/>
      <sheetName val="AHSbj"/>
      <sheetName val="Rekap"/>
      <sheetName val="Sheet1"/>
      <sheetName val="Agregat Halus &amp; Kasar"/>
      <sheetName val="Summary "/>
      <sheetName val="UPAH PEKERJA"/>
      <sheetName val="Rekap Biaya"/>
      <sheetName val="Analisa"/>
      <sheetName val="ANALISA TENDER"/>
      <sheetName val="Infra"/>
      <sheetName val="Rekap Direct Cost"/>
      <sheetName val="STR"/>
      <sheetName val="Bill No 2.1 "/>
      <sheetName val="BAG_2"/>
      <sheetName val="harga"/>
      <sheetName val="BAG-2"/>
      <sheetName val="Cover"/>
      <sheetName val="rekap-analis"/>
      <sheetName val="Price Biaya Cadangan"/>
      <sheetName val="BQ.Rekapitulasi  Akhir"/>
      <sheetName val="Sales"/>
      <sheetName val="Harsat_El"/>
      <sheetName val="fill in first"/>
      <sheetName val="STR(CANCEL)"/>
      <sheetName val="AC"/>
      <sheetName val="Koefisien"/>
      <sheetName val="ANALISA-1"/>
      <sheetName val="DAPRO"/>
      <sheetName val="DAFTAR ISI"/>
      <sheetName val="mA THP III"/>
      <sheetName val="SAP"/>
      <sheetName val="UPAHBAHAN"/>
      <sheetName val="Form-3.3"/>
      <sheetName val="formminat"/>
      <sheetName val="B"/>
      <sheetName val="DAF_2"/>
      <sheetName val="000000"/>
      <sheetName val="Tataudara"/>
      <sheetName val="BQ_Rekapitulasi  Akhir"/>
      <sheetName val="Monitor"/>
      <sheetName val="2.1"/>
      <sheetName val="2.2"/>
      <sheetName val="ANL-PEK"/>
      <sheetName val="BQ ARS"/>
      <sheetName val="ANALISA PEK.UMUM"/>
      <sheetName val="Bill No_1"/>
      <sheetName val="BAHAN"/>
      <sheetName val="ENG-101"/>
      <sheetName val="BQ-1A"/>
      <sheetName val="ARSITEKTUR"/>
      <sheetName val="BQ"/>
      <sheetName val="HARGA MATERIAL"/>
      <sheetName val="Rekap-Bdg"/>
      <sheetName val="DKH"/>
      <sheetName val="Upah"/>
      <sheetName val="REF.ONLY"/>
      <sheetName val="토공사B동추가"/>
      <sheetName val="Metod TWR"/>
      <sheetName val="112-885"/>
      <sheetName val="lokasari-el"/>
      <sheetName val="REKAP EL"/>
      <sheetName val="8LT 12"/>
      <sheetName val="Mall"/>
      <sheetName val="Upah_Bahan"/>
      <sheetName val="Bill No. 2 - Carpark"/>
      <sheetName val="Weight Bridge"/>
      <sheetName val="D2.2"/>
      <sheetName val="A"/>
      <sheetName val="Daf 1 Prelim"/>
      <sheetName val="index"/>
      <sheetName val="DAF_1"/>
      <sheetName val="Inst.penerangan."/>
      <sheetName val="Anls Teknis"/>
      <sheetName val="RENTAL1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Isolasi Luar Dalam"/>
      <sheetName val="Isolasi Luar"/>
      <sheetName val="daf-3(OK)"/>
      <sheetName val="daf-7(OK)"/>
      <sheetName val="#REF!"/>
      <sheetName val="FINISHING"/>
      <sheetName val="div10"/>
      <sheetName val="boq"/>
      <sheetName val="RKP.ANL"/>
      <sheetName val="rumus"/>
      <sheetName val="Rawat Inap"/>
      <sheetName val="A_ars"/>
      <sheetName val="prog-mgu"/>
      <sheetName val="rekap konst"/>
      <sheetName val="lap umum 1"/>
      <sheetName val="Calcu 02"/>
      <sheetName val="RAB"/>
      <sheetName val="Codestable"/>
      <sheetName val="Proj Summ"/>
      <sheetName val="AN-K"/>
      <sheetName val="ANALIS2"/>
      <sheetName val="ANALISAGATE"/>
      <sheetName val="Produksi_"/>
      <sheetName val="1_REK"/>
      <sheetName val="AHS_Marka"/>
      <sheetName val="ANAL_KOEF"/>
      <sheetName val="SP16"/>
      <sheetName val="I-KAMAR"/>
      <sheetName val="I_KAMAR"/>
      <sheetName val="PERFORMANCE PROYEK (2)"/>
      <sheetName val="Petunjuk Ngisi (2)"/>
      <sheetName val="CH"/>
      <sheetName val="Volume"/>
      <sheetName val="Basic Price"/>
      <sheetName val="RAB (OK)"/>
      <sheetName val="Analisa STR"/>
      <sheetName val="bhn-upah"/>
      <sheetName val="baladewa"/>
      <sheetName val="KH-Q1,Q2,01"/>
      <sheetName val="Perm. Test"/>
      <sheetName val="Terbilang"/>
      <sheetName val="chitimc"/>
      <sheetName val="Daf 1"/>
      <sheetName val="ANAL"/>
      <sheetName val="BQ-Str"/>
      <sheetName val="pricing"/>
      <sheetName val="RBP- 2"/>
      <sheetName val="Plmbg "/>
      <sheetName val="Electronic"/>
      <sheetName val="RKP-BOQ"/>
      <sheetName val="Unit Price"/>
      <sheetName val="16-AC-27JULI"/>
      <sheetName val="Bab.No.4.1 STR"/>
      <sheetName val="Bab.No.4.2 ARSITEK"/>
      <sheetName val="Bab.No.4.3 PLUMBING"/>
      <sheetName val="Bab.No.4.4-Pek.Tambh.Krg."/>
      <sheetName val="BQ-R2"/>
      <sheetName val="AHS"/>
      <sheetName val="COA"/>
      <sheetName val="ACT-PRELIM"/>
      <sheetName val="STR_CANCEL_"/>
      <sheetName val="COST"/>
      <sheetName val="Pipe"/>
      <sheetName val="Rinc.Ged.A (G.Utama)"/>
      <sheetName val="sort2"/>
      <sheetName val="Plumbing"/>
      <sheetName val="H-Bahan &amp; Tenaga"/>
      <sheetName val="H_Bahan"/>
      <sheetName val="BASEMENT"/>
      <sheetName val="koef"/>
      <sheetName val="Summary"/>
      <sheetName val="DAFTAR HARGA"/>
      <sheetName val="Kolom UT"/>
      <sheetName val="Panel"/>
      <sheetName val="Bill of Qty"/>
      <sheetName val="AN-E"/>
      <sheetName val="Meth"/>
      <sheetName val="SP"/>
      <sheetName val="HRG BHN"/>
      <sheetName val="DAFTAR  BESI IWF"/>
      <sheetName val="Harsat Upah"/>
      <sheetName val="DAFTAR BESI KANAL C SIKU"/>
      <sheetName val="EARTH"/>
      <sheetName val="Tabel"/>
      <sheetName val="RekBq"/>
      <sheetName val="DK&amp;H"/>
      <sheetName val="BOQ "/>
      <sheetName val="REKAP ANALISA"/>
      <sheetName val="data"/>
      <sheetName val="anal_alat"/>
      <sheetName val="hsd"/>
      <sheetName val="NP.7(2)"/>
      <sheetName val="NP.9"/>
      <sheetName val="Informasi"/>
      <sheetName val="bum"/>
      <sheetName val="Anal-1"/>
      <sheetName val="rk_an_k"/>
      <sheetName val="Bill rekap"/>
      <sheetName val="harsat ars str"/>
      <sheetName val="Grand Summary"/>
      <sheetName val="Parameter"/>
      <sheetName val="Bab.No.3.1 STR"/>
      <sheetName val="Bab.No.3.2 ARSITEK"/>
      <sheetName val="Bab.No.3.3-PLUMBING"/>
      <sheetName val="Bab.No.3.4-Pek.Tambh.Krg."/>
      <sheetName val="str bengkel"/>
      <sheetName val="material "/>
      <sheetName val="ahas-ins"/>
      <sheetName val="3"/>
      <sheetName val="RESUME PEMASARAN 2014"/>
      <sheetName val="RKAP CB5"/>
      <sheetName val="RKAP CB6"/>
      <sheetName val="RKAP CB7"/>
      <sheetName val="RKAP CB8"/>
      <sheetName val="struktur tdk dipakai"/>
      <sheetName val="ISIAN"/>
      <sheetName val="Anls"/>
      <sheetName val="Cost Summary"/>
      <sheetName val="A-ars"/>
      <sheetName val="4-Basic Price"/>
      <sheetName val="Kabel"/>
      <sheetName val="REKAP PAGAR DEPAN"/>
      <sheetName val="REKAP LOKAL"/>
      <sheetName val="REKAP PAGAR SAMPING"/>
      <sheetName val="REKAP GERBANG"/>
      <sheetName val="ANA-C"/>
      <sheetName val="R.A.B."/>
      <sheetName val="form evaluasi"/>
      <sheetName val="Ana"/>
      <sheetName val="ANALISA HARGA SATUAN"/>
      <sheetName val="analisa_gedung"/>
      <sheetName val="anals hrg"/>
      <sheetName val="DTX"/>
      <sheetName val="rate Bahan"/>
      <sheetName val="telp"/>
      <sheetName val="PROGRESS"/>
      <sheetName val="reso"/>
      <sheetName val="RAB ME"/>
      <sheetName val="REKAP.VOLUME"/>
      <sheetName val="BASIC PRICE "/>
      <sheetName val="UPAH BAHAN 07"/>
      <sheetName val="HargaDasar"/>
      <sheetName val="DIV-2"/>
      <sheetName val="MHRS"/>
      <sheetName val="COMMIT REG"/>
      <sheetName val="Inds &amp; For"/>
      <sheetName val="AnalisisHSPekerjaan"/>
      <sheetName val="UNIT PRICE ANALYSIS (KSN)"/>
      <sheetName val="sai"/>
      <sheetName val="IPK"/>
      <sheetName val="Satuan"/>
      <sheetName val="AKP"/>
      <sheetName val="IPK RAKOR"/>
      <sheetName val="RL-01"/>
      <sheetName val="Conn. Lib"/>
      <sheetName val="LS_Rutin"/>
      <sheetName val="RUANG"/>
      <sheetName val="61004"/>
      <sheetName val="61005"/>
      <sheetName val="61006"/>
      <sheetName val="61007"/>
      <sheetName val="61008"/>
      <sheetName val="Fire Fighting"/>
      <sheetName val="PL _5 LT "/>
      <sheetName val="Upah&amp;Bahan"/>
      <sheetName val="Fill this out first___"/>
      <sheetName val="HC Bldg."/>
      <sheetName val="326BQSTC"/>
      <sheetName val="ASat"/>
      <sheetName val="name"/>
      <sheetName val="Du_lieu"/>
      <sheetName val="SUR-HARGA"/>
      <sheetName val="PAD-F"/>
      <sheetName val="hrgsat"/>
      <sheetName val="Table Array"/>
      <sheetName val="DP"/>
      <sheetName val="Foundation"/>
      <sheetName val="SUM_PERS_STRUK"/>
      <sheetName val="PersList"/>
      <sheetName val="REKAP_LANDSCAPE"/>
      <sheetName val="Daftar upah &amp; material"/>
      <sheetName val="ARSUtM "/>
      <sheetName val="Volume Rumah"/>
      <sheetName val="D4"/>
      <sheetName val="D6"/>
      <sheetName val="D7"/>
      <sheetName val="D8"/>
      <sheetName val="RAB "/>
      <sheetName val="Analisa Baku ME"/>
      <sheetName val="metode"/>
      <sheetName val="ANAL.BOW"/>
      <sheetName val="NLsimpro"/>
      <sheetName val="Menu"/>
      <sheetName val="Mek-FW"/>
      <sheetName val="analisa gedung"/>
      <sheetName val="HS-2"/>
      <sheetName val="Koto Panjang"/>
      <sheetName val="igp-03"/>
      <sheetName val="Analisa &amp; Upah"/>
      <sheetName val="PERHIT. ALAT"/>
      <sheetName val="org"/>
      <sheetName val=" ANL. 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dewa"/>
      <sheetName val="kb kos"/>
      <sheetName val="Score board"/>
      <sheetName val="TOWN"/>
      <sheetName val="rincian per proyek"/>
    </sheetNames>
    <sheetDataSet>
      <sheetData sheetId="0">
        <row r="3">
          <cell r="B3" t="str">
            <v>DAFTAR KUANTITAS DAN HARGA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TOWN"/>
      <sheetName val="baladewa"/>
      <sheetName val="rincian per proy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da1"/>
      <sheetName val="Cover AMP"/>
      <sheetName val="Sheet1"/>
      <sheetName val="ARP 20 Analisa"/>
      <sheetName val="baladewa"/>
      <sheetName val="Volume"/>
      <sheetName val="TOWN"/>
    </sheetNames>
    <sheetDataSet>
      <sheetData sheetId="0">
        <row r="8">
          <cell r="B8" t="str">
            <v>A713030001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SKEDUL1(EXT)"/>
      <sheetName val="ARP 3 CASH FLOW (2)"/>
      <sheetName val="CASHFLOW PEND (2)"/>
      <sheetName val="Volume"/>
      <sheetName val="baladew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</v>
          </cell>
          <cell r="D10" t="str">
            <v>Unit</v>
          </cell>
          <cell r="E10">
            <v>30000000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 t="str">
            <v/>
          </cell>
          <cell r="C60">
            <v>0</v>
          </cell>
          <cell r="D60">
            <v>0</v>
          </cell>
          <cell r="E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  <cell r="C6" t="str">
            <v>Mob/Demob Excavator</v>
          </cell>
          <cell r="D6" t="str">
            <v>Unit</v>
          </cell>
          <cell r="E6">
            <v>5000000</v>
          </cell>
        </row>
        <row r="7">
          <cell r="B7" t="str">
            <v>A713030002</v>
          </cell>
          <cell r="C7" t="str">
            <v>Mob/Demob Vibro Roller</v>
          </cell>
          <cell r="D7" t="str">
            <v>Unit</v>
          </cell>
          <cell r="E7">
            <v>3000000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 dll</v>
          </cell>
          <cell r="D10" t="str">
            <v>Unit</v>
          </cell>
          <cell r="E10">
            <v>75000000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 t="str">
            <v/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  <row r="81">
          <cell r="B81" t="str">
            <v>A714880007</v>
          </cell>
          <cell r="C81" t="str">
            <v>Solar M Grader</v>
          </cell>
          <cell r="D81" t="str">
            <v>ltr</v>
          </cell>
          <cell r="E81">
            <v>6000</v>
          </cell>
        </row>
        <row r="82">
          <cell r="B82" t="str">
            <v>A714880008</v>
          </cell>
          <cell r="C82" t="str">
            <v>Solar Concrete Paver</v>
          </cell>
          <cell r="D82" t="str">
            <v>ltr</v>
          </cell>
          <cell r="E82">
            <v>6000</v>
          </cell>
        </row>
        <row r="83">
          <cell r="B83" t="str">
            <v>A714880009</v>
          </cell>
          <cell r="C83" t="str">
            <v>Solar Dump Truck</v>
          </cell>
          <cell r="D83" t="str">
            <v>ltr</v>
          </cell>
          <cell r="E83">
            <v>6000</v>
          </cell>
        </row>
        <row r="84">
          <cell r="B84" t="str">
            <v>A714880009.a</v>
          </cell>
          <cell r="C84" t="str">
            <v>Solar Batching Plant</v>
          </cell>
          <cell r="D84" t="str">
            <v>ltr</v>
          </cell>
          <cell r="E84">
            <v>6000</v>
          </cell>
        </row>
        <row r="85">
          <cell r="B85" t="str">
            <v>A714880010</v>
          </cell>
          <cell r="C85" t="str">
            <v>Solar Pick up</v>
          </cell>
          <cell r="D85" t="str">
            <v>ltr</v>
          </cell>
          <cell r="E85">
            <v>6000</v>
          </cell>
        </row>
        <row r="86">
          <cell r="B86" t="str">
            <v>A714880011</v>
          </cell>
          <cell r="C86" t="str">
            <v>Solar Watertank</v>
          </cell>
          <cell r="D86" t="str">
            <v>ltr</v>
          </cell>
          <cell r="E86">
            <v>6000</v>
          </cell>
        </row>
        <row r="87">
          <cell r="B87" t="str">
            <v>A714880012</v>
          </cell>
          <cell r="C87" t="str">
            <v>Solar BullDozer</v>
          </cell>
          <cell r="D87" t="str">
            <v>ltr</v>
          </cell>
          <cell r="E87">
            <v>6000</v>
          </cell>
        </row>
        <row r="88">
          <cell r="B88" t="str">
            <v>A714880014</v>
          </cell>
          <cell r="C88" t="str">
            <v>Solar Lightruck</v>
          </cell>
          <cell r="D88" t="str">
            <v>ltr</v>
          </cell>
          <cell r="E88">
            <v>6000</v>
          </cell>
        </row>
        <row r="89">
          <cell r="B89" t="str">
            <v>A714880023</v>
          </cell>
          <cell r="C89" t="str">
            <v>Solar Genset</v>
          </cell>
          <cell r="D89" t="str">
            <v>ltr</v>
          </cell>
          <cell r="E89">
            <v>6000</v>
          </cell>
        </row>
        <row r="90">
          <cell r="B90" t="str">
            <v>A714880024</v>
          </cell>
          <cell r="C90" t="str">
            <v>Solar Watertank</v>
          </cell>
          <cell r="D90" t="str">
            <v>ltr</v>
          </cell>
          <cell r="E90">
            <v>6000</v>
          </cell>
        </row>
        <row r="91">
          <cell r="B91" t="str">
            <v>A714880034</v>
          </cell>
          <cell r="C91" t="str">
            <v>Solar Compressor</v>
          </cell>
          <cell r="D91" t="str">
            <v>ltr</v>
          </cell>
          <cell r="E91">
            <v>6000</v>
          </cell>
        </row>
        <row r="93">
          <cell r="B93" t="str">
            <v>A714881001</v>
          </cell>
          <cell r="C93" t="str">
            <v xml:space="preserve">Pelumas </v>
          </cell>
          <cell r="D93" t="str">
            <v>ltr</v>
          </cell>
          <cell r="E93">
            <v>25000</v>
          </cell>
        </row>
        <row r="94">
          <cell r="B94" t="str">
            <v>A714881002</v>
          </cell>
          <cell r="C94" t="str">
            <v>Pelumas Vibro Roller</v>
          </cell>
          <cell r="D94" t="str">
            <v>ltr</v>
          </cell>
          <cell r="E94">
            <v>25000</v>
          </cell>
        </row>
        <row r="95">
          <cell r="B95" t="str">
            <v>A714881003</v>
          </cell>
          <cell r="C95" t="str">
            <v>Pelumas Wheel Loader</v>
          </cell>
          <cell r="D95" t="str">
            <v>ltr</v>
          </cell>
          <cell r="E95">
            <v>25000</v>
          </cell>
        </row>
        <row r="96">
          <cell r="B96" t="str">
            <v>A714881004</v>
          </cell>
          <cell r="C96" t="str">
            <v>Pelumas M Grader</v>
          </cell>
          <cell r="D96" t="str">
            <v>ltr</v>
          </cell>
          <cell r="E96">
            <v>25000</v>
          </cell>
        </row>
        <row r="97">
          <cell r="B97" t="str">
            <v>A714881005</v>
          </cell>
          <cell r="C97" t="str">
            <v>Pelumas Concrete Paver</v>
          </cell>
          <cell r="D97" t="str">
            <v>ltr</v>
          </cell>
          <cell r="E97">
            <v>25000</v>
          </cell>
        </row>
        <row r="98">
          <cell r="B98" t="str">
            <v>A714881006</v>
          </cell>
          <cell r="C98" t="str">
            <v>Pelumas Dump Truck 10 Ton</v>
          </cell>
          <cell r="D98" t="str">
            <v>ltr</v>
          </cell>
          <cell r="E98">
            <v>25000</v>
          </cell>
        </row>
        <row r="99">
          <cell r="B99" t="str">
            <v>A714881007</v>
          </cell>
          <cell r="C99" t="str">
            <v>Pelumas Batching Plant</v>
          </cell>
          <cell r="D99" t="str">
            <v>ltr</v>
          </cell>
          <cell r="E99">
            <v>25000</v>
          </cell>
        </row>
        <row r="100">
          <cell r="B100" t="str">
            <v>A714881008</v>
          </cell>
          <cell r="C100" t="str">
            <v>Pelumas Truck Mixer</v>
          </cell>
          <cell r="D100" t="str">
            <v>ltr</v>
          </cell>
          <cell r="E100">
            <v>25000</v>
          </cell>
        </row>
        <row r="101">
          <cell r="B101" t="str">
            <v>A714881009</v>
          </cell>
          <cell r="C101" t="str">
            <v>Pelumas Truck Crane</v>
          </cell>
          <cell r="D101" t="str">
            <v>ltr</v>
          </cell>
          <cell r="E101">
            <v>25000</v>
          </cell>
        </row>
        <row r="102">
          <cell r="B102" t="str">
            <v>A714887010</v>
          </cell>
          <cell r="C102" t="str">
            <v>Pelumas BullDozer</v>
          </cell>
          <cell r="D102" t="str">
            <v>kg</v>
          </cell>
          <cell r="E102">
            <v>0</v>
          </cell>
        </row>
        <row r="103">
          <cell r="B103" t="str">
            <v>A714887021</v>
          </cell>
          <cell r="C103" t="str">
            <v>Grease</v>
          </cell>
          <cell r="D103" t="str">
            <v>kg</v>
          </cell>
          <cell r="E103">
            <v>27500</v>
          </cell>
        </row>
        <row r="106">
          <cell r="B106" t="str">
            <v>M7111 64001</v>
          </cell>
          <cell r="C106" t="str">
            <v>Beton FC 45/K-450</v>
          </cell>
          <cell r="D106" t="str">
            <v>m3</v>
          </cell>
          <cell r="E106">
            <v>835000</v>
          </cell>
        </row>
        <row r="107">
          <cell r="B107" t="str">
            <v>M7111 64002</v>
          </cell>
          <cell r="C107" t="str">
            <v>Lean Concrete</v>
          </cell>
          <cell r="D107" t="str">
            <v>m3</v>
          </cell>
          <cell r="E107">
            <v>640000</v>
          </cell>
        </row>
        <row r="108">
          <cell r="B108" t="str">
            <v>M7111 64003</v>
          </cell>
          <cell r="C108" t="str">
            <v>Semen Type I</v>
          </cell>
          <cell r="D108" t="str">
            <v>Zak</v>
          </cell>
          <cell r="E108">
            <v>51250</v>
          </cell>
        </row>
        <row r="109">
          <cell r="B109" t="str">
            <v>M7111 64004</v>
          </cell>
          <cell r="C109" t="str">
            <v>Wire Mesh M-7</v>
          </cell>
          <cell r="D109" t="str">
            <v>m2</v>
          </cell>
          <cell r="E109">
            <v>36267</v>
          </cell>
        </row>
        <row r="110">
          <cell r="B110" t="str">
            <v>M7111 64005</v>
          </cell>
          <cell r="C110" t="str">
            <v>Besi Polos Dowel dia 32</v>
          </cell>
          <cell r="D110" t="str">
            <v>kg</v>
          </cell>
          <cell r="E110">
            <v>7550</v>
          </cell>
        </row>
        <row r="111">
          <cell r="B111" t="str">
            <v>M7111 64006</v>
          </cell>
          <cell r="C111" t="str">
            <v>Besi Ulir</v>
          </cell>
          <cell r="D111" t="str">
            <v>kg</v>
          </cell>
          <cell r="E111">
            <v>7200</v>
          </cell>
        </row>
        <row r="112">
          <cell r="B112" t="str">
            <v>M7111 64007</v>
          </cell>
          <cell r="C112" t="str">
            <v>Kawat Beton</v>
          </cell>
          <cell r="D112" t="str">
            <v>kg</v>
          </cell>
          <cell r="E112">
            <v>11000</v>
          </cell>
        </row>
        <row r="113">
          <cell r="B113" t="str">
            <v>M7111 64008</v>
          </cell>
          <cell r="C113" t="str">
            <v xml:space="preserve">Material Kist </v>
          </cell>
          <cell r="D113" t="str">
            <v>m1</v>
          </cell>
          <cell r="E113">
            <v>586238.39999999991</v>
          </cell>
        </row>
        <row r="114">
          <cell r="B114" t="str">
            <v>M7111 64009</v>
          </cell>
          <cell r="C114" t="str">
            <v>Transport Besi ke Bjmsn</v>
          </cell>
          <cell r="D114" t="str">
            <v>kg</v>
          </cell>
          <cell r="E114">
            <v>800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Rekap"/>
      <sheetName val="Srt Pen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KH-Q1,Q2,01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 Rugi"/>
      <sheetName val="Arus Kas"/>
      <sheetName val="Arus Metode Tidak Langsung"/>
      <sheetName val="Laba Rugi Per Jenis"/>
      <sheetName val="Kin. Keu. (RKAP RUPS)"/>
    </sheetNames>
    <sheetDataSet>
      <sheetData sheetId="0">
        <row r="19">
          <cell r="G19">
            <v>113497180010</v>
          </cell>
        </row>
        <row r="20">
          <cell r="C20">
            <v>89847000</v>
          </cell>
        </row>
        <row r="21">
          <cell r="C21">
            <v>4705144895</v>
          </cell>
        </row>
        <row r="22">
          <cell r="C22">
            <v>74053181</v>
          </cell>
        </row>
        <row r="23">
          <cell r="C23">
            <v>880050</v>
          </cell>
        </row>
        <row r="24">
          <cell r="C24">
            <v>150000</v>
          </cell>
        </row>
        <row r="25">
          <cell r="C25">
            <v>921679</v>
          </cell>
        </row>
        <row r="26">
          <cell r="C26">
            <v>365545760</v>
          </cell>
        </row>
        <row r="27">
          <cell r="C27">
            <v>1052806092</v>
          </cell>
        </row>
        <row r="28">
          <cell r="C28">
            <v>1000000</v>
          </cell>
        </row>
        <row r="29">
          <cell r="C29">
            <v>1000000</v>
          </cell>
        </row>
        <row r="30">
          <cell r="C30">
            <v>113151847</v>
          </cell>
        </row>
        <row r="31">
          <cell r="C31">
            <v>112896861</v>
          </cell>
        </row>
        <row r="32">
          <cell r="C32">
            <v>14367026</v>
          </cell>
        </row>
        <row r="33">
          <cell r="C33">
            <v>23497275974</v>
          </cell>
        </row>
        <row r="34">
          <cell r="C34">
            <v>67146450</v>
          </cell>
        </row>
        <row r="35">
          <cell r="C35">
            <v>529761752</v>
          </cell>
        </row>
        <row r="36">
          <cell r="C36">
            <v>5690100</v>
          </cell>
        </row>
        <row r="39">
          <cell r="C39">
            <v>30000000000</v>
          </cell>
        </row>
        <row r="49">
          <cell r="C49">
            <v>145392831088</v>
          </cell>
        </row>
        <row r="53">
          <cell r="C53">
            <v>427312738</v>
          </cell>
        </row>
        <row r="57">
          <cell r="C57">
            <v>49500000</v>
          </cell>
        </row>
        <row r="152">
          <cell r="G152">
            <v>-39807817012</v>
          </cell>
        </row>
        <row r="155">
          <cell r="G155">
            <v>-37795068712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PKM 2016 Rkomdir"/>
      <sheetName val="PKM 2016"/>
      <sheetName val="PKM 2017"/>
      <sheetName val="Modal Disetor"/>
      <sheetName val="LR"/>
      <sheetName val="Sumber Penggunaan Dana"/>
      <sheetName val="Sheet3"/>
      <sheetName val="Rinci htg atdk"/>
      <sheetName val="neraca"/>
      <sheetName val="Inv RKAP 2016"/>
      <sheetName val="Rinci Capex &amp; Opex"/>
      <sheetName val="arus kas"/>
      <sheetName val="Rinci LR"/>
      <sheetName val="Sheet1"/>
      <sheetName val="kpi"/>
      <sheetName val="ratio"/>
      <sheetName val="Total Inv FS"/>
      <sheetName val="Ttl CF"/>
      <sheetName val="THP 2016"/>
      <sheetName val="USULAN THP 2016"/>
      <sheetName val="Investasi Tahunan"/>
      <sheetName val="Sheet4"/>
      <sheetName val="Sheet2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9">
          <cell r="F69">
            <v>34072.575000000004</v>
          </cell>
        </row>
        <row r="99">
          <cell r="F99">
            <v>0</v>
          </cell>
        </row>
        <row r="100">
          <cell r="F100">
            <v>0</v>
          </cell>
        </row>
        <row r="106">
          <cell r="F106">
            <v>0</v>
          </cell>
        </row>
        <row r="112">
          <cell r="F112">
            <v>8595</v>
          </cell>
        </row>
        <row r="116">
          <cell r="F116">
            <v>0</v>
          </cell>
        </row>
        <row r="119">
          <cell r="F119">
            <v>615577.70000000007</v>
          </cell>
        </row>
        <row r="120">
          <cell r="F120">
            <v>250</v>
          </cell>
        </row>
        <row r="126">
          <cell r="F12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6"/>
  <sheetViews>
    <sheetView showGridLines="0" topLeftCell="A113" zoomScale="70" zoomScaleNormal="70" workbookViewId="0">
      <selection activeCell="A93" sqref="A93:G139"/>
    </sheetView>
  </sheetViews>
  <sheetFormatPr defaultColWidth="9.1796875" defaultRowHeight="14.5"/>
  <cols>
    <col min="1" max="1" width="1.08984375" style="218" customWidth="1"/>
    <col min="2" max="2" width="11.81640625" style="218" customWidth="1"/>
    <col min="3" max="3" width="76.6328125" style="218" customWidth="1"/>
    <col min="4" max="4" width="7.81640625" style="218" customWidth="1"/>
    <col min="5" max="5" width="17.1796875" style="226" customWidth="1"/>
    <col min="6" max="6" width="19.90625" style="226" customWidth="1"/>
    <col min="7" max="7" width="15.6328125" style="226" customWidth="1"/>
    <col min="8" max="8" width="26.7265625" style="218" customWidth="1"/>
    <col min="9" max="16384" width="9.1796875" style="218"/>
  </cols>
  <sheetData>
    <row r="2" spans="2:8" ht="17.5">
      <c r="B2" s="242" t="s">
        <v>0</v>
      </c>
      <c r="C2" s="242"/>
      <c r="D2" s="242"/>
      <c r="E2" s="220"/>
      <c r="F2" s="220"/>
      <c r="G2" s="220"/>
    </row>
    <row r="3" spans="2:8" ht="17.5">
      <c r="B3" s="242" t="s">
        <v>1</v>
      </c>
      <c r="C3" s="242"/>
      <c r="D3" s="242"/>
      <c r="E3" s="220"/>
      <c r="F3" s="220"/>
      <c r="G3" s="220"/>
    </row>
    <row r="4" spans="2:8" ht="18.75" customHeight="1">
      <c r="B4" s="220" t="s">
        <v>1020</v>
      </c>
      <c r="C4" s="242"/>
      <c r="D4" s="242"/>
      <c r="E4" s="220"/>
      <c r="G4" s="836" t="s">
        <v>938</v>
      </c>
    </row>
    <row r="5" spans="2:8" ht="6.75" customHeight="1">
      <c r="B5" s="242"/>
      <c r="C5" s="242"/>
      <c r="D5" s="242"/>
      <c r="E5" s="220"/>
      <c r="F5" s="220"/>
      <c r="G5" s="220"/>
    </row>
    <row r="6" spans="2:8" ht="60.75" customHeight="1">
      <c r="B6" s="621" t="s">
        <v>2</v>
      </c>
      <c r="C6" s="622" t="s">
        <v>3</v>
      </c>
      <c r="D6" s="623" t="s">
        <v>4</v>
      </c>
      <c r="E6" s="624" t="s">
        <v>984</v>
      </c>
      <c r="F6" s="625" t="s">
        <v>1021</v>
      </c>
      <c r="G6" s="835" t="s">
        <v>15</v>
      </c>
    </row>
    <row r="7" spans="2:8" ht="17.5">
      <c r="B7" s="615">
        <v>1</v>
      </c>
      <c r="C7" s="616">
        <v>2</v>
      </c>
      <c r="D7" s="617">
        <v>3</v>
      </c>
      <c r="E7" s="618">
        <v>4</v>
      </c>
      <c r="F7" s="618">
        <v>5</v>
      </c>
      <c r="G7" s="619" t="s">
        <v>1019</v>
      </c>
    </row>
    <row r="8" spans="2:8" ht="17.5">
      <c r="B8" s="626" t="s">
        <v>6</v>
      </c>
      <c r="C8" s="627" t="s">
        <v>7</v>
      </c>
      <c r="D8" s="628"/>
      <c r="E8" s="629"/>
      <c r="F8" s="630"/>
      <c r="G8" s="631"/>
    </row>
    <row r="9" spans="2:8" ht="17.5">
      <c r="B9" s="632">
        <v>1</v>
      </c>
      <c r="C9" s="629" t="s">
        <v>8</v>
      </c>
      <c r="D9" s="628"/>
      <c r="E9" s="629"/>
      <c r="F9" s="630"/>
      <c r="G9" s="629"/>
    </row>
    <row r="10" spans="2:8" ht="17.5">
      <c r="B10" s="632" t="s">
        <v>339</v>
      </c>
      <c r="C10" s="629" t="s">
        <v>101</v>
      </c>
      <c r="D10" s="634" t="s">
        <v>5</v>
      </c>
      <c r="E10" s="635">
        <v>500</v>
      </c>
      <c r="F10" s="635">
        <v>40831.362632999997</v>
      </c>
      <c r="G10" s="633">
        <f>+F10/E10*100</f>
        <v>8166.2725265999998</v>
      </c>
    </row>
    <row r="11" spans="2:8" ht="17.5">
      <c r="B11" s="632" t="s">
        <v>340</v>
      </c>
      <c r="C11" s="629" t="s">
        <v>102</v>
      </c>
      <c r="D11" s="634" t="s">
        <v>5</v>
      </c>
      <c r="E11" s="635">
        <v>160000</v>
      </c>
      <c r="F11" s="636">
        <v>15000</v>
      </c>
      <c r="G11" s="633">
        <f t="shared" ref="G11:G15" si="0">+F11/E11*100</f>
        <v>9.375</v>
      </c>
    </row>
    <row r="12" spans="2:8" ht="17.5">
      <c r="B12" s="632" t="s">
        <v>341</v>
      </c>
      <c r="C12" s="629" t="s">
        <v>108</v>
      </c>
      <c r="D12" s="634" t="s">
        <v>5</v>
      </c>
      <c r="E12" s="635">
        <v>800</v>
      </c>
      <c r="F12" s="636">
        <v>0</v>
      </c>
      <c r="G12" s="633">
        <f t="shared" si="0"/>
        <v>0</v>
      </c>
    </row>
    <row r="13" spans="2:8" ht="17.5">
      <c r="B13" s="632" t="s">
        <v>342</v>
      </c>
      <c r="C13" s="629" t="s">
        <v>35</v>
      </c>
      <c r="D13" s="634" t="s">
        <v>5</v>
      </c>
      <c r="E13" s="635">
        <v>100</v>
      </c>
      <c r="F13" s="636">
        <v>68.5</v>
      </c>
      <c r="G13" s="633">
        <f t="shared" si="0"/>
        <v>68.5</v>
      </c>
    </row>
    <row r="14" spans="2:8" ht="17.5">
      <c r="B14" s="632" t="s">
        <v>343</v>
      </c>
      <c r="C14" s="629" t="s">
        <v>1017</v>
      </c>
      <c r="D14" s="634" t="s">
        <v>5</v>
      </c>
      <c r="E14" s="635">
        <v>80118</v>
      </c>
      <c r="F14" s="635">
        <v>145392.83108900001</v>
      </c>
      <c r="G14" s="633">
        <f t="shared" si="0"/>
        <v>181.4733656469208</v>
      </c>
    </row>
    <row r="15" spans="2:8" ht="17.5">
      <c r="B15" s="632" t="s">
        <v>344</v>
      </c>
      <c r="C15" s="629" t="s">
        <v>109</v>
      </c>
      <c r="D15" s="634" t="s">
        <v>5</v>
      </c>
      <c r="E15" s="635">
        <v>192</v>
      </c>
      <c r="F15" s="635">
        <v>1778.8095900000001</v>
      </c>
      <c r="G15" s="633">
        <f t="shared" si="0"/>
        <v>926.46332812500009</v>
      </c>
    </row>
    <row r="16" spans="2:8" ht="17.5">
      <c r="B16" s="632"/>
      <c r="C16" s="637" t="s">
        <v>103</v>
      </c>
      <c r="D16" s="634" t="s">
        <v>5</v>
      </c>
      <c r="E16" s="638">
        <f>SUM(E10:E15)</f>
        <v>241710</v>
      </c>
      <c r="F16" s="638">
        <f>SUM(F10:F15)</f>
        <v>203071.50331199999</v>
      </c>
      <c r="G16" s="639">
        <f>+F16/E16*100</f>
        <v>84.014522904306816</v>
      </c>
      <c r="H16" s="219"/>
    </row>
    <row r="17" spans="2:7" ht="17.5">
      <c r="B17" s="632">
        <v>2</v>
      </c>
      <c r="C17" s="629" t="s">
        <v>104</v>
      </c>
      <c r="D17" s="634" t="s">
        <v>5</v>
      </c>
      <c r="E17" s="635"/>
      <c r="F17" s="640"/>
      <c r="G17" s="641"/>
    </row>
    <row r="18" spans="2:7" ht="17.5">
      <c r="B18" s="642" t="s">
        <v>977</v>
      </c>
      <c r="C18" s="629" t="s">
        <v>1014</v>
      </c>
      <c r="D18" s="634" t="s">
        <v>5</v>
      </c>
      <c r="E18" s="635">
        <v>0</v>
      </c>
      <c r="F18" s="636">
        <v>0</v>
      </c>
      <c r="G18" s="633">
        <v>0</v>
      </c>
    </row>
    <row r="19" spans="2:7" ht="17.5">
      <c r="B19" s="642" t="s">
        <v>977</v>
      </c>
      <c r="C19" s="629" t="s">
        <v>979</v>
      </c>
      <c r="D19" s="634" t="s">
        <v>5</v>
      </c>
      <c r="E19" s="635">
        <v>1887927</v>
      </c>
      <c r="F19" s="636">
        <v>0</v>
      </c>
      <c r="G19" s="633">
        <f t="shared" ref="G19:G26" si="1">+F19/E19*100</f>
        <v>0</v>
      </c>
    </row>
    <row r="20" spans="2:7" ht="17.5">
      <c r="B20" s="642" t="s">
        <v>977</v>
      </c>
      <c r="C20" s="629" t="s">
        <v>975</v>
      </c>
      <c r="D20" s="634" t="s">
        <v>5</v>
      </c>
      <c r="E20" s="635">
        <v>954912</v>
      </c>
      <c r="F20" s="636">
        <v>0</v>
      </c>
      <c r="G20" s="633">
        <f t="shared" si="1"/>
        <v>0</v>
      </c>
    </row>
    <row r="21" spans="2:7" ht="17.5">
      <c r="B21" s="642" t="s">
        <v>977</v>
      </c>
      <c r="C21" s="629" t="s">
        <v>986</v>
      </c>
      <c r="D21" s="634" t="s">
        <v>5</v>
      </c>
      <c r="E21" s="635">
        <v>133286</v>
      </c>
      <c r="F21" s="636">
        <v>0</v>
      </c>
      <c r="G21" s="633">
        <f t="shared" si="1"/>
        <v>0</v>
      </c>
    </row>
    <row r="22" spans="2:7" ht="17.5">
      <c r="B22" s="642" t="s">
        <v>977</v>
      </c>
      <c r="C22" s="629" t="s">
        <v>987</v>
      </c>
      <c r="D22" s="634" t="s">
        <v>5</v>
      </c>
      <c r="E22" s="635">
        <v>28932</v>
      </c>
      <c r="F22" s="636">
        <v>0</v>
      </c>
      <c r="G22" s="633">
        <f t="shared" si="1"/>
        <v>0</v>
      </c>
    </row>
    <row r="23" spans="2:7" ht="17.5">
      <c r="B23" s="642">
        <v>1231000</v>
      </c>
      <c r="C23" s="629" t="s">
        <v>1015</v>
      </c>
      <c r="D23" s="634" t="s">
        <v>5</v>
      </c>
      <c r="E23" s="636">
        <v>0</v>
      </c>
      <c r="F23" s="636">
        <v>0</v>
      </c>
      <c r="G23" s="633">
        <v>0</v>
      </c>
    </row>
    <row r="24" spans="2:7" ht="17.5">
      <c r="B24" s="642" t="s">
        <v>977</v>
      </c>
      <c r="C24" s="629" t="s">
        <v>988</v>
      </c>
      <c r="D24" s="634" t="s">
        <v>5</v>
      </c>
      <c r="E24" s="635">
        <v>424147</v>
      </c>
      <c r="F24" s="636">
        <v>0</v>
      </c>
      <c r="G24" s="633">
        <f>+F24/E24*100</f>
        <v>0</v>
      </c>
    </row>
    <row r="25" spans="2:7" ht="17.5">
      <c r="B25" s="632" t="s">
        <v>345</v>
      </c>
      <c r="C25" s="629" t="s">
        <v>1026</v>
      </c>
      <c r="D25" s="634" t="s">
        <v>5</v>
      </c>
      <c r="E25" s="635">
        <v>20143</v>
      </c>
      <c r="F25" s="636">
        <v>0</v>
      </c>
      <c r="G25" s="633">
        <f>+F25/E25*100</f>
        <v>0</v>
      </c>
    </row>
    <row r="26" spans="2:7" ht="17.5">
      <c r="B26" s="642" t="s">
        <v>978</v>
      </c>
      <c r="C26" s="629" t="s">
        <v>976</v>
      </c>
      <c r="D26" s="634" t="s">
        <v>5</v>
      </c>
      <c r="E26" s="635">
        <v>-73508</v>
      </c>
      <c r="F26" s="636">
        <v>0</v>
      </c>
      <c r="G26" s="633">
        <f t="shared" si="1"/>
        <v>0</v>
      </c>
    </row>
    <row r="27" spans="2:7" ht="17.5">
      <c r="B27" s="632"/>
      <c r="C27" s="637" t="s">
        <v>105</v>
      </c>
      <c r="D27" s="634" t="s">
        <v>5</v>
      </c>
      <c r="E27" s="638">
        <f>+SUM(E18:E26)</f>
        <v>3375839</v>
      </c>
      <c r="F27" s="639">
        <f>+SUM(F18:F26)</f>
        <v>0</v>
      </c>
      <c r="G27" s="639">
        <f>+F27/E27*100</f>
        <v>0</v>
      </c>
    </row>
    <row r="28" spans="2:7" ht="17.5">
      <c r="B28" s="632">
        <v>3</v>
      </c>
      <c r="C28" s="629" t="s">
        <v>106</v>
      </c>
      <c r="D28" s="628"/>
      <c r="E28" s="838"/>
      <c r="F28" s="643"/>
      <c r="G28" s="641"/>
    </row>
    <row r="29" spans="2:7" ht="17.5">
      <c r="B29" s="632">
        <v>1232000</v>
      </c>
      <c r="C29" s="629" t="s">
        <v>1023</v>
      </c>
      <c r="D29" s="634" t="s">
        <v>5</v>
      </c>
      <c r="E29" s="636">
        <v>0</v>
      </c>
      <c r="F29" s="645">
        <v>1332.3431069999999</v>
      </c>
      <c r="G29" s="633">
        <v>0</v>
      </c>
    </row>
    <row r="30" spans="2:7" ht="17.5">
      <c r="B30" s="632" t="s">
        <v>346</v>
      </c>
      <c r="C30" s="629" t="s">
        <v>111</v>
      </c>
      <c r="D30" s="634" t="s">
        <v>5</v>
      </c>
      <c r="E30" s="636">
        <v>0</v>
      </c>
      <c r="F30" s="645">
        <v>3029249.9696129998</v>
      </c>
      <c r="G30" s="633">
        <v>0</v>
      </c>
    </row>
    <row r="31" spans="2:7" ht="17.5">
      <c r="B31" s="632">
        <v>1241000</v>
      </c>
      <c r="C31" s="629" t="s">
        <v>112</v>
      </c>
      <c r="D31" s="634" t="s">
        <v>5</v>
      </c>
      <c r="E31" s="635">
        <v>40032</v>
      </c>
      <c r="F31" s="644">
        <v>986.09693200000004</v>
      </c>
      <c r="G31" s="633">
        <f t="shared" ref="G31:G33" si="2">+F31/E31*100</f>
        <v>2.4632717126298962</v>
      </c>
    </row>
    <row r="32" spans="2:7" ht="17.5">
      <c r="B32" s="632">
        <v>1241100</v>
      </c>
      <c r="C32" s="629" t="s">
        <v>338</v>
      </c>
      <c r="D32" s="634" t="s">
        <v>5</v>
      </c>
      <c r="E32" s="636">
        <v>0</v>
      </c>
      <c r="F32" s="644">
        <v>-986.09693200000004</v>
      </c>
      <c r="G32" s="633">
        <v>0</v>
      </c>
    </row>
    <row r="33" spans="2:7" ht="17.5">
      <c r="B33" s="632" t="s">
        <v>347</v>
      </c>
      <c r="C33" s="629" t="s">
        <v>116</v>
      </c>
      <c r="D33" s="634" t="s">
        <v>5</v>
      </c>
      <c r="E33" s="655">
        <v>12383</v>
      </c>
      <c r="F33" s="636">
        <v>0</v>
      </c>
      <c r="G33" s="633">
        <f t="shared" si="2"/>
        <v>0</v>
      </c>
    </row>
    <row r="34" spans="2:7" ht="17.5">
      <c r="B34" s="632"/>
      <c r="C34" s="637" t="s">
        <v>107</v>
      </c>
      <c r="D34" s="634" t="s">
        <v>5</v>
      </c>
      <c r="E34" s="638">
        <f>SUM(E30:E33)</f>
        <v>52415</v>
      </c>
      <c r="F34" s="638">
        <f>SUM(F25:F33)</f>
        <v>3030582.3127199998</v>
      </c>
      <c r="G34" s="639">
        <f>+F34/E34*100</f>
        <v>5781.8989081751406</v>
      </c>
    </row>
    <row r="35" spans="2:7" ht="17.5">
      <c r="B35" s="626"/>
      <c r="C35" s="627" t="s">
        <v>11</v>
      </c>
      <c r="D35" s="646" t="s">
        <v>5</v>
      </c>
      <c r="E35" s="647">
        <f>E16+E34+E27</f>
        <v>3669964</v>
      </c>
      <c r="F35" s="647">
        <f>F16+F34+F27</f>
        <v>3233653.8160319999</v>
      </c>
      <c r="G35" s="648">
        <f>+F35/E35*100</f>
        <v>88.111322509757585</v>
      </c>
    </row>
    <row r="36" spans="2:7" ht="17.5">
      <c r="B36" s="632"/>
      <c r="C36" s="629"/>
      <c r="D36" s="634"/>
      <c r="E36" s="635"/>
      <c r="F36" s="635"/>
      <c r="G36" s="641"/>
    </row>
    <row r="37" spans="2:7" ht="17.5">
      <c r="B37" s="626" t="s">
        <v>12</v>
      </c>
      <c r="C37" s="627" t="s">
        <v>365</v>
      </c>
      <c r="D37" s="628"/>
      <c r="E37" s="629"/>
      <c r="F37" s="629"/>
      <c r="G37" s="641"/>
    </row>
    <row r="38" spans="2:7" ht="17.5">
      <c r="B38" s="632">
        <v>1</v>
      </c>
      <c r="C38" s="629" t="s">
        <v>363</v>
      </c>
      <c r="D38" s="628"/>
      <c r="E38" s="629"/>
      <c r="F38" s="629"/>
      <c r="G38" s="641"/>
    </row>
    <row r="39" spans="2:7" ht="17.5">
      <c r="B39" s="632">
        <v>2100000</v>
      </c>
      <c r="C39" s="629" t="s">
        <v>362</v>
      </c>
      <c r="D39" s="634" t="s">
        <v>5</v>
      </c>
      <c r="E39" s="635">
        <v>45188</v>
      </c>
      <c r="F39" s="635">
        <v>169142.672551</v>
      </c>
      <c r="G39" s="633">
        <f>+F39/E39*100</f>
        <v>374.30882657121361</v>
      </c>
    </row>
    <row r="40" spans="2:7" ht="17.5">
      <c r="B40" s="632">
        <v>2299010</v>
      </c>
      <c r="C40" s="629" t="s">
        <v>45</v>
      </c>
      <c r="D40" s="634" t="s">
        <v>5</v>
      </c>
      <c r="E40" s="635">
        <v>2375132</v>
      </c>
      <c r="F40" s="635">
        <v>1881854.960493</v>
      </c>
      <c r="G40" s="633">
        <f>+F40/E40*100</f>
        <v>79.231594727914072</v>
      </c>
    </row>
    <row r="41" spans="2:7" ht="17.5">
      <c r="B41" s="632"/>
      <c r="C41" s="637" t="s">
        <v>113</v>
      </c>
      <c r="D41" s="634" t="s">
        <v>5</v>
      </c>
      <c r="E41" s="638">
        <f>SUM(E39:E40)</f>
        <v>2420320</v>
      </c>
      <c r="F41" s="638">
        <f>SUM(F39:F40)</f>
        <v>2050997.633044</v>
      </c>
      <c r="G41" s="639">
        <f>+F41/E41*100</f>
        <v>84.74076291746546</v>
      </c>
    </row>
    <row r="42" spans="2:7" ht="17.5">
      <c r="B42" s="632">
        <v>2</v>
      </c>
      <c r="C42" s="627" t="s">
        <v>366</v>
      </c>
      <c r="D42" s="628"/>
      <c r="E42" s="629"/>
      <c r="F42" s="629"/>
      <c r="G42" s="641"/>
    </row>
    <row r="43" spans="2:7" ht="17.5">
      <c r="B43" s="632" t="s">
        <v>348</v>
      </c>
      <c r="C43" s="629" t="s">
        <v>13</v>
      </c>
      <c r="D43" s="634" t="s">
        <v>5</v>
      </c>
      <c r="E43" s="635">
        <v>1222464</v>
      </c>
      <c r="F43" s="635">
        <v>1222464</v>
      </c>
      <c r="G43" s="633">
        <f>+F43/E43*100</f>
        <v>100</v>
      </c>
    </row>
    <row r="44" spans="2:7" ht="17.5">
      <c r="B44" s="632" t="s">
        <v>349</v>
      </c>
      <c r="C44" s="629" t="s">
        <v>115</v>
      </c>
      <c r="D44" s="634" t="s">
        <v>5</v>
      </c>
      <c r="E44" s="635">
        <v>-26855</v>
      </c>
      <c r="F44" s="635">
        <v>-41442.232706998002</v>
      </c>
      <c r="G44" s="633">
        <f>+F44/E44*100</f>
        <v>154.31849825730032</v>
      </c>
    </row>
    <row r="45" spans="2:7" ht="17.5">
      <c r="B45" s="632" t="s">
        <v>349</v>
      </c>
      <c r="C45" s="629" t="s">
        <v>114</v>
      </c>
      <c r="D45" s="634" t="s">
        <v>5</v>
      </c>
      <c r="E45" s="649">
        <v>54035</v>
      </c>
      <c r="F45" s="635">
        <v>1634.4156949999999</v>
      </c>
      <c r="G45" s="633">
        <f>+F45/E45*100</f>
        <v>3.0247352549273616</v>
      </c>
    </row>
    <row r="46" spans="2:7" ht="17.5">
      <c r="B46" s="632"/>
      <c r="C46" s="629" t="s">
        <v>364</v>
      </c>
      <c r="D46" s="634" t="s">
        <v>5</v>
      </c>
      <c r="E46" s="650">
        <f>SUM(E43:E45)</f>
        <v>1249644</v>
      </c>
      <c r="F46" s="650">
        <f>SUM(F43:F45)</f>
        <v>1182656.182988002</v>
      </c>
      <c r="G46" s="639">
        <f>+F46/E46*100</f>
        <v>94.639447953817395</v>
      </c>
    </row>
    <row r="47" spans="2:7" ht="17.5">
      <c r="B47" s="626"/>
      <c r="C47" s="627" t="s">
        <v>14</v>
      </c>
      <c r="D47" s="646" t="s">
        <v>5</v>
      </c>
      <c r="E47" s="647">
        <f>E46+E41</f>
        <v>3669964</v>
      </c>
      <c r="F47" s="647">
        <f>F46+F41</f>
        <v>3233653.8160320017</v>
      </c>
      <c r="G47" s="648">
        <f>+F47/E47*100</f>
        <v>88.111322509757642</v>
      </c>
    </row>
    <row r="48" spans="2:7" ht="17.5">
      <c r="B48" s="652"/>
      <c r="C48" s="653"/>
      <c r="D48" s="654"/>
      <c r="E48" s="655"/>
      <c r="F48" s="656"/>
      <c r="G48" s="655"/>
    </row>
    <row r="49" spans="2:7" ht="6.75" customHeight="1">
      <c r="B49" s="220"/>
      <c r="C49" s="220"/>
      <c r="D49" s="220"/>
      <c r="E49" s="220"/>
      <c r="F49" s="220"/>
      <c r="G49" s="220"/>
    </row>
    <row r="50" spans="2:7" ht="17.5">
      <c r="B50" s="220"/>
      <c r="C50" s="220"/>
      <c r="D50" s="220"/>
      <c r="E50" s="540">
        <f>+E47-E35</f>
        <v>0</v>
      </c>
      <c r="F50" s="540">
        <f t="shared" ref="F50:G50" si="3">+F47-F35</f>
        <v>0</v>
      </c>
      <c r="G50" s="540">
        <f t="shared" si="3"/>
        <v>0</v>
      </c>
    </row>
    <row r="51" spans="2:7" ht="17.5">
      <c r="B51" s="220"/>
      <c r="C51" s="220"/>
      <c r="D51" s="220"/>
      <c r="E51" s="220"/>
      <c r="F51" s="220"/>
      <c r="G51" s="220"/>
    </row>
    <row r="52" spans="2:7" ht="17.5">
      <c r="B52" s="220" t="s">
        <v>0</v>
      </c>
      <c r="C52" s="220"/>
      <c r="D52" s="220"/>
      <c r="E52" s="220"/>
      <c r="F52" s="220"/>
      <c r="G52" s="220"/>
    </row>
    <row r="53" spans="2:7" ht="17.5">
      <c r="B53" s="220" t="s">
        <v>16</v>
      </c>
      <c r="C53" s="220"/>
      <c r="D53" s="220"/>
      <c r="E53" s="220"/>
      <c r="F53" s="220"/>
      <c r="G53" s="220"/>
    </row>
    <row r="54" spans="2:7" ht="17.5">
      <c r="B54" s="220" t="s">
        <v>1020</v>
      </c>
      <c r="C54" s="220"/>
      <c r="D54" s="220"/>
      <c r="E54" s="220"/>
      <c r="F54" s="239"/>
      <c r="G54" s="239"/>
    </row>
    <row r="55" spans="2:7" ht="17.5">
      <c r="B55" s="220"/>
      <c r="C55" s="220"/>
      <c r="D55" s="220"/>
      <c r="E55" s="220"/>
      <c r="F55" s="549"/>
      <c r="G55" s="836" t="s">
        <v>938</v>
      </c>
    </row>
    <row r="56" spans="2:7" ht="3.75" customHeight="1">
      <c r="B56" s="220"/>
      <c r="C56" s="220"/>
      <c r="D56" s="220"/>
      <c r="E56" s="220"/>
      <c r="F56" s="221"/>
      <c r="G56" s="547"/>
    </row>
    <row r="57" spans="2:7" ht="59.25" customHeight="1">
      <c r="B57" s="657" t="s">
        <v>2</v>
      </c>
      <c r="C57" s="658" t="s">
        <v>3</v>
      </c>
      <c r="D57" s="659" t="s">
        <v>4</v>
      </c>
      <c r="E57" s="624" t="s">
        <v>984</v>
      </c>
      <c r="F57" s="625" t="s">
        <v>1021</v>
      </c>
      <c r="G57" s="835" t="s">
        <v>15</v>
      </c>
    </row>
    <row r="58" spans="2:7" ht="17.5">
      <c r="B58" s="660">
        <v>1</v>
      </c>
      <c r="C58" s="618">
        <v>2</v>
      </c>
      <c r="D58" s="661">
        <v>3</v>
      </c>
      <c r="E58" s="618">
        <v>4</v>
      </c>
      <c r="F58" s="618">
        <v>5</v>
      </c>
      <c r="G58" s="619" t="s">
        <v>1019</v>
      </c>
    </row>
    <row r="59" spans="2:7" ht="17.5">
      <c r="B59" s="626" t="s">
        <v>6</v>
      </c>
      <c r="C59" s="627" t="s">
        <v>350</v>
      </c>
      <c r="D59" s="628"/>
      <c r="E59" s="629"/>
      <c r="F59" s="630"/>
      <c r="G59" s="630"/>
    </row>
    <row r="60" spans="2:7" ht="17.5">
      <c r="B60" s="632">
        <v>4101</v>
      </c>
      <c r="C60" s="629" t="s">
        <v>351</v>
      </c>
      <c r="D60" s="634" t="s">
        <v>5</v>
      </c>
      <c r="E60" s="635">
        <v>1622</v>
      </c>
      <c r="F60" s="636">
        <v>0</v>
      </c>
      <c r="G60" s="633">
        <f>+F60/E60*100</f>
        <v>0</v>
      </c>
    </row>
    <row r="61" spans="2:7" ht="17.5">
      <c r="B61" s="632">
        <v>4102</v>
      </c>
      <c r="C61" s="629" t="s">
        <v>352</v>
      </c>
      <c r="D61" s="634"/>
      <c r="E61" s="635">
        <v>177702</v>
      </c>
      <c r="F61" s="636">
        <v>0</v>
      </c>
      <c r="G61" s="633">
        <f>+F61/E61*100</f>
        <v>0</v>
      </c>
    </row>
    <row r="62" spans="2:7" ht="17.5">
      <c r="B62" s="632">
        <v>4199</v>
      </c>
      <c r="C62" s="629" t="s">
        <v>989</v>
      </c>
      <c r="D62" s="634"/>
      <c r="E62" s="635">
        <v>196364</v>
      </c>
      <c r="F62" s="636">
        <v>0</v>
      </c>
      <c r="G62" s="633">
        <v>0</v>
      </c>
    </row>
    <row r="63" spans="2:7" ht="17.5">
      <c r="B63" s="632"/>
      <c r="C63" s="629"/>
      <c r="D63" s="634"/>
      <c r="E63" s="635"/>
      <c r="F63" s="645"/>
      <c r="G63" s="645"/>
    </row>
    <row r="64" spans="2:7" ht="17.5">
      <c r="B64" s="632"/>
      <c r="C64" s="627" t="s">
        <v>17</v>
      </c>
      <c r="D64" s="646" t="s">
        <v>5</v>
      </c>
      <c r="E64" s="647">
        <f>+SUM(E60:E62)</f>
        <v>375688</v>
      </c>
      <c r="F64" s="651">
        <f t="shared" ref="F64" si="4">+SUM(F60:F62)</f>
        <v>0</v>
      </c>
      <c r="G64" s="648">
        <f>+F64/E64*100</f>
        <v>0</v>
      </c>
    </row>
    <row r="65" spans="2:9" ht="17.5">
      <c r="B65" s="632"/>
      <c r="C65" s="629"/>
      <c r="D65" s="634"/>
      <c r="E65" s="635"/>
      <c r="F65" s="644"/>
      <c r="G65" s="644"/>
    </row>
    <row r="66" spans="2:9" ht="17.5">
      <c r="B66" s="626" t="s">
        <v>12</v>
      </c>
      <c r="C66" s="627" t="s">
        <v>27</v>
      </c>
      <c r="D66" s="628"/>
      <c r="E66" s="629"/>
      <c r="F66" s="630"/>
      <c r="G66" s="630"/>
    </row>
    <row r="67" spans="2:9" ht="17.5">
      <c r="B67" s="642">
        <v>5101</v>
      </c>
      <c r="C67" s="629" t="s">
        <v>18</v>
      </c>
      <c r="D67" s="634" t="s">
        <v>5</v>
      </c>
      <c r="E67" s="635">
        <v>21963</v>
      </c>
      <c r="F67" s="644">
        <v>14194.824548000001</v>
      </c>
      <c r="G67" s="633">
        <f t="shared" ref="G67:G77" si="5">+F67/E67*100</f>
        <v>64.630626726767744</v>
      </c>
      <c r="H67" s="802"/>
    </row>
    <row r="68" spans="2:9" ht="17.5">
      <c r="B68" s="642" t="s">
        <v>353</v>
      </c>
      <c r="C68" s="629" t="s">
        <v>19</v>
      </c>
      <c r="D68" s="634" t="s">
        <v>5</v>
      </c>
      <c r="E68" s="635">
        <v>15866</v>
      </c>
      <c r="F68" s="644">
        <v>7559.8704509999998</v>
      </c>
      <c r="G68" s="633">
        <f t="shared" si="5"/>
        <v>47.648244365309466</v>
      </c>
      <c r="H68" s="802"/>
    </row>
    <row r="69" spans="2:9" ht="17.5">
      <c r="B69" s="642" t="s">
        <v>354</v>
      </c>
      <c r="C69" s="629" t="s">
        <v>20</v>
      </c>
      <c r="D69" s="634" t="s">
        <v>5</v>
      </c>
      <c r="E69" s="635">
        <v>19808</v>
      </c>
      <c r="F69" s="645">
        <v>842.54750000000001</v>
      </c>
      <c r="G69" s="633">
        <f t="shared" si="5"/>
        <v>4.2535717891760907</v>
      </c>
      <c r="H69" s="802"/>
    </row>
    <row r="70" spans="2:9" ht="17.5">
      <c r="B70" s="642" t="s">
        <v>355</v>
      </c>
      <c r="C70" s="629" t="s">
        <v>21</v>
      </c>
      <c r="D70" s="634" t="s">
        <v>5</v>
      </c>
      <c r="E70" s="635">
        <v>73508</v>
      </c>
      <c r="F70" s="645">
        <v>829.86247800000001</v>
      </c>
      <c r="G70" s="633">
        <f t="shared" si="5"/>
        <v>1.1289417179082548</v>
      </c>
      <c r="H70" s="802"/>
    </row>
    <row r="71" spans="2:9" ht="17.5">
      <c r="B71" s="642" t="s">
        <v>356</v>
      </c>
      <c r="C71" s="629" t="s">
        <v>22</v>
      </c>
      <c r="D71" s="634" t="s">
        <v>5</v>
      </c>
      <c r="E71" s="635">
        <v>18245</v>
      </c>
      <c r="F71" s="644">
        <v>8448.1302649999998</v>
      </c>
      <c r="G71" s="633">
        <f t="shared" si="5"/>
        <v>46.303810715264454</v>
      </c>
      <c r="H71" s="802"/>
    </row>
    <row r="72" spans="2:9" ht="17.5">
      <c r="B72" s="642" t="s">
        <v>357</v>
      </c>
      <c r="C72" s="629" t="s">
        <v>23</v>
      </c>
      <c r="D72" s="634" t="s">
        <v>5</v>
      </c>
      <c r="E72" s="635">
        <v>4536</v>
      </c>
      <c r="F72" s="644">
        <v>3043.1696649999999</v>
      </c>
      <c r="G72" s="633">
        <f t="shared" si="5"/>
        <v>67.089278328924166</v>
      </c>
      <c r="H72" s="802"/>
    </row>
    <row r="73" spans="2:9" ht="17.5">
      <c r="B73" s="642" t="s">
        <v>358</v>
      </c>
      <c r="C73" s="663" t="s">
        <v>936</v>
      </c>
      <c r="D73" s="634" t="s">
        <v>5</v>
      </c>
      <c r="E73" s="635">
        <v>341</v>
      </c>
      <c r="F73" s="645">
        <v>0</v>
      </c>
      <c r="G73" s="633">
        <f t="shared" si="5"/>
        <v>0</v>
      </c>
      <c r="H73" s="802"/>
    </row>
    <row r="74" spans="2:9" ht="17.5">
      <c r="B74" s="642" t="s">
        <v>359</v>
      </c>
      <c r="C74" s="629" t="s">
        <v>24</v>
      </c>
      <c r="D74" s="634" t="s">
        <v>5</v>
      </c>
      <c r="E74" s="635">
        <v>1652</v>
      </c>
      <c r="F74" s="644">
        <v>599.43401100000005</v>
      </c>
      <c r="G74" s="633">
        <f t="shared" si="5"/>
        <v>36.285351755447948</v>
      </c>
      <c r="H74" s="802"/>
    </row>
    <row r="75" spans="2:9" ht="17.5">
      <c r="B75" s="642" t="s">
        <v>360</v>
      </c>
      <c r="C75" s="629" t="s">
        <v>25</v>
      </c>
      <c r="D75" s="634" t="s">
        <v>5</v>
      </c>
      <c r="E75" s="635">
        <v>10090</v>
      </c>
      <c r="F75" s="644">
        <v>2944.1848989999999</v>
      </c>
      <c r="G75" s="633">
        <f t="shared" si="5"/>
        <v>29.179235867195242</v>
      </c>
      <c r="H75" s="802"/>
    </row>
    <row r="76" spans="2:9" ht="17.5">
      <c r="B76" s="626"/>
      <c r="C76" s="627" t="s">
        <v>26</v>
      </c>
      <c r="D76" s="646" t="s">
        <v>5</v>
      </c>
      <c r="E76" s="647">
        <f>SUM(E67:E75)</f>
        <v>166009</v>
      </c>
      <c r="F76" s="647">
        <f t="shared" ref="F76" si="6">SUM(F67:F75)</f>
        <v>38462.023816999994</v>
      </c>
      <c r="G76" s="648">
        <f t="shared" si="5"/>
        <v>23.168637734701129</v>
      </c>
      <c r="H76" s="802"/>
      <c r="I76" s="803"/>
    </row>
    <row r="77" spans="2:9" ht="17.5">
      <c r="B77" s="632"/>
      <c r="C77" s="627" t="s">
        <v>100</v>
      </c>
      <c r="D77" s="646" t="s">
        <v>5</v>
      </c>
      <c r="E77" s="647">
        <f>E64-E76</f>
        <v>209679</v>
      </c>
      <c r="F77" s="647">
        <f>F64-F76</f>
        <v>-38462.023816999994</v>
      </c>
      <c r="G77" s="648">
        <f t="shared" si="5"/>
        <v>-18.343288463317737</v>
      </c>
    </row>
    <row r="78" spans="2:9" ht="17.5">
      <c r="B78" s="626" t="s">
        <v>28</v>
      </c>
      <c r="C78" s="627" t="s">
        <v>32</v>
      </c>
      <c r="D78" s="628"/>
      <c r="E78" s="629"/>
      <c r="F78" s="630"/>
      <c r="G78" s="630"/>
    </row>
    <row r="79" spans="2:9" ht="17.5">
      <c r="B79" s="632">
        <v>6100</v>
      </c>
      <c r="C79" s="629" t="s">
        <v>29</v>
      </c>
      <c r="D79" s="634" t="s">
        <v>5</v>
      </c>
      <c r="E79" s="635">
        <v>12220</v>
      </c>
      <c r="F79" s="644">
        <v>807372.250612</v>
      </c>
      <c r="G79" s="633">
        <f>+F79/E79*100</f>
        <v>6606.974227594108</v>
      </c>
    </row>
    <row r="80" spans="2:9" ht="17.5">
      <c r="B80" s="632">
        <v>6200</v>
      </c>
      <c r="C80" s="629" t="s">
        <v>30</v>
      </c>
      <c r="D80" s="634" t="s">
        <v>5</v>
      </c>
      <c r="E80" s="635">
        <v>118975</v>
      </c>
      <c r="F80" s="644">
        <v>766865.94580400002</v>
      </c>
      <c r="G80" s="633">
        <f>+F80/E80*100</f>
        <v>644.56057642698045</v>
      </c>
    </row>
    <row r="81" spans="2:7" ht="17.5">
      <c r="B81" s="632"/>
      <c r="C81" s="629" t="s">
        <v>31</v>
      </c>
      <c r="D81" s="634" t="s">
        <v>5</v>
      </c>
      <c r="E81" s="638">
        <f>E79-E80</f>
        <v>-106755</v>
      </c>
      <c r="F81" s="638">
        <f>F79-F80</f>
        <v>40506.304807999986</v>
      </c>
      <c r="G81" s="639">
        <f>+F81/E81*100</f>
        <v>-37.943239012692601</v>
      </c>
    </row>
    <row r="82" spans="2:7" ht="17.5">
      <c r="B82" s="626"/>
      <c r="C82" s="627" t="s">
        <v>33</v>
      </c>
      <c r="D82" s="664" t="s">
        <v>5</v>
      </c>
      <c r="E82" s="665">
        <f>E64-E76+E81</f>
        <v>102924</v>
      </c>
      <c r="F82" s="665">
        <f>F64-F76+F81</f>
        <v>2044.2809909999924</v>
      </c>
      <c r="G82" s="648">
        <f>+F82/E82*100</f>
        <v>1.9862043750728617</v>
      </c>
    </row>
    <row r="83" spans="2:7" ht="17.5">
      <c r="B83" s="632">
        <v>7110</v>
      </c>
      <c r="C83" s="629" t="s">
        <v>990</v>
      </c>
      <c r="D83" s="634" t="s">
        <v>5</v>
      </c>
      <c r="E83" s="635">
        <v>-25731</v>
      </c>
      <c r="F83" s="636">
        <v>-393.72161399999999</v>
      </c>
      <c r="G83" s="633">
        <v>0</v>
      </c>
    </row>
    <row r="84" spans="2:7" ht="17.5">
      <c r="B84" s="632">
        <v>7220</v>
      </c>
      <c r="C84" s="629" t="s">
        <v>991</v>
      </c>
      <c r="D84" s="634" t="s">
        <v>5</v>
      </c>
      <c r="E84" s="635">
        <v>0</v>
      </c>
      <c r="F84" s="636">
        <v>-16.143681999999998</v>
      </c>
      <c r="G84" s="633">
        <v>0</v>
      </c>
    </row>
    <row r="85" spans="2:7" ht="17.5">
      <c r="B85" s="632">
        <v>8100</v>
      </c>
      <c r="C85" s="629" t="s">
        <v>992</v>
      </c>
      <c r="D85" s="634" t="s">
        <v>5</v>
      </c>
      <c r="E85" s="635">
        <v>-23158</v>
      </c>
      <c r="F85" s="636">
        <v>0</v>
      </c>
      <c r="G85" s="633">
        <v>0</v>
      </c>
    </row>
    <row r="86" spans="2:7" ht="17.5">
      <c r="B86" s="652">
        <v>3000</v>
      </c>
      <c r="C86" s="653" t="s">
        <v>993</v>
      </c>
      <c r="D86" s="666" t="s">
        <v>5</v>
      </c>
      <c r="E86" s="647">
        <f>+E82+E83+E85+E84</f>
        <v>54035</v>
      </c>
      <c r="F86" s="647">
        <f>+F82+F83+F85+F84</f>
        <v>1634.4156949999924</v>
      </c>
      <c r="G86" s="648">
        <f>+F86/E86*100</f>
        <v>3.0247352549273478</v>
      </c>
    </row>
    <row r="87" spans="2:7" ht="10.5" customHeight="1">
      <c r="B87" s="220"/>
      <c r="C87" s="220"/>
      <c r="D87" s="220"/>
      <c r="E87" s="222"/>
      <c r="F87" s="222"/>
      <c r="G87" s="222"/>
    </row>
    <row r="88" spans="2:7" ht="17.5">
      <c r="B88" s="220"/>
      <c r="C88" s="220"/>
      <c r="D88" s="220"/>
      <c r="E88" s="222">
        <f>E45-E86</f>
        <v>0</v>
      </c>
      <c r="F88" s="222">
        <f>F45-F86</f>
        <v>7.503331289626658E-12</v>
      </c>
      <c r="G88" s="222"/>
    </row>
    <row r="89" spans="2:7" ht="17.5">
      <c r="B89" s="220"/>
      <c r="C89" s="220"/>
      <c r="D89" s="220"/>
      <c r="E89" s="222"/>
      <c r="F89" s="222"/>
      <c r="G89" s="222"/>
    </row>
    <row r="90" spans="2:7" ht="17.5">
      <c r="B90" s="220" t="s">
        <v>0</v>
      </c>
      <c r="C90" s="220"/>
      <c r="D90" s="220"/>
      <c r="E90" s="222"/>
      <c r="F90" s="222"/>
      <c r="G90" s="222"/>
    </row>
    <row r="91" spans="2:7" ht="17.5">
      <c r="B91" s="220" t="s">
        <v>60</v>
      </c>
      <c r="C91" s="220"/>
      <c r="D91" s="220"/>
      <c r="E91" s="222"/>
      <c r="F91" s="222"/>
      <c r="G91" s="222"/>
    </row>
    <row r="92" spans="2:7" ht="17.5">
      <c r="B92" s="220" t="s">
        <v>1020</v>
      </c>
      <c r="C92" s="220"/>
      <c r="D92" s="220"/>
      <c r="E92" s="222"/>
      <c r="F92" s="222"/>
      <c r="G92" s="222"/>
    </row>
    <row r="93" spans="2:7" ht="26.25" customHeight="1">
      <c r="C93" s="546"/>
      <c r="D93" s="220"/>
      <c r="E93" s="222"/>
      <c r="F93" s="222"/>
      <c r="G93" s="836" t="s">
        <v>938</v>
      </c>
    </row>
    <row r="94" spans="2:7" ht="7.5" customHeight="1">
      <c r="B94" s="220"/>
      <c r="C94" s="220"/>
      <c r="D94" s="220"/>
      <c r="E94" s="222"/>
      <c r="F94" s="222"/>
      <c r="G94" s="222"/>
    </row>
    <row r="95" spans="2:7" ht="56.25" customHeight="1">
      <c r="B95" s="658" t="s">
        <v>2</v>
      </c>
      <c r="C95" s="658" t="s">
        <v>3</v>
      </c>
      <c r="D95" s="658" t="s">
        <v>4</v>
      </c>
      <c r="E95" s="624" t="s">
        <v>984</v>
      </c>
      <c r="F95" s="625" t="s">
        <v>1021</v>
      </c>
      <c r="G95" s="835" t="s">
        <v>15</v>
      </c>
    </row>
    <row r="96" spans="2:7" ht="15.75" customHeight="1">
      <c r="B96" s="660">
        <v>1</v>
      </c>
      <c r="C96" s="618">
        <v>2</v>
      </c>
      <c r="D96" s="660">
        <v>3</v>
      </c>
      <c r="E96" s="618">
        <v>4</v>
      </c>
      <c r="F96" s="618">
        <v>5</v>
      </c>
      <c r="G96" s="619" t="s">
        <v>1019</v>
      </c>
    </row>
    <row r="97" spans="2:7" ht="17.5">
      <c r="B97" s="632" t="s">
        <v>37</v>
      </c>
      <c r="C97" s="667" t="s">
        <v>47</v>
      </c>
      <c r="D97" s="629"/>
      <c r="E97" s="629"/>
      <c r="F97" s="629"/>
      <c r="G97" s="668"/>
    </row>
    <row r="98" spans="2:7" ht="17.5">
      <c r="B98" s="669">
        <v>1</v>
      </c>
      <c r="C98" s="670" t="s">
        <v>367</v>
      </c>
      <c r="D98" s="629"/>
      <c r="E98" s="671">
        <v>337309</v>
      </c>
      <c r="F98" s="645">
        <v>0</v>
      </c>
      <c r="G98" s="672">
        <f>+F98/E98*100</f>
        <v>0</v>
      </c>
    </row>
    <row r="99" spans="2:7" ht="17.5">
      <c r="B99" s="669">
        <v>2</v>
      </c>
      <c r="C99" s="673" t="s">
        <v>48</v>
      </c>
      <c r="D99" s="674" t="s">
        <v>5</v>
      </c>
      <c r="E99" s="671">
        <v>0</v>
      </c>
      <c r="F99" s="645">
        <v>0</v>
      </c>
      <c r="G99" s="672">
        <v>0</v>
      </c>
    </row>
    <row r="100" spans="2:7" ht="17.5">
      <c r="B100" s="669">
        <v>3</v>
      </c>
      <c r="C100" s="673" t="s">
        <v>368</v>
      </c>
      <c r="D100" s="674" t="s">
        <v>5</v>
      </c>
      <c r="E100" s="671">
        <v>12220</v>
      </c>
      <c r="F100" s="671">
        <v>43.634807000000002</v>
      </c>
      <c r="G100" s="672">
        <v>0</v>
      </c>
    </row>
    <row r="101" spans="2:7" ht="17.5">
      <c r="B101" s="669">
        <v>4</v>
      </c>
      <c r="C101" s="673" t="s">
        <v>78</v>
      </c>
      <c r="D101" s="674" t="s">
        <v>5</v>
      </c>
      <c r="E101" s="671">
        <v>10503</v>
      </c>
      <c r="F101" s="671">
        <v>0</v>
      </c>
      <c r="G101" s="672">
        <v>0</v>
      </c>
    </row>
    <row r="102" spans="2:7" ht="17.5">
      <c r="B102" s="669">
        <v>5</v>
      </c>
      <c r="C102" s="673" t="s">
        <v>88</v>
      </c>
      <c r="D102" s="674" t="s">
        <v>5</v>
      </c>
      <c r="E102" s="671">
        <v>0</v>
      </c>
      <c r="F102" s="671">
        <v>4.627173</v>
      </c>
      <c r="G102" s="672">
        <v>0</v>
      </c>
    </row>
    <row r="103" spans="2:7" ht="17.5">
      <c r="B103" s="669">
        <v>6</v>
      </c>
      <c r="C103" s="673" t="s">
        <v>49</v>
      </c>
      <c r="D103" s="674" t="s">
        <v>5</v>
      </c>
      <c r="E103" s="671">
        <v>-165787</v>
      </c>
      <c r="F103" s="671">
        <v>-1081.4212399999999</v>
      </c>
      <c r="G103" s="672">
        <f>+F103/E103*100</f>
        <v>0.65229555996549782</v>
      </c>
    </row>
    <row r="104" spans="2:7" ht="17.5">
      <c r="B104" s="669">
        <v>7</v>
      </c>
      <c r="C104" s="673" t="s">
        <v>369</v>
      </c>
      <c r="D104" s="674" t="s">
        <v>5</v>
      </c>
      <c r="E104" s="671">
        <v>-222</v>
      </c>
      <c r="F104" s="671">
        <v>0</v>
      </c>
      <c r="G104" s="672">
        <v>0</v>
      </c>
    </row>
    <row r="105" spans="2:7" ht="17.5">
      <c r="B105" s="669">
        <v>8</v>
      </c>
      <c r="C105" s="673" t="s">
        <v>389</v>
      </c>
      <c r="D105" s="674" t="s">
        <v>5</v>
      </c>
      <c r="E105" s="671">
        <v>0</v>
      </c>
      <c r="F105" s="671">
        <v>-24435.900799999999</v>
      </c>
      <c r="G105" s="672">
        <v>0</v>
      </c>
    </row>
    <row r="106" spans="2:7" ht="17.5">
      <c r="B106" s="669">
        <v>9</v>
      </c>
      <c r="C106" s="673" t="s">
        <v>50</v>
      </c>
      <c r="D106" s="674" t="s">
        <v>5</v>
      </c>
      <c r="E106" s="671">
        <v>-118974</v>
      </c>
      <c r="F106" s="671">
        <v>-136.58194</v>
      </c>
      <c r="G106" s="672">
        <v>0</v>
      </c>
    </row>
    <row r="107" spans="2:7" ht="17.5">
      <c r="B107" s="669">
        <v>10</v>
      </c>
      <c r="C107" s="673" t="s">
        <v>51</v>
      </c>
      <c r="D107" s="674" t="s">
        <v>5</v>
      </c>
      <c r="E107" s="671">
        <v>0</v>
      </c>
      <c r="F107" s="671">
        <v>0</v>
      </c>
      <c r="G107" s="672">
        <v>0</v>
      </c>
    </row>
    <row r="108" spans="2:7" ht="17.5">
      <c r="B108" s="669">
        <v>11</v>
      </c>
      <c r="C108" s="673" t="s">
        <v>52</v>
      </c>
      <c r="D108" s="674" t="s">
        <v>5</v>
      </c>
      <c r="E108" s="671">
        <v>-10503</v>
      </c>
      <c r="F108" s="671">
        <v>-2434.0730370000001</v>
      </c>
      <c r="G108" s="672">
        <f>+F108/E108*100</f>
        <v>23.175026535275638</v>
      </c>
    </row>
    <row r="109" spans="2:7" ht="17.5">
      <c r="B109" s="669">
        <v>12</v>
      </c>
      <c r="C109" s="673" t="s">
        <v>53</v>
      </c>
      <c r="D109" s="674" t="s">
        <v>5</v>
      </c>
      <c r="E109" s="671">
        <v>0</v>
      </c>
      <c r="F109" s="671">
        <v>0</v>
      </c>
      <c r="G109" s="672">
        <v>0</v>
      </c>
    </row>
    <row r="110" spans="2:7" ht="17.5">
      <c r="B110" s="669">
        <v>13</v>
      </c>
      <c r="C110" s="673" t="s">
        <v>87</v>
      </c>
      <c r="D110" s="674" t="s">
        <v>5</v>
      </c>
      <c r="E110" s="671">
        <v>0</v>
      </c>
      <c r="F110" s="671">
        <v>-281.73569600000002</v>
      </c>
      <c r="G110" s="672">
        <v>0</v>
      </c>
    </row>
    <row r="111" spans="2:7" ht="17.5">
      <c r="B111" s="669">
        <v>14</v>
      </c>
      <c r="C111" s="673" t="s">
        <v>255</v>
      </c>
      <c r="D111" s="674" t="s">
        <v>5</v>
      </c>
      <c r="E111" s="671">
        <v>0</v>
      </c>
      <c r="F111" s="671">
        <v>0</v>
      </c>
      <c r="G111" s="672">
        <v>0</v>
      </c>
    </row>
    <row r="112" spans="2:7" ht="17.5">
      <c r="B112" s="669">
        <v>15</v>
      </c>
      <c r="C112" s="673" t="s">
        <v>61</v>
      </c>
      <c r="D112" s="674" t="s">
        <v>5</v>
      </c>
      <c r="E112" s="671">
        <v>0</v>
      </c>
      <c r="F112" s="671">
        <v>-44.980238</v>
      </c>
      <c r="G112" s="672">
        <v>0</v>
      </c>
    </row>
    <row r="113" spans="2:7" ht="17.5">
      <c r="B113" s="669">
        <v>16</v>
      </c>
      <c r="C113" s="673" t="s">
        <v>67</v>
      </c>
      <c r="D113" s="675" t="s">
        <v>5</v>
      </c>
      <c r="E113" s="676">
        <v>-6500</v>
      </c>
      <c r="F113" s="676">
        <v>0</v>
      </c>
      <c r="G113" s="672">
        <f>+F113/E113*100</f>
        <v>0</v>
      </c>
    </row>
    <row r="114" spans="2:7" ht="17.5">
      <c r="B114" s="637"/>
      <c r="C114" s="677" t="s">
        <v>1009</v>
      </c>
      <c r="D114" s="685" t="s">
        <v>5</v>
      </c>
      <c r="E114" s="678">
        <f>SUM(E98:E113)</f>
        <v>58046</v>
      </c>
      <c r="F114" s="678">
        <f t="shared" ref="F114" si="7">SUM(F98:F113)</f>
        <v>-28366.430971000002</v>
      </c>
      <c r="G114" s="679">
        <f>+F114/E114*100</f>
        <v>-48.868881526720195</v>
      </c>
    </row>
    <row r="115" spans="2:7" ht="17.5">
      <c r="B115" s="680" t="s">
        <v>38</v>
      </c>
      <c r="C115" s="673" t="s">
        <v>54</v>
      </c>
      <c r="D115" s="681"/>
      <c r="E115" s="631"/>
      <c r="F115" s="682"/>
      <c r="G115" s="683"/>
    </row>
    <row r="116" spans="2:7" ht="17.5">
      <c r="B116" s="669">
        <v>1</v>
      </c>
      <c r="C116" s="673" t="s">
        <v>337</v>
      </c>
      <c r="D116" s="674" t="s">
        <v>5</v>
      </c>
      <c r="E116" s="671">
        <v>0</v>
      </c>
      <c r="F116" s="671">
        <v>0</v>
      </c>
      <c r="G116" s="672">
        <v>0</v>
      </c>
    </row>
    <row r="117" spans="2:7" ht="17.5">
      <c r="B117" s="669">
        <v>2</v>
      </c>
      <c r="C117" s="673" t="s">
        <v>980</v>
      </c>
      <c r="D117" s="674" t="s">
        <v>5</v>
      </c>
      <c r="E117" s="671">
        <v>0</v>
      </c>
      <c r="F117" s="645">
        <v>0</v>
      </c>
      <c r="G117" s="671">
        <v>0</v>
      </c>
    </row>
    <row r="118" spans="2:7" ht="17.5">
      <c r="B118" s="669">
        <v>3</v>
      </c>
      <c r="C118" s="673" t="s">
        <v>981</v>
      </c>
      <c r="D118" s="674" t="s">
        <v>5</v>
      </c>
      <c r="E118" s="671">
        <v>0</v>
      </c>
      <c r="F118" s="645">
        <v>0</v>
      </c>
      <c r="G118" s="671">
        <v>0</v>
      </c>
    </row>
    <row r="119" spans="2:7" ht="17.5">
      <c r="B119" s="669">
        <v>4</v>
      </c>
      <c r="C119" s="673" t="s">
        <v>1022</v>
      </c>
      <c r="D119" s="674" t="s">
        <v>5</v>
      </c>
      <c r="E119" s="671">
        <v>-150105</v>
      </c>
      <c r="F119" s="645">
        <v>0</v>
      </c>
      <c r="G119" s="672">
        <v>0</v>
      </c>
    </row>
    <row r="120" spans="2:7" ht="17.5">
      <c r="B120" s="669">
        <v>5</v>
      </c>
      <c r="C120" s="673" t="s">
        <v>370</v>
      </c>
      <c r="D120" s="674" t="s">
        <v>5</v>
      </c>
      <c r="E120" s="671">
        <v>-134753</v>
      </c>
      <c r="F120" s="645">
        <v>0</v>
      </c>
      <c r="G120" s="672">
        <v>0</v>
      </c>
    </row>
    <row r="121" spans="2:7" ht="17.5">
      <c r="B121" s="669">
        <v>6</v>
      </c>
      <c r="C121" s="673" t="s">
        <v>55</v>
      </c>
      <c r="D121" s="674" t="s">
        <v>5</v>
      </c>
      <c r="E121" s="671">
        <v>-42000</v>
      </c>
      <c r="F121" s="645">
        <v>0</v>
      </c>
      <c r="G121" s="672">
        <v>0</v>
      </c>
    </row>
    <row r="122" spans="2:7" ht="17.5">
      <c r="B122" s="669">
        <v>7</v>
      </c>
      <c r="C122" s="673" t="s">
        <v>56</v>
      </c>
      <c r="D122" s="675" t="s">
        <v>5</v>
      </c>
      <c r="E122" s="676">
        <v>0</v>
      </c>
      <c r="F122" s="684">
        <v>0</v>
      </c>
      <c r="G122" s="671">
        <v>0</v>
      </c>
    </row>
    <row r="123" spans="2:7" ht="17.5">
      <c r="B123" s="637"/>
      <c r="C123" s="677" t="s">
        <v>1010</v>
      </c>
      <c r="D123" s="685" t="s">
        <v>5</v>
      </c>
      <c r="E123" s="678">
        <f>+SUM(E116:E122)</f>
        <v>-326858</v>
      </c>
      <c r="F123" s="678">
        <f>+SUM(F116:F122)</f>
        <v>0</v>
      </c>
      <c r="G123" s="639">
        <f>+F123/E123</f>
        <v>0</v>
      </c>
    </row>
    <row r="124" spans="2:7" ht="17.5">
      <c r="B124" s="680" t="s">
        <v>43</v>
      </c>
      <c r="C124" s="673" t="s">
        <v>57</v>
      </c>
      <c r="D124" s="681"/>
      <c r="E124" s="686"/>
      <c r="F124" s="631"/>
      <c r="G124" s="683"/>
    </row>
    <row r="125" spans="2:7" ht="17.5">
      <c r="B125" s="669">
        <v>1</v>
      </c>
      <c r="C125" s="673" t="s">
        <v>371</v>
      </c>
      <c r="D125" s="674" t="s">
        <v>5</v>
      </c>
      <c r="E125" s="645">
        <v>330000</v>
      </c>
      <c r="F125" s="671">
        <v>16920.92556</v>
      </c>
      <c r="G125" s="672">
        <f>+F125/E125*100</f>
        <v>5.1275531999999995</v>
      </c>
    </row>
    <row r="126" spans="2:7" ht="17.5">
      <c r="B126" s="669">
        <v>2</v>
      </c>
      <c r="C126" s="669" t="s">
        <v>178</v>
      </c>
      <c r="D126" s="674" t="s">
        <v>5</v>
      </c>
      <c r="E126" s="671">
        <v>264000</v>
      </c>
      <c r="F126" s="671">
        <v>0</v>
      </c>
      <c r="G126" s="672">
        <v>0</v>
      </c>
    </row>
    <row r="127" spans="2:7" ht="17.5">
      <c r="B127" s="669">
        <v>3</v>
      </c>
      <c r="C127" s="669" t="s">
        <v>995</v>
      </c>
      <c r="D127" s="674" t="s">
        <v>5</v>
      </c>
      <c r="E127" s="671">
        <v>-6282</v>
      </c>
      <c r="F127" s="671">
        <v>0</v>
      </c>
      <c r="G127" s="672">
        <f>+F127/E127*100</f>
        <v>0</v>
      </c>
    </row>
    <row r="128" spans="2:7" ht="17.5">
      <c r="B128" s="669">
        <v>4</v>
      </c>
      <c r="C128" s="673" t="s">
        <v>996</v>
      </c>
      <c r="D128" s="674" t="s">
        <v>5</v>
      </c>
      <c r="E128" s="671">
        <v>-114361</v>
      </c>
      <c r="F128" s="671">
        <v>-10480.653296</v>
      </c>
      <c r="G128" s="672">
        <f>+F128/E128*100</f>
        <v>9.164534496900167</v>
      </c>
    </row>
    <row r="129" spans="2:7" ht="17.5">
      <c r="B129" s="669">
        <v>5</v>
      </c>
      <c r="C129" s="673" t="s">
        <v>997</v>
      </c>
      <c r="D129" s="674" t="s">
        <v>5</v>
      </c>
      <c r="E129" s="671">
        <v>-8800</v>
      </c>
      <c r="F129" s="671">
        <v>0</v>
      </c>
      <c r="G129" s="672">
        <v>0</v>
      </c>
    </row>
    <row r="130" spans="2:7" ht="17.5">
      <c r="B130" s="669">
        <v>6</v>
      </c>
      <c r="C130" s="669" t="s">
        <v>79</v>
      </c>
      <c r="D130" s="674" t="s">
        <v>5</v>
      </c>
      <c r="E130" s="671">
        <v>-91460</v>
      </c>
      <c r="F130" s="671">
        <v>0</v>
      </c>
      <c r="G130" s="672">
        <v>0</v>
      </c>
    </row>
    <row r="131" spans="2:7" ht="17.5">
      <c r="B131" s="637"/>
      <c r="C131" s="677" t="s">
        <v>1011</v>
      </c>
      <c r="D131" s="685" t="s">
        <v>5</v>
      </c>
      <c r="E131" s="678">
        <f>SUM(E125:E130)</f>
        <v>373097</v>
      </c>
      <c r="F131" s="678">
        <f>SUM(F125:F130)</f>
        <v>6440.2722639999993</v>
      </c>
      <c r="G131" s="679">
        <f>+F131/E131*100</f>
        <v>1.7261656523638622</v>
      </c>
    </row>
    <row r="132" spans="2:7" ht="17.5">
      <c r="B132" s="680" t="s">
        <v>80</v>
      </c>
      <c r="C132" s="673" t="s">
        <v>58</v>
      </c>
      <c r="D132" s="685" t="s">
        <v>5</v>
      </c>
      <c r="E132" s="687">
        <f>+E131+E114+E123</f>
        <v>104285</v>
      </c>
      <c r="F132" s="687">
        <f>+F114+F123+F131</f>
        <v>-21926.158707000002</v>
      </c>
      <c r="G132" s="679">
        <f>+F132/E132*100</f>
        <v>-21.025227700052742</v>
      </c>
    </row>
    <row r="133" spans="2:7" ht="17.5">
      <c r="B133" s="680" t="s">
        <v>81</v>
      </c>
      <c r="C133" s="673" t="s">
        <v>82</v>
      </c>
      <c r="D133" s="688"/>
      <c r="E133" s="689"/>
      <c r="F133" s="689"/>
      <c r="G133" s="690"/>
    </row>
    <row r="134" spans="2:7" ht="17.5">
      <c r="B134" s="669">
        <v>1</v>
      </c>
      <c r="C134" s="673" t="s">
        <v>83</v>
      </c>
      <c r="D134" s="674" t="s">
        <v>5</v>
      </c>
      <c r="E134" s="671">
        <v>500</v>
      </c>
      <c r="F134" s="671">
        <v>40831.362632999997</v>
      </c>
      <c r="G134" s="672">
        <f>+F134/E134*100</f>
        <v>8166.2725265999998</v>
      </c>
    </row>
    <row r="135" spans="2:7" ht="17.5">
      <c r="B135" s="669">
        <v>2</v>
      </c>
      <c r="C135" s="673" t="s">
        <v>84</v>
      </c>
      <c r="D135" s="675" t="s">
        <v>5</v>
      </c>
      <c r="E135" s="676">
        <v>55715</v>
      </c>
      <c r="F135" s="676">
        <v>15000</v>
      </c>
      <c r="G135" s="672">
        <v>0</v>
      </c>
    </row>
    <row r="136" spans="2:7" ht="17.5">
      <c r="B136" s="680"/>
      <c r="C136" s="691" t="s">
        <v>59</v>
      </c>
      <c r="D136" s="685" t="s">
        <v>5</v>
      </c>
      <c r="E136" s="678">
        <f>SUM(E134:E135)</f>
        <v>56215</v>
      </c>
      <c r="F136" s="678">
        <f>SUM(F134:F135)</f>
        <v>55831.362632999997</v>
      </c>
      <c r="G136" s="804">
        <f>+F136/E136*100</f>
        <v>99.317553380770249</v>
      </c>
    </row>
    <row r="137" spans="2:7" ht="17.5">
      <c r="B137" s="680" t="s">
        <v>85</v>
      </c>
      <c r="C137" s="673" t="s">
        <v>86</v>
      </c>
      <c r="D137" s="685" t="s">
        <v>5</v>
      </c>
      <c r="E137" s="678">
        <f>E136+E132</f>
        <v>160500</v>
      </c>
      <c r="F137" s="678">
        <f>F136+F132</f>
        <v>33905.203925999995</v>
      </c>
      <c r="G137" s="679">
        <f>+F137/E137*100</f>
        <v>21.124737648598128</v>
      </c>
    </row>
    <row r="138" spans="2:7" ht="17.5">
      <c r="B138" s="669">
        <v>1</v>
      </c>
      <c r="C138" s="673" t="s">
        <v>83</v>
      </c>
      <c r="D138" s="688" t="s">
        <v>5</v>
      </c>
      <c r="E138" s="682">
        <f>+E10</f>
        <v>500</v>
      </c>
      <c r="F138" s="682">
        <v>33905.203926000002</v>
      </c>
      <c r="G138" s="806">
        <f>+F138/E138*100</f>
        <v>6781.0407851999998</v>
      </c>
    </row>
    <row r="139" spans="2:7" ht="17.5">
      <c r="B139" s="692">
        <v>2</v>
      </c>
      <c r="C139" s="693" t="s">
        <v>84</v>
      </c>
      <c r="D139" s="675" t="s">
        <v>5</v>
      </c>
      <c r="E139" s="694">
        <f>+E11</f>
        <v>160000</v>
      </c>
      <c r="F139" s="694">
        <v>0</v>
      </c>
      <c r="G139" s="805">
        <f>+F139/E139*100</f>
        <v>0</v>
      </c>
    </row>
    <row r="140" spans="2:7" ht="11.25" customHeight="1">
      <c r="B140" s="236"/>
      <c r="C140" s="236"/>
      <c r="D140" s="237"/>
      <c r="E140" s="238"/>
      <c r="F140" s="238"/>
      <c r="G140" s="605"/>
    </row>
    <row r="141" spans="2:7" ht="17.5">
      <c r="B141" s="220"/>
      <c r="C141" s="220"/>
      <c r="D141" s="220"/>
      <c r="E141" s="222">
        <f t="shared" ref="E141:F141" si="8">+E137-E138-E139</f>
        <v>0</v>
      </c>
      <c r="F141" s="222">
        <f t="shared" si="8"/>
        <v>-7.2759576141834259E-12</v>
      </c>
      <c r="G141" s="606"/>
    </row>
    <row r="142" spans="2:7" ht="17.5">
      <c r="B142" s="220"/>
      <c r="C142" s="220"/>
      <c r="D142" s="220"/>
      <c r="E142" s="222"/>
      <c r="F142" s="222"/>
      <c r="G142" s="606"/>
    </row>
    <row r="143" spans="2:7" ht="17.5">
      <c r="B143" s="220" t="s">
        <v>0</v>
      </c>
      <c r="C143" s="220"/>
      <c r="D143" s="220"/>
      <c r="E143" s="222"/>
      <c r="F143" s="222"/>
      <c r="G143" s="606"/>
    </row>
    <row r="144" spans="2:7" ht="17.5">
      <c r="B144" s="220" t="s">
        <v>46</v>
      </c>
      <c r="C144" s="220"/>
      <c r="D144" s="220"/>
      <c r="E144" s="222"/>
      <c r="F144" s="222"/>
      <c r="G144" s="606"/>
    </row>
    <row r="145" spans="2:7" ht="25.5" customHeight="1">
      <c r="B145" s="220" t="str">
        <f>B4</f>
        <v>PER 31 DESEMBER 2020</v>
      </c>
      <c r="C145" s="220"/>
      <c r="D145" s="220"/>
      <c r="E145" s="222"/>
      <c r="F145" s="549"/>
      <c r="G145" s="837" t="s">
        <v>938</v>
      </c>
    </row>
    <row r="146" spans="2:7" ht="6.75" customHeight="1">
      <c r="B146" s="220"/>
      <c r="C146" s="220"/>
      <c r="D146" s="220"/>
      <c r="E146" s="222"/>
      <c r="F146" s="222"/>
      <c r="G146" s="606"/>
    </row>
    <row r="147" spans="2:7" ht="52.5" customHeight="1">
      <c r="B147" s="658" t="s">
        <v>2</v>
      </c>
      <c r="C147" s="658" t="s">
        <v>3</v>
      </c>
      <c r="D147" s="658" t="s">
        <v>4</v>
      </c>
      <c r="E147" s="624" t="s">
        <v>984</v>
      </c>
      <c r="F147" s="625" t="s">
        <v>1021</v>
      </c>
      <c r="G147" s="839" t="s">
        <v>15</v>
      </c>
    </row>
    <row r="148" spans="2:7" ht="17.5">
      <c r="B148" s="660">
        <v>1</v>
      </c>
      <c r="C148" s="618">
        <v>2</v>
      </c>
      <c r="D148" s="661">
        <v>3</v>
      </c>
      <c r="E148" s="618">
        <v>4</v>
      </c>
      <c r="F148" s="618">
        <v>5</v>
      </c>
      <c r="G148" s="619" t="s">
        <v>1019</v>
      </c>
    </row>
    <row r="149" spans="2:7" ht="17.5">
      <c r="B149" s="696" t="s">
        <v>169</v>
      </c>
      <c r="C149" s="697" t="s">
        <v>36</v>
      </c>
      <c r="D149" s="698"/>
      <c r="E149" s="699"/>
      <c r="F149" s="700"/>
      <c r="G149" s="701"/>
    </row>
    <row r="150" spans="2:7" ht="27" customHeight="1">
      <c r="B150" s="704">
        <v>1</v>
      </c>
      <c r="C150" s="705" t="s">
        <v>372</v>
      </c>
      <c r="D150" s="706" t="s">
        <v>76</v>
      </c>
      <c r="E150" s="709">
        <v>750</v>
      </c>
      <c r="F150" s="708">
        <v>0</v>
      </c>
      <c r="G150" s="708">
        <v>0</v>
      </c>
    </row>
    <row r="151" spans="2:7" ht="38.25" customHeight="1">
      <c r="B151" s="704">
        <v>2</v>
      </c>
      <c r="C151" s="705" t="s">
        <v>998</v>
      </c>
      <c r="D151" s="706" t="s">
        <v>76</v>
      </c>
      <c r="E151" s="708">
        <v>0</v>
      </c>
      <c r="F151" s="708">
        <v>0</v>
      </c>
      <c r="G151" s="708">
        <v>0</v>
      </c>
    </row>
    <row r="152" spans="2:7" ht="27" customHeight="1">
      <c r="B152" s="704">
        <v>3</v>
      </c>
      <c r="C152" s="705" t="s">
        <v>999</v>
      </c>
      <c r="D152" s="706" t="s">
        <v>76</v>
      </c>
      <c r="E152" s="709">
        <v>1000</v>
      </c>
      <c r="F152" s="708">
        <v>720.33500000000004</v>
      </c>
      <c r="G152" s="708">
        <v>0</v>
      </c>
    </row>
    <row r="153" spans="2:7" ht="27" customHeight="1">
      <c r="B153" s="704">
        <v>4</v>
      </c>
      <c r="C153" s="705" t="s">
        <v>1000</v>
      </c>
      <c r="D153" s="706" t="s">
        <v>76</v>
      </c>
      <c r="E153" s="709">
        <v>200</v>
      </c>
      <c r="F153" s="708">
        <v>277</v>
      </c>
      <c r="G153" s="708">
        <v>0</v>
      </c>
    </row>
    <row r="154" spans="2:7" ht="27" customHeight="1">
      <c r="B154" s="704"/>
      <c r="C154" s="711" t="s">
        <v>244</v>
      </c>
      <c r="D154" s="712" t="s">
        <v>5</v>
      </c>
      <c r="E154" s="713">
        <f>SUM(E150:E153)</f>
        <v>1950</v>
      </c>
      <c r="F154" s="714">
        <f>SUM(F150:F153)</f>
        <v>997.33500000000004</v>
      </c>
      <c r="G154" s="714">
        <f>SUM(G150:G153)</f>
        <v>0</v>
      </c>
    </row>
    <row r="155" spans="2:7" ht="24" customHeight="1">
      <c r="B155" s="704"/>
      <c r="C155" s="705" t="s">
        <v>170</v>
      </c>
      <c r="D155" s="715"/>
      <c r="E155" s="716"/>
      <c r="F155" s="717"/>
      <c r="G155" s="718"/>
    </row>
    <row r="156" spans="2:7" ht="24.75" customHeight="1">
      <c r="B156" s="704">
        <v>5</v>
      </c>
      <c r="C156" s="705" t="s">
        <v>373</v>
      </c>
      <c r="D156" s="706" t="s">
        <v>5</v>
      </c>
      <c r="E156" s="720">
        <v>1500</v>
      </c>
      <c r="F156" s="808">
        <v>0</v>
      </c>
      <c r="G156" s="671">
        <v>0</v>
      </c>
    </row>
    <row r="157" spans="2:7" ht="33" customHeight="1">
      <c r="B157" s="704"/>
      <c r="C157" s="705" t="s">
        <v>388</v>
      </c>
      <c r="D157" s="712" t="s">
        <v>5</v>
      </c>
      <c r="E157" s="714">
        <f>SUM(E156:E156)</f>
        <v>1500</v>
      </c>
      <c r="F157" s="714">
        <f>SUM(F156:F156)</f>
        <v>0</v>
      </c>
      <c r="G157" s="714">
        <f>+F157/E157</f>
        <v>0</v>
      </c>
    </row>
    <row r="158" spans="2:7" ht="24" customHeight="1">
      <c r="B158" s="721"/>
      <c r="C158" s="722" t="s">
        <v>171</v>
      </c>
      <c r="D158" s="723" t="s">
        <v>5</v>
      </c>
      <c r="E158" s="714">
        <f>+E157+E154</f>
        <v>3450</v>
      </c>
      <c r="F158" s="714">
        <f>+F157+F154</f>
        <v>997.33500000000004</v>
      </c>
      <c r="G158" s="714">
        <f>+G157+G154</f>
        <v>0</v>
      </c>
    </row>
    <row r="159" spans="2:7" ht="2.25" customHeight="1">
      <c r="B159" s="721"/>
      <c r="C159" s="724"/>
      <c r="D159" s="725"/>
      <c r="E159" s="726"/>
      <c r="F159" s="726"/>
      <c r="G159" s="727"/>
    </row>
    <row r="160" spans="2:7" ht="17.5">
      <c r="B160" s="702" t="s">
        <v>10</v>
      </c>
      <c r="C160" s="703" t="s">
        <v>172</v>
      </c>
      <c r="D160" s="728"/>
      <c r="E160" s="729"/>
      <c r="F160" s="729"/>
      <c r="G160" s="727"/>
    </row>
    <row r="161" spans="2:8" ht="17.5">
      <c r="B161" s="702"/>
      <c r="C161" s="703" t="s">
        <v>376</v>
      </c>
      <c r="D161" s="728"/>
      <c r="E161" s="729"/>
      <c r="F161" s="729"/>
      <c r="G161" s="727"/>
    </row>
    <row r="162" spans="2:8" ht="54.75" customHeight="1">
      <c r="B162" s="730">
        <v>1</v>
      </c>
      <c r="C162" s="731" t="s">
        <v>246</v>
      </c>
      <c r="D162" s="732" t="s">
        <v>5</v>
      </c>
      <c r="E162" s="710">
        <v>22918</v>
      </c>
      <c r="F162" s="710">
        <v>22918</v>
      </c>
      <c r="G162" s="733">
        <f t="shared" ref="G162:G167" si="9">+F162/E162*100</f>
        <v>100</v>
      </c>
    </row>
    <row r="163" spans="2:8" ht="52.5">
      <c r="B163" s="730">
        <v>2</v>
      </c>
      <c r="C163" s="734" t="s">
        <v>374</v>
      </c>
      <c r="D163" s="732" t="s">
        <v>5</v>
      </c>
      <c r="E163" s="710">
        <v>102277</v>
      </c>
      <c r="F163" s="710">
        <v>102277</v>
      </c>
      <c r="G163" s="733">
        <f t="shared" si="9"/>
        <v>100</v>
      </c>
      <c r="H163" s="548"/>
    </row>
    <row r="164" spans="2:8" ht="45.75" customHeight="1">
      <c r="B164" s="730">
        <v>3</v>
      </c>
      <c r="C164" s="735" t="s">
        <v>375</v>
      </c>
      <c r="D164" s="732" t="s">
        <v>5</v>
      </c>
      <c r="E164" s="710">
        <v>27916</v>
      </c>
      <c r="F164" s="710">
        <v>27916</v>
      </c>
      <c r="G164" s="733">
        <f t="shared" si="9"/>
        <v>100</v>
      </c>
    </row>
    <row r="165" spans="2:8" ht="45.75" customHeight="1">
      <c r="B165" s="730">
        <v>4</v>
      </c>
      <c r="C165" s="735" t="s">
        <v>378</v>
      </c>
      <c r="D165" s="732" t="s">
        <v>5</v>
      </c>
      <c r="E165" s="710">
        <v>7300</v>
      </c>
      <c r="F165" s="710">
        <v>6858.6800009999997</v>
      </c>
      <c r="G165" s="733">
        <f t="shared" si="9"/>
        <v>93.954520561643832</v>
      </c>
    </row>
    <row r="166" spans="2:8" ht="45.75" customHeight="1">
      <c r="B166" s="730">
        <v>5</v>
      </c>
      <c r="C166" s="735" t="s">
        <v>1001</v>
      </c>
      <c r="D166" s="732" t="s">
        <v>5</v>
      </c>
      <c r="E166" s="710">
        <v>707</v>
      </c>
      <c r="F166" s="710">
        <v>579.89250000000004</v>
      </c>
      <c r="G166" s="733">
        <f t="shared" si="9"/>
        <v>82.021570014144274</v>
      </c>
    </row>
    <row r="167" spans="2:8" ht="24.75" customHeight="1">
      <c r="B167" s="736"/>
      <c r="C167" s="737" t="s">
        <v>245</v>
      </c>
      <c r="D167" s="712" t="s">
        <v>5</v>
      </c>
      <c r="E167" s="714">
        <f>SUM(E162:E166)</f>
        <v>161118</v>
      </c>
      <c r="F167" s="714">
        <f>SUM(F162:F166)</f>
        <v>160549.57250099999</v>
      </c>
      <c r="G167" s="718">
        <f t="shared" si="9"/>
        <v>99.647198016981335</v>
      </c>
      <c r="H167" s="608"/>
    </row>
    <row r="168" spans="2:8" ht="5.25" customHeight="1">
      <c r="B168" s="243"/>
      <c r="C168" s="244"/>
      <c r="D168" s="29"/>
      <c r="E168" s="545"/>
      <c r="F168" s="223"/>
      <c r="G168" s="104"/>
    </row>
    <row r="169" spans="2:8" ht="54.75" customHeight="1">
      <c r="B169" s="658" t="s">
        <v>2</v>
      </c>
      <c r="C169" s="658" t="s">
        <v>3</v>
      </c>
      <c r="D169" s="658" t="s">
        <v>4</v>
      </c>
      <c r="E169" s="624" t="s">
        <v>984</v>
      </c>
      <c r="F169" s="625" t="s">
        <v>1021</v>
      </c>
      <c r="G169" s="839" t="s">
        <v>15</v>
      </c>
    </row>
    <row r="170" spans="2:8" ht="23.25" customHeight="1">
      <c r="B170" s="660">
        <v>1</v>
      </c>
      <c r="C170" s="618">
        <v>2</v>
      </c>
      <c r="D170" s="661">
        <v>3</v>
      </c>
      <c r="E170" s="618">
        <v>4</v>
      </c>
      <c r="F170" s="618">
        <v>5</v>
      </c>
      <c r="G170" s="619" t="s">
        <v>1019</v>
      </c>
    </row>
    <row r="171" spans="2:8" ht="25.5" customHeight="1">
      <c r="B171" s="730">
        <v>6</v>
      </c>
      <c r="C171" s="735" t="s">
        <v>377</v>
      </c>
      <c r="D171" s="732" t="s">
        <v>5</v>
      </c>
      <c r="E171" s="709">
        <v>8959</v>
      </c>
      <c r="F171" s="707">
        <v>8885.2800000000007</v>
      </c>
      <c r="G171" s="733">
        <f t="shared" ref="G171:G178" si="10">+F171/E171*100</f>
        <v>99.17714030583771</v>
      </c>
    </row>
    <row r="172" spans="2:8" ht="45.75" customHeight="1">
      <c r="B172" s="730">
        <v>7</v>
      </c>
      <c r="C172" s="735" t="s">
        <v>1002</v>
      </c>
      <c r="D172" s="732" t="s">
        <v>5</v>
      </c>
      <c r="E172" s="709">
        <v>6000</v>
      </c>
      <c r="F172" s="707">
        <v>622.82315900000003</v>
      </c>
      <c r="G172" s="733">
        <f t="shared" si="10"/>
        <v>10.380385983333335</v>
      </c>
    </row>
    <row r="173" spans="2:8" ht="25.5" customHeight="1">
      <c r="B173" s="730"/>
      <c r="C173" s="722" t="s">
        <v>173</v>
      </c>
      <c r="D173" s="809" t="s">
        <v>5</v>
      </c>
      <c r="E173" s="810">
        <f>+SUM(E171:E172)+E167</f>
        <v>176077</v>
      </c>
      <c r="F173" s="811">
        <f>+SUM(F171:F172)+F167</f>
        <v>170057.67565999998</v>
      </c>
      <c r="G173" s="718">
        <f t="shared" si="10"/>
        <v>96.581424978844467</v>
      </c>
      <c r="H173" s="219"/>
    </row>
    <row r="174" spans="2:8" ht="24" customHeight="1">
      <c r="B174" s="730">
        <v>8</v>
      </c>
      <c r="C174" s="735" t="s">
        <v>77</v>
      </c>
      <c r="D174" s="732" t="s">
        <v>5</v>
      </c>
      <c r="E174" s="708">
        <v>0</v>
      </c>
      <c r="F174" s="708">
        <v>0</v>
      </c>
      <c r="G174" s="708">
        <v>0</v>
      </c>
      <c r="H174" s="219"/>
    </row>
    <row r="175" spans="2:8" ht="18.75" customHeight="1">
      <c r="B175" s="730" t="s">
        <v>247</v>
      </c>
      <c r="C175" s="735" t="s">
        <v>177</v>
      </c>
      <c r="D175" s="732" t="s">
        <v>5</v>
      </c>
      <c r="E175" s="708">
        <v>0</v>
      </c>
      <c r="F175" s="708">
        <v>0</v>
      </c>
      <c r="G175" s="708">
        <v>0</v>
      </c>
    </row>
    <row r="176" spans="2:8" ht="18.75" customHeight="1">
      <c r="B176" s="730"/>
      <c r="C176" s="735" t="s">
        <v>248</v>
      </c>
      <c r="D176" s="812" t="s">
        <v>5</v>
      </c>
      <c r="E176" s="708">
        <v>0</v>
      </c>
      <c r="F176" s="708">
        <v>0</v>
      </c>
      <c r="G176" s="708">
        <v>0</v>
      </c>
    </row>
    <row r="177" spans="2:8" ht="18.75" customHeight="1">
      <c r="B177" s="730"/>
      <c r="C177" s="735" t="s">
        <v>249</v>
      </c>
      <c r="D177" s="754" t="s">
        <v>5</v>
      </c>
      <c r="E177" s="808">
        <f>+SUM(E174:E176)</f>
        <v>0</v>
      </c>
      <c r="F177" s="808">
        <f>+SUM(F174:F176)</f>
        <v>0</v>
      </c>
      <c r="G177" s="808">
        <v>0</v>
      </c>
    </row>
    <row r="178" spans="2:8" ht="17.5">
      <c r="B178" s="721"/>
      <c r="C178" s="813" t="s">
        <v>174</v>
      </c>
      <c r="D178" s="814" t="s">
        <v>5</v>
      </c>
      <c r="E178" s="790">
        <f>E177+E173+E158+E174</f>
        <v>179527</v>
      </c>
      <c r="F178" s="790">
        <f>F177+F173+F158+F174</f>
        <v>171055.01065999997</v>
      </c>
      <c r="G178" s="718">
        <f t="shared" si="10"/>
        <v>95.280938610905309</v>
      </c>
      <c r="H178" s="548"/>
    </row>
    <row r="179" spans="2:8" ht="17.5">
      <c r="B179" s="696" t="s">
        <v>12</v>
      </c>
      <c r="C179" s="697" t="s">
        <v>175</v>
      </c>
      <c r="D179" s="815"/>
      <c r="E179" s="768"/>
      <c r="F179" s="768"/>
      <c r="G179" s="719"/>
      <c r="H179" s="548"/>
    </row>
    <row r="180" spans="2:8" ht="23.25" customHeight="1">
      <c r="B180" s="816" t="s">
        <v>9</v>
      </c>
      <c r="C180" s="817" t="s">
        <v>176</v>
      </c>
      <c r="D180" s="815"/>
      <c r="E180" s="768"/>
      <c r="F180" s="768"/>
      <c r="G180" s="719"/>
    </row>
    <row r="181" spans="2:8" ht="18.75" customHeight="1">
      <c r="B181" s="709"/>
      <c r="C181" s="818"/>
      <c r="D181" s="819"/>
      <c r="E181" s="729"/>
      <c r="F181" s="729"/>
      <c r="G181" s="727"/>
    </row>
    <row r="182" spans="2:8" ht="27" customHeight="1">
      <c r="B182" s="820">
        <v>1</v>
      </c>
      <c r="C182" s="821" t="s">
        <v>379</v>
      </c>
      <c r="D182" s="822" t="s">
        <v>5</v>
      </c>
      <c r="E182" s="768">
        <v>1000</v>
      </c>
      <c r="F182" s="710">
        <v>298</v>
      </c>
      <c r="G182" s="733">
        <f>+F182/E182*100</f>
        <v>29.799999999999997</v>
      </c>
    </row>
    <row r="183" spans="2:8" ht="27" customHeight="1">
      <c r="B183" s="820">
        <v>2</v>
      </c>
      <c r="C183" s="821" t="s">
        <v>380</v>
      </c>
      <c r="D183" s="822" t="s">
        <v>5</v>
      </c>
      <c r="E183" s="768">
        <v>40000</v>
      </c>
      <c r="F183" s="708">
        <v>0</v>
      </c>
      <c r="G183" s="708">
        <v>0</v>
      </c>
    </row>
    <row r="184" spans="2:8" ht="27" customHeight="1">
      <c r="B184" s="820">
        <v>3</v>
      </c>
      <c r="C184" s="821" t="s">
        <v>1003</v>
      </c>
      <c r="D184" s="822" t="s">
        <v>5</v>
      </c>
      <c r="E184" s="768">
        <v>1000</v>
      </c>
      <c r="F184" s="708">
        <v>230.67</v>
      </c>
      <c r="G184" s="733">
        <f>+F184/E184*100</f>
        <v>23.067</v>
      </c>
    </row>
    <row r="185" spans="2:8" ht="17.5">
      <c r="B185" s="721"/>
      <c r="C185" s="722" t="s">
        <v>39</v>
      </c>
      <c r="D185" s="814" t="s">
        <v>5</v>
      </c>
      <c r="E185" s="790">
        <f>+SUM(E182:E184)</f>
        <v>42000</v>
      </c>
      <c r="F185" s="790">
        <f>+SUM(F182:F184)</f>
        <v>528.66999999999996</v>
      </c>
      <c r="G185" s="834">
        <f>+F185/E185*100</f>
        <v>1.2587380952380951</v>
      </c>
    </row>
    <row r="186" spans="2:8" ht="17.5">
      <c r="B186" s="816" t="s">
        <v>10</v>
      </c>
      <c r="C186" s="817" t="s">
        <v>40</v>
      </c>
      <c r="D186" s="824"/>
      <c r="E186" s="768"/>
      <c r="F186" s="768"/>
      <c r="G186" s="719"/>
    </row>
    <row r="187" spans="2:8" ht="17.5">
      <c r="B187" s="721"/>
      <c r="C187" s="722" t="s">
        <v>41</v>
      </c>
      <c r="D187" s="814" t="s">
        <v>5</v>
      </c>
      <c r="E187" s="823">
        <v>0</v>
      </c>
      <c r="F187" s="808">
        <v>0</v>
      </c>
      <c r="G187" s="808">
        <v>0</v>
      </c>
    </row>
    <row r="188" spans="2:8" ht="17.5">
      <c r="B188" s="825"/>
      <c r="C188" s="826" t="s">
        <v>42</v>
      </c>
      <c r="D188" s="777" t="s">
        <v>5</v>
      </c>
      <c r="E188" s="823">
        <f>+E185+E187</f>
        <v>42000</v>
      </c>
      <c r="F188" s="823">
        <f>+F185+F187</f>
        <v>528.66999999999996</v>
      </c>
      <c r="G188" s="834">
        <f>+F188/E188*100</f>
        <v>1.2587380952380951</v>
      </c>
    </row>
    <row r="189" spans="2:8" ht="17.5">
      <c r="B189" s="827" t="s">
        <v>28</v>
      </c>
      <c r="C189" s="817" t="s">
        <v>250</v>
      </c>
      <c r="D189" s="777" t="s">
        <v>5</v>
      </c>
      <c r="E189" s="828">
        <v>0</v>
      </c>
      <c r="F189" s="808">
        <v>0</v>
      </c>
      <c r="G189" s="808">
        <v>0</v>
      </c>
    </row>
    <row r="190" spans="2:8" ht="17.5">
      <c r="B190" s="829"/>
      <c r="C190" s="830" t="s">
        <v>44</v>
      </c>
      <c r="D190" s="831" t="s">
        <v>5</v>
      </c>
      <c r="E190" s="832">
        <f>+E178+E188</f>
        <v>221527</v>
      </c>
      <c r="F190" s="832">
        <f>+F178+F188</f>
        <v>171583.68065999998</v>
      </c>
      <c r="G190" s="833">
        <f>+F190/E190*100</f>
        <v>77.45497418373381</v>
      </c>
    </row>
    <row r="191" spans="2:8" ht="17.5">
      <c r="B191" s="245"/>
      <c r="C191" s="245"/>
      <c r="D191" s="246"/>
      <c r="E191" s="238"/>
      <c r="F191" s="224"/>
      <c r="G191" s="224"/>
    </row>
    <row r="192" spans="2:8">
      <c r="B192" s="245"/>
      <c r="C192" s="245"/>
      <c r="D192" s="246"/>
      <c r="E192" s="807"/>
      <c r="F192" s="225"/>
      <c r="G192" s="225"/>
    </row>
    <row r="193" spans="2:7">
      <c r="B193" s="226"/>
      <c r="C193" s="226"/>
      <c r="D193" s="226"/>
      <c r="G193" s="248"/>
    </row>
    <row r="194" spans="2:7" ht="17.5" hidden="1">
      <c r="B194" s="220" t="s">
        <v>0</v>
      </c>
      <c r="C194" s="220"/>
      <c r="D194" s="220"/>
      <c r="E194" s="222"/>
      <c r="F194" s="222"/>
      <c r="G194" s="606"/>
    </row>
    <row r="195" spans="2:7" ht="17.5" hidden="1">
      <c r="B195" s="220" t="s">
        <v>62</v>
      </c>
      <c r="C195" s="220"/>
      <c r="D195" s="220"/>
      <c r="E195" s="222"/>
      <c r="F195" s="222"/>
      <c r="G195" s="606"/>
    </row>
    <row r="196" spans="2:7" ht="17.5" hidden="1">
      <c r="B196" s="220" t="str">
        <f>B145</f>
        <v>PER 31 DESEMBER 2020</v>
      </c>
      <c r="C196" s="220"/>
      <c r="D196" s="220"/>
      <c r="E196" s="222"/>
      <c r="F196" s="222"/>
      <c r="G196" s="837" t="s">
        <v>938</v>
      </c>
    </row>
    <row r="197" spans="2:7" ht="8.25" hidden="1" customHeight="1">
      <c r="B197" s="220"/>
      <c r="C197" s="220"/>
      <c r="D197" s="220"/>
      <c r="E197" s="222"/>
      <c r="F197" s="222"/>
      <c r="G197" s="607"/>
    </row>
    <row r="198" spans="2:7" ht="60" hidden="1" customHeight="1">
      <c r="B198" s="658" t="s">
        <v>2</v>
      </c>
      <c r="C198" s="658" t="s">
        <v>3</v>
      </c>
      <c r="D198" s="658" t="s">
        <v>4</v>
      </c>
      <c r="E198" s="624" t="s">
        <v>984</v>
      </c>
      <c r="F198" s="625" t="s">
        <v>985</v>
      </c>
      <c r="G198" s="835" t="s">
        <v>15</v>
      </c>
    </row>
    <row r="199" spans="2:7" ht="17.5" hidden="1">
      <c r="B199" s="660">
        <v>1</v>
      </c>
      <c r="C199" s="618">
        <v>2</v>
      </c>
      <c r="D199" s="661">
        <v>3</v>
      </c>
      <c r="E199" s="618">
        <v>4</v>
      </c>
      <c r="F199" s="618">
        <v>6</v>
      </c>
      <c r="G199" s="695" t="s">
        <v>967</v>
      </c>
    </row>
    <row r="200" spans="2:7" ht="17.5" hidden="1">
      <c r="B200" s="738" t="s">
        <v>37</v>
      </c>
      <c r="C200" s="739" t="s">
        <v>63</v>
      </c>
      <c r="D200" s="740"/>
      <c r="E200" s="741"/>
      <c r="F200" s="741"/>
      <c r="G200" s="742"/>
    </row>
    <row r="201" spans="2:7" ht="17.5" hidden="1">
      <c r="B201" s="738" t="s">
        <v>6</v>
      </c>
      <c r="C201" s="744" t="s">
        <v>64</v>
      </c>
      <c r="D201" s="745"/>
      <c r="E201" s="700"/>
      <c r="F201" s="700"/>
      <c r="G201" s="701"/>
    </row>
    <row r="202" spans="2:7" ht="17.5" hidden="1">
      <c r="B202" s="746"/>
      <c r="C202" s="744" t="s">
        <v>73</v>
      </c>
      <c r="D202" s="745"/>
      <c r="E202" s="700"/>
      <c r="F202" s="700"/>
      <c r="G202" s="701"/>
    </row>
    <row r="203" spans="2:7" ht="17.25" hidden="1" customHeight="1">
      <c r="B203" s="747">
        <v>1</v>
      </c>
      <c r="C203" s="748" t="s">
        <v>227</v>
      </c>
      <c r="D203" s="749" t="s">
        <v>5</v>
      </c>
      <c r="E203" s="750">
        <v>0</v>
      </c>
      <c r="F203" s="710" t="e">
        <f>+#REF!</f>
        <v>#REF!</v>
      </c>
      <c r="G203" s="719">
        <v>0</v>
      </c>
    </row>
    <row r="204" spans="2:7" ht="17.5" hidden="1">
      <c r="B204" s="747">
        <v>2</v>
      </c>
      <c r="C204" s="629" t="s">
        <v>381</v>
      </c>
      <c r="D204" s="749" t="s">
        <v>5</v>
      </c>
      <c r="E204" s="750">
        <v>0</v>
      </c>
      <c r="F204" s="750">
        <v>0</v>
      </c>
      <c r="G204" s="719">
        <v>0</v>
      </c>
    </row>
    <row r="205" spans="2:7" ht="17.5" hidden="1">
      <c r="B205" s="747">
        <f>+B204+1</f>
        <v>3</v>
      </c>
      <c r="C205" s="629" t="s">
        <v>228</v>
      </c>
      <c r="D205" s="749" t="s">
        <v>5</v>
      </c>
      <c r="E205" s="750">
        <v>0</v>
      </c>
      <c r="F205" s="750">
        <v>0</v>
      </c>
      <c r="G205" s="719">
        <v>0</v>
      </c>
    </row>
    <row r="206" spans="2:7" ht="17.5" hidden="1">
      <c r="B206" s="747">
        <f t="shared" ref="B206:B221" si="11">+B205+1</f>
        <v>4</v>
      </c>
      <c r="C206" s="629" t="s">
        <v>229</v>
      </c>
      <c r="D206" s="749" t="s">
        <v>5</v>
      </c>
      <c r="E206" s="750">
        <v>0</v>
      </c>
      <c r="F206" s="750" t="e">
        <f>+#REF!</f>
        <v>#REF!</v>
      </c>
      <c r="G206" s="719">
        <v>0</v>
      </c>
    </row>
    <row r="207" spans="2:7" ht="17.5" hidden="1">
      <c r="B207" s="747">
        <f t="shared" si="11"/>
        <v>5</v>
      </c>
      <c r="C207" s="752" t="s">
        <v>382</v>
      </c>
      <c r="D207" s="749" t="s">
        <v>5</v>
      </c>
      <c r="E207" s="750">
        <v>1500</v>
      </c>
      <c r="F207" s="750">
        <v>0</v>
      </c>
      <c r="G207" s="719">
        <v>0</v>
      </c>
    </row>
    <row r="208" spans="2:7" ht="17.5" hidden="1">
      <c r="B208" s="747">
        <f t="shared" si="11"/>
        <v>6</v>
      </c>
      <c r="C208" s="748" t="s">
        <v>230</v>
      </c>
      <c r="D208" s="749" t="s">
        <v>5</v>
      </c>
      <c r="E208" s="750">
        <v>0</v>
      </c>
      <c r="F208" s="750">
        <v>0</v>
      </c>
      <c r="G208" s="719">
        <v>0</v>
      </c>
    </row>
    <row r="209" spans="2:7" ht="17.5" hidden="1">
      <c r="B209" s="747">
        <f t="shared" si="11"/>
        <v>7</v>
      </c>
      <c r="C209" s="752" t="s">
        <v>231</v>
      </c>
      <c r="D209" s="749" t="s">
        <v>5</v>
      </c>
      <c r="E209" s="750">
        <v>0</v>
      </c>
      <c r="F209" s="750">
        <v>0</v>
      </c>
      <c r="G209" s="719">
        <v>0</v>
      </c>
    </row>
    <row r="210" spans="2:7" ht="17.5" hidden="1">
      <c r="B210" s="747">
        <f t="shared" si="11"/>
        <v>8</v>
      </c>
      <c r="C210" s="752" t="s">
        <v>232</v>
      </c>
      <c r="D210" s="749" t="s">
        <v>5</v>
      </c>
      <c r="E210" s="750">
        <v>0</v>
      </c>
      <c r="F210" s="750">
        <v>0</v>
      </c>
      <c r="G210" s="719">
        <v>0</v>
      </c>
    </row>
    <row r="211" spans="2:7" ht="17.5" hidden="1">
      <c r="B211" s="747">
        <f t="shared" si="11"/>
        <v>9</v>
      </c>
      <c r="C211" s="752" t="s">
        <v>233</v>
      </c>
      <c r="D211" s="749" t="s">
        <v>5</v>
      </c>
      <c r="E211" s="750">
        <v>0</v>
      </c>
      <c r="F211" s="750">
        <v>0</v>
      </c>
      <c r="G211" s="719">
        <v>0</v>
      </c>
    </row>
    <row r="212" spans="2:7" ht="17.5" hidden="1">
      <c r="B212" s="747">
        <f t="shared" si="11"/>
        <v>10</v>
      </c>
      <c r="C212" s="629" t="s">
        <v>234</v>
      </c>
      <c r="D212" s="749" t="s">
        <v>5</v>
      </c>
      <c r="E212" s="753">
        <v>18972</v>
      </c>
      <c r="F212" s="750">
        <v>0</v>
      </c>
      <c r="G212" s="719">
        <v>0</v>
      </c>
    </row>
    <row r="213" spans="2:7" ht="17.5" hidden="1">
      <c r="B213" s="747">
        <f t="shared" si="11"/>
        <v>11</v>
      </c>
      <c r="C213" s="629" t="s">
        <v>235</v>
      </c>
      <c r="D213" s="749" t="s">
        <v>5</v>
      </c>
      <c r="E213" s="753">
        <v>84665</v>
      </c>
      <c r="F213" s="750">
        <v>0</v>
      </c>
      <c r="G213" s="719">
        <v>0</v>
      </c>
    </row>
    <row r="214" spans="2:7" ht="17.5" hidden="1">
      <c r="B214" s="747">
        <f t="shared" si="11"/>
        <v>12</v>
      </c>
      <c r="C214" s="629" t="s">
        <v>236</v>
      </c>
      <c r="D214" s="749" t="s">
        <v>5</v>
      </c>
      <c r="E214" s="750">
        <v>0</v>
      </c>
      <c r="F214" s="750">
        <v>0</v>
      </c>
      <c r="G214" s="719">
        <v>0</v>
      </c>
    </row>
    <row r="215" spans="2:7" ht="17.5" hidden="1">
      <c r="B215" s="747">
        <f t="shared" si="11"/>
        <v>13</v>
      </c>
      <c r="C215" s="629" t="s">
        <v>179</v>
      </c>
      <c r="D215" s="749" t="s">
        <v>5</v>
      </c>
      <c r="E215" s="753">
        <v>23109</v>
      </c>
      <c r="F215" s="750">
        <v>0</v>
      </c>
      <c r="G215" s="719">
        <v>0</v>
      </c>
    </row>
    <row r="216" spans="2:7" ht="17.5" hidden="1">
      <c r="B216" s="747">
        <f t="shared" si="11"/>
        <v>14</v>
      </c>
      <c r="C216" s="629" t="s">
        <v>1001</v>
      </c>
      <c r="D216" s="749" t="s">
        <v>5</v>
      </c>
      <c r="E216" s="753">
        <v>707</v>
      </c>
      <c r="F216" s="750">
        <v>0</v>
      </c>
      <c r="G216" s="719">
        <v>0</v>
      </c>
    </row>
    <row r="217" spans="2:7" ht="17.5" hidden="1">
      <c r="B217" s="747">
        <f t="shared" si="11"/>
        <v>15</v>
      </c>
      <c r="C217" s="629" t="s">
        <v>237</v>
      </c>
      <c r="D217" s="749" t="s">
        <v>5</v>
      </c>
      <c r="E217" s="753">
        <v>7300</v>
      </c>
      <c r="F217" s="750">
        <v>0</v>
      </c>
      <c r="G217" s="719">
        <v>0</v>
      </c>
    </row>
    <row r="218" spans="2:7" ht="17.5" hidden="1">
      <c r="B218" s="747">
        <f t="shared" si="11"/>
        <v>16</v>
      </c>
      <c r="C218" s="629" t="s">
        <v>372</v>
      </c>
      <c r="D218" s="749" t="s">
        <v>5</v>
      </c>
      <c r="E218" s="753">
        <v>750</v>
      </c>
      <c r="F218" s="750">
        <v>0</v>
      </c>
      <c r="G218" s="719">
        <v>0</v>
      </c>
    </row>
    <row r="219" spans="2:7" ht="17.5" hidden="1">
      <c r="B219" s="747">
        <f t="shared" si="11"/>
        <v>17</v>
      </c>
      <c r="C219" s="752" t="s">
        <v>1004</v>
      </c>
      <c r="D219" s="749" t="s">
        <v>5</v>
      </c>
      <c r="E219" s="753">
        <v>17000</v>
      </c>
      <c r="F219" s="750">
        <v>0</v>
      </c>
      <c r="G219" s="719">
        <v>0</v>
      </c>
    </row>
    <row r="220" spans="2:7" ht="17.5" hidden="1">
      <c r="B220" s="747">
        <f t="shared" si="11"/>
        <v>18</v>
      </c>
      <c r="C220" s="752" t="s">
        <v>1005</v>
      </c>
      <c r="D220" s="749" t="s">
        <v>5</v>
      </c>
      <c r="E220" s="753">
        <v>6000</v>
      </c>
      <c r="F220" s="750">
        <v>0</v>
      </c>
      <c r="G220" s="719">
        <v>0</v>
      </c>
    </row>
    <row r="221" spans="2:7" ht="17.5" hidden="1">
      <c r="B221" s="747">
        <f t="shared" si="11"/>
        <v>19</v>
      </c>
      <c r="C221" s="629" t="s">
        <v>383</v>
      </c>
      <c r="D221" s="749" t="s">
        <v>5</v>
      </c>
      <c r="E221" s="750">
        <v>0</v>
      </c>
      <c r="F221" s="750">
        <v>0</v>
      </c>
      <c r="G221" s="719">
        <v>0</v>
      </c>
    </row>
    <row r="222" spans="2:7" ht="17.5" hidden="1">
      <c r="B222" s="747">
        <f t="shared" ref="B222:B228" si="12">+B221+1</f>
        <v>20</v>
      </c>
      <c r="C222" s="629" t="s">
        <v>384</v>
      </c>
      <c r="D222" s="749" t="s">
        <v>5</v>
      </c>
      <c r="E222" s="753">
        <v>122906</v>
      </c>
      <c r="F222" s="750">
        <v>0</v>
      </c>
      <c r="G222" s="719">
        <v>0</v>
      </c>
    </row>
    <row r="223" spans="2:7" ht="17.5" hidden="1">
      <c r="B223" s="747">
        <f t="shared" si="12"/>
        <v>21</v>
      </c>
      <c r="C223" s="629" t="s">
        <v>385</v>
      </c>
      <c r="D223" s="749" t="s">
        <v>5</v>
      </c>
      <c r="E223" s="753">
        <v>1000</v>
      </c>
      <c r="F223" s="750">
        <v>0</v>
      </c>
      <c r="G223" s="719">
        <v>0</v>
      </c>
    </row>
    <row r="224" spans="2:7" ht="17.5" hidden="1">
      <c r="B224" s="747">
        <v>22</v>
      </c>
      <c r="C224" s="629" t="s">
        <v>1000</v>
      </c>
      <c r="D224" s="749" t="s">
        <v>5</v>
      </c>
      <c r="E224" s="753">
        <v>200</v>
      </c>
      <c r="F224" s="750">
        <v>0</v>
      </c>
      <c r="G224" s="719">
        <v>0</v>
      </c>
    </row>
    <row r="225" spans="2:8" ht="17.5" hidden="1">
      <c r="B225" s="747">
        <f t="shared" si="12"/>
        <v>23</v>
      </c>
      <c r="C225" s="629" t="s">
        <v>981</v>
      </c>
      <c r="D225" s="749" t="s">
        <v>5</v>
      </c>
      <c r="E225" s="645">
        <v>0</v>
      </c>
      <c r="F225" s="750">
        <v>0</v>
      </c>
      <c r="G225" s="719">
        <v>0</v>
      </c>
    </row>
    <row r="226" spans="2:8" ht="17.5" hidden="1">
      <c r="B226" s="747">
        <f t="shared" si="12"/>
        <v>24</v>
      </c>
      <c r="C226" s="629" t="s">
        <v>77</v>
      </c>
      <c r="D226" s="749" t="s">
        <v>5</v>
      </c>
      <c r="E226" s="753">
        <v>750</v>
      </c>
      <c r="F226" s="750">
        <v>0</v>
      </c>
      <c r="G226" s="719">
        <v>0</v>
      </c>
    </row>
    <row r="227" spans="2:8" ht="17.5" hidden="1">
      <c r="B227" s="747">
        <f t="shared" si="12"/>
        <v>25</v>
      </c>
      <c r="C227" s="629" t="s">
        <v>92</v>
      </c>
      <c r="D227" s="749" t="s">
        <v>5</v>
      </c>
      <c r="E227" s="753">
        <v>8800</v>
      </c>
      <c r="F227" s="750">
        <f>+F175</f>
        <v>0</v>
      </c>
      <c r="G227" s="719">
        <v>0</v>
      </c>
    </row>
    <row r="228" spans="2:8" ht="17.5" hidden="1">
      <c r="B228" s="747">
        <f t="shared" si="12"/>
        <v>26</v>
      </c>
      <c r="C228" s="629" t="s">
        <v>238</v>
      </c>
      <c r="D228" s="754" t="s">
        <v>5</v>
      </c>
      <c r="E228" s="755">
        <v>91460</v>
      </c>
      <c r="F228" s="710">
        <f>-F130</f>
        <v>0</v>
      </c>
      <c r="G228" s="719">
        <f>F228/E228*100</f>
        <v>0</v>
      </c>
      <c r="H228" s="219"/>
    </row>
    <row r="229" spans="2:8" ht="17.5" hidden="1">
      <c r="B229" s="706"/>
      <c r="C229" s="756" t="s">
        <v>74</v>
      </c>
      <c r="D229" s="757" t="s">
        <v>5</v>
      </c>
      <c r="E229" s="758">
        <f>SUM(E203:E228)</f>
        <v>385119</v>
      </c>
      <c r="F229" s="758" t="e">
        <f t="shared" ref="F229" si="13">SUM(F203:F228)</f>
        <v>#REF!</v>
      </c>
      <c r="G229" s="759" t="e">
        <f>F229/E229*100</f>
        <v>#REF!</v>
      </c>
      <c r="H229" s="595"/>
    </row>
    <row r="230" spans="2:8" ht="17.5" hidden="1">
      <c r="B230" s="706"/>
      <c r="C230" s="744" t="s">
        <v>89</v>
      </c>
      <c r="D230" s="761"/>
      <c r="E230" s="762"/>
      <c r="F230" s="763"/>
      <c r="G230" s="764"/>
      <c r="H230" s="595"/>
    </row>
    <row r="231" spans="2:8" ht="17.5" hidden="1">
      <c r="B231" s="709">
        <v>1</v>
      </c>
      <c r="C231" s="756" t="s">
        <v>90</v>
      </c>
      <c r="D231" s="749" t="s">
        <v>5</v>
      </c>
      <c r="E231" s="766">
        <v>1000</v>
      </c>
      <c r="F231" s="750">
        <v>0</v>
      </c>
      <c r="G231" s="719">
        <f>F231/E231*100</f>
        <v>0</v>
      </c>
    </row>
    <row r="232" spans="2:8" ht="17.5" hidden="1">
      <c r="B232" s="709">
        <v>2</v>
      </c>
      <c r="C232" s="767" t="s">
        <v>91</v>
      </c>
      <c r="D232" s="749" t="s">
        <v>5</v>
      </c>
      <c r="E232" s="768">
        <v>0</v>
      </c>
      <c r="F232" s="750">
        <v>0</v>
      </c>
      <c r="G232" s="719">
        <v>0</v>
      </c>
    </row>
    <row r="233" spans="2:8" ht="18" hidden="1" customHeight="1">
      <c r="B233" s="709">
        <f>+B232+1</f>
        <v>3</v>
      </c>
      <c r="C233" s="769" t="s">
        <v>386</v>
      </c>
      <c r="D233" s="749" t="s">
        <v>5</v>
      </c>
      <c r="E233" s="768">
        <v>40000</v>
      </c>
      <c r="F233" s="768">
        <v>0</v>
      </c>
      <c r="G233" s="719">
        <v>0</v>
      </c>
    </row>
    <row r="234" spans="2:8" ht="18" hidden="1" customHeight="1">
      <c r="B234" s="709">
        <v>4</v>
      </c>
      <c r="C234" s="769" t="s">
        <v>1006</v>
      </c>
      <c r="D234" s="749" t="s">
        <v>5</v>
      </c>
      <c r="E234" s="768">
        <v>1000</v>
      </c>
      <c r="F234" s="768">
        <v>0</v>
      </c>
      <c r="G234" s="719">
        <v>0</v>
      </c>
    </row>
    <row r="235" spans="2:8" ht="18" hidden="1" customHeight="1">
      <c r="B235" s="709">
        <v>5</v>
      </c>
      <c r="C235" s="769" t="s">
        <v>180</v>
      </c>
      <c r="D235" s="749" t="s">
        <v>5</v>
      </c>
      <c r="E235" s="768">
        <v>0</v>
      </c>
      <c r="F235" s="768">
        <v>0</v>
      </c>
      <c r="G235" s="719">
        <v>0</v>
      </c>
    </row>
    <row r="236" spans="2:8" ht="18" hidden="1" customHeight="1">
      <c r="B236" s="709">
        <v>6</v>
      </c>
      <c r="C236" s="769" t="s">
        <v>387</v>
      </c>
      <c r="D236" s="749" t="s">
        <v>5</v>
      </c>
      <c r="E236" s="768">
        <v>0</v>
      </c>
      <c r="F236" s="768">
        <v>0</v>
      </c>
      <c r="G236" s="719">
        <v>0</v>
      </c>
    </row>
    <row r="237" spans="2:8" ht="27" hidden="1" customHeight="1">
      <c r="B237" s="770"/>
      <c r="C237" s="771" t="s">
        <v>93</v>
      </c>
      <c r="D237" s="772" t="s">
        <v>5</v>
      </c>
      <c r="E237" s="773">
        <f>SUM(E231:E236)</f>
        <v>42000</v>
      </c>
      <c r="F237" s="774">
        <f t="shared" ref="F237" si="14">SUM(F231:F236)</f>
        <v>0</v>
      </c>
      <c r="G237" s="775">
        <f>F237/E237*100</f>
        <v>0</v>
      </c>
    </row>
    <row r="238" spans="2:8" ht="17.5" hidden="1">
      <c r="B238" s="770"/>
      <c r="C238" s="776" t="s">
        <v>65</v>
      </c>
      <c r="D238" s="777" t="s">
        <v>5</v>
      </c>
      <c r="E238" s="778">
        <f>E229+E237</f>
        <v>427119</v>
      </c>
      <c r="F238" s="779" t="e">
        <f>F229+F237</f>
        <v>#REF!</v>
      </c>
      <c r="G238" s="759" t="e">
        <f>F238/E238*100</f>
        <v>#REF!</v>
      </c>
    </row>
    <row r="239" spans="2:8" ht="17.5" hidden="1">
      <c r="B239" s="770" t="s">
        <v>12</v>
      </c>
      <c r="C239" s="776" t="s">
        <v>66</v>
      </c>
      <c r="D239" s="780"/>
      <c r="E239" s="781"/>
      <c r="F239" s="782"/>
      <c r="G239" s="783"/>
    </row>
    <row r="240" spans="2:8" ht="17.5" hidden="1">
      <c r="B240" s="709">
        <v>1</v>
      </c>
      <c r="C240" s="776" t="s">
        <v>94</v>
      </c>
      <c r="D240" s="785" t="s">
        <v>5</v>
      </c>
      <c r="E240" s="768">
        <v>166009</v>
      </c>
      <c r="F240" s="768">
        <f>-F103</f>
        <v>1081.4212399999999</v>
      </c>
      <c r="G240" s="719">
        <f>F240/E240*100</f>
        <v>0.65142326018468877</v>
      </c>
    </row>
    <row r="241" spans="2:8" ht="20.25" hidden="1" customHeight="1">
      <c r="B241" s="709">
        <v>2</v>
      </c>
      <c r="C241" s="756" t="s">
        <v>239</v>
      </c>
      <c r="D241" s="785" t="s">
        <v>5</v>
      </c>
      <c r="E241" s="786">
        <v>118974</v>
      </c>
      <c r="F241" s="768">
        <f>-F106</f>
        <v>136.58194</v>
      </c>
      <c r="G241" s="719">
        <f>F241/E241*100</f>
        <v>0.11479982180980719</v>
      </c>
    </row>
    <row r="242" spans="2:8" ht="17.5" hidden="1">
      <c r="B242" s="709">
        <v>3</v>
      </c>
      <c r="C242" s="776" t="s">
        <v>1008</v>
      </c>
      <c r="D242" s="785" t="s">
        <v>5</v>
      </c>
      <c r="E242" s="768">
        <v>0</v>
      </c>
      <c r="F242" s="768">
        <v>295341.50124200003</v>
      </c>
      <c r="G242" s="719">
        <v>0</v>
      </c>
    </row>
    <row r="243" spans="2:8" ht="17.5" hidden="1">
      <c r="B243" s="709">
        <v>4</v>
      </c>
      <c r="C243" s="776" t="s">
        <v>995</v>
      </c>
      <c r="D243" s="785" t="s">
        <v>5</v>
      </c>
      <c r="E243" s="768">
        <v>6282</v>
      </c>
      <c r="F243" s="768">
        <v>0</v>
      </c>
      <c r="G243" s="719">
        <v>0</v>
      </c>
    </row>
    <row r="244" spans="2:8" ht="17.5" hidden="1">
      <c r="B244" s="709">
        <v>5</v>
      </c>
      <c r="C244" s="776" t="s">
        <v>996</v>
      </c>
      <c r="D244" s="785" t="s">
        <v>5</v>
      </c>
      <c r="E244" s="768">
        <v>114361</v>
      </c>
      <c r="F244" s="768">
        <v>0</v>
      </c>
      <c r="G244" s="719">
        <f>F244/E244*100</f>
        <v>0</v>
      </c>
    </row>
    <row r="245" spans="2:8" ht="17.5" hidden="1">
      <c r="B245" s="709">
        <v>6</v>
      </c>
      <c r="C245" s="776" t="s">
        <v>67</v>
      </c>
      <c r="D245" s="787" t="s">
        <v>5</v>
      </c>
      <c r="E245" s="788">
        <v>10502</v>
      </c>
      <c r="F245" s="788">
        <v>1081.721358</v>
      </c>
      <c r="G245" s="789">
        <f>F245/E245*100</f>
        <v>10.300146238811655</v>
      </c>
    </row>
    <row r="246" spans="2:8" ht="18" hidden="1" customHeight="1">
      <c r="B246" s="770"/>
      <c r="C246" s="776" t="s">
        <v>68</v>
      </c>
      <c r="D246" s="777" t="s">
        <v>5</v>
      </c>
      <c r="E246" s="790">
        <f>SUM(E240:E245)</f>
        <v>416128</v>
      </c>
      <c r="F246" s="790">
        <f>SUM(F240:F245)</f>
        <v>297641.22578000004</v>
      </c>
      <c r="G246" s="791">
        <f>F246/E246*100</f>
        <v>71.52636346989388</v>
      </c>
    </row>
    <row r="247" spans="2:8" ht="23.25" hidden="1" customHeight="1">
      <c r="B247" s="793"/>
      <c r="C247" s="794" t="s">
        <v>69</v>
      </c>
      <c r="D247" s="795" t="s">
        <v>5</v>
      </c>
      <c r="E247" s="796">
        <f>E246+E238</f>
        <v>843247</v>
      </c>
      <c r="F247" s="779" t="e">
        <f>F238+F246</f>
        <v>#REF!</v>
      </c>
      <c r="G247" s="759" t="e">
        <f>F247/E247*100</f>
        <v>#REF!</v>
      </c>
      <c r="H247" s="548"/>
    </row>
    <row r="248" spans="2:8" ht="17.5" hidden="1">
      <c r="B248" s="793" t="s">
        <v>38</v>
      </c>
      <c r="C248" s="797" t="s">
        <v>70</v>
      </c>
      <c r="D248" s="780"/>
      <c r="E248" s="781"/>
      <c r="F248" s="782"/>
      <c r="G248" s="783"/>
      <c r="H248" s="548"/>
    </row>
    <row r="249" spans="2:8" ht="17.5" hidden="1">
      <c r="B249" s="709">
        <v>1</v>
      </c>
      <c r="C249" s="797" t="s">
        <v>71</v>
      </c>
      <c r="D249" s="785" t="s">
        <v>5</v>
      </c>
      <c r="E249" s="768">
        <v>0</v>
      </c>
      <c r="F249" s="750">
        <v>0</v>
      </c>
      <c r="G249" s="719">
        <v>0</v>
      </c>
      <c r="H249" s="548"/>
    </row>
    <row r="250" spans="2:8" ht="17.5" hidden="1">
      <c r="B250" s="793"/>
      <c r="C250" s="797" t="s">
        <v>95</v>
      </c>
      <c r="D250" s="785" t="s">
        <v>5</v>
      </c>
      <c r="E250" s="768">
        <v>0</v>
      </c>
      <c r="F250" s="750">
        <v>0</v>
      </c>
      <c r="G250" s="719">
        <v>0</v>
      </c>
      <c r="H250" s="548"/>
    </row>
    <row r="251" spans="2:8" ht="17.5" hidden="1">
      <c r="B251" s="793"/>
      <c r="C251" s="797" t="s">
        <v>96</v>
      </c>
      <c r="D251" s="785" t="s">
        <v>5</v>
      </c>
      <c r="E251" s="768">
        <v>0</v>
      </c>
      <c r="F251" s="750">
        <v>0</v>
      </c>
      <c r="G251" s="719">
        <v>0</v>
      </c>
      <c r="H251" s="548"/>
    </row>
    <row r="252" spans="2:8" ht="17.5" hidden="1">
      <c r="B252" s="793"/>
      <c r="C252" s="797" t="s">
        <v>97</v>
      </c>
      <c r="D252" s="785" t="s">
        <v>5</v>
      </c>
      <c r="E252" s="768">
        <v>0</v>
      </c>
      <c r="F252" s="750">
        <v>0</v>
      </c>
      <c r="G252" s="719">
        <v>0</v>
      </c>
      <c r="H252" s="548"/>
    </row>
    <row r="253" spans="2:8" ht="17.5" hidden="1">
      <c r="B253" s="709">
        <v>2</v>
      </c>
      <c r="C253" s="797" t="s">
        <v>254</v>
      </c>
      <c r="D253" s="785" t="s">
        <v>5</v>
      </c>
      <c r="E253" s="768">
        <v>264000</v>
      </c>
      <c r="F253" s="750">
        <f>F126</f>
        <v>0</v>
      </c>
      <c r="G253" s="719">
        <f>F253/E253*100</f>
        <v>0</v>
      </c>
    </row>
    <row r="254" spans="2:8" ht="17.5" hidden="1">
      <c r="B254" s="709">
        <v>3</v>
      </c>
      <c r="C254" s="797" t="s">
        <v>72</v>
      </c>
      <c r="D254" s="785" t="s">
        <v>5</v>
      </c>
      <c r="E254" s="768">
        <v>330000</v>
      </c>
      <c r="F254" s="750">
        <f>+F125</f>
        <v>16920.92556</v>
      </c>
      <c r="G254" s="719">
        <f>F254/E254*100</f>
        <v>5.1275531999999995</v>
      </c>
    </row>
    <row r="255" spans="2:8" ht="17.5" hidden="1">
      <c r="B255" s="709">
        <v>4</v>
      </c>
      <c r="C255" s="797" t="s">
        <v>1007</v>
      </c>
      <c r="D255" s="785" t="s">
        <v>5</v>
      </c>
      <c r="E255" s="768">
        <v>337309</v>
      </c>
      <c r="F255" s="768">
        <v>0</v>
      </c>
      <c r="G255" s="719">
        <v>0</v>
      </c>
    </row>
    <row r="256" spans="2:8" ht="17.5" hidden="1">
      <c r="B256" s="709">
        <v>5</v>
      </c>
      <c r="C256" s="797" t="s">
        <v>240</v>
      </c>
      <c r="D256" s="785" t="s">
        <v>5</v>
      </c>
      <c r="E256" s="768">
        <v>5720</v>
      </c>
      <c r="F256" s="768">
        <f>184174585/1000000</f>
        <v>184.17458500000001</v>
      </c>
      <c r="G256" s="719">
        <f>F256/E256*100</f>
        <v>3.2198354020979023</v>
      </c>
    </row>
    <row r="257" spans="2:7" ht="17.5" hidden="1">
      <c r="B257" s="709">
        <v>6</v>
      </c>
      <c r="C257" s="797" t="s">
        <v>241</v>
      </c>
      <c r="D257" s="785" t="s">
        <v>5</v>
      </c>
      <c r="E257" s="768">
        <v>0</v>
      </c>
      <c r="F257" s="750">
        <v>0</v>
      </c>
      <c r="G257" s="719">
        <v>0</v>
      </c>
    </row>
    <row r="258" spans="2:7" ht="17.5" hidden="1">
      <c r="B258" s="709">
        <v>7</v>
      </c>
      <c r="C258" s="797" t="s">
        <v>242</v>
      </c>
      <c r="D258" s="785" t="s">
        <v>5</v>
      </c>
      <c r="E258" s="768">
        <v>0</v>
      </c>
      <c r="F258" s="750">
        <v>0</v>
      </c>
      <c r="G258" s="719">
        <v>0</v>
      </c>
    </row>
    <row r="259" spans="2:7" ht="17.5" hidden="1">
      <c r="B259" s="709">
        <v>8</v>
      </c>
      <c r="C259" s="797" t="s">
        <v>181</v>
      </c>
      <c r="D259" s="785" t="s">
        <v>5</v>
      </c>
      <c r="E259" s="768">
        <v>0</v>
      </c>
      <c r="F259" s="750">
        <v>0</v>
      </c>
      <c r="G259" s="719">
        <v>0</v>
      </c>
    </row>
    <row r="260" spans="2:7" ht="17.5" hidden="1">
      <c r="B260" s="709">
        <v>9</v>
      </c>
      <c r="C260" s="797" t="s">
        <v>243</v>
      </c>
      <c r="D260" s="787" t="s">
        <v>5</v>
      </c>
      <c r="E260" s="788">
        <v>10503</v>
      </c>
      <c r="F260" s="798">
        <v>8160</v>
      </c>
      <c r="G260" s="719">
        <f>F260/E260*100</f>
        <v>77.692087974864322</v>
      </c>
    </row>
    <row r="261" spans="2:7" ht="21.75" hidden="1" customHeight="1">
      <c r="B261" s="793"/>
      <c r="C261" s="799" t="s">
        <v>75</v>
      </c>
      <c r="D261" s="795" t="s">
        <v>5</v>
      </c>
      <c r="E261" s="796">
        <f>SUM(E250:E260)</f>
        <v>947532</v>
      </c>
      <c r="F261" s="796">
        <f>SUM(F250:F260)</f>
        <v>25265.100145</v>
      </c>
      <c r="G261" s="759">
        <f>F261/E261*100</f>
        <v>2.6664112816242618</v>
      </c>
    </row>
    <row r="262" spans="2:7" ht="23.25" hidden="1" customHeight="1">
      <c r="B262" s="793"/>
      <c r="C262" s="799" t="s">
        <v>98</v>
      </c>
      <c r="D262" s="795" t="s">
        <v>5</v>
      </c>
      <c r="E262" s="796">
        <v>56215</v>
      </c>
      <c r="F262" s="796">
        <v>50219.215704000002</v>
      </c>
      <c r="G262" s="759">
        <f>F262/E262*100</f>
        <v>89.334191415102737</v>
      </c>
    </row>
    <row r="263" spans="2:7" ht="18" hidden="1" customHeight="1">
      <c r="B263" s="800"/>
      <c r="C263" s="801" t="s">
        <v>99</v>
      </c>
      <c r="D263" s="795" t="s">
        <v>5</v>
      </c>
      <c r="E263" s="796">
        <f>E262+E261-E247</f>
        <v>160500</v>
      </c>
      <c r="F263" s="796" t="e">
        <f>F262+F261-F247</f>
        <v>#REF!</v>
      </c>
      <c r="G263" s="759" t="e">
        <f>F263/E263*100</f>
        <v>#REF!</v>
      </c>
    </row>
    <row r="264" spans="2:7" ht="11.25" hidden="1" customHeight="1">
      <c r="B264" s="226"/>
      <c r="C264" s="226"/>
      <c r="D264" s="226"/>
      <c r="F264" s="227"/>
    </row>
    <row r="265" spans="2:7" hidden="1">
      <c r="B265" s="226"/>
      <c r="C265" s="226"/>
      <c r="D265" s="226"/>
      <c r="E265" s="241">
        <f>+E263-E137</f>
        <v>0</v>
      </c>
      <c r="F265" s="602" t="e">
        <f>+F263-F137</f>
        <v>#REF!</v>
      </c>
      <c r="G265" s="602" t="e">
        <f>+G263-G137</f>
        <v>#REF!</v>
      </c>
    </row>
    <row r="266" spans="2:7" hidden="1">
      <c r="B266" s="226"/>
      <c r="C266" s="226"/>
      <c r="D266" s="226"/>
      <c r="F266" s="227"/>
    </row>
    <row r="267" spans="2:7" hidden="1">
      <c r="B267" s="226"/>
      <c r="C267" s="226"/>
      <c r="D267" s="226"/>
      <c r="E267" s="240"/>
      <c r="F267" s="227"/>
      <c r="G267" s="248"/>
    </row>
    <row r="268" spans="2:7" ht="21" hidden="1">
      <c r="B268" s="226"/>
      <c r="C268" s="241"/>
      <c r="D268" s="226"/>
      <c r="E268" s="240"/>
      <c r="F268" s="507"/>
    </row>
    <row r="269" spans="2:7" hidden="1">
      <c r="B269" s="226"/>
      <c r="C269" s="247"/>
      <c r="D269" s="226"/>
      <c r="F269" s="227"/>
    </row>
    <row r="270" spans="2:7" hidden="1">
      <c r="B270" s="226"/>
      <c r="C270" s="226"/>
      <c r="D270" s="226"/>
      <c r="F270" s="227"/>
    </row>
    <row r="271" spans="2:7" ht="21" hidden="1">
      <c r="B271" s="226"/>
      <c r="C271" s="226"/>
      <c r="D271" s="226"/>
      <c r="F271" s="228"/>
    </row>
    <row r="272" spans="2:7" hidden="1">
      <c r="B272" s="226"/>
      <c r="C272" s="226"/>
      <c r="D272" s="226"/>
    </row>
    <row r="273" spans="2:4" hidden="1">
      <c r="B273" s="226"/>
      <c r="C273" s="226"/>
      <c r="D273" s="226"/>
    </row>
    <row r="274" spans="2:4" hidden="1">
      <c r="B274" s="226"/>
      <c r="C274" s="226"/>
      <c r="D274" s="226"/>
    </row>
    <row r="275" spans="2:4" hidden="1">
      <c r="B275" s="226"/>
      <c r="C275" s="226"/>
      <c r="D275" s="226"/>
    </row>
    <row r="276" spans="2:4" hidden="1">
      <c r="B276" s="226"/>
      <c r="C276" s="226"/>
      <c r="D276" s="226"/>
    </row>
    <row r="277" spans="2:4" hidden="1">
      <c r="B277" s="226"/>
      <c r="C277" s="226"/>
      <c r="D277" s="226"/>
    </row>
    <row r="278" spans="2:4" hidden="1">
      <c r="B278" s="226"/>
      <c r="C278" s="226"/>
      <c r="D278" s="226"/>
    </row>
    <row r="279" spans="2:4" hidden="1">
      <c r="B279" s="226"/>
      <c r="C279" s="226"/>
      <c r="D279" s="226"/>
    </row>
    <row r="280" spans="2:4" hidden="1">
      <c r="B280" s="226"/>
      <c r="C280" s="226"/>
      <c r="D280" s="226"/>
    </row>
    <row r="281" spans="2:4" hidden="1">
      <c r="B281" s="226"/>
      <c r="C281" s="226"/>
      <c r="D281" s="226"/>
    </row>
    <row r="282" spans="2:4" hidden="1">
      <c r="B282" s="226"/>
      <c r="C282" s="226"/>
      <c r="D282" s="226"/>
    </row>
    <row r="283" spans="2:4" hidden="1">
      <c r="B283" s="226"/>
      <c r="C283" s="226"/>
      <c r="D283" s="226"/>
    </row>
    <row r="284" spans="2:4" hidden="1">
      <c r="B284" s="226"/>
      <c r="C284" s="226"/>
      <c r="D284" s="226"/>
    </row>
    <row r="285" spans="2:4" hidden="1">
      <c r="B285" s="226"/>
      <c r="C285" s="226"/>
      <c r="D285" s="226"/>
    </row>
    <row r="286" spans="2:4" hidden="1">
      <c r="B286" s="226"/>
      <c r="C286" s="226"/>
      <c r="D286" s="226"/>
    </row>
    <row r="287" spans="2:4" hidden="1">
      <c r="B287" s="226"/>
      <c r="C287" s="226"/>
      <c r="D287" s="226"/>
    </row>
    <row r="288" spans="2:4" hidden="1">
      <c r="B288" s="226"/>
      <c r="C288" s="226"/>
      <c r="D288" s="226"/>
    </row>
    <row r="289" spans="2:7" hidden="1">
      <c r="B289" s="226"/>
      <c r="C289" s="226"/>
      <c r="D289" s="226"/>
    </row>
    <row r="290" spans="2:7" hidden="1">
      <c r="B290" s="226"/>
      <c r="C290" s="226"/>
      <c r="D290" s="226"/>
    </row>
    <row r="291" spans="2:7" hidden="1">
      <c r="B291" s="226"/>
      <c r="C291" s="226"/>
      <c r="D291" s="226"/>
    </row>
    <row r="292" spans="2:7" hidden="1">
      <c r="B292" s="226"/>
      <c r="C292" s="226"/>
      <c r="D292" s="226"/>
    </row>
    <row r="293" spans="2:7" hidden="1">
      <c r="B293" s="226"/>
      <c r="C293" s="226"/>
      <c r="D293" s="226"/>
    </row>
    <row r="294" spans="2:7" hidden="1">
      <c r="B294" s="226"/>
      <c r="C294" s="226"/>
      <c r="D294" s="226"/>
    </row>
    <row r="295" spans="2:7" hidden="1">
      <c r="B295" s="226"/>
      <c r="C295" s="226"/>
      <c r="D295" s="226"/>
    </row>
    <row r="296" spans="2:7" hidden="1">
      <c r="B296" s="226"/>
      <c r="C296" s="226"/>
      <c r="D296" s="226"/>
    </row>
    <row r="297" spans="2:7" hidden="1">
      <c r="B297" s="226"/>
      <c r="C297" s="226"/>
      <c r="D297" s="226"/>
    </row>
    <row r="298" spans="2:7" hidden="1">
      <c r="B298" s="226"/>
      <c r="C298" s="226"/>
      <c r="D298" s="226"/>
      <c r="E298" s="247">
        <f>E138+E139-E10-E11</f>
        <v>0</v>
      </c>
      <c r="F298" s="247">
        <f>F138+F139-F10-F11</f>
        <v>-21926.158706999995</v>
      </c>
    </row>
    <row r="299" spans="2:7" ht="59.25" hidden="1" customHeight="1">
      <c r="B299" s="657" t="s">
        <v>2</v>
      </c>
      <c r="C299" s="658" t="s">
        <v>3</v>
      </c>
      <c r="D299" s="659" t="s">
        <v>4</v>
      </c>
      <c r="E299" s="624" t="s">
        <v>984</v>
      </c>
      <c r="F299" s="625" t="s">
        <v>1013</v>
      </c>
      <c r="G299" s="835" t="s">
        <v>15</v>
      </c>
    </row>
    <row r="300" spans="2:7" ht="17.5" hidden="1">
      <c r="B300" s="660">
        <v>1</v>
      </c>
      <c r="C300" s="618">
        <v>2</v>
      </c>
      <c r="D300" s="661">
        <v>3</v>
      </c>
      <c r="E300" s="618">
        <v>4</v>
      </c>
      <c r="F300" s="618">
        <v>6</v>
      </c>
      <c r="G300" s="619" t="s">
        <v>967</v>
      </c>
    </row>
    <row r="301" spans="2:7" ht="17.5" hidden="1">
      <c r="B301" s="626" t="s">
        <v>6</v>
      </c>
      <c r="C301" s="627" t="s">
        <v>350</v>
      </c>
      <c r="D301" s="628"/>
      <c r="E301" s="629"/>
      <c r="F301" s="630"/>
      <c r="G301" s="630"/>
    </row>
    <row r="302" spans="2:7" ht="17.5" hidden="1">
      <c r="B302" s="632">
        <v>4101</v>
      </c>
      <c r="C302" s="629" t="s">
        <v>351</v>
      </c>
      <c r="D302" s="634" t="s">
        <v>5</v>
      </c>
      <c r="E302" s="635">
        <v>1622</v>
      </c>
      <c r="F302" s="636">
        <v>0</v>
      </c>
      <c r="G302" s="633">
        <f>+F302/E302*100</f>
        <v>0</v>
      </c>
    </row>
    <row r="303" spans="2:7" ht="17.5" hidden="1">
      <c r="B303" s="632">
        <v>4102</v>
      </c>
      <c r="C303" s="629" t="s">
        <v>352</v>
      </c>
      <c r="D303" s="634"/>
      <c r="E303" s="635">
        <v>177702</v>
      </c>
      <c r="F303" s="636">
        <v>0</v>
      </c>
      <c r="G303" s="633">
        <f>+F303/E303*100</f>
        <v>0</v>
      </c>
    </row>
    <row r="304" spans="2:7" ht="17.5" hidden="1">
      <c r="B304" s="632">
        <v>4199</v>
      </c>
      <c r="C304" s="629" t="s">
        <v>989</v>
      </c>
      <c r="D304" s="634"/>
      <c r="E304" s="635">
        <v>196364</v>
      </c>
      <c r="F304" s="636">
        <v>0</v>
      </c>
      <c r="G304" s="633">
        <f>+F304/E304*100</f>
        <v>0</v>
      </c>
    </row>
    <row r="305" spans="2:9" ht="17.5" hidden="1">
      <c r="B305" s="632"/>
      <c r="C305" s="629"/>
      <c r="D305" s="634"/>
      <c r="E305" s="635"/>
      <c r="F305" s="645"/>
      <c r="G305" s="645"/>
    </row>
    <row r="306" spans="2:9" ht="17.5" hidden="1">
      <c r="B306" s="632"/>
      <c r="C306" s="627" t="s">
        <v>17</v>
      </c>
      <c r="D306" s="646" t="s">
        <v>5</v>
      </c>
      <c r="E306" s="647">
        <f>+SUM(E302:E304)</f>
        <v>375688</v>
      </c>
      <c r="F306" s="651">
        <f t="shared" ref="F306" si="15">+SUM(F302:F304)</f>
        <v>0</v>
      </c>
      <c r="G306" s="648">
        <f>+F306/E306*100</f>
        <v>0</v>
      </c>
    </row>
    <row r="307" spans="2:9" ht="17.5" hidden="1">
      <c r="B307" s="632"/>
      <c r="C307" s="629"/>
      <c r="D307" s="634"/>
      <c r="E307" s="635"/>
      <c r="F307" s="644"/>
      <c r="G307" s="644"/>
    </row>
    <row r="308" spans="2:9" ht="17.5" hidden="1">
      <c r="B308" s="626" t="s">
        <v>12</v>
      </c>
      <c r="C308" s="627" t="s">
        <v>27</v>
      </c>
      <c r="D308" s="628"/>
      <c r="E308" s="629"/>
      <c r="F308" s="630"/>
      <c r="G308" s="630"/>
    </row>
    <row r="309" spans="2:9" ht="17.5" hidden="1">
      <c r="B309" s="642">
        <v>5101</v>
      </c>
      <c r="C309" s="629" t="s">
        <v>18</v>
      </c>
      <c r="D309" s="634" t="s">
        <v>5</v>
      </c>
      <c r="E309" s="635">
        <v>21963</v>
      </c>
      <c r="F309" s="644">
        <v>11182.755369</v>
      </c>
      <c r="G309" s="633">
        <f t="shared" ref="G309:G319" si="16">+F309/E309*100</f>
        <v>50.916338246141237</v>
      </c>
      <c r="H309" s="802"/>
    </row>
    <row r="310" spans="2:9" ht="17.5" hidden="1">
      <c r="B310" s="642" t="s">
        <v>353</v>
      </c>
      <c r="C310" s="629" t="s">
        <v>19</v>
      </c>
      <c r="D310" s="634" t="s">
        <v>5</v>
      </c>
      <c r="E310" s="635">
        <v>15866</v>
      </c>
      <c r="F310" s="644">
        <v>6002.4938009999996</v>
      </c>
      <c r="G310" s="633">
        <f t="shared" si="16"/>
        <v>37.832432881633679</v>
      </c>
      <c r="H310" s="802"/>
    </row>
    <row r="311" spans="2:9" ht="17.5" hidden="1">
      <c r="B311" s="642" t="s">
        <v>354</v>
      </c>
      <c r="C311" s="629" t="s">
        <v>20</v>
      </c>
      <c r="D311" s="634" t="s">
        <v>5</v>
      </c>
      <c r="E311" s="635">
        <v>19808</v>
      </c>
      <c r="F311" s="644">
        <v>25.328250000000001</v>
      </c>
      <c r="G311" s="633">
        <f t="shared" si="16"/>
        <v>0.12786879038772211</v>
      </c>
      <c r="H311" s="802"/>
    </row>
    <row r="312" spans="2:9" ht="17.5" hidden="1">
      <c r="B312" s="642" t="s">
        <v>355</v>
      </c>
      <c r="C312" s="629" t="s">
        <v>21</v>
      </c>
      <c r="D312" s="634" t="s">
        <v>5</v>
      </c>
      <c r="E312" s="635">
        <v>73508</v>
      </c>
      <c r="F312" s="645">
        <v>0</v>
      </c>
      <c r="G312" s="633">
        <f t="shared" si="16"/>
        <v>0</v>
      </c>
      <c r="H312" s="802"/>
    </row>
    <row r="313" spans="2:9" ht="17.5" hidden="1">
      <c r="B313" s="642" t="s">
        <v>356</v>
      </c>
      <c r="C313" s="629" t="s">
        <v>22</v>
      </c>
      <c r="D313" s="634" t="s">
        <v>5</v>
      </c>
      <c r="E313" s="635">
        <v>18245</v>
      </c>
      <c r="F313" s="644">
        <v>5910.7591659999998</v>
      </c>
      <c r="G313" s="633">
        <f t="shared" si="16"/>
        <v>32.396597237599337</v>
      </c>
      <c r="H313" s="802"/>
    </row>
    <row r="314" spans="2:9" ht="17.5" hidden="1">
      <c r="B314" s="642" t="s">
        <v>357</v>
      </c>
      <c r="C314" s="629" t="s">
        <v>23</v>
      </c>
      <c r="D314" s="634" t="s">
        <v>5</v>
      </c>
      <c r="E314" s="635">
        <v>4536</v>
      </c>
      <c r="F314" s="644">
        <v>2350.943057</v>
      </c>
      <c r="G314" s="633">
        <f t="shared" si="16"/>
        <v>51.828550639329805</v>
      </c>
      <c r="H314" s="802"/>
    </row>
    <row r="315" spans="2:9" ht="17.5" hidden="1">
      <c r="B315" s="642" t="s">
        <v>358</v>
      </c>
      <c r="C315" s="663" t="s">
        <v>936</v>
      </c>
      <c r="D315" s="634" t="s">
        <v>5</v>
      </c>
      <c r="E315" s="635">
        <v>341</v>
      </c>
      <c r="F315" s="645">
        <v>0</v>
      </c>
      <c r="G315" s="633">
        <f t="shared" si="16"/>
        <v>0</v>
      </c>
      <c r="H315" s="802"/>
    </row>
    <row r="316" spans="2:9" ht="17.5" hidden="1">
      <c r="B316" s="642" t="s">
        <v>359</v>
      </c>
      <c r="C316" s="629" t="s">
        <v>24</v>
      </c>
      <c r="D316" s="634" t="s">
        <v>5</v>
      </c>
      <c r="E316" s="635">
        <v>1652</v>
      </c>
      <c r="F316" s="644">
        <v>410.54739799999999</v>
      </c>
      <c r="G316" s="633">
        <f t="shared" si="16"/>
        <v>24.851537409200969</v>
      </c>
      <c r="H316" s="802"/>
    </row>
    <row r="317" spans="2:9" ht="17.5" hidden="1">
      <c r="B317" s="642" t="s">
        <v>360</v>
      </c>
      <c r="C317" s="629" t="s">
        <v>25</v>
      </c>
      <c r="D317" s="634" t="s">
        <v>5</v>
      </c>
      <c r="E317" s="635">
        <v>10090</v>
      </c>
      <c r="F317" s="644">
        <v>2078.6149260000002</v>
      </c>
      <c r="G317" s="633">
        <f t="shared" si="16"/>
        <v>20.600742576808724</v>
      </c>
      <c r="H317" s="802"/>
    </row>
    <row r="318" spans="2:9" ht="17.5" hidden="1">
      <c r="B318" s="626"/>
      <c r="C318" s="627" t="s">
        <v>26</v>
      </c>
      <c r="D318" s="646" t="s">
        <v>5</v>
      </c>
      <c r="E318" s="647">
        <f>SUM(E309:E317)</f>
        <v>166009</v>
      </c>
      <c r="F318" s="647">
        <f t="shared" ref="F318" si="17">SUM(F309:F317)</f>
        <v>27961.441966999999</v>
      </c>
      <c r="G318" s="648">
        <f t="shared" si="16"/>
        <v>16.843328956261409</v>
      </c>
      <c r="H318" s="802"/>
      <c r="I318" s="803"/>
    </row>
    <row r="319" spans="2:9" ht="17.5" hidden="1">
      <c r="B319" s="632"/>
      <c r="C319" s="627" t="s">
        <v>100</v>
      </c>
      <c r="D319" s="646" t="s">
        <v>5</v>
      </c>
      <c r="E319" s="647">
        <f>E306-E318</f>
        <v>209679</v>
      </c>
      <c r="F319" s="647">
        <f>F306-F318</f>
        <v>-27961.441966999999</v>
      </c>
      <c r="G319" s="648">
        <f t="shared" si="16"/>
        <v>-13.335356410036292</v>
      </c>
    </row>
    <row r="320" spans="2:9" ht="17.5" hidden="1">
      <c r="B320" s="626" t="s">
        <v>28</v>
      </c>
      <c r="C320" s="627" t="s">
        <v>32</v>
      </c>
      <c r="D320" s="628"/>
      <c r="E320" s="629"/>
      <c r="F320" s="630"/>
      <c r="G320" s="630"/>
    </row>
    <row r="321" spans="2:7" ht="17.5" hidden="1">
      <c r="B321" s="632">
        <v>6100</v>
      </c>
      <c r="C321" s="629" t="s">
        <v>29</v>
      </c>
      <c r="D321" s="634" t="s">
        <v>5</v>
      </c>
      <c r="E321" s="635">
        <v>12220</v>
      </c>
      <c r="F321" s="644">
        <v>15811.28737</v>
      </c>
      <c r="G321" s="633">
        <f>+F321/E321*100</f>
        <v>129.38860368248771</v>
      </c>
    </row>
    <row r="322" spans="2:7" ht="17.5" hidden="1">
      <c r="B322" s="632">
        <v>6200</v>
      </c>
      <c r="C322" s="629" t="s">
        <v>30</v>
      </c>
      <c r="D322" s="634" t="s">
        <v>5</v>
      </c>
      <c r="E322" s="635">
        <v>118975</v>
      </c>
      <c r="F322" s="644">
        <v>6692.694305</v>
      </c>
      <c r="G322" s="633">
        <f>+F322/E322*100</f>
        <v>5.6252946459340194</v>
      </c>
    </row>
    <row r="323" spans="2:7" ht="17.5" hidden="1">
      <c r="B323" s="632"/>
      <c r="C323" s="629" t="s">
        <v>31</v>
      </c>
      <c r="D323" s="634" t="s">
        <v>5</v>
      </c>
      <c r="E323" s="638">
        <f>E321-E322</f>
        <v>-106755</v>
      </c>
      <c r="F323" s="638">
        <f>F321-F322</f>
        <v>9118.5930650000009</v>
      </c>
      <c r="G323" s="639">
        <f>+F323/E323*100</f>
        <v>-8.5416074797433374</v>
      </c>
    </row>
    <row r="324" spans="2:7" ht="17.5" hidden="1">
      <c r="B324" s="626"/>
      <c r="C324" s="627" t="s">
        <v>33</v>
      </c>
      <c r="D324" s="664" t="s">
        <v>5</v>
      </c>
      <c r="E324" s="665">
        <f>E306-E318+E323</f>
        <v>102924</v>
      </c>
      <c r="F324" s="665">
        <f>F306-F318+F323</f>
        <v>-18842.848901999998</v>
      </c>
      <c r="G324" s="648">
        <f>+F324/E324*100</f>
        <v>-18.307536533753058</v>
      </c>
    </row>
    <row r="325" spans="2:7" ht="17.5" hidden="1">
      <c r="B325" s="632">
        <v>7110</v>
      </c>
      <c r="C325" s="629" t="s">
        <v>990</v>
      </c>
      <c r="D325" s="634" t="s">
        <v>5</v>
      </c>
      <c r="E325" s="635">
        <v>-25731</v>
      </c>
      <c r="F325" s="636">
        <v>0</v>
      </c>
      <c r="G325" s="633">
        <v>0</v>
      </c>
    </row>
    <row r="326" spans="2:7" ht="17.5" hidden="1">
      <c r="B326" s="632">
        <v>7220</v>
      </c>
      <c r="C326" s="629" t="s">
        <v>991</v>
      </c>
      <c r="D326" s="634" t="s">
        <v>5</v>
      </c>
      <c r="E326" s="635">
        <v>0</v>
      </c>
      <c r="F326" s="636">
        <v>0</v>
      </c>
      <c r="G326" s="633">
        <v>0</v>
      </c>
    </row>
    <row r="327" spans="2:7" ht="17.5" hidden="1">
      <c r="B327" s="632">
        <v>8100</v>
      </c>
      <c r="C327" s="629" t="s">
        <v>992</v>
      </c>
      <c r="D327" s="634" t="s">
        <v>5</v>
      </c>
      <c r="E327" s="635">
        <v>-23158</v>
      </c>
      <c r="F327" s="636">
        <v>0</v>
      </c>
      <c r="G327" s="633">
        <v>0</v>
      </c>
    </row>
    <row r="328" spans="2:7" ht="17.5" hidden="1">
      <c r="B328" s="652">
        <v>3000</v>
      </c>
      <c r="C328" s="653" t="s">
        <v>993</v>
      </c>
      <c r="D328" s="666" t="s">
        <v>5</v>
      </c>
      <c r="E328" s="647">
        <f>+E324+E325+E327</f>
        <v>54035</v>
      </c>
      <c r="F328" s="647">
        <f>+F324+F325+F327</f>
        <v>-18842.848901999998</v>
      </c>
      <c r="G328" s="648">
        <f>+F328/E328*100</f>
        <v>-34.871562694549823</v>
      </c>
    </row>
    <row r="329" spans="2:7" hidden="1"/>
    <row r="330" spans="2:7" hidden="1"/>
    <row r="331" spans="2:7" hidden="1"/>
    <row r="332" spans="2:7" hidden="1"/>
    <row r="333" spans="2:7" hidden="1"/>
    <row r="334" spans="2:7" hidden="1"/>
    <row r="335" spans="2:7" hidden="1"/>
    <row r="336" spans="2:7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</sheetData>
  <printOptions horizontalCentered="1"/>
  <pageMargins left="0.45" right="0.45" top="0.5" bottom="0.5" header="0.3" footer="0.3"/>
  <pageSetup paperSize="9" scale="50" orientation="portrait" r:id="rId1"/>
  <rowBreaks count="1" manualBreakCount="1">
    <brk id="167" min="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3916-7440-4795-86D0-3BB3673357A0}">
  <dimension ref="B2:L332"/>
  <sheetViews>
    <sheetView showGridLines="0" tabSelected="1" topLeftCell="A4" zoomScale="70" zoomScaleNormal="70" workbookViewId="0">
      <pane xSplit="2" ySplit="5" topLeftCell="C113" activePane="bottomRight" state="frozen"/>
      <selection activeCell="A4" sqref="A4"/>
      <selection pane="topRight" activeCell="C4" sqref="C4"/>
      <selection pane="bottomLeft" activeCell="A9" sqref="A9"/>
      <selection pane="bottomRight" activeCell="J113" sqref="J113"/>
    </sheetView>
  </sheetViews>
  <sheetFormatPr defaultColWidth="9.1796875" defaultRowHeight="14.5"/>
  <cols>
    <col min="1" max="1" width="1.08984375" style="218" customWidth="1"/>
    <col min="2" max="2" width="11.81640625" style="218" customWidth="1"/>
    <col min="3" max="3" width="65.6328125" style="218" customWidth="1"/>
    <col min="4" max="4" width="7.81640625" style="218" customWidth="1"/>
    <col min="5" max="5" width="17.1796875" style="226" customWidth="1"/>
    <col min="6" max="6" width="18.81640625" style="226" customWidth="1"/>
    <col min="7" max="7" width="17.6328125" style="226" customWidth="1"/>
    <col min="8" max="8" width="15.6328125" style="226" customWidth="1"/>
    <col min="9" max="9" width="15.7265625" style="613" customWidth="1"/>
    <col min="10" max="10" width="26.7265625" style="218" customWidth="1"/>
    <col min="11" max="16384" width="9.1796875" style="218"/>
  </cols>
  <sheetData>
    <row r="2" spans="2:9" ht="17.5">
      <c r="B2" s="242" t="s">
        <v>0</v>
      </c>
      <c r="C2" s="242"/>
      <c r="D2" s="242"/>
      <c r="E2" s="220"/>
      <c r="F2" s="220"/>
      <c r="G2" s="220"/>
      <c r="H2" s="220"/>
      <c r="I2" s="609"/>
    </row>
    <row r="3" spans="2:9" ht="17.5">
      <c r="B3" s="242" t="s">
        <v>1</v>
      </c>
      <c r="C3" s="242"/>
      <c r="D3" s="242"/>
      <c r="E3" s="220"/>
      <c r="F3" s="220"/>
      <c r="G3" s="220"/>
      <c r="H3" s="220"/>
      <c r="I3" s="609"/>
    </row>
    <row r="4" spans="2:9" ht="18.75" customHeight="1">
      <c r="B4" s="220" t="s">
        <v>1024</v>
      </c>
      <c r="C4" s="242"/>
      <c r="D4" s="242"/>
      <c r="E4" s="220"/>
      <c r="F4" s="218"/>
      <c r="G4" s="218"/>
    </row>
    <row r="5" spans="2:9" ht="18.75" customHeight="1">
      <c r="B5" s="220"/>
      <c r="C5" s="242"/>
      <c r="D5" s="242"/>
      <c r="E5" s="220"/>
      <c r="F5" s="218"/>
      <c r="G5" s="845" t="s">
        <v>938</v>
      </c>
      <c r="H5" s="218"/>
    </row>
    <row r="6" spans="2:9" ht="6.75" customHeight="1">
      <c r="B6" s="242"/>
      <c r="C6" s="242"/>
      <c r="D6" s="242"/>
      <c r="E6" s="220"/>
      <c r="F6" s="220"/>
      <c r="G6" s="220"/>
      <c r="H6" s="220"/>
      <c r="I6" s="609"/>
    </row>
    <row r="7" spans="2:9" ht="60.75" customHeight="1">
      <c r="B7" s="621" t="s">
        <v>2</v>
      </c>
      <c r="C7" s="622" t="s">
        <v>3</v>
      </c>
      <c r="D7" s="623" t="s">
        <v>4</v>
      </c>
      <c r="E7" s="624" t="s">
        <v>1016</v>
      </c>
      <c r="F7" s="625" t="s">
        <v>1025</v>
      </c>
      <c r="G7" s="835" t="s">
        <v>15</v>
      </c>
      <c r="H7" s="218"/>
      <c r="I7" s="218"/>
    </row>
    <row r="8" spans="2:9" ht="17.5">
      <c r="B8" s="615">
        <v>1</v>
      </c>
      <c r="C8" s="616">
        <v>2</v>
      </c>
      <c r="D8" s="617">
        <v>3</v>
      </c>
      <c r="E8" s="618">
        <v>4</v>
      </c>
      <c r="F8" s="618">
        <v>5</v>
      </c>
      <c r="G8" s="619" t="s">
        <v>1019</v>
      </c>
      <c r="H8" s="218"/>
      <c r="I8" s="218"/>
    </row>
    <row r="9" spans="2:9" ht="17.5">
      <c r="B9" s="626" t="s">
        <v>6</v>
      </c>
      <c r="C9" s="627" t="s">
        <v>7</v>
      </c>
      <c r="D9" s="628"/>
      <c r="E9" s="629"/>
      <c r="F9" s="630"/>
      <c r="G9" s="631"/>
      <c r="H9" s="218"/>
      <c r="I9" s="218"/>
    </row>
    <row r="10" spans="2:9" ht="17.5">
      <c r="B10" s="632">
        <v>1</v>
      </c>
      <c r="C10" s="629" t="s">
        <v>8</v>
      </c>
      <c r="D10" s="628"/>
      <c r="E10" s="629"/>
      <c r="F10" s="630"/>
      <c r="G10" s="629"/>
      <c r="H10" s="218"/>
      <c r="I10" s="218"/>
    </row>
    <row r="11" spans="2:9" ht="17.5">
      <c r="B11" s="632" t="s">
        <v>339</v>
      </c>
      <c r="C11" s="629" t="s">
        <v>101</v>
      </c>
      <c r="D11" s="634" t="s">
        <v>5</v>
      </c>
      <c r="E11" s="635">
        <v>1300</v>
      </c>
      <c r="F11" s="635">
        <f>+SUM([98]Neraca!$C$20:$C$36)/1000000</f>
        <v>30631.638666999999</v>
      </c>
      <c r="G11" s="633">
        <f>+F11/E11*100</f>
        <v>2356.2798974615384</v>
      </c>
      <c r="H11" s="218"/>
      <c r="I11" s="218"/>
    </row>
    <row r="12" spans="2:9" ht="17.5">
      <c r="B12" s="632" t="s">
        <v>340</v>
      </c>
      <c r="C12" s="629" t="s">
        <v>102</v>
      </c>
      <c r="D12" s="634" t="s">
        <v>5</v>
      </c>
      <c r="E12" s="635">
        <f>100000-58000</f>
        <v>42000</v>
      </c>
      <c r="F12" s="636">
        <f>+[98]Neraca!$C$39/1000000</f>
        <v>30000</v>
      </c>
      <c r="G12" s="633">
        <f>+F12/E12*100</f>
        <v>71.428571428571431</v>
      </c>
      <c r="H12" s="218"/>
      <c r="I12" s="218"/>
    </row>
    <row r="13" spans="2:9" ht="17.5">
      <c r="B13" s="632" t="s">
        <v>341</v>
      </c>
      <c r="C13" s="629" t="s">
        <v>108</v>
      </c>
      <c r="D13" s="634" t="s">
        <v>5</v>
      </c>
      <c r="E13" s="636">
        <v>0</v>
      </c>
      <c r="F13" s="636">
        <v>0</v>
      </c>
      <c r="G13" s="633">
        <v>0</v>
      </c>
      <c r="H13" s="218"/>
      <c r="I13" s="218"/>
    </row>
    <row r="14" spans="2:9" ht="17.5">
      <c r="B14" s="632" t="s">
        <v>342</v>
      </c>
      <c r="C14" s="629" t="s">
        <v>35</v>
      </c>
      <c r="D14" s="634" t="s">
        <v>5</v>
      </c>
      <c r="E14" s="636">
        <v>800</v>
      </c>
      <c r="F14" s="636">
        <f>+[98]Neraca!$C$53/1000000</f>
        <v>427.31273800000002</v>
      </c>
      <c r="G14" s="633">
        <v>0</v>
      </c>
      <c r="H14" s="218"/>
      <c r="I14" s="218"/>
    </row>
    <row r="15" spans="2:9" ht="17.5">
      <c r="B15" s="632" t="s">
        <v>343</v>
      </c>
      <c r="C15" s="629" t="s">
        <v>1017</v>
      </c>
      <c r="D15" s="634" t="s">
        <v>5</v>
      </c>
      <c r="E15" s="635">
        <v>150000</v>
      </c>
      <c r="F15" s="635">
        <f>+[98]Neraca!$C$49/1000000</f>
        <v>145392.83108800001</v>
      </c>
      <c r="G15" s="633">
        <f>+F15/E15*100</f>
        <v>96.928554058666677</v>
      </c>
      <c r="H15" s="218"/>
      <c r="I15" s="218"/>
    </row>
    <row r="16" spans="2:9" ht="17.5">
      <c r="B16" s="632" t="s">
        <v>344</v>
      </c>
      <c r="C16" s="629" t="s">
        <v>109</v>
      </c>
      <c r="D16" s="634" t="s">
        <v>5</v>
      </c>
      <c r="E16" s="635">
        <v>100</v>
      </c>
      <c r="F16" s="635">
        <f>+[98]Neraca!$C$57/1000000</f>
        <v>49.5</v>
      </c>
      <c r="G16" s="633">
        <f>+F16/E16*100</f>
        <v>49.5</v>
      </c>
      <c r="H16" s="218"/>
      <c r="I16" s="218"/>
    </row>
    <row r="17" spans="2:9" ht="17.5">
      <c r="B17" s="632"/>
      <c r="C17" s="637" t="s">
        <v>103</v>
      </c>
      <c r="D17" s="634" t="s">
        <v>5</v>
      </c>
      <c r="E17" s="638">
        <f>SUM(E11:E16)</f>
        <v>194200</v>
      </c>
      <c r="F17" s="638">
        <f>SUM(F11:F16)</f>
        <v>206501.28249300001</v>
      </c>
      <c r="G17" s="639">
        <f>+F17/E17*100</f>
        <v>106.33433702008239</v>
      </c>
      <c r="H17" s="218"/>
      <c r="I17" s="218"/>
    </row>
    <row r="18" spans="2:9" ht="17.5">
      <c r="B18" s="632">
        <v>2</v>
      </c>
      <c r="C18" s="629" t="s">
        <v>104</v>
      </c>
      <c r="D18" s="634" t="s">
        <v>5</v>
      </c>
      <c r="E18" s="635"/>
      <c r="F18" s="640"/>
      <c r="G18" s="641"/>
      <c r="H18" s="218"/>
      <c r="I18" s="218"/>
    </row>
    <row r="19" spans="2:9" ht="17.5" hidden="1">
      <c r="B19" s="642" t="s">
        <v>977</v>
      </c>
      <c r="C19" s="629" t="s">
        <v>1014</v>
      </c>
      <c r="D19" s="634" t="s">
        <v>5</v>
      </c>
      <c r="E19" s="636">
        <v>0</v>
      </c>
      <c r="F19" s="636">
        <v>0</v>
      </c>
      <c r="G19" s="633">
        <v>0</v>
      </c>
      <c r="H19" s="218"/>
      <c r="I19" s="218"/>
    </row>
    <row r="20" spans="2:9" ht="17.5" hidden="1">
      <c r="B20" s="642" t="s">
        <v>977</v>
      </c>
      <c r="C20" s="629" t="s">
        <v>979</v>
      </c>
      <c r="D20" s="634" t="s">
        <v>5</v>
      </c>
      <c r="E20" s="636">
        <v>0</v>
      </c>
      <c r="F20" s="636">
        <v>0</v>
      </c>
      <c r="G20" s="633">
        <v>0</v>
      </c>
      <c r="H20" s="218"/>
      <c r="I20" s="218"/>
    </row>
    <row r="21" spans="2:9" ht="17.5" hidden="1">
      <c r="B21" s="642" t="s">
        <v>977</v>
      </c>
      <c r="C21" s="629" t="s">
        <v>975</v>
      </c>
      <c r="D21" s="634" t="s">
        <v>5</v>
      </c>
      <c r="E21" s="636">
        <v>0</v>
      </c>
      <c r="F21" s="636">
        <v>0</v>
      </c>
      <c r="G21" s="633">
        <v>0</v>
      </c>
      <c r="H21" s="218"/>
      <c r="I21" s="218"/>
    </row>
    <row r="22" spans="2:9" ht="17.5" hidden="1">
      <c r="B22" s="642" t="s">
        <v>977</v>
      </c>
      <c r="C22" s="629" t="s">
        <v>986</v>
      </c>
      <c r="D22" s="634" t="s">
        <v>5</v>
      </c>
      <c r="E22" s="636">
        <v>0</v>
      </c>
      <c r="F22" s="636">
        <v>0</v>
      </c>
      <c r="G22" s="633">
        <v>0</v>
      </c>
      <c r="H22" s="218"/>
      <c r="I22" s="218"/>
    </row>
    <row r="23" spans="2:9" ht="17.5" hidden="1">
      <c r="B23" s="642" t="s">
        <v>977</v>
      </c>
      <c r="C23" s="629" t="s">
        <v>987</v>
      </c>
      <c r="D23" s="634" t="s">
        <v>5</v>
      </c>
      <c r="E23" s="636">
        <v>0</v>
      </c>
      <c r="F23" s="636">
        <v>0</v>
      </c>
      <c r="G23" s="633">
        <v>0</v>
      </c>
      <c r="H23" s="218"/>
      <c r="I23" s="218"/>
    </row>
    <row r="24" spans="2:9" ht="17.5" hidden="1">
      <c r="B24" s="642">
        <v>1231000</v>
      </c>
      <c r="C24" s="629" t="s">
        <v>1015</v>
      </c>
      <c r="D24" s="634" t="s">
        <v>5</v>
      </c>
      <c r="E24" s="636">
        <v>0</v>
      </c>
      <c r="F24" s="636">
        <v>0</v>
      </c>
      <c r="G24" s="633">
        <v>0</v>
      </c>
      <c r="H24" s="218"/>
      <c r="I24" s="218"/>
    </row>
    <row r="25" spans="2:9" ht="17.5" hidden="1">
      <c r="B25" s="642" t="s">
        <v>977</v>
      </c>
      <c r="C25" s="629" t="s">
        <v>988</v>
      </c>
      <c r="D25" s="634" t="s">
        <v>5</v>
      </c>
      <c r="E25" s="636">
        <v>0</v>
      </c>
      <c r="F25" s="636">
        <v>0</v>
      </c>
      <c r="G25" s="633">
        <v>0</v>
      </c>
      <c r="H25" s="218"/>
      <c r="I25" s="218"/>
    </row>
    <row r="26" spans="2:9" ht="17.5" hidden="1">
      <c r="B26" s="632" t="s">
        <v>345</v>
      </c>
      <c r="C26" s="629" t="s">
        <v>110</v>
      </c>
      <c r="D26" s="634" t="s">
        <v>5</v>
      </c>
      <c r="E26" s="636">
        <v>0</v>
      </c>
      <c r="F26" s="636">
        <v>0</v>
      </c>
      <c r="G26" s="633">
        <v>0</v>
      </c>
      <c r="H26" s="218"/>
      <c r="I26" s="218"/>
    </row>
    <row r="27" spans="2:9" ht="18.5" hidden="1">
      <c r="B27" s="642" t="s">
        <v>978</v>
      </c>
      <c r="C27" s="629" t="s">
        <v>976</v>
      </c>
      <c r="D27" s="634" t="s">
        <v>5</v>
      </c>
      <c r="E27" s="636">
        <v>0</v>
      </c>
      <c r="F27" s="636">
        <v>0</v>
      </c>
      <c r="G27" s="633">
        <v>0</v>
      </c>
      <c r="H27" s="218"/>
      <c r="I27" s="1060">
        <v>-56258.096932</v>
      </c>
    </row>
    <row r="28" spans="2:9" ht="17.5">
      <c r="B28" s="632"/>
      <c r="C28" s="637" t="s">
        <v>105</v>
      </c>
      <c r="D28" s="634" t="s">
        <v>5</v>
      </c>
      <c r="E28" s="638">
        <f>+SUM(E19:E27)</f>
        <v>0</v>
      </c>
      <c r="F28" s="639">
        <f>+SUM(F19:F27)</f>
        <v>0</v>
      </c>
      <c r="G28" s="639">
        <v>0</v>
      </c>
      <c r="H28" s="218"/>
      <c r="I28" s="218"/>
    </row>
    <row r="29" spans="2:9" ht="17.5">
      <c r="B29" s="632">
        <v>3</v>
      </c>
      <c r="C29" s="629" t="s">
        <v>106</v>
      </c>
      <c r="D29" s="628"/>
      <c r="E29" s="838"/>
      <c r="F29" s="643"/>
      <c r="G29" s="641"/>
      <c r="H29" s="218">
        <f>3*650</f>
        <v>1950</v>
      </c>
      <c r="I29" s="218"/>
    </row>
    <row r="30" spans="2:9" ht="17.5">
      <c r="B30" s="632">
        <v>1232000</v>
      </c>
      <c r="C30" s="629" t="s">
        <v>1023</v>
      </c>
      <c r="D30" s="634" t="s">
        <v>5</v>
      </c>
      <c r="E30" s="636">
        <v>1800</v>
      </c>
      <c r="F30" s="645">
        <v>1332.3431069999999</v>
      </c>
      <c r="G30" s="633">
        <v>0</v>
      </c>
      <c r="H30" s="219">
        <f>F30*3</f>
        <v>3997.029321</v>
      </c>
      <c r="I30" s="218"/>
    </row>
    <row r="31" spans="2:9" ht="17.5">
      <c r="B31" s="632" t="s">
        <v>346</v>
      </c>
      <c r="C31" s="629" t="s">
        <v>111</v>
      </c>
      <c r="D31" s="634" t="s">
        <v>5</v>
      </c>
      <c r="E31" s="635">
        <f>3066094.16453-800+74961</f>
        <v>3140255.1645300002</v>
      </c>
      <c r="F31" s="645">
        <v>3025644.1645300002</v>
      </c>
      <c r="G31" s="633">
        <v>0</v>
      </c>
      <c r="H31" s="219">
        <f>F31+E156</f>
        <v>3066094.1645300002</v>
      </c>
      <c r="I31" s="218"/>
    </row>
    <row r="32" spans="2:9" ht="17.5">
      <c r="B32" s="632">
        <v>1241000</v>
      </c>
      <c r="C32" s="629" t="s">
        <v>112</v>
      </c>
      <c r="D32" s="634" t="s">
        <v>5</v>
      </c>
      <c r="E32" s="635">
        <v>986.09693200000004</v>
      </c>
      <c r="F32" s="644">
        <v>986.09693200000004</v>
      </c>
      <c r="G32" s="633">
        <f>+F32/E32*100</f>
        <v>100</v>
      </c>
      <c r="H32" s="218"/>
      <c r="I32" s="218"/>
    </row>
    <row r="33" spans="2:9" ht="17.5">
      <c r="B33" s="632">
        <v>1241100</v>
      </c>
      <c r="C33" s="629" t="s">
        <v>338</v>
      </c>
      <c r="D33" s="634" t="s">
        <v>5</v>
      </c>
      <c r="E33" s="635">
        <f>-73508-188</f>
        <v>-73696</v>
      </c>
      <c r="F33" s="644">
        <v>-986.09693200000004</v>
      </c>
      <c r="G33" s="633">
        <v>0</v>
      </c>
      <c r="H33" s="218"/>
      <c r="I33" s="218"/>
    </row>
    <row r="34" spans="2:9" ht="17.5">
      <c r="B34" s="632" t="s">
        <v>347</v>
      </c>
      <c r="C34" s="629" t="s">
        <v>116</v>
      </c>
      <c r="D34" s="634" t="s">
        <v>5</v>
      </c>
      <c r="E34" s="655">
        <v>10383</v>
      </c>
      <c r="F34" s="636">
        <v>0</v>
      </c>
      <c r="G34" s="633">
        <f>+F34/E34*100</f>
        <v>0</v>
      </c>
      <c r="H34" s="218"/>
      <c r="I34" s="218"/>
    </row>
    <row r="35" spans="2:9" ht="17.5">
      <c r="B35" s="632"/>
      <c r="C35" s="637" t="s">
        <v>107</v>
      </c>
      <c r="D35" s="634" t="s">
        <v>5</v>
      </c>
      <c r="E35" s="638">
        <f>SUM(E30:E34)</f>
        <v>3079728.2614620002</v>
      </c>
      <c r="F35" s="638">
        <f>SUM(F30:F34)</f>
        <v>3026976.5076370002</v>
      </c>
      <c r="G35" s="639">
        <f>+F35/E35*100</f>
        <v>98.287129598896556</v>
      </c>
      <c r="H35" s="218"/>
      <c r="I35" s="218"/>
    </row>
    <row r="36" spans="2:9" ht="17.5">
      <c r="B36" s="626"/>
      <c r="C36" s="627" t="s">
        <v>11</v>
      </c>
      <c r="D36" s="646" t="s">
        <v>5</v>
      </c>
      <c r="E36" s="647">
        <f>E17+E35+E28</f>
        <v>3273928.2614620002</v>
      </c>
      <c r="F36" s="647">
        <f>F17+F35+F28</f>
        <v>3233477.7901300001</v>
      </c>
      <c r="G36" s="648">
        <f>+F36/E36*100</f>
        <v>98.764466778085819</v>
      </c>
      <c r="H36" s="218"/>
      <c r="I36" s="803"/>
    </row>
    <row r="37" spans="2:9" ht="17.5">
      <c r="B37" s="632"/>
      <c r="C37" s="629"/>
      <c r="D37" s="634"/>
      <c r="E37" s="635"/>
      <c r="F37" s="635"/>
      <c r="G37" s="641"/>
      <c r="H37" s="218"/>
      <c r="I37" s="218"/>
    </row>
    <row r="38" spans="2:9" ht="17.5">
      <c r="B38" s="626" t="s">
        <v>12</v>
      </c>
      <c r="C38" s="627" t="s">
        <v>365</v>
      </c>
      <c r="D38" s="628"/>
      <c r="E38" s="629"/>
      <c r="F38" s="629"/>
      <c r="G38" s="641"/>
      <c r="H38" s="218"/>
      <c r="I38" s="218"/>
    </row>
    <row r="39" spans="2:9" ht="17.5">
      <c r="B39" s="632">
        <v>1</v>
      </c>
      <c r="C39" s="629" t="s">
        <v>363</v>
      </c>
      <c r="D39" s="628"/>
      <c r="E39" s="629"/>
      <c r="F39" s="629"/>
      <c r="G39" s="641"/>
      <c r="H39" s="218"/>
      <c r="I39" s="218"/>
    </row>
    <row r="40" spans="2:9" ht="17.5">
      <c r="B40" s="632">
        <v>2100000</v>
      </c>
      <c r="C40" s="629" t="s">
        <v>362</v>
      </c>
      <c r="D40" s="634" t="s">
        <v>5</v>
      </c>
      <c r="E40" s="635">
        <v>190000</v>
      </c>
      <c r="F40" s="635">
        <v>171365.38881599999</v>
      </c>
      <c r="G40" s="633">
        <f>+F40/E40*100</f>
        <v>90.192309903157891</v>
      </c>
      <c r="H40" s="218">
        <f>12000*12</f>
        <v>144000</v>
      </c>
      <c r="I40" s="218"/>
    </row>
    <row r="41" spans="2:9" ht="17.5">
      <c r="B41" s="632">
        <v>2299010</v>
      </c>
      <c r="C41" s="629" t="s">
        <v>45</v>
      </c>
      <c r="D41" s="634" t="s">
        <v>5</v>
      </c>
      <c r="E41" s="635">
        <f>1830216+162014-29850+74961</f>
        <v>2037341</v>
      </c>
      <c r="F41" s="635">
        <v>1917251.2870380001</v>
      </c>
      <c r="G41" s="633">
        <f>+F41/E41*100</f>
        <v>94.105566374897478</v>
      </c>
      <c r="H41" s="218"/>
      <c r="I41" s="218"/>
    </row>
    <row r="42" spans="2:9" ht="17.5">
      <c r="B42" s="632"/>
      <c r="C42" s="637" t="s">
        <v>113</v>
      </c>
      <c r="D42" s="634" t="s">
        <v>5</v>
      </c>
      <c r="E42" s="638">
        <f>SUM(E40:E41)</f>
        <v>2227341</v>
      </c>
      <c r="F42" s="638">
        <f>SUM(F40:F41)</f>
        <v>2088616.675854</v>
      </c>
      <c r="G42" s="639">
        <f>+F42/E42*100</f>
        <v>93.771751871581415</v>
      </c>
      <c r="H42" s="218"/>
      <c r="I42" s="218"/>
    </row>
    <row r="43" spans="2:9" ht="17.5">
      <c r="B43" s="632">
        <v>2</v>
      </c>
      <c r="C43" s="627" t="s">
        <v>366</v>
      </c>
      <c r="D43" s="628"/>
      <c r="E43" s="629"/>
      <c r="F43" s="629"/>
      <c r="G43" s="641"/>
      <c r="H43" s="218"/>
      <c r="I43" s="218"/>
    </row>
    <row r="44" spans="2:9" ht="17.5">
      <c r="B44" s="632" t="s">
        <v>348</v>
      </c>
      <c r="C44" s="629" t="s">
        <v>13</v>
      </c>
      <c r="D44" s="634" t="s">
        <v>5</v>
      </c>
      <c r="E44" s="635">
        <v>1222464</v>
      </c>
      <c r="F44" s="635">
        <v>1222464</v>
      </c>
      <c r="G44" s="633">
        <f>+F44/E44*100</f>
        <v>100</v>
      </c>
      <c r="H44" s="218"/>
      <c r="I44" s="218"/>
    </row>
    <row r="45" spans="2:9" ht="17.5">
      <c r="B45" s="632" t="s">
        <v>349</v>
      </c>
      <c r="C45" s="629" t="s">
        <v>115</v>
      </c>
      <c r="D45" s="634" t="s">
        <v>5</v>
      </c>
      <c r="E45" s="635">
        <v>-80035</v>
      </c>
      <c r="F45" s="635">
        <f>+[98]Neraca!$G$152/1000000</f>
        <v>-39807.817012</v>
      </c>
      <c r="G45" s="633">
        <f>+F45/E45*100</f>
        <v>49.738010885237713</v>
      </c>
      <c r="H45" s="218"/>
      <c r="I45" s="218"/>
    </row>
    <row r="46" spans="2:9" ht="17.5">
      <c r="B46" s="632" t="s">
        <v>349</v>
      </c>
      <c r="C46" s="629" t="s">
        <v>114</v>
      </c>
      <c r="D46" s="634" t="s">
        <v>5</v>
      </c>
      <c r="E46" s="649">
        <v>-95841.746495153289</v>
      </c>
      <c r="F46" s="635">
        <f>+[98]Neraca!$G$155/1000000</f>
        <v>-37795.068712</v>
      </c>
      <c r="G46" s="633">
        <f>+F46/E46*100</f>
        <v>39.434870600893419</v>
      </c>
      <c r="H46" s="218"/>
      <c r="I46" s="218"/>
    </row>
    <row r="47" spans="2:9" ht="17.5">
      <c r="B47" s="632"/>
      <c r="C47" s="629" t="s">
        <v>364</v>
      </c>
      <c r="D47" s="634" t="s">
        <v>5</v>
      </c>
      <c r="E47" s="650">
        <f>SUM(E44:E46)</f>
        <v>1046587.2535048467</v>
      </c>
      <c r="F47" s="650">
        <f>SUM(F44:F46)</f>
        <v>1144861.1142760001</v>
      </c>
      <c r="G47" s="639">
        <f>+F47/E47*100</f>
        <v>109.38993480400707</v>
      </c>
      <c r="H47" s="218"/>
      <c r="I47" s="218"/>
    </row>
    <row r="48" spans="2:9" ht="18.5">
      <c r="B48" s="626"/>
      <c r="C48" s="627" t="s">
        <v>14</v>
      </c>
      <c r="D48" s="646" t="s">
        <v>5</v>
      </c>
      <c r="E48" s="647">
        <f>E47+E42</f>
        <v>3273928.2535048467</v>
      </c>
      <c r="F48" s="647">
        <f>F47+F42</f>
        <v>3233477.7901300001</v>
      </c>
      <c r="G48" s="648">
        <f>+F48/E48*100</f>
        <v>98.764467018128968</v>
      </c>
      <c r="H48" s="218"/>
      <c r="I48" s="1060">
        <f>F48+E156</f>
        <v>3273927.7901300001</v>
      </c>
    </row>
    <row r="49" spans="2:9" ht="17.5">
      <c r="B49" s="652"/>
      <c r="C49" s="653"/>
      <c r="D49" s="654"/>
      <c r="E49" s="655"/>
      <c r="F49" s="656"/>
      <c r="G49" s="655"/>
      <c r="H49" s="218"/>
      <c r="I49" s="218"/>
    </row>
    <row r="50" spans="2:9" ht="6.75" customHeight="1">
      <c r="B50" s="220"/>
      <c r="C50" s="220"/>
      <c r="D50" s="220"/>
      <c r="E50" s="220"/>
      <c r="F50" s="220"/>
      <c r="G50" s="220"/>
      <c r="H50" s="218"/>
      <c r="I50" s="218"/>
    </row>
    <row r="51" spans="2:9" ht="17.5">
      <c r="B51" s="220"/>
      <c r="C51" s="220"/>
      <c r="D51" s="220"/>
      <c r="E51" s="540">
        <f>+E48-E36</f>
        <v>-7.9571534879505634E-3</v>
      </c>
      <c r="F51" s="540">
        <f>+F48-F36</f>
        <v>0</v>
      </c>
      <c r="G51" s="540">
        <f>+F48-F36</f>
        <v>0</v>
      </c>
      <c r="H51" s="218"/>
      <c r="I51" s="218"/>
    </row>
    <row r="52" spans="2:9" ht="17.5">
      <c r="B52" s="220"/>
      <c r="C52" s="220"/>
      <c r="D52" s="220"/>
      <c r="E52" s="540">
        <v>3273927.7901300001</v>
      </c>
      <c r="F52" s="1059">
        <f>E52-E48</f>
        <v>-0.46337484661489725</v>
      </c>
      <c r="G52" s="220"/>
      <c r="H52" s="220"/>
      <c r="I52" s="609"/>
    </row>
    <row r="53" spans="2:9" ht="17.5">
      <c r="B53" s="220" t="s">
        <v>0</v>
      </c>
      <c r="C53" s="220"/>
      <c r="D53" s="220"/>
      <c r="E53" s="540">
        <v>3095392</v>
      </c>
      <c r="F53" s="220"/>
      <c r="G53" s="220"/>
      <c r="H53" s="220"/>
      <c r="I53" s="609"/>
    </row>
    <row r="54" spans="2:9" ht="17.5">
      <c r="B54" s="220" t="s">
        <v>16</v>
      </c>
      <c r="C54" s="220"/>
      <c r="D54" s="220"/>
      <c r="E54" s="1059">
        <f>E53-E48</f>
        <v>-178536.25350484671</v>
      </c>
      <c r="F54" s="220"/>
      <c r="G54" s="220"/>
      <c r="H54" s="220"/>
      <c r="I54" s="609"/>
    </row>
    <row r="55" spans="2:9" ht="17.5">
      <c r="B55" s="220" t="s">
        <v>1024</v>
      </c>
      <c r="C55" s="220"/>
      <c r="D55" s="220"/>
      <c r="E55" s="220"/>
      <c r="F55" s="220"/>
      <c r="G55" s="239"/>
      <c r="H55" s="239"/>
      <c r="I55" s="609"/>
    </row>
    <row r="56" spans="2:9" ht="17.5">
      <c r="B56" s="220"/>
      <c r="C56" s="220"/>
      <c r="D56" s="220"/>
      <c r="E56" s="220"/>
      <c r="F56" s="220"/>
      <c r="G56" s="549"/>
      <c r="H56" s="854" t="s">
        <v>938</v>
      </c>
      <c r="I56" s="854"/>
    </row>
    <row r="57" spans="2:9" ht="3.75" customHeight="1">
      <c r="B57" s="220"/>
      <c r="C57" s="220"/>
      <c r="D57" s="220"/>
      <c r="E57" s="220"/>
      <c r="F57" s="221"/>
      <c r="G57" s="221"/>
      <c r="H57" s="547"/>
      <c r="I57" s="610"/>
    </row>
    <row r="58" spans="2:9" ht="59.25" customHeight="1">
      <c r="B58" s="657" t="s">
        <v>2</v>
      </c>
      <c r="C58" s="658" t="s">
        <v>3</v>
      </c>
      <c r="D58" s="659" t="s">
        <v>4</v>
      </c>
      <c r="E58" s="624" t="s">
        <v>1016</v>
      </c>
      <c r="F58" s="625" t="s">
        <v>1027</v>
      </c>
      <c r="G58" s="625" t="s">
        <v>1025</v>
      </c>
      <c r="H58" s="852" t="s">
        <v>15</v>
      </c>
      <c r="I58" s="853"/>
    </row>
    <row r="59" spans="2:9" ht="17.5">
      <c r="B59" s="660">
        <v>1</v>
      </c>
      <c r="C59" s="618">
        <v>2</v>
      </c>
      <c r="D59" s="661">
        <v>3</v>
      </c>
      <c r="E59" s="618">
        <v>4</v>
      </c>
      <c r="F59" s="618">
        <v>5</v>
      </c>
      <c r="G59" s="618">
        <v>6</v>
      </c>
      <c r="H59" s="619" t="s">
        <v>967</v>
      </c>
      <c r="I59" s="620" t="s">
        <v>968</v>
      </c>
    </row>
    <row r="60" spans="2:9" ht="17.5">
      <c r="B60" s="626" t="s">
        <v>6</v>
      </c>
      <c r="C60" s="627" t="s">
        <v>350</v>
      </c>
      <c r="D60" s="628"/>
      <c r="E60" s="629"/>
      <c r="F60" s="630"/>
      <c r="G60" s="630"/>
      <c r="H60" s="630"/>
      <c r="I60" s="662"/>
    </row>
    <row r="61" spans="2:9" ht="17.5">
      <c r="B61" s="632">
        <v>4101</v>
      </c>
      <c r="C61" s="629" t="s">
        <v>351</v>
      </c>
      <c r="D61" s="634" t="s">
        <v>5</v>
      </c>
      <c r="E61" s="635">
        <f>588000000/1000000</f>
        <v>588</v>
      </c>
      <c r="F61" s="636">
        <f>E61/12*3</f>
        <v>147</v>
      </c>
      <c r="G61" s="636">
        <v>0</v>
      </c>
      <c r="H61" s="633">
        <f t="shared" ref="H61:H62" si="0">+G61/E61*100</f>
        <v>0</v>
      </c>
      <c r="I61" s="633">
        <v>0</v>
      </c>
    </row>
    <row r="62" spans="2:9" ht="17.5">
      <c r="B62" s="632">
        <v>4102</v>
      </c>
      <c r="C62" s="629" t="s">
        <v>352</v>
      </c>
      <c r="D62" s="634"/>
      <c r="E62" s="635">
        <f>46575000000/1000000</f>
        <v>46575</v>
      </c>
      <c r="F62" s="636">
        <f>E62/12*3</f>
        <v>11643.75</v>
      </c>
      <c r="G62" s="636">
        <v>183.71746999999999</v>
      </c>
      <c r="H62" s="633">
        <f t="shared" si="0"/>
        <v>0.39445511540526035</v>
      </c>
      <c r="I62" s="633">
        <v>0</v>
      </c>
    </row>
    <row r="63" spans="2:9" ht="17.5">
      <c r="B63" s="632">
        <v>4199</v>
      </c>
      <c r="C63" s="629" t="s">
        <v>989</v>
      </c>
      <c r="D63" s="634"/>
      <c r="E63" s="635">
        <v>0</v>
      </c>
      <c r="F63" s="636">
        <v>0</v>
      </c>
      <c r="G63" s="636">
        <v>0</v>
      </c>
      <c r="H63" s="633">
        <v>0</v>
      </c>
      <c r="I63" s="633">
        <v>0</v>
      </c>
    </row>
    <row r="64" spans="2:9" ht="17.5">
      <c r="B64" s="632"/>
      <c r="C64" s="629"/>
      <c r="D64" s="634"/>
      <c r="E64" s="635"/>
      <c r="F64" s="645"/>
      <c r="G64" s="645"/>
      <c r="H64" s="645"/>
      <c r="I64" s="662"/>
    </row>
    <row r="65" spans="2:12" ht="18.5">
      <c r="B65" s="632"/>
      <c r="C65" s="627" t="s">
        <v>17</v>
      </c>
      <c r="D65" s="646" t="s">
        <v>5</v>
      </c>
      <c r="E65" s="647">
        <f>+SUM(E61:E63)</f>
        <v>47163</v>
      </c>
      <c r="F65" s="651">
        <f t="shared" ref="F65" si="1">+SUM(F61:F63)</f>
        <v>11790.75</v>
      </c>
      <c r="G65" s="651">
        <f t="shared" ref="G65" si="2">+SUM(G61:G63)</f>
        <v>183.71746999999999</v>
      </c>
      <c r="H65" s="648">
        <f>+G65/E65*100</f>
        <v>0.38953728558403833</v>
      </c>
      <c r="I65" s="639">
        <v>0</v>
      </c>
      <c r="J65" s="1051"/>
      <c r="K65" s="1051"/>
      <c r="L65" s="1051"/>
    </row>
    <row r="66" spans="2:12" ht="18.5">
      <c r="B66" s="632"/>
      <c r="C66" s="629"/>
      <c r="D66" s="634"/>
      <c r="E66" s="635"/>
      <c r="F66" s="644"/>
      <c r="G66" s="644"/>
      <c r="H66" s="644"/>
      <c r="I66" s="662"/>
      <c r="J66" s="1051"/>
      <c r="K66" s="1051"/>
      <c r="L66" s="1051"/>
    </row>
    <row r="67" spans="2:12" ht="18.5">
      <c r="B67" s="626" t="s">
        <v>12</v>
      </c>
      <c r="C67" s="627" t="s">
        <v>27</v>
      </c>
      <c r="D67" s="628"/>
      <c r="E67" s="629"/>
      <c r="F67" s="630"/>
      <c r="G67" s="630"/>
      <c r="H67" s="630"/>
      <c r="I67" s="662"/>
      <c r="J67" s="1052">
        <v>5582.0877600000003</v>
      </c>
      <c r="K67" s="1051"/>
      <c r="L67" s="1051"/>
    </row>
    <row r="68" spans="2:12" ht="18.5">
      <c r="B68" s="642">
        <v>5101</v>
      </c>
      <c r="C68" s="629" t="s">
        <v>18</v>
      </c>
      <c r="D68" s="634" t="s">
        <v>5</v>
      </c>
      <c r="E68" s="1054">
        <f>14148+937</f>
        <v>15085</v>
      </c>
      <c r="F68" s="636">
        <f>E68/4</f>
        <v>3771.25</v>
      </c>
      <c r="G68" s="644">
        <v>3171.2422080000001</v>
      </c>
      <c r="H68" s="633">
        <f t="shared" ref="H68:H78" si="3">+G68/E68*100</f>
        <v>21.022487292011931</v>
      </c>
      <c r="I68" s="633">
        <f t="shared" ref="I68:I78" si="4">+G68/F68*100</f>
        <v>84.089949168047724</v>
      </c>
      <c r="J68" s="1052">
        <f>8566228227.2/1000000</f>
        <v>8566.2282271999993</v>
      </c>
      <c r="K68" s="1051"/>
      <c r="L68" s="1051"/>
    </row>
    <row r="69" spans="2:12" ht="18.5">
      <c r="B69" s="642" t="s">
        <v>353</v>
      </c>
      <c r="C69" s="629" t="s">
        <v>19</v>
      </c>
      <c r="D69" s="634" t="s">
        <v>5</v>
      </c>
      <c r="E69" s="1054">
        <f>3086312766/1000000</f>
        <v>3086.312766</v>
      </c>
      <c r="F69" s="636">
        <f t="shared" ref="F69:F76" si="5">E69/4</f>
        <v>771.5781915</v>
      </c>
      <c r="G69" s="644">
        <v>112.24087400000001</v>
      </c>
      <c r="H69" s="633">
        <f t="shared" si="3"/>
        <v>3.6367303805527529</v>
      </c>
      <c r="I69" s="633">
        <f t="shared" si="4"/>
        <v>14.546921522211012</v>
      </c>
      <c r="J69" s="1052">
        <f>E68+J68</f>
        <v>23651.228227200001</v>
      </c>
      <c r="K69" s="1051"/>
      <c r="L69" s="1051"/>
    </row>
    <row r="70" spans="2:12" ht="18.5">
      <c r="B70" s="642" t="s">
        <v>354</v>
      </c>
      <c r="C70" s="629" t="s">
        <v>20</v>
      </c>
      <c r="D70" s="634" t="s">
        <v>5</v>
      </c>
      <c r="E70" s="1054">
        <f>4169333524/1000000</f>
        <v>4169.3335239999997</v>
      </c>
      <c r="F70" s="636">
        <f t="shared" si="5"/>
        <v>1042.3333809999999</v>
      </c>
      <c r="G70" s="645">
        <v>10.2675</v>
      </c>
      <c r="H70" s="633">
        <f t="shared" si="3"/>
        <v>0.2462623808073168</v>
      </c>
      <c r="I70" s="633">
        <f t="shared" si="4"/>
        <v>0.9850495232292672</v>
      </c>
      <c r="J70" s="1052"/>
      <c r="K70" s="1051"/>
      <c r="L70" s="1051"/>
    </row>
    <row r="71" spans="2:12" ht="18.5">
      <c r="B71" s="642" t="s">
        <v>355</v>
      </c>
      <c r="C71" s="629" t="s">
        <v>21</v>
      </c>
      <c r="D71" s="634" t="s">
        <v>5</v>
      </c>
      <c r="E71" s="1054">
        <f>73508249831.1533/1000000</f>
        <v>73508.249831153298</v>
      </c>
      <c r="F71" s="636">
        <f t="shared" si="5"/>
        <v>18377.062457788325</v>
      </c>
      <c r="G71" s="645">
        <v>3605.8050830000002</v>
      </c>
      <c r="H71" s="633">
        <f t="shared" si="3"/>
        <v>4.9053066714041602</v>
      </c>
      <c r="I71" s="633">
        <v>0</v>
      </c>
      <c r="J71" s="1052"/>
      <c r="K71" s="1051"/>
      <c r="L71" s="1051"/>
    </row>
    <row r="72" spans="2:12" ht="18.5">
      <c r="B72" s="642" t="s">
        <v>356</v>
      </c>
      <c r="C72" s="629" t="s">
        <v>22</v>
      </c>
      <c r="D72" s="634" t="s">
        <v>5</v>
      </c>
      <c r="E72" s="1054">
        <v>10000</v>
      </c>
      <c r="F72" s="636">
        <f t="shared" si="5"/>
        <v>2500</v>
      </c>
      <c r="G72" s="644">
        <v>2526.42544</v>
      </c>
      <c r="H72" s="633">
        <f t="shared" si="3"/>
        <v>25.264254400000002</v>
      </c>
      <c r="I72" s="633">
        <f t="shared" si="4"/>
        <v>101.05701760000001</v>
      </c>
      <c r="J72" s="1052"/>
      <c r="K72" s="1051"/>
      <c r="L72" s="1051"/>
    </row>
    <row r="73" spans="2:12" ht="18.5">
      <c r="B73" s="642" t="s">
        <v>357</v>
      </c>
      <c r="C73" s="629" t="s">
        <v>23</v>
      </c>
      <c r="D73" s="634" t="s">
        <v>5</v>
      </c>
      <c r="E73" s="1054">
        <f>3738850374/1000000</f>
        <v>3738.8503740000001</v>
      </c>
      <c r="F73" s="636">
        <f t="shared" si="5"/>
        <v>934.71259350000003</v>
      </c>
      <c r="G73" s="644">
        <v>914.55562999999995</v>
      </c>
      <c r="H73" s="633">
        <f t="shared" si="3"/>
        <v>24.460878037800825</v>
      </c>
      <c r="I73" s="633">
        <f t="shared" si="4"/>
        <v>97.843512151203299</v>
      </c>
      <c r="J73" s="1052"/>
      <c r="K73" s="1051"/>
      <c r="L73" s="1051"/>
    </row>
    <row r="74" spans="2:12" ht="18.5">
      <c r="B74" s="642" t="s">
        <v>358</v>
      </c>
      <c r="C74" s="663" t="s">
        <v>936</v>
      </c>
      <c r="D74" s="634" t="s">
        <v>5</v>
      </c>
      <c r="E74" s="1054">
        <v>250</v>
      </c>
      <c r="F74" s="636">
        <f t="shared" si="5"/>
        <v>62.5</v>
      </c>
      <c r="G74" s="645">
        <v>0</v>
      </c>
      <c r="H74" s="633">
        <f t="shared" si="3"/>
        <v>0</v>
      </c>
      <c r="I74" s="633">
        <v>0</v>
      </c>
      <c r="J74" s="1052"/>
      <c r="K74" s="1051"/>
      <c r="L74" s="1051"/>
    </row>
    <row r="75" spans="2:12" ht="18.5">
      <c r="B75" s="642" t="s">
        <v>359</v>
      </c>
      <c r="C75" s="629" t="s">
        <v>24</v>
      </c>
      <c r="D75" s="634" t="s">
        <v>5</v>
      </c>
      <c r="E75" s="1054">
        <v>550</v>
      </c>
      <c r="F75" s="636">
        <f t="shared" si="5"/>
        <v>137.5</v>
      </c>
      <c r="G75" s="644">
        <v>154.91478499999999</v>
      </c>
      <c r="H75" s="633">
        <f t="shared" si="3"/>
        <v>28.166324545454547</v>
      </c>
      <c r="I75" s="633">
        <f t="shared" si="4"/>
        <v>112.66529818181819</v>
      </c>
      <c r="J75" s="1052">
        <f>E75/4</f>
        <v>137.5</v>
      </c>
      <c r="K75" s="1051"/>
      <c r="L75" s="1051"/>
    </row>
    <row r="76" spans="2:12" ht="18.5">
      <c r="B76" s="642" t="s">
        <v>360</v>
      </c>
      <c r="C76" s="629" t="s">
        <v>25</v>
      </c>
      <c r="D76" s="634" t="s">
        <v>5</v>
      </c>
      <c r="E76" s="1054">
        <f>8505-3526</f>
        <v>4979</v>
      </c>
      <c r="F76" s="636">
        <f t="shared" si="5"/>
        <v>1244.75</v>
      </c>
      <c r="G76" s="644">
        <v>582.52349000000004</v>
      </c>
      <c r="H76" s="633">
        <f t="shared" si="3"/>
        <v>11.699608154247841</v>
      </c>
      <c r="I76" s="633">
        <f t="shared" si="4"/>
        <v>46.798432616991363</v>
      </c>
      <c r="J76" s="1052"/>
      <c r="K76" s="1051"/>
      <c r="L76" s="1051"/>
    </row>
    <row r="77" spans="2:12" ht="23.5">
      <c r="B77" s="626"/>
      <c r="C77" s="627" t="s">
        <v>26</v>
      </c>
      <c r="D77" s="646" t="s">
        <v>5</v>
      </c>
      <c r="E77" s="1055">
        <f>SUM(E68:E76)</f>
        <v>115366.74649515329</v>
      </c>
      <c r="F77" s="647">
        <f t="shared" ref="F77:G77" si="6">SUM(F68:F76)</f>
        <v>28841.686623788322</v>
      </c>
      <c r="G77" s="647">
        <f t="shared" si="6"/>
        <v>11077.97501</v>
      </c>
      <c r="H77" s="648">
        <f t="shared" si="3"/>
        <v>9.6023987384141076</v>
      </c>
      <c r="I77" s="648">
        <f t="shared" si="4"/>
        <v>38.409594953656431</v>
      </c>
      <c r="J77" s="1053">
        <f>115366838818.953/1000000</f>
        <v>115366.83881895301</v>
      </c>
      <c r="K77" s="803"/>
    </row>
    <row r="78" spans="2:12" ht="17.5">
      <c r="B78" s="632"/>
      <c r="C78" s="627" t="s">
        <v>100</v>
      </c>
      <c r="D78" s="646" t="s">
        <v>5</v>
      </c>
      <c r="E78" s="1055">
        <f>E65-E77</f>
        <v>-68203.746495153289</v>
      </c>
      <c r="F78" s="647">
        <f>F65-F77</f>
        <v>-17050.936623788322</v>
      </c>
      <c r="G78" s="647">
        <f>G65-G77</f>
        <v>-10894.257540000001</v>
      </c>
      <c r="H78" s="648">
        <f t="shared" si="3"/>
        <v>15.973107196939937</v>
      </c>
      <c r="I78" s="648">
        <f t="shared" si="4"/>
        <v>63.892428787759748</v>
      </c>
      <c r="J78" s="803">
        <f>E77-J77</f>
        <v>-9.2323799719451927E-2</v>
      </c>
    </row>
    <row r="79" spans="2:12" ht="17.5">
      <c r="B79" s="626" t="s">
        <v>28</v>
      </c>
      <c r="C79" s="627" t="s">
        <v>32</v>
      </c>
      <c r="D79" s="628"/>
      <c r="E79" s="1056"/>
      <c r="F79" s="630"/>
      <c r="G79" s="630"/>
      <c r="H79" s="630"/>
      <c r="I79" s="662"/>
    </row>
    <row r="80" spans="2:12" ht="17.5">
      <c r="B80" s="632">
        <v>6100</v>
      </c>
      <c r="C80" s="629" t="s">
        <v>29</v>
      </c>
      <c r="D80" s="634" t="s">
        <v>5</v>
      </c>
      <c r="E80" s="1054">
        <v>8150</v>
      </c>
      <c r="F80" s="636">
        <f t="shared" ref="F80:F81" si="7">E80/4</f>
        <v>2037.5</v>
      </c>
      <c r="G80" s="644">
        <v>711.33283300000005</v>
      </c>
      <c r="H80" s="633">
        <f t="shared" ref="H80:H81" si="8">+G80/E80*100</f>
        <v>8.7280102208588968</v>
      </c>
      <c r="I80" s="633">
        <f t="shared" ref="I80:I81" si="9">+G80/F80*100</f>
        <v>34.912040883435587</v>
      </c>
    </row>
    <row r="81" spans="2:9" ht="17.5">
      <c r="B81" s="632">
        <v>6200</v>
      </c>
      <c r="C81" s="629" t="s">
        <v>30</v>
      </c>
      <c r="D81" s="634" t="s">
        <v>5</v>
      </c>
      <c r="E81" s="1054">
        <v>35788</v>
      </c>
      <c r="F81" s="636">
        <f t="shared" si="7"/>
        <v>8947</v>
      </c>
      <c r="G81" s="644">
        <v>27612.144004999998</v>
      </c>
      <c r="H81" s="633">
        <f t="shared" si="8"/>
        <v>77.154755798032852</v>
      </c>
      <c r="I81" s="633">
        <f t="shared" si="9"/>
        <v>308.61902319213141</v>
      </c>
    </row>
    <row r="82" spans="2:9" ht="17.5">
      <c r="B82" s="632"/>
      <c r="C82" s="629" t="s">
        <v>31</v>
      </c>
      <c r="D82" s="634" t="s">
        <v>5</v>
      </c>
      <c r="E82" s="1057">
        <f>E80-E81</f>
        <v>-27638</v>
      </c>
      <c r="F82" s="638">
        <f>F80-F81</f>
        <v>-6909.5</v>
      </c>
      <c r="G82" s="638">
        <f>G80-G81</f>
        <v>-26900.811171999998</v>
      </c>
      <c r="H82" s="639">
        <f>+G82/E82*100</f>
        <v>97.332698357334095</v>
      </c>
      <c r="I82" s="639">
        <f>+G82/F82*100</f>
        <v>389.33079342933638</v>
      </c>
    </row>
    <row r="83" spans="2:9" ht="17.5">
      <c r="B83" s="626"/>
      <c r="C83" s="627" t="s">
        <v>33</v>
      </c>
      <c r="D83" s="664" t="s">
        <v>5</v>
      </c>
      <c r="E83" s="1058">
        <f>E65-E77+E82</f>
        <v>-95841.746495153289</v>
      </c>
      <c r="F83" s="665">
        <f>F65-F77+F82</f>
        <v>-23960.436623788322</v>
      </c>
      <c r="G83" s="665">
        <f>G65-G77+G82</f>
        <v>-37795.068712</v>
      </c>
      <c r="H83" s="648">
        <f>+G83/E83*100</f>
        <v>39.434870600893419</v>
      </c>
      <c r="I83" s="648">
        <f>+G83/F83*100</f>
        <v>157.73948240357367</v>
      </c>
    </row>
    <row r="84" spans="2:9" ht="17.5">
      <c r="B84" s="632">
        <v>7110</v>
      </c>
      <c r="C84" s="629" t="s">
        <v>990</v>
      </c>
      <c r="D84" s="634" t="s">
        <v>5</v>
      </c>
      <c r="E84" s="635">
        <v>0</v>
      </c>
      <c r="F84" s="636">
        <v>0</v>
      </c>
      <c r="G84" s="636">
        <v>0</v>
      </c>
      <c r="H84" s="633">
        <v>0</v>
      </c>
      <c r="I84" s="633">
        <v>0</v>
      </c>
    </row>
    <row r="85" spans="2:9" ht="17.5">
      <c r="B85" s="632">
        <v>7220</v>
      </c>
      <c r="C85" s="629" t="s">
        <v>991</v>
      </c>
      <c r="D85" s="634" t="s">
        <v>5</v>
      </c>
      <c r="E85" s="635">
        <v>0</v>
      </c>
      <c r="F85" s="636">
        <v>0</v>
      </c>
      <c r="G85" s="636">
        <v>0</v>
      </c>
      <c r="H85" s="633">
        <v>0</v>
      </c>
      <c r="I85" s="633">
        <v>0</v>
      </c>
    </row>
    <row r="86" spans="2:9" ht="17.5">
      <c r="B86" s="632">
        <v>8100</v>
      </c>
      <c r="C86" s="629" t="s">
        <v>992</v>
      </c>
      <c r="D86" s="634" t="s">
        <v>5</v>
      </c>
      <c r="E86" s="635">
        <v>0</v>
      </c>
      <c r="F86" s="636">
        <f>E86/12*3</f>
        <v>0</v>
      </c>
      <c r="G86" s="636">
        <v>0</v>
      </c>
      <c r="H86" s="633">
        <v>0</v>
      </c>
      <c r="I86" s="633">
        <v>0</v>
      </c>
    </row>
    <row r="87" spans="2:9" ht="17.5">
      <c r="B87" s="652">
        <v>3000</v>
      </c>
      <c r="C87" s="653" t="s">
        <v>993</v>
      </c>
      <c r="D87" s="666" t="s">
        <v>5</v>
      </c>
      <c r="E87" s="647">
        <f>+E83+E84-E86</f>
        <v>-95841.746495153289</v>
      </c>
      <c r="F87" s="647">
        <f>+F83+F84-F86</f>
        <v>-23960.436623788322</v>
      </c>
      <c r="G87" s="647">
        <f>+G83+G84+G86</f>
        <v>-37795.068712</v>
      </c>
      <c r="H87" s="648">
        <f>+G87/E87*100</f>
        <v>39.434870600893419</v>
      </c>
      <c r="I87" s="648">
        <f>+G87/F87*100</f>
        <v>157.73948240357367</v>
      </c>
    </row>
    <row r="88" spans="2:9" ht="10.5" customHeight="1">
      <c r="B88" s="220"/>
      <c r="C88" s="220"/>
      <c r="D88" s="220"/>
      <c r="E88" s="222"/>
      <c r="F88" s="222"/>
      <c r="G88" s="222"/>
      <c r="H88" s="222"/>
      <c r="I88" s="609"/>
    </row>
    <row r="89" spans="2:9" ht="17.5">
      <c r="B89" s="220"/>
      <c r="C89" s="220"/>
      <c r="D89" s="220"/>
      <c r="E89" s="222">
        <f>E46-E87</f>
        <v>0</v>
      </c>
      <c r="F89" s="222"/>
      <c r="G89" s="222"/>
      <c r="H89" s="222"/>
      <c r="I89" s="609"/>
    </row>
    <row r="90" spans="2:9" ht="17.5">
      <c r="B90" s="220"/>
      <c r="C90" s="220"/>
      <c r="D90" s="220"/>
      <c r="E90" s="222"/>
      <c r="F90" s="222"/>
      <c r="G90" s="222"/>
      <c r="H90" s="222"/>
      <c r="I90" s="609"/>
    </row>
    <row r="91" spans="2:9" ht="17.5">
      <c r="B91" s="220"/>
      <c r="C91" s="220"/>
      <c r="D91" s="220"/>
      <c r="E91" s="222"/>
      <c r="F91" s="222"/>
      <c r="G91" s="222"/>
      <c r="H91" s="222"/>
      <c r="I91" s="609"/>
    </row>
    <row r="92" spans="2:9" ht="17.5">
      <c r="B92" s="220" t="s">
        <v>0</v>
      </c>
      <c r="C92" s="220"/>
      <c r="D92" s="220"/>
      <c r="E92" s="222"/>
      <c r="F92" s="222"/>
      <c r="G92" s="222"/>
      <c r="H92" s="222"/>
      <c r="I92" s="609"/>
    </row>
    <row r="93" spans="2:9" ht="17.5">
      <c r="B93" s="220" t="s">
        <v>60</v>
      </c>
      <c r="C93" s="220"/>
      <c r="D93" s="220"/>
      <c r="E93" s="222"/>
      <c r="F93" s="222"/>
      <c r="G93" s="222"/>
      <c r="H93" s="222"/>
      <c r="I93" s="609"/>
    </row>
    <row r="94" spans="2:9" ht="26.25" customHeight="1">
      <c r="B94" s="220" t="s">
        <v>1024</v>
      </c>
      <c r="C94" s="546"/>
      <c r="D94" s="220"/>
      <c r="E94" s="222"/>
      <c r="G94" s="218"/>
    </row>
    <row r="95" spans="2:9" ht="7.5" customHeight="1">
      <c r="B95" s="220"/>
      <c r="C95" s="220"/>
      <c r="D95" s="220"/>
      <c r="E95" s="222"/>
      <c r="F95" s="222"/>
      <c r="G95" s="218"/>
      <c r="H95" s="222"/>
      <c r="I95" s="609"/>
    </row>
    <row r="96" spans="2:9" ht="20.25" customHeight="1">
      <c r="B96" s="220"/>
      <c r="C96" s="220"/>
      <c r="D96" s="220"/>
      <c r="E96" s="222"/>
      <c r="F96" s="222"/>
      <c r="G96" s="836" t="s">
        <v>938</v>
      </c>
      <c r="H96" s="222"/>
      <c r="I96" s="609"/>
    </row>
    <row r="97" spans="2:9" ht="56.25" customHeight="1">
      <c r="B97" s="658" t="s">
        <v>2</v>
      </c>
      <c r="C97" s="658" t="s">
        <v>3</v>
      </c>
      <c r="D97" s="623" t="s">
        <v>4</v>
      </c>
      <c r="E97" s="624" t="s">
        <v>1016</v>
      </c>
      <c r="F97" s="625" t="s">
        <v>1025</v>
      </c>
      <c r="G97" s="851" t="s">
        <v>15</v>
      </c>
      <c r="H97" s="218"/>
      <c r="I97" s="218"/>
    </row>
    <row r="98" spans="2:9" ht="15.75" customHeight="1">
      <c r="B98" s="660">
        <v>1</v>
      </c>
      <c r="C98" s="618">
        <v>2</v>
      </c>
      <c r="D98" s="617">
        <v>3</v>
      </c>
      <c r="E98" s="618">
        <v>4</v>
      </c>
      <c r="F98" s="618">
        <v>5</v>
      </c>
      <c r="G98" s="619" t="s">
        <v>1019</v>
      </c>
      <c r="H98" s="218"/>
      <c r="I98" s="218"/>
    </row>
    <row r="99" spans="2:9" ht="17.5">
      <c r="B99" s="632" t="s">
        <v>37</v>
      </c>
      <c r="C99" s="667" t="s">
        <v>47</v>
      </c>
      <c r="D99" s="629"/>
      <c r="E99" s="629"/>
      <c r="F99" s="629"/>
      <c r="G99" s="668"/>
      <c r="H99" s="218"/>
      <c r="I99" s="218"/>
    </row>
    <row r="100" spans="2:9" ht="17.5" hidden="1">
      <c r="B100" s="669">
        <v>1</v>
      </c>
      <c r="C100" s="670" t="s">
        <v>367</v>
      </c>
      <c r="D100" s="629"/>
      <c r="E100" s="671">
        <v>44804.85</v>
      </c>
      <c r="F100" s="645">
        <v>183.71746999999999</v>
      </c>
      <c r="G100" s="841">
        <f t="shared" ref="G100:G104" si="10">+F100/E100*100</f>
        <v>0.4100392479831983</v>
      </c>
      <c r="H100" s="218"/>
      <c r="I100" s="218"/>
    </row>
    <row r="101" spans="2:9" ht="17.5" hidden="1">
      <c r="B101" s="669">
        <v>2</v>
      </c>
      <c r="C101" s="673" t="s">
        <v>48</v>
      </c>
      <c r="D101" s="674" t="s">
        <v>5</v>
      </c>
      <c r="E101" s="671">
        <v>0</v>
      </c>
      <c r="F101" s="645">
        <v>0</v>
      </c>
      <c r="G101" s="841">
        <v>0</v>
      </c>
      <c r="H101" s="218"/>
      <c r="I101" s="218"/>
    </row>
    <row r="102" spans="2:9" ht="17.5" hidden="1">
      <c r="B102" s="669">
        <v>3</v>
      </c>
      <c r="C102" s="673" t="s">
        <v>368</v>
      </c>
      <c r="D102" s="674" t="s">
        <v>5</v>
      </c>
      <c r="E102" s="671">
        <v>0</v>
      </c>
      <c r="F102" s="671">
        <v>400.61595399999999</v>
      </c>
      <c r="G102" s="841">
        <v>0</v>
      </c>
      <c r="H102" s="218"/>
      <c r="I102" s="218"/>
    </row>
    <row r="103" spans="2:9" ht="17.5" hidden="1">
      <c r="B103" s="669">
        <v>4</v>
      </c>
      <c r="C103" s="673" t="s">
        <v>78</v>
      </c>
      <c r="D103" s="674" t="s">
        <v>5</v>
      </c>
      <c r="E103" s="671">
        <v>0</v>
      </c>
      <c r="F103" s="671">
        <v>0</v>
      </c>
      <c r="G103" s="841">
        <v>0</v>
      </c>
      <c r="H103" s="218"/>
      <c r="I103" s="218"/>
    </row>
    <row r="104" spans="2:9" ht="17.5" hidden="1">
      <c r="B104" s="669">
        <v>5</v>
      </c>
      <c r="C104" s="673" t="s">
        <v>88</v>
      </c>
      <c r="D104" s="674" t="s">
        <v>5</v>
      </c>
      <c r="E104" s="671">
        <v>138614</v>
      </c>
      <c r="F104" s="671">
        <v>35.025624999999998</v>
      </c>
      <c r="G104" s="841">
        <f t="shared" si="10"/>
        <v>2.5268461338681516E-2</v>
      </c>
      <c r="H104" s="218"/>
      <c r="I104" s="218"/>
    </row>
    <row r="105" spans="2:9" ht="17.5" hidden="1">
      <c r="B105" s="669">
        <v>6</v>
      </c>
      <c r="C105" s="673" t="s">
        <v>49</v>
      </c>
      <c r="D105" s="674" t="s">
        <v>5</v>
      </c>
      <c r="E105" s="671">
        <v>-23058</v>
      </c>
      <c r="F105" s="671">
        <v>-3868.1736019999998</v>
      </c>
      <c r="G105" s="841">
        <f>+F105/E105*100</f>
        <v>16.775841798941798</v>
      </c>
      <c r="H105" s="218"/>
      <c r="I105" s="218"/>
    </row>
    <row r="106" spans="2:9" ht="17.5" hidden="1">
      <c r="B106" s="669">
        <v>7</v>
      </c>
      <c r="C106" s="673" t="s">
        <v>369</v>
      </c>
      <c r="D106" s="674" t="s">
        <v>5</v>
      </c>
      <c r="E106" s="671">
        <v>0</v>
      </c>
      <c r="F106" s="671">
        <v>0</v>
      </c>
      <c r="G106" s="841">
        <v>0</v>
      </c>
      <c r="H106" s="218"/>
      <c r="I106" s="218"/>
    </row>
    <row r="107" spans="2:9" ht="17.5" hidden="1">
      <c r="B107" s="669">
        <v>8</v>
      </c>
      <c r="C107" s="673" t="s">
        <v>389</v>
      </c>
      <c r="D107" s="674" t="s">
        <v>5</v>
      </c>
      <c r="E107" s="671">
        <v>-106908</v>
      </c>
      <c r="F107" s="671">
        <v>-29472.812760000001</v>
      </c>
      <c r="G107" s="841">
        <f t="shared" ref="G107:G111" si="11">+F107/E107*100</f>
        <v>27.568388483555957</v>
      </c>
      <c r="H107" s="218"/>
      <c r="I107" s="218"/>
    </row>
    <row r="108" spans="2:9" ht="17.5" hidden="1">
      <c r="B108" s="669">
        <v>9</v>
      </c>
      <c r="C108" s="673" t="s">
        <v>50</v>
      </c>
      <c r="D108" s="674" t="s">
        <v>5</v>
      </c>
      <c r="E108" s="671">
        <v>0</v>
      </c>
      <c r="F108" s="671">
        <v>-145.89565999999999</v>
      </c>
      <c r="G108" s="841">
        <v>0</v>
      </c>
      <c r="H108" s="218"/>
      <c r="I108" s="218"/>
    </row>
    <row r="109" spans="2:9" ht="17.5" hidden="1">
      <c r="B109" s="669">
        <v>10</v>
      </c>
      <c r="C109" s="673" t="s">
        <v>51</v>
      </c>
      <c r="D109" s="674" t="s">
        <v>5</v>
      </c>
      <c r="E109" s="671">
        <v>0</v>
      </c>
      <c r="F109" s="671">
        <v>0</v>
      </c>
      <c r="G109" s="841">
        <v>0</v>
      </c>
      <c r="H109" s="218"/>
      <c r="I109" s="218"/>
    </row>
    <row r="110" spans="2:9" ht="17.5" hidden="1">
      <c r="B110" s="669">
        <v>11</v>
      </c>
      <c r="C110" s="673" t="s">
        <v>52</v>
      </c>
      <c r="D110" s="674" t="s">
        <v>5</v>
      </c>
      <c r="E110" s="671">
        <v>-75078</v>
      </c>
      <c r="F110" s="671">
        <v>-2563.8760259999999</v>
      </c>
      <c r="G110" s="841">
        <f t="shared" si="11"/>
        <v>3.4149498201870054</v>
      </c>
      <c r="H110" s="218"/>
      <c r="I110" s="218"/>
    </row>
    <row r="111" spans="2:9" ht="17.5" hidden="1">
      <c r="B111" s="669">
        <v>12</v>
      </c>
      <c r="C111" s="673" t="s">
        <v>67</v>
      </c>
      <c r="D111" s="675" t="s">
        <v>5</v>
      </c>
      <c r="E111" s="676">
        <v>-55023</v>
      </c>
      <c r="F111" s="676">
        <v>-772.94919200000004</v>
      </c>
      <c r="G111" s="841">
        <f t="shared" si="11"/>
        <v>1.404774716027843</v>
      </c>
      <c r="H111" s="218"/>
      <c r="I111" s="218"/>
    </row>
    <row r="112" spans="2:9" ht="17.5">
      <c r="B112" s="637"/>
      <c r="C112" s="677" t="s">
        <v>1009</v>
      </c>
      <c r="D112" s="685" t="s">
        <v>5</v>
      </c>
      <c r="E112" s="678">
        <f>SUM(E100:E111)</f>
        <v>-76648.149999999994</v>
      </c>
      <c r="F112" s="678">
        <f>SUM(F100:F111)</f>
        <v>-36204.348190999997</v>
      </c>
      <c r="G112" s="679">
        <f>+F112/E112*100</f>
        <v>47.234471009411187</v>
      </c>
      <c r="H112" s="218"/>
      <c r="I112" s="218"/>
    </row>
    <row r="113" spans="2:9" ht="17.5">
      <c r="B113" s="680" t="s">
        <v>38</v>
      </c>
      <c r="C113" s="673" t="s">
        <v>54</v>
      </c>
      <c r="D113" s="681"/>
      <c r="E113" s="631"/>
      <c r="F113" s="682"/>
      <c r="G113" s="842"/>
      <c r="H113" s="218"/>
      <c r="I113" s="218"/>
    </row>
    <row r="114" spans="2:9" ht="17.5" hidden="1">
      <c r="B114" s="669">
        <v>1</v>
      </c>
      <c r="C114" s="673" t="s">
        <v>337</v>
      </c>
      <c r="D114" s="674" t="s">
        <v>5</v>
      </c>
      <c r="E114" s="671">
        <v>0</v>
      </c>
      <c r="F114" s="671">
        <v>0</v>
      </c>
      <c r="G114" s="841">
        <v>0</v>
      </c>
      <c r="H114" s="218"/>
      <c r="I114" s="218"/>
    </row>
    <row r="115" spans="2:9" ht="17.5" hidden="1">
      <c r="B115" s="669">
        <v>2</v>
      </c>
      <c r="C115" s="673" t="s">
        <v>980</v>
      </c>
      <c r="D115" s="674" t="s">
        <v>5</v>
      </c>
      <c r="E115" s="671">
        <v>0</v>
      </c>
      <c r="F115" s="645">
        <v>0</v>
      </c>
      <c r="G115" s="843">
        <v>0</v>
      </c>
      <c r="H115" s="218"/>
      <c r="I115" s="218"/>
    </row>
    <row r="116" spans="2:9" ht="17.5" hidden="1">
      <c r="B116" s="669">
        <v>3</v>
      </c>
      <c r="C116" s="673" t="s">
        <v>981</v>
      </c>
      <c r="D116" s="674" t="s">
        <v>5</v>
      </c>
      <c r="E116" s="671">
        <v>0</v>
      </c>
      <c r="F116" s="645">
        <v>0</v>
      </c>
      <c r="G116" s="843">
        <v>0</v>
      </c>
      <c r="H116" s="218"/>
      <c r="I116" s="218"/>
    </row>
    <row r="117" spans="2:9" ht="17.5" hidden="1">
      <c r="B117" s="669">
        <v>4</v>
      </c>
      <c r="C117" s="673" t="s">
        <v>1018</v>
      </c>
      <c r="D117" s="674" t="s">
        <v>5</v>
      </c>
      <c r="E117" s="671">
        <v>-40450</v>
      </c>
      <c r="F117" s="645">
        <v>0</v>
      </c>
      <c r="G117" s="841">
        <v>0</v>
      </c>
      <c r="H117" s="218"/>
      <c r="I117" s="218"/>
    </row>
    <row r="118" spans="2:9" ht="17.5" hidden="1">
      <c r="B118" s="669">
        <v>5</v>
      </c>
      <c r="C118" s="673" t="s">
        <v>370</v>
      </c>
      <c r="D118" s="674" t="s">
        <v>5</v>
      </c>
      <c r="E118" s="671">
        <v>0</v>
      </c>
      <c r="F118" s="645">
        <v>0</v>
      </c>
      <c r="G118" s="841">
        <v>0</v>
      </c>
      <c r="H118" s="218"/>
      <c r="I118" s="218"/>
    </row>
    <row r="119" spans="2:9" ht="17.5" hidden="1">
      <c r="B119" s="669">
        <v>6</v>
      </c>
      <c r="C119" s="673" t="s">
        <v>55</v>
      </c>
      <c r="D119" s="674" t="s">
        <v>5</v>
      </c>
      <c r="E119" s="671">
        <v>0</v>
      </c>
      <c r="F119" s="645">
        <v>0</v>
      </c>
      <c r="G119" s="841">
        <v>0</v>
      </c>
      <c r="H119" s="218"/>
      <c r="I119" s="218"/>
    </row>
    <row r="120" spans="2:9" ht="17.5" hidden="1">
      <c r="B120" s="669">
        <v>7</v>
      </c>
      <c r="C120" s="673" t="s">
        <v>56</v>
      </c>
      <c r="D120" s="675" t="s">
        <v>5</v>
      </c>
      <c r="E120" s="676">
        <v>0</v>
      </c>
      <c r="F120" s="684">
        <v>0</v>
      </c>
      <c r="G120" s="843">
        <v>0</v>
      </c>
      <c r="H120" s="218"/>
      <c r="I120" s="218"/>
    </row>
    <row r="121" spans="2:9" ht="17.5">
      <c r="B121" s="637"/>
      <c r="C121" s="677" t="s">
        <v>1010</v>
      </c>
      <c r="D121" s="685" t="s">
        <v>5</v>
      </c>
      <c r="E121" s="678">
        <f>+SUM(E114:E120)</f>
        <v>-40450</v>
      </c>
      <c r="F121" s="678">
        <f>+SUM(F114:F120)</f>
        <v>0</v>
      </c>
      <c r="G121" s="639">
        <f>+F121/E121</f>
        <v>0</v>
      </c>
      <c r="H121" s="218"/>
      <c r="I121" s="218"/>
    </row>
    <row r="122" spans="2:9" ht="17.5">
      <c r="B122" s="680" t="s">
        <v>43</v>
      </c>
      <c r="C122" s="673" t="s">
        <v>57</v>
      </c>
      <c r="D122" s="681"/>
      <c r="E122" s="686"/>
      <c r="F122" s="631"/>
      <c r="G122" s="842"/>
      <c r="H122" s="218"/>
      <c r="I122" s="218"/>
    </row>
    <row r="123" spans="2:9" ht="17.5" hidden="1">
      <c r="B123" s="669">
        <v>1</v>
      </c>
      <c r="C123" s="673" t="s">
        <v>371</v>
      </c>
      <c r="D123" s="674" t="s">
        <v>5</v>
      </c>
      <c r="E123" s="645">
        <v>38030</v>
      </c>
      <c r="F123" s="671">
        <v>35662.207911999998</v>
      </c>
      <c r="G123" s="841">
        <f t="shared" ref="G123:G127" si="12">+F123/E123*100</f>
        <v>93.773883544570069</v>
      </c>
      <c r="H123" s="218"/>
      <c r="I123" s="218"/>
    </row>
    <row r="124" spans="2:9" ht="17.5" hidden="1">
      <c r="B124" s="669">
        <v>2</v>
      </c>
      <c r="C124" s="673" t="s">
        <v>1028</v>
      </c>
      <c r="D124" s="674" t="s">
        <v>5</v>
      </c>
      <c r="E124" s="671">
        <v>120000</v>
      </c>
      <c r="F124" s="671">
        <v>40000</v>
      </c>
      <c r="G124" s="841">
        <v>0</v>
      </c>
      <c r="H124" s="218"/>
      <c r="I124" s="218"/>
    </row>
    <row r="125" spans="2:9" ht="17.5" hidden="1">
      <c r="B125" s="669">
        <v>3</v>
      </c>
      <c r="C125" s="669" t="s">
        <v>178</v>
      </c>
      <c r="D125" s="674" t="s">
        <v>5</v>
      </c>
      <c r="E125" s="671">
        <f>40000+52000</f>
        <v>92000</v>
      </c>
      <c r="F125" s="671">
        <v>0</v>
      </c>
      <c r="G125" s="841">
        <v>0</v>
      </c>
      <c r="H125" s="218"/>
      <c r="I125" s="218"/>
    </row>
    <row r="126" spans="2:9" ht="17.5" hidden="1">
      <c r="B126" s="669">
        <v>4</v>
      </c>
      <c r="C126" s="669" t="s">
        <v>995</v>
      </c>
      <c r="D126" s="674" t="s">
        <v>5</v>
      </c>
      <c r="E126" s="671">
        <v>-16754</v>
      </c>
      <c r="F126" s="671">
        <v>-3822.7670170000001</v>
      </c>
      <c r="G126" s="841">
        <f t="shared" si="12"/>
        <v>22.817040808165213</v>
      </c>
      <c r="H126" s="219">
        <f>E126+E127</f>
        <v>-155132</v>
      </c>
      <c r="I126" s="218"/>
    </row>
    <row r="127" spans="2:9" ht="17.5" hidden="1">
      <c r="B127" s="669">
        <v>5</v>
      </c>
      <c r="C127" s="673" t="s">
        <v>996</v>
      </c>
      <c r="D127" s="674" t="s">
        <v>5</v>
      </c>
      <c r="E127" s="671">
        <f>-138192-186</f>
        <v>-138378</v>
      </c>
      <c r="F127" s="671">
        <v>-30834.81667</v>
      </c>
      <c r="G127" s="841">
        <f t="shared" si="12"/>
        <v>22.283033914350547</v>
      </c>
      <c r="H127" s="218">
        <f>12000*12</f>
        <v>144000</v>
      </c>
      <c r="I127" s="218"/>
    </row>
    <row r="128" spans="2:9" ht="17.5" hidden="1">
      <c r="B128" s="669">
        <v>6</v>
      </c>
      <c r="C128" s="673" t="s">
        <v>997</v>
      </c>
      <c r="D128" s="674" t="s">
        <v>5</v>
      </c>
      <c r="E128" s="671">
        <v>0</v>
      </c>
      <c r="F128" s="671">
        <v>0</v>
      </c>
      <c r="G128" s="841">
        <v>0</v>
      </c>
      <c r="H128" s="218"/>
      <c r="I128" s="218"/>
    </row>
    <row r="129" spans="2:9" ht="17.5" hidden="1">
      <c r="B129" s="669">
        <v>7</v>
      </c>
      <c r="C129" s="669" t="s">
        <v>79</v>
      </c>
      <c r="D129" s="674" t="s">
        <v>5</v>
      </c>
      <c r="E129" s="671">
        <v>0</v>
      </c>
      <c r="F129" s="671">
        <v>0</v>
      </c>
      <c r="G129" s="841">
        <v>0</v>
      </c>
      <c r="H129" s="218"/>
      <c r="I129" s="218"/>
    </row>
    <row r="130" spans="2:9" ht="17.5">
      <c r="B130" s="637"/>
      <c r="C130" s="677" t="s">
        <v>1011</v>
      </c>
      <c r="D130" s="685" t="s">
        <v>5</v>
      </c>
      <c r="E130" s="678">
        <f>SUM(E123:E129)</f>
        <v>94898</v>
      </c>
      <c r="F130" s="678">
        <f>SUM(F123:F129)</f>
        <v>41004.624224999992</v>
      </c>
      <c r="G130" s="679">
        <f>+F130/E130*100</f>
        <v>43.209155329933182</v>
      </c>
      <c r="H130" s="218"/>
      <c r="I130" s="218"/>
    </row>
    <row r="131" spans="2:9" ht="17.5">
      <c r="B131" s="680" t="s">
        <v>80</v>
      </c>
      <c r="C131" s="673" t="s">
        <v>58</v>
      </c>
      <c r="D131" s="685" t="s">
        <v>5</v>
      </c>
      <c r="E131" s="687">
        <f>+E130+E112+E121</f>
        <v>-22200.149999999994</v>
      </c>
      <c r="F131" s="687">
        <f>+F112+F121+F130</f>
        <v>4800.276033999995</v>
      </c>
      <c r="G131" s="679">
        <f>+F131/E131*100</f>
        <v>-21.622718918565848</v>
      </c>
      <c r="H131" s="218"/>
      <c r="I131" s="218"/>
    </row>
    <row r="132" spans="2:9" ht="17.5">
      <c r="B132" s="680" t="s">
        <v>81</v>
      </c>
      <c r="C132" s="673" t="s">
        <v>82</v>
      </c>
      <c r="D132" s="688"/>
      <c r="E132" s="689"/>
      <c r="F132" s="689"/>
      <c r="G132" s="842"/>
      <c r="H132" s="218"/>
      <c r="I132" s="218"/>
    </row>
    <row r="133" spans="2:9" ht="17.5">
      <c r="B133" s="669">
        <v>1</v>
      </c>
      <c r="C133" s="673" t="s">
        <v>83</v>
      </c>
      <c r="D133" s="674" t="s">
        <v>5</v>
      </c>
      <c r="E133" s="671">
        <v>500</v>
      </c>
      <c r="F133" s="671">
        <v>40831.362632999997</v>
      </c>
      <c r="G133" s="841">
        <f>+F133/E133*100</f>
        <v>8166.2725265999998</v>
      </c>
      <c r="H133" s="218"/>
      <c r="I133" s="218"/>
    </row>
    <row r="134" spans="2:9" ht="17.5">
      <c r="B134" s="669">
        <v>2</v>
      </c>
      <c r="C134" s="673" t="s">
        <v>84</v>
      </c>
      <c r="D134" s="675" t="s">
        <v>5</v>
      </c>
      <c r="E134" s="676">
        <v>65000</v>
      </c>
      <c r="F134" s="676">
        <v>15000</v>
      </c>
      <c r="G134" s="841">
        <v>0</v>
      </c>
      <c r="H134" s="218"/>
      <c r="I134" s="218"/>
    </row>
    <row r="135" spans="2:9" ht="17.5">
      <c r="B135" s="680"/>
      <c r="C135" s="691" t="s">
        <v>59</v>
      </c>
      <c r="D135" s="685" t="s">
        <v>5</v>
      </c>
      <c r="E135" s="678">
        <f>SUM(E133:E134)</f>
        <v>65500</v>
      </c>
      <c r="F135" s="678">
        <f>SUM(F133:F134)</f>
        <v>55831.362632999997</v>
      </c>
      <c r="G135" s="804">
        <f>+F135/E135*100</f>
        <v>85.238721577099227</v>
      </c>
      <c r="H135" s="218"/>
      <c r="I135" s="218"/>
    </row>
    <row r="136" spans="2:9" ht="17.5">
      <c r="B136" s="680" t="s">
        <v>85</v>
      </c>
      <c r="C136" s="673" t="s">
        <v>86</v>
      </c>
      <c r="D136" s="685" t="s">
        <v>5</v>
      </c>
      <c r="E136" s="678">
        <f>E135+E131</f>
        <v>43299.850000000006</v>
      </c>
      <c r="F136" s="678">
        <f>F135+F131</f>
        <v>60631.638666999992</v>
      </c>
      <c r="G136" s="679">
        <f>+F136/E136*100</f>
        <v>140.02736422181596</v>
      </c>
      <c r="H136" s="218"/>
      <c r="I136" s="218"/>
    </row>
    <row r="137" spans="2:9" ht="17.5">
      <c r="B137" s="669">
        <v>1</v>
      </c>
      <c r="C137" s="673" t="s">
        <v>83</v>
      </c>
      <c r="D137" s="688" t="s">
        <v>5</v>
      </c>
      <c r="E137" s="682">
        <f>+E11</f>
        <v>1300</v>
      </c>
      <c r="F137" s="682">
        <v>30631.638666999999</v>
      </c>
      <c r="G137" s="844">
        <f>+F137/E137*100</f>
        <v>2356.2798974615384</v>
      </c>
      <c r="H137" s="218"/>
      <c r="I137" s="218"/>
    </row>
    <row r="138" spans="2:9" ht="17.5">
      <c r="B138" s="692">
        <v>2</v>
      </c>
      <c r="C138" s="693" t="s">
        <v>84</v>
      </c>
      <c r="D138" s="675" t="s">
        <v>5</v>
      </c>
      <c r="E138" s="694">
        <f>+E12</f>
        <v>42000</v>
      </c>
      <c r="F138" s="694">
        <v>30000</v>
      </c>
      <c r="G138" s="805">
        <f>+F138/E138*100</f>
        <v>71.428571428571431</v>
      </c>
      <c r="H138" s="218"/>
      <c r="I138" s="218"/>
    </row>
    <row r="139" spans="2:9" ht="11.25" customHeight="1">
      <c r="B139" s="236"/>
      <c r="C139" s="236"/>
      <c r="D139" s="237"/>
      <c r="E139" s="238"/>
      <c r="F139" s="238"/>
      <c r="G139" s="238"/>
      <c r="H139" s="218"/>
      <c r="I139" s="611"/>
    </row>
    <row r="140" spans="2:9" ht="17.5">
      <c r="B140" s="220"/>
      <c r="C140" s="1061">
        <f>E141-E136</f>
        <v>0.14999999999417923</v>
      </c>
      <c r="D140" s="220"/>
      <c r="E140" s="222">
        <f t="shared" ref="E140" si="13">+E136-E137-E138</f>
        <v>-0.14999999999417923</v>
      </c>
      <c r="F140" s="222">
        <f>+F136-F137-F138</f>
        <v>0</v>
      </c>
      <c r="G140" s="222">
        <f>+F136-F137-F138</f>
        <v>0</v>
      </c>
      <c r="H140" s="218"/>
      <c r="I140" s="609"/>
    </row>
    <row r="141" spans="2:9" ht="17.5">
      <c r="B141" s="220"/>
      <c r="C141" s="1061">
        <f>E140+E141</f>
        <v>43299.850000000006</v>
      </c>
      <c r="D141" s="1061">
        <f>E140+E141</f>
        <v>43299.850000000006</v>
      </c>
      <c r="E141" s="222">
        <f>E137+E138</f>
        <v>43300</v>
      </c>
      <c r="F141" s="222"/>
      <c r="G141" s="222"/>
      <c r="H141" s="606"/>
      <c r="I141" s="609"/>
    </row>
    <row r="142" spans="2:9" ht="17.5">
      <c r="B142" s="220" t="s">
        <v>0</v>
      </c>
      <c r="C142" s="220"/>
      <c r="D142" s="220"/>
      <c r="E142" s="222">
        <v>1300</v>
      </c>
      <c r="F142" s="222">
        <v>30631.638666999999</v>
      </c>
      <c r="G142" s="222"/>
      <c r="H142" s="606"/>
      <c r="I142" s="609"/>
    </row>
    <row r="143" spans="2:9" ht="17.5">
      <c r="B143" s="220" t="s">
        <v>46</v>
      </c>
      <c r="C143" s="220"/>
      <c r="D143" s="220"/>
      <c r="E143" s="222">
        <v>42000</v>
      </c>
      <c r="F143" s="222">
        <v>30000</v>
      </c>
      <c r="G143" s="222"/>
      <c r="H143" s="606"/>
      <c r="I143" s="609"/>
    </row>
    <row r="144" spans="2:9" ht="25.5" customHeight="1">
      <c r="B144" s="220" t="str">
        <f>B4</f>
        <v>PER 31 MARET 2021</v>
      </c>
      <c r="C144" s="220"/>
      <c r="D144" s="220"/>
      <c r="E144" s="222"/>
      <c r="F144" s="222"/>
      <c r="G144" s="840" t="s">
        <v>938</v>
      </c>
      <c r="H144" s="840"/>
    </row>
    <row r="145" spans="2:9" ht="6.75" customHeight="1">
      <c r="B145" s="220"/>
      <c r="C145" s="220"/>
      <c r="D145" s="220"/>
      <c r="E145" s="222"/>
      <c r="F145" s="222"/>
      <c r="G145" s="222"/>
      <c r="H145" s="606"/>
      <c r="I145" s="609"/>
    </row>
    <row r="146" spans="2:9" ht="52.5" customHeight="1">
      <c r="B146" s="658" t="s">
        <v>2</v>
      </c>
      <c r="C146" s="658" t="s">
        <v>3</v>
      </c>
      <c r="D146" s="658" t="s">
        <v>4</v>
      </c>
      <c r="E146" s="624" t="s">
        <v>1016</v>
      </c>
      <c r="F146" s="625" t="s">
        <v>1025</v>
      </c>
      <c r="G146" s="839" t="s">
        <v>15</v>
      </c>
      <c r="H146" s="218"/>
      <c r="I146" s="218"/>
    </row>
    <row r="147" spans="2:9" ht="17.5">
      <c r="B147" s="660">
        <v>1</v>
      </c>
      <c r="C147" s="618">
        <v>2</v>
      </c>
      <c r="D147" s="661">
        <v>3</v>
      </c>
      <c r="E147" s="618">
        <v>4</v>
      </c>
      <c r="F147" s="618">
        <v>5</v>
      </c>
      <c r="G147" s="619" t="s">
        <v>1019</v>
      </c>
      <c r="H147" s="218"/>
      <c r="I147" s="218"/>
    </row>
    <row r="148" spans="2:9" ht="17.5">
      <c r="B148" s="696" t="s">
        <v>169</v>
      </c>
      <c r="C148" s="697" t="s">
        <v>36</v>
      </c>
      <c r="D148" s="698"/>
      <c r="E148" s="699"/>
      <c r="F148" s="700"/>
      <c r="G148" s="701"/>
      <c r="H148" s="218"/>
      <c r="I148" s="218"/>
    </row>
    <row r="149" spans="2:9" ht="27" customHeight="1">
      <c r="B149" s="704">
        <v>1</v>
      </c>
      <c r="C149" s="705" t="s">
        <v>1029</v>
      </c>
      <c r="D149" s="706" t="s">
        <v>76</v>
      </c>
      <c r="E149" s="709">
        <v>150</v>
      </c>
      <c r="F149" s="850">
        <f t="shared" ref="F149:F150" si="14">+F148</f>
        <v>0</v>
      </c>
      <c r="G149" s="846">
        <f>+F149/E149*100</f>
        <v>0</v>
      </c>
      <c r="H149" s="218"/>
      <c r="I149" s="218"/>
    </row>
    <row r="150" spans="2:9" ht="38.25" customHeight="1">
      <c r="B150" s="704">
        <v>2</v>
      </c>
      <c r="C150" s="705" t="s">
        <v>1030</v>
      </c>
      <c r="D150" s="706" t="s">
        <v>76</v>
      </c>
      <c r="E150" s="710">
        <v>300</v>
      </c>
      <c r="F150" s="849">
        <f t="shared" si="14"/>
        <v>0</v>
      </c>
      <c r="G150" s="846">
        <f t="shared" ref="G150" si="15">+F150/E150*100</f>
        <v>0</v>
      </c>
      <c r="H150" s="218"/>
      <c r="I150" s="218"/>
    </row>
    <row r="151" spans="2:9" ht="17.5">
      <c r="B151" s="721"/>
      <c r="C151" s="813" t="s">
        <v>174</v>
      </c>
      <c r="D151" s="814" t="s">
        <v>5</v>
      </c>
      <c r="E151" s="790">
        <f>+SUM(E149:E150)</f>
        <v>450</v>
      </c>
      <c r="F151" s="823">
        <f>+SUM(F149:F150)</f>
        <v>0</v>
      </c>
      <c r="G151" s="847">
        <f t="shared" ref="G151" si="16">+F151/E151*100</f>
        <v>0</v>
      </c>
      <c r="H151" s="218"/>
      <c r="I151" s="548"/>
    </row>
    <row r="152" spans="2:9" ht="17.5">
      <c r="B152" s="696" t="s">
        <v>12</v>
      </c>
      <c r="C152" s="697" t="s">
        <v>175</v>
      </c>
      <c r="D152" s="815"/>
      <c r="E152" s="768"/>
      <c r="F152" s="768"/>
      <c r="G152" s="848"/>
      <c r="H152" s="218"/>
      <c r="I152" s="548"/>
    </row>
    <row r="153" spans="2:9" ht="27" customHeight="1">
      <c r="B153" s="820">
        <v>1</v>
      </c>
      <c r="C153" s="821" t="s">
        <v>380</v>
      </c>
      <c r="D153" s="822" t="s">
        <v>5</v>
      </c>
      <c r="E153" s="768">
        <f>40000000000/1000000</f>
        <v>40000</v>
      </c>
      <c r="F153" s="849">
        <v>0</v>
      </c>
      <c r="G153" s="846">
        <v>0</v>
      </c>
      <c r="H153" s="218"/>
      <c r="I153" s="218"/>
    </row>
    <row r="154" spans="2:9" ht="17.5">
      <c r="B154" s="825"/>
      <c r="C154" s="826" t="s">
        <v>42</v>
      </c>
      <c r="D154" s="777" t="s">
        <v>5</v>
      </c>
      <c r="E154" s="823">
        <f>+E153</f>
        <v>40000</v>
      </c>
      <c r="F154" s="823">
        <f>+F153</f>
        <v>0</v>
      </c>
      <c r="G154" s="847">
        <f t="shared" ref="G154:G156" si="17">+F154/E154*100</f>
        <v>0</v>
      </c>
      <c r="H154" s="218"/>
      <c r="I154" s="218"/>
    </row>
    <row r="155" spans="2:9" ht="17.5">
      <c r="B155" s="827" t="s">
        <v>28</v>
      </c>
      <c r="C155" s="817" t="s">
        <v>250</v>
      </c>
      <c r="D155" s="777" t="s">
        <v>5</v>
      </c>
      <c r="E155" s="828">
        <v>0</v>
      </c>
      <c r="F155" s="808">
        <v>0</v>
      </c>
      <c r="G155" s="847">
        <v>0</v>
      </c>
      <c r="H155" s="218"/>
      <c r="I155" s="218"/>
    </row>
    <row r="156" spans="2:9" ht="17.5">
      <c r="B156" s="829"/>
      <c r="C156" s="830" t="s">
        <v>44</v>
      </c>
      <c r="D156" s="831" t="s">
        <v>5</v>
      </c>
      <c r="E156" s="832">
        <f>+E151+E154</f>
        <v>40450</v>
      </c>
      <c r="F156" s="832">
        <f>+F151+F154</f>
        <v>0</v>
      </c>
      <c r="G156" s="847">
        <f t="shared" si="17"/>
        <v>0</v>
      </c>
      <c r="H156" s="218"/>
      <c r="I156" s="218"/>
    </row>
    <row r="157" spans="2:9" ht="17.5">
      <c r="B157" s="245"/>
      <c r="C157" s="245"/>
      <c r="D157" s="246"/>
      <c r="E157" s="238"/>
      <c r="F157" s="224"/>
      <c r="G157" s="224"/>
      <c r="H157" s="224"/>
      <c r="I157" s="611"/>
    </row>
    <row r="158" spans="2:9">
      <c r="B158" s="245"/>
      <c r="C158" s="245"/>
      <c r="D158" s="246"/>
      <c r="E158" s="807"/>
      <c r="F158" s="225"/>
      <c r="G158" s="225"/>
      <c r="H158" s="225"/>
      <c r="I158" s="612"/>
    </row>
    <row r="159" spans="2:9" hidden="1">
      <c r="B159" s="226"/>
      <c r="C159" s="226"/>
      <c r="D159" s="226"/>
      <c r="H159" s="248"/>
    </row>
    <row r="160" spans="2:9" ht="17.5" hidden="1">
      <c r="B160" s="220" t="s">
        <v>0</v>
      </c>
      <c r="C160" s="220"/>
      <c r="D160" s="220"/>
      <c r="E160" s="222"/>
      <c r="F160" s="222"/>
      <c r="G160" s="222"/>
      <c r="H160" s="606"/>
      <c r="I160" s="609"/>
    </row>
    <row r="161" spans="2:9" ht="17.5" hidden="1">
      <c r="B161" s="220" t="s">
        <v>62</v>
      </c>
      <c r="C161" s="220"/>
      <c r="D161" s="220"/>
      <c r="E161" s="222"/>
      <c r="F161" s="222"/>
      <c r="G161" s="222"/>
      <c r="H161" s="606"/>
      <c r="I161" s="609"/>
    </row>
    <row r="162" spans="2:9" ht="17.5" hidden="1">
      <c r="B162" s="220" t="str">
        <f>B144</f>
        <v>PER 31 MARET 2021</v>
      </c>
      <c r="C162" s="220"/>
      <c r="D162" s="220"/>
      <c r="E162" s="222"/>
      <c r="F162" s="222"/>
      <c r="G162" s="222"/>
      <c r="H162" s="855" t="s">
        <v>938</v>
      </c>
      <c r="I162" s="855"/>
    </row>
    <row r="163" spans="2:9" ht="8.25" hidden="1" customHeight="1">
      <c r="B163" s="220"/>
      <c r="C163" s="220"/>
      <c r="D163" s="220"/>
      <c r="E163" s="222"/>
      <c r="F163" s="222"/>
      <c r="G163" s="222"/>
      <c r="H163" s="607"/>
      <c r="I163" s="614"/>
    </row>
    <row r="164" spans="2:9" ht="60" hidden="1" customHeight="1">
      <c r="B164" s="658" t="s">
        <v>2</v>
      </c>
      <c r="C164" s="658" t="s">
        <v>3</v>
      </c>
      <c r="D164" s="658" t="s">
        <v>4</v>
      </c>
      <c r="E164" s="624" t="s">
        <v>984</v>
      </c>
      <c r="F164" s="625" t="s">
        <v>994</v>
      </c>
      <c r="G164" s="625" t="s">
        <v>985</v>
      </c>
      <c r="H164" s="852" t="s">
        <v>15</v>
      </c>
      <c r="I164" s="853"/>
    </row>
    <row r="165" spans="2:9" ht="17.5" hidden="1">
      <c r="B165" s="660">
        <v>1</v>
      </c>
      <c r="C165" s="618">
        <v>2</v>
      </c>
      <c r="D165" s="661">
        <v>3</v>
      </c>
      <c r="E165" s="618">
        <v>4</v>
      </c>
      <c r="F165" s="618">
        <v>5</v>
      </c>
      <c r="G165" s="618">
        <v>6</v>
      </c>
      <c r="H165" s="695" t="s">
        <v>967</v>
      </c>
      <c r="I165" s="620" t="s">
        <v>968</v>
      </c>
    </row>
    <row r="166" spans="2:9" ht="17.5" hidden="1">
      <c r="B166" s="738" t="s">
        <v>37</v>
      </c>
      <c r="C166" s="739" t="s">
        <v>63</v>
      </c>
      <c r="D166" s="740"/>
      <c r="E166" s="741"/>
      <c r="F166" s="741"/>
      <c r="G166" s="741"/>
      <c r="H166" s="742"/>
      <c r="I166" s="743"/>
    </row>
    <row r="167" spans="2:9" ht="17.5" hidden="1">
      <c r="B167" s="738" t="s">
        <v>6</v>
      </c>
      <c r="C167" s="744" t="s">
        <v>64</v>
      </c>
      <c r="D167" s="745"/>
      <c r="E167" s="700"/>
      <c r="F167" s="700"/>
      <c r="G167" s="700"/>
      <c r="H167" s="701"/>
      <c r="I167" s="662"/>
    </row>
    <row r="168" spans="2:9" ht="17.5" hidden="1">
      <c r="B168" s="746"/>
      <c r="C168" s="744" t="s">
        <v>73</v>
      </c>
      <c r="D168" s="745"/>
      <c r="E168" s="700"/>
      <c r="F168" s="700"/>
      <c r="G168" s="700"/>
      <c r="H168" s="701"/>
      <c r="I168" s="662"/>
    </row>
    <row r="169" spans="2:9" ht="17.25" hidden="1" customHeight="1">
      <c r="B169" s="747">
        <v>1</v>
      </c>
      <c r="C169" s="748" t="s">
        <v>227</v>
      </c>
      <c r="D169" s="749" t="s">
        <v>5</v>
      </c>
      <c r="E169" s="750">
        <v>0</v>
      </c>
      <c r="F169" s="750">
        <v>0</v>
      </c>
      <c r="G169" s="710" t="e">
        <f>+#REF!</f>
        <v>#REF!</v>
      </c>
      <c r="H169" s="719">
        <v>0</v>
      </c>
      <c r="I169" s="751">
        <v>0</v>
      </c>
    </row>
    <row r="170" spans="2:9" ht="17.5" hidden="1">
      <c r="B170" s="747">
        <v>2</v>
      </c>
      <c r="C170" s="629" t="s">
        <v>381</v>
      </c>
      <c r="D170" s="749" t="s">
        <v>5</v>
      </c>
      <c r="E170" s="750">
        <v>0</v>
      </c>
      <c r="F170" s="750">
        <v>0</v>
      </c>
      <c r="G170" s="750">
        <v>0</v>
      </c>
      <c r="H170" s="719">
        <v>0</v>
      </c>
      <c r="I170" s="751">
        <v>0</v>
      </c>
    </row>
    <row r="171" spans="2:9" ht="17.5" hidden="1">
      <c r="B171" s="747">
        <f>+B170+1</f>
        <v>3</v>
      </c>
      <c r="C171" s="629" t="s">
        <v>228</v>
      </c>
      <c r="D171" s="749" t="s">
        <v>5</v>
      </c>
      <c r="E171" s="750">
        <v>0</v>
      </c>
      <c r="F171" s="750">
        <v>0</v>
      </c>
      <c r="G171" s="750">
        <v>0</v>
      </c>
      <c r="H171" s="719">
        <v>0</v>
      </c>
      <c r="I171" s="751">
        <v>0</v>
      </c>
    </row>
    <row r="172" spans="2:9" ht="17.5" hidden="1">
      <c r="B172" s="747">
        <f t="shared" ref="B172:B194" si="18">+B171+1</f>
        <v>4</v>
      </c>
      <c r="C172" s="629" t="s">
        <v>229</v>
      </c>
      <c r="D172" s="749" t="s">
        <v>5</v>
      </c>
      <c r="E172" s="750">
        <v>0</v>
      </c>
      <c r="F172" s="750">
        <v>0</v>
      </c>
      <c r="G172" s="750" t="e">
        <f>+#REF!</f>
        <v>#REF!</v>
      </c>
      <c r="H172" s="719">
        <v>0</v>
      </c>
      <c r="I172" s="751">
        <v>0</v>
      </c>
    </row>
    <row r="173" spans="2:9" ht="17.5" hidden="1">
      <c r="B173" s="747">
        <f t="shared" si="18"/>
        <v>5</v>
      </c>
      <c r="C173" s="752" t="s">
        <v>382</v>
      </c>
      <c r="D173" s="749" t="s">
        <v>5</v>
      </c>
      <c r="E173" s="750">
        <v>1500</v>
      </c>
      <c r="F173" s="645">
        <v>750</v>
      </c>
      <c r="G173" s="750">
        <v>0</v>
      </c>
      <c r="H173" s="719">
        <v>0</v>
      </c>
      <c r="I173" s="751">
        <v>0</v>
      </c>
    </row>
    <row r="174" spans="2:9" ht="17.5" hidden="1">
      <c r="B174" s="747">
        <f t="shared" si="18"/>
        <v>6</v>
      </c>
      <c r="C174" s="748" t="s">
        <v>230</v>
      </c>
      <c r="D174" s="749" t="s">
        <v>5</v>
      </c>
      <c r="E174" s="750">
        <v>0</v>
      </c>
      <c r="F174" s="750">
        <v>0</v>
      </c>
      <c r="G174" s="750">
        <v>0</v>
      </c>
      <c r="H174" s="719">
        <v>0</v>
      </c>
      <c r="I174" s="751">
        <v>0</v>
      </c>
    </row>
    <row r="175" spans="2:9" ht="17.5" hidden="1">
      <c r="B175" s="747">
        <f t="shared" si="18"/>
        <v>7</v>
      </c>
      <c r="C175" s="752" t="s">
        <v>231</v>
      </c>
      <c r="D175" s="749" t="s">
        <v>5</v>
      </c>
      <c r="E175" s="750">
        <v>0</v>
      </c>
      <c r="F175" s="750">
        <v>0</v>
      </c>
      <c r="G175" s="750">
        <v>0</v>
      </c>
      <c r="H175" s="719">
        <v>0</v>
      </c>
      <c r="I175" s="751">
        <v>0</v>
      </c>
    </row>
    <row r="176" spans="2:9" ht="17.5" hidden="1">
      <c r="B176" s="747">
        <f t="shared" si="18"/>
        <v>8</v>
      </c>
      <c r="C176" s="752" t="s">
        <v>232</v>
      </c>
      <c r="D176" s="749" t="s">
        <v>5</v>
      </c>
      <c r="E176" s="750">
        <v>0</v>
      </c>
      <c r="F176" s="750">
        <v>0</v>
      </c>
      <c r="G176" s="750">
        <v>0</v>
      </c>
      <c r="H176" s="719">
        <v>0</v>
      </c>
      <c r="I176" s="751">
        <v>0</v>
      </c>
    </row>
    <row r="177" spans="2:9" ht="17.5" hidden="1">
      <c r="B177" s="747">
        <f t="shared" si="18"/>
        <v>9</v>
      </c>
      <c r="C177" s="752" t="s">
        <v>233</v>
      </c>
      <c r="D177" s="749" t="s">
        <v>5</v>
      </c>
      <c r="E177" s="750">
        <v>0</v>
      </c>
      <c r="F177" s="750">
        <v>0</v>
      </c>
      <c r="G177" s="750">
        <v>0</v>
      </c>
      <c r="H177" s="719">
        <v>0</v>
      </c>
      <c r="I177" s="751">
        <v>0</v>
      </c>
    </row>
    <row r="178" spans="2:9" ht="17.5" hidden="1">
      <c r="B178" s="747">
        <f t="shared" si="18"/>
        <v>10</v>
      </c>
      <c r="C178" s="629" t="s">
        <v>234</v>
      </c>
      <c r="D178" s="749" t="s">
        <v>5</v>
      </c>
      <c r="E178" s="753">
        <v>18972</v>
      </c>
      <c r="F178" s="753">
        <v>18972</v>
      </c>
      <c r="G178" s="750">
        <v>0</v>
      </c>
      <c r="H178" s="719">
        <v>0</v>
      </c>
      <c r="I178" s="751">
        <v>0</v>
      </c>
    </row>
    <row r="179" spans="2:9" ht="17.5" hidden="1">
      <c r="B179" s="747">
        <f t="shared" si="18"/>
        <v>11</v>
      </c>
      <c r="C179" s="629" t="s">
        <v>235</v>
      </c>
      <c r="D179" s="749" t="s">
        <v>5</v>
      </c>
      <c r="E179" s="753">
        <v>84665</v>
      </c>
      <c r="F179" s="753">
        <v>84665</v>
      </c>
      <c r="G179" s="750">
        <v>0</v>
      </c>
      <c r="H179" s="719">
        <v>0</v>
      </c>
      <c r="I179" s="751">
        <v>0</v>
      </c>
    </row>
    <row r="180" spans="2:9" ht="17.5" hidden="1">
      <c r="B180" s="747">
        <f t="shared" si="18"/>
        <v>12</v>
      </c>
      <c r="C180" s="629" t="s">
        <v>236</v>
      </c>
      <c r="D180" s="749" t="s">
        <v>5</v>
      </c>
      <c r="E180" s="750">
        <v>0</v>
      </c>
      <c r="F180" s="750">
        <v>0</v>
      </c>
      <c r="G180" s="750">
        <v>0</v>
      </c>
      <c r="H180" s="719">
        <v>0</v>
      </c>
      <c r="I180" s="751">
        <v>0</v>
      </c>
    </row>
    <row r="181" spans="2:9" ht="17.5" hidden="1">
      <c r="B181" s="747">
        <f t="shared" si="18"/>
        <v>13</v>
      </c>
      <c r="C181" s="629" t="s">
        <v>179</v>
      </c>
      <c r="D181" s="749" t="s">
        <v>5</v>
      </c>
      <c r="E181" s="753">
        <v>23109</v>
      </c>
      <c r="F181" s="753">
        <v>23109</v>
      </c>
      <c r="G181" s="750">
        <v>0</v>
      </c>
      <c r="H181" s="719">
        <v>0</v>
      </c>
      <c r="I181" s="751">
        <v>0</v>
      </c>
    </row>
    <row r="182" spans="2:9" ht="17.5" hidden="1">
      <c r="B182" s="747">
        <f t="shared" si="18"/>
        <v>14</v>
      </c>
      <c r="C182" s="629" t="s">
        <v>1001</v>
      </c>
      <c r="D182" s="749" t="s">
        <v>5</v>
      </c>
      <c r="E182" s="753">
        <v>707</v>
      </c>
      <c r="F182" s="753">
        <v>707</v>
      </c>
      <c r="G182" s="750">
        <v>0</v>
      </c>
      <c r="H182" s="719">
        <v>0</v>
      </c>
      <c r="I182" s="751">
        <v>0</v>
      </c>
    </row>
    <row r="183" spans="2:9" ht="17.5" hidden="1">
      <c r="B183" s="747">
        <f t="shared" si="18"/>
        <v>15</v>
      </c>
      <c r="C183" s="629" t="s">
        <v>237</v>
      </c>
      <c r="D183" s="749" t="s">
        <v>5</v>
      </c>
      <c r="E183" s="753">
        <v>7300</v>
      </c>
      <c r="F183" s="753">
        <v>7300</v>
      </c>
      <c r="G183" s="750">
        <v>0</v>
      </c>
      <c r="H183" s="719">
        <v>0</v>
      </c>
      <c r="I183" s="751">
        <v>0</v>
      </c>
    </row>
    <row r="184" spans="2:9" ht="17.5" hidden="1">
      <c r="B184" s="747">
        <f t="shared" si="18"/>
        <v>16</v>
      </c>
      <c r="C184" s="629" t="s">
        <v>372</v>
      </c>
      <c r="D184" s="749" t="s">
        <v>5</v>
      </c>
      <c r="E184" s="753">
        <v>750</v>
      </c>
      <c r="F184" s="753">
        <v>350</v>
      </c>
      <c r="G184" s="750">
        <v>0</v>
      </c>
      <c r="H184" s="719">
        <v>0</v>
      </c>
      <c r="I184" s="751">
        <v>0</v>
      </c>
    </row>
    <row r="185" spans="2:9" ht="17.5" hidden="1">
      <c r="B185" s="747">
        <f t="shared" si="18"/>
        <v>17</v>
      </c>
      <c r="C185" s="752" t="s">
        <v>1004</v>
      </c>
      <c r="D185" s="749" t="s">
        <v>5</v>
      </c>
      <c r="E185" s="753">
        <v>17000</v>
      </c>
      <c r="F185" s="753">
        <v>17000</v>
      </c>
      <c r="G185" s="750">
        <v>0</v>
      </c>
      <c r="H185" s="719">
        <v>0</v>
      </c>
      <c r="I185" s="751">
        <v>0</v>
      </c>
    </row>
    <row r="186" spans="2:9" ht="17.5" hidden="1">
      <c r="B186" s="747">
        <f t="shared" si="18"/>
        <v>18</v>
      </c>
      <c r="C186" s="752" t="s">
        <v>1005</v>
      </c>
      <c r="D186" s="749" t="s">
        <v>5</v>
      </c>
      <c r="E186" s="753">
        <v>6000</v>
      </c>
      <c r="F186" s="753">
        <v>6000</v>
      </c>
      <c r="G186" s="750">
        <v>0</v>
      </c>
      <c r="H186" s="719">
        <v>0</v>
      </c>
      <c r="I186" s="751">
        <v>0</v>
      </c>
    </row>
    <row r="187" spans="2:9" ht="17.5" hidden="1">
      <c r="B187" s="747">
        <f t="shared" si="18"/>
        <v>19</v>
      </c>
      <c r="C187" s="629" t="s">
        <v>383</v>
      </c>
      <c r="D187" s="749" t="s">
        <v>5</v>
      </c>
      <c r="E187" s="750">
        <v>0</v>
      </c>
      <c r="F187" s="750">
        <v>0</v>
      </c>
      <c r="G187" s="750">
        <v>0</v>
      </c>
      <c r="H187" s="719">
        <v>0</v>
      </c>
      <c r="I187" s="751">
        <v>0</v>
      </c>
    </row>
    <row r="188" spans="2:9" ht="17.5" hidden="1">
      <c r="B188" s="747">
        <f t="shared" si="18"/>
        <v>20</v>
      </c>
      <c r="C188" s="629" t="s">
        <v>384</v>
      </c>
      <c r="D188" s="749" t="s">
        <v>5</v>
      </c>
      <c r="E188" s="753">
        <v>122906</v>
      </c>
      <c r="F188" s="753">
        <v>61450</v>
      </c>
      <c r="G188" s="750">
        <v>0</v>
      </c>
      <c r="H188" s="719">
        <v>0</v>
      </c>
      <c r="I188" s="751">
        <v>0</v>
      </c>
    </row>
    <row r="189" spans="2:9" ht="17.5" hidden="1">
      <c r="B189" s="747">
        <f t="shared" si="18"/>
        <v>21</v>
      </c>
      <c r="C189" s="629" t="s">
        <v>385</v>
      </c>
      <c r="D189" s="749" t="s">
        <v>5</v>
      </c>
      <c r="E189" s="753">
        <v>1000</v>
      </c>
      <c r="F189" s="753">
        <v>500</v>
      </c>
      <c r="G189" s="750">
        <v>0</v>
      </c>
      <c r="H189" s="719">
        <v>0</v>
      </c>
      <c r="I189" s="751">
        <v>0</v>
      </c>
    </row>
    <row r="190" spans="2:9" ht="17.5" hidden="1">
      <c r="B190" s="747">
        <v>22</v>
      </c>
      <c r="C190" s="629" t="s">
        <v>1000</v>
      </c>
      <c r="D190" s="749" t="s">
        <v>5</v>
      </c>
      <c r="E190" s="753">
        <v>200</v>
      </c>
      <c r="F190" s="753">
        <v>200</v>
      </c>
      <c r="G190" s="750">
        <v>0</v>
      </c>
      <c r="H190" s="719">
        <v>0</v>
      </c>
      <c r="I190" s="751">
        <v>0</v>
      </c>
    </row>
    <row r="191" spans="2:9" ht="17.5" hidden="1">
      <c r="B191" s="747">
        <f t="shared" si="18"/>
        <v>23</v>
      </c>
      <c r="C191" s="629" t="s">
        <v>981</v>
      </c>
      <c r="D191" s="749" t="s">
        <v>5</v>
      </c>
      <c r="E191" s="645">
        <v>0</v>
      </c>
      <c r="F191" s="645">
        <v>0</v>
      </c>
      <c r="G191" s="750">
        <v>0</v>
      </c>
      <c r="H191" s="719">
        <v>0</v>
      </c>
      <c r="I191" s="751">
        <v>0</v>
      </c>
    </row>
    <row r="192" spans="2:9" ht="17.5" hidden="1">
      <c r="B192" s="747">
        <f t="shared" si="18"/>
        <v>24</v>
      </c>
      <c r="C192" s="629" t="s">
        <v>77</v>
      </c>
      <c r="D192" s="749" t="s">
        <v>5</v>
      </c>
      <c r="E192" s="753">
        <v>750</v>
      </c>
      <c r="F192" s="645">
        <v>750</v>
      </c>
      <c r="G192" s="750">
        <v>0</v>
      </c>
      <c r="H192" s="719">
        <v>0</v>
      </c>
      <c r="I192" s="751">
        <v>0</v>
      </c>
    </row>
    <row r="193" spans="2:10" ht="17.5" hidden="1">
      <c r="B193" s="747">
        <f t="shared" si="18"/>
        <v>25</v>
      </c>
      <c r="C193" s="629" t="s">
        <v>92</v>
      </c>
      <c r="D193" s="749" t="s">
        <v>5</v>
      </c>
      <c r="E193" s="753">
        <v>8800</v>
      </c>
      <c r="F193" s="753">
        <v>8800</v>
      </c>
      <c r="G193" s="750" t="e">
        <f>+#REF!</f>
        <v>#REF!</v>
      </c>
      <c r="H193" s="719">
        <v>0</v>
      </c>
      <c r="I193" s="751">
        <v>0</v>
      </c>
    </row>
    <row r="194" spans="2:10" ht="17.5" hidden="1">
      <c r="B194" s="747">
        <f t="shared" si="18"/>
        <v>26</v>
      </c>
      <c r="C194" s="629" t="s">
        <v>238</v>
      </c>
      <c r="D194" s="754" t="s">
        <v>5</v>
      </c>
      <c r="E194" s="755">
        <v>91460</v>
      </c>
      <c r="F194" s="755">
        <v>45730</v>
      </c>
      <c r="G194" s="710">
        <f>-F129</f>
        <v>0</v>
      </c>
      <c r="H194" s="719">
        <f t="shared" ref="H194:H195" si="19">G194/E194*100</f>
        <v>0</v>
      </c>
      <c r="I194" s="751">
        <f t="shared" ref="I194" si="20">+G194/F194*100</f>
        <v>0</v>
      </c>
      <c r="J194" s="219"/>
    </row>
    <row r="195" spans="2:10" ht="17.5" hidden="1">
      <c r="B195" s="706"/>
      <c r="C195" s="756" t="s">
        <v>74</v>
      </c>
      <c r="D195" s="757" t="s">
        <v>5</v>
      </c>
      <c r="E195" s="758">
        <f>SUM(E169:E194)</f>
        <v>385119</v>
      </c>
      <c r="F195" s="651">
        <f>+SUM(F169:F194)</f>
        <v>276283</v>
      </c>
      <c r="G195" s="758" t="e">
        <f t="shared" ref="G195" si="21">SUM(G169:G194)</f>
        <v>#REF!</v>
      </c>
      <c r="H195" s="759" t="e">
        <f t="shared" si="19"/>
        <v>#REF!</v>
      </c>
      <c r="I195" s="760" t="e">
        <f>+G195/F195*100</f>
        <v>#REF!</v>
      </c>
      <c r="J195" s="595"/>
    </row>
    <row r="196" spans="2:10" ht="17.5" hidden="1">
      <c r="B196" s="706"/>
      <c r="C196" s="744" t="s">
        <v>89</v>
      </c>
      <c r="D196" s="761"/>
      <c r="E196" s="762"/>
      <c r="F196" s="763"/>
      <c r="G196" s="763"/>
      <c r="H196" s="764"/>
      <c r="I196" s="765"/>
      <c r="J196" s="595"/>
    </row>
    <row r="197" spans="2:10" ht="17.5" hidden="1">
      <c r="B197" s="709">
        <v>1</v>
      </c>
      <c r="C197" s="756" t="s">
        <v>90</v>
      </c>
      <c r="D197" s="749" t="s">
        <v>5</v>
      </c>
      <c r="E197" s="766">
        <v>1000</v>
      </c>
      <c r="F197" s="645">
        <v>500</v>
      </c>
      <c r="G197" s="750">
        <v>0</v>
      </c>
      <c r="H197" s="719">
        <f>G197/E197*100</f>
        <v>0</v>
      </c>
      <c r="I197" s="751">
        <f t="shared" ref="I197:I200" si="22">+G197/F197*100</f>
        <v>0</v>
      </c>
    </row>
    <row r="198" spans="2:10" ht="17.5" hidden="1">
      <c r="B198" s="709">
        <v>2</v>
      </c>
      <c r="C198" s="767" t="s">
        <v>91</v>
      </c>
      <c r="D198" s="749" t="s">
        <v>5</v>
      </c>
      <c r="E198" s="768">
        <v>0</v>
      </c>
      <c r="F198" s="768">
        <v>0</v>
      </c>
      <c r="G198" s="750">
        <v>0</v>
      </c>
      <c r="H198" s="719">
        <v>0</v>
      </c>
      <c r="I198" s="751">
        <v>0</v>
      </c>
    </row>
    <row r="199" spans="2:10" ht="18" hidden="1" customHeight="1">
      <c r="B199" s="709">
        <f>+B198+1</f>
        <v>3</v>
      </c>
      <c r="C199" s="769" t="s">
        <v>386</v>
      </c>
      <c r="D199" s="749" t="s">
        <v>5</v>
      </c>
      <c r="E199" s="768">
        <v>40000</v>
      </c>
      <c r="F199" s="768">
        <v>20000</v>
      </c>
      <c r="G199" s="768">
        <v>0</v>
      </c>
      <c r="H199" s="719">
        <v>0</v>
      </c>
      <c r="I199" s="751">
        <f t="shared" si="22"/>
        <v>0</v>
      </c>
    </row>
    <row r="200" spans="2:10" ht="18" hidden="1" customHeight="1">
      <c r="B200" s="709">
        <v>4</v>
      </c>
      <c r="C200" s="769" t="s">
        <v>1006</v>
      </c>
      <c r="D200" s="749" t="s">
        <v>5</v>
      </c>
      <c r="E200" s="768">
        <v>1000</v>
      </c>
      <c r="F200" s="768">
        <v>500</v>
      </c>
      <c r="G200" s="768">
        <v>0</v>
      </c>
      <c r="H200" s="719">
        <v>0</v>
      </c>
      <c r="I200" s="751">
        <f t="shared" si="22"/>
        <v>0</v>
      </c>
    </row>
    <row r="201" spans="2:10" ht="18" hidden="1" customHeight="1">
      <c r="B201" s="709">
        <v>5</v>
      </c>
      <c r="C201" s="769" t="s">
        <v>180</v>
      </c>
      <c r="D201" s="749" t="s">
        <v>5</v>
      </c>
      <c r="E201" s="768">
        <v>0</v>
      </c>
      <c r="F201" s="768">
        <v>0</v>
      </c>
      <c r="G201" s="768">
        <v>0</v>
      </c>
      <c r="H201" s="719">
        <v>0</v>
      </c>
      <c r="I201" s="751">
        <v>0</v>
      </c>
    </row>
    <row r="202" spans="2:10" ht="18" hidden="1" customHeight="1">
      <c r="B202" s="709">
        <v>6</v>
      </c>
      <c r="C202" s="769" t="s">
        <v>387</v>
      </c>
      <c r="D202" s="749" t="s">
        <v>5</v>
      </c>
      <c r="E202" s="768">
        <v>0</v>
      </c>
      <c r="F202" s="768">
        <v>0</v>
      </c>
      <c r="G202" s="768">
        <v>0</v>
      </c>
      <c r="H202" s="719">
        <v>0</v>
      </c>
      <c r="I202" s="751">
        <v>0</v>
      </c>
    </row>
    <row r="203" spans="2:10" ht="27" hidden="1" customHeight="1">
      <c r="B203" s="770"/>
      <c r="C203" s="771" t="s">
        <v>93</v>
      </c>
      <c r="D203" s="772" t="s">
        <v>5</v>
      </c>
      <c r="E203" s="773">
        <f>SUM(E197:E202)</f>
        <v>42000</v>
      </c>
      <c r="F203" s="651">
        <f>+SUM(F197:F202)</f>
        <v>21000</v>
      </c>
      <c r="G203" s="774">
        <f t="shared" ref="G203" si="23">SUM(G197:G202)</f>
        <v>0</v>
      </c>
      <c r="H203" s="775">
        <f>G203/E203*100</f>
        <v>0</v>
      </c>
      <c r="I203" s="760">
        <f>+G203/F203*100</f>
        <v>0</v>
      </c>
    </row>
    <row r="204" spans="2:10" ht="17.5" hidden="1">
      <c r="B204" s="770"/>
      <c r="C204" s="776" t="s">
        <v>65</v>
      </c>
      <c r="D204" s="777" t="s">
        <v>5</v>
      </c>
      <c r="E204" s="778">
        <f>E195+E203</f>
        <v>427119</v>
      </c>
      <c r="F204" s="651">
        <f>+F195+F203</f>
        <v>297283</v>
      </c>
      <c r="G204" s="779" t="e">
        <f>G195+G203</f>
        <v>#REF!</v>
      </c>
      <c r="H204" s="759" t="e">
        <f>G204/E204*100</f>
        <v>#REF!</v>
      </c>
      <c r="I204" s="760" t="e">
        <f>+G204/F204*100</f>
        <v>#REF!</v>
      </c>
    </row>
    <row r="205" spans="2:10" ht="17.5" hidden="1">
      <c r="B205" s="770" t="s">
        <v>12</v>
      </c>
      <c r="C205" s="776" t="s">
        <v>66</v>
      </c>
      <c r="D205" s="780"/>
      <c r="E205" s="781"/>
      <c r="F205" s="782"/>
      <c r="G205" s="782"/>
      <c r="H205" s="783"/>
      <c r="I205" s="784"/>
    </row>
    <row r="206" spans="2:10" ht="17.5" hidden="1">
      <c r="B206" s="709">
        <v>1</v>
      </c>
      <c r="C206" s="776" t="s">
        <v>94</v>
      </c>
      <c r="D206" s="785" t="s">
        <v>5</v>
      </c>
      <c r="E206" s="768">
        <v>166009</v>
      </c>
      <c r="F206" s="768">
        <v>18247</v>
      </c>
      <c r="G206" s="768">
        <f>-F105</f>
        <v>3868.1736019999998</v>
      </c>
      <c r="H206" s="719">
        <f>G206/E206*100</f>
        <v>2.330098730791704</v>
      </c>
      <c r="I206" s="751">
        <f t="shared" ref="I206:I211" si="24">+G206/F206*100</f>
        <v>21.198956551761931</v>
      </c>
    </row>
    <row r="207" spans="2:10" ht="20.25" hidden="1" customHeight="1">
      <c r="B207" s="709">
        <v>2</v>
      </c>
      <c r="C207" s="756" t="s">
        <v>239</v>
      </c>
      <c r="D207" s="785" t="s">
        <v>5</v>
      </c>
      <c r="E207" s="786">
        <v>118974</v>
      </c>
      <c r="F207" s="786">
        <v>13494</v>
      </c>
      <c r="G207" s="768">
        <f>-F108</f>
        <v>145.89565999999999</v>
      </c>
      <c r="H207" s="719">
        <f>G207/E207*100</f>
        <v>0.1226281876712559</v>
      </c>
      <c r="I207" s="751">
        <f t="shared" si="24"/>
        <v>1.0811891210908551</v>
      </c>
    </row>
    <row r="208" spans="2:10" ht="17.5" hidden="1">
      <c r="B208" s="709">
        <v>3</v>
      </c>
      <c r="C208" s="776" t="s">
        <v>1008</v>
      </c>
      <c r="D208" s="785" t="s">
        <v>5</v>
      </c>
      <c r="E208" s="768">
        <v>0</v>
      </c>
      <c r="F208" s="768">
        <v>0</v>
      </c>
      <c r="G208" s="768">
        <v>295341.50124200003</v>
      </c>
      <c r="H208" s="719">
        <v>0</v>
      </c>
      <c r="I208" s="751">
        <v>0</v>
      </c>
    </row>
    <row r="209" spans="2:10" ht="17.5" hidden="1">
      <c r="B209" s="709">
        <v>4</v>
      </c>
      <c r="C209" s="776" t="s">
        <v>995</v>
      </c>
      <c r="D209" s="785" t="s">
        <v>5</v>
      </c>
      <c r="E209" s="768">
        <v>6282</v>
      </c>
      <c r="F209" s="768">
        <v>0</v>
      </c>
      <c r="G209" s="768">
        <v>0</v>
      </c>
      <c r="H209" s="719">
        <v>0</v>
      </c>
      <c r="I209" s="751">
        <v>0</v>
      </c>
    </row>
    <row r="210" spans="2:10" ht="17.5" hidden="1">
      <c r="B210" s="709">
        <v>5</v>
      </c>
      <c r="C210" s="776" t="s">
        <v>996</v>
      </c>
      <c r="D210" s="785" t="s">
        <v>5</v>
      </c>
      <c r="E210" s="768">
        <v>114361</v>
      </c>
      <c r="F210" s="768">
        <v>11231</v>
      </c>
      <c r="G210" s="768">
        <v>0</v>
      </c>
      <c r="H210" s="719">
        <f>G210/E210*100</f>
        <v>0</v>
      </c>
      <c r="I210" s="751">
        <f t="shared" ref="I210" si="25">+G210/F210*100</f>
        <v>0</v>
      </c>
    </row>
    <row r="211" spans="2:10" ht="17.5" hidden="1">
      <c r="B211" s="709">
        <v>6</v>
      </c>
      <c r="C211" s="776" t="s">
        <v>67</v>
      </c>
      <c r="D211" s="787" t="s">
        <v>5</v>
      </c>
      <c r="E211" s="788">
        <v>10502</v>
      </c>
      <c r="F211" s="788">
        <v>7534</v>
      </c>
      <c r="G211" s="788">
        <v>1081.721358</v>
      </c>
      <c r="H211" s="789">
        <f>G211/E211*100</f>
        <v>10.300146238811655</v>
      </c>
      <c r="I211" s="751">
        <f t="shared" si="24"/>
        <v>14.357862463498805</v>
      </c>
    </row>
    <row r="212" spans="2:10" ht="18" hidden="1" customHeight="1">
      <c r="B212" s="770"/>
      <c r="C212" s="776" t="s">
        <v>68</v>
      </c>
      <c r="D212" s="777" t="s">
        <v>5</v>
      </c>
      <c r="E212" s="790">
        <f>SUM(E206:E211)</f>
        <v>416128</v>
      </c>
      <c r="F212" s="790">
        <f>SUM(F206:F211)</f>
        <v>50506</v>
      </c>
      <c r="G212" s="790">
        <f>SUM(G206:G211)</f>
        <v>300437.29186200001</v>
      </c>
      <c r="H212" s="791">
        <f>G212/E212*100</f>
        <v>72.198287993598129</v>
      </c>
      <c r="I212" s="792">
        <f>+G212/F212*100</f>
        <v>594.8546546192531</v>
      </c>
    </row>
    <row r="213" spans="2:10" ht="23.25" hidden="1" customHeight="1">
      <c r="B213" s="793"/>
      <c r="C213" s="794" t="s">
        <v>69</v>
      </c>
      <c r="D213" s="795" t="s">
        <v>5</v>
      </c>
      <c r="E213" s="796">
        <f>E212+E204</f>
        <v>843247</v>
      </c>
      <c r="F213" s="796">
        <f>F212+F204</f>
        <v>347789</v>
      </c>
      <c r="G213" s="779" t="e">
        <f>G204+G212</f>
        <v>#REF!</v>
      </c>
      <c r="H213" s="759" t="e">
        <f>G213/E213*100</f>
        <v>#REF!</v>
      </c>
      <c r="I213" s="760" t="e">
        <f>+G213/F213*100</f>
        <v>#REF!</v>
      </c>
      <c r="J213" s="548"/>
    </row>
    <row r="214" spans="2:10" ht="17.5" hidden="1">
      <c r="B214" s="793" t="s">
        <v>38</v>
      </c>
      <c r="C214" s="797" t="s">
        <v>70</v>
      </c>
      <c r="D214" s="780"/>
      <c r="E214" s="781"/>
      <c r="F214" s="782"/>
      <c r="G214" s="782"/>
      <c r="H214" s="783"/>
      <c r="I214" s="784"/>
      <c r="J214" s="548"/>
    </row>
    <row r="215" spans="2:10" ht="17.5" hidden="1">
      <c r="B215" s="709">
        <v>1</v>
      </c>
      <c r="C215" s="797" t="s">
        <v>71</v>
      </c>
      <c r="D215" s="785" t="s">
        <v>5</v>
      </c>
      <c r="E215" s="768">
        <v>0</v>
      </c>
      <c r="F215" s="768">
        <v>0</v>
      </c>
      <c r="G215" s="750">
        <v>0</v>
      </c>
      <c r="H215" s="719">
        <v>0</v>
      </c>
      <c r="I215" s="751">
        <v>0</v>
      </c>
      <c r="J215" s="548"/>
    </row>
    <row r="216" spans="2:10" ht="17.5" hidden="1">
      <c r="B216" s="793"/>
      <c r="C216" s="797" t="s">
        <v>95</v>
      </c>
      <c r="D216" s="785" t="s">
        <v>5</v>
      </c>
      <c r="E216" s="768">
        <v>0</v>
      </c>
      <c r="F216" s="768">
        <v>0</v>
      </c>
      <c r="G216" s="750">
        <v>0</v>
      </c>
      <c r="H216" s="719">
        <v>0</v>
      </c>
      <c r="I216" s="751">
        <v>0</v>
      </c>
      <c r="J216" s="548"/>
    </row>
    <row r="217" spans="2:10" ht="17.5" hidden="1">
      <c r="B217" s="793"/>
      <c r="C217" s="797" t="s">
        <v>96</v>
      </c>
      <c r="D217" s="785" t="s">
        <v>5</v>
      </c>
      <c r="E217" s="768">
        <v>0</v>
      </c>
      <c r="F217" s="768">
        <v>0</v>
      </c>
      <c r="G217" s="750">
        <v>0</v>
      </c>
      <c r="H217" s="719">
        <v>0</v>
      </c>
      <c r="I217" s="751">
        <v>0</v>
      </c>
      <c r="J217" s="548"/>
    </row>
    <row r="218" spans="2:10" ht="17.5" hidden="1">
      <c r="B218" s="793"/>
      <c r="C218" s="797" t="s">
        <v>97</v>
      </c>
      <c r="D218" s="785" t="s">
        <v>5</v>
      </c>
      <c r="E218" s="768">
        <v>0</v>
      </c>
      <c r="F218" s="768">
        <v>0</v>
      </c>
      <c r="G218" s="750">
        <v>0</v>
      </c>
      <c r="H218" s="719">
        <v>0</v>
      </c>
      <c r="I218" s="751">
        <v>0</v>
      </c>
      <c r="J218" s="548"/>
    </row>
    <row r="219" spans="2:10" ht="17.5" hidden="1">
      <c r="B219" s="709">
        <v>2</v>
      </c>
      <c r="C219" s="797" t="s">
        <v>254</v>
      </c>
      <c r="D219" s="785" t="s">
        <v>5</v>
      </c>
      <c r="E219" s="768">
        <v>264000</v>
      </c>
      <c r="F219" s="768">
        <v>264000</v>
      </c>
      <c r="G219" s="750">
        <f>F125</f>
        <v>0</v>
      </c>
      <c r="H219" s="719">
        <f t="shared" ref="H219:H222" si="26">G219/E219*100</f>
        <v>0</v>
      </c>
      <c r="I219" s="751">
        <f t="shared" ref="I219:I226" si="27">+G219/F219*100</f>
        <v>0</v>
      </c>
    </row>
    <row r="220" spans="2:10" ht="17.5" hidden="1">
      <c r="B220" s="709">
        <v>3</v>
      </c>
      <c r="C220" s="797" t="s">
        <v>72</v>
      </c>
      <c r="D220" s="785" t="s">
        <v>5</v>
      </c>
      <c r="E220" s="768">
        <v>330000</v>
      </c>
      <c r="F220" s="768">
        <v>330000</v>
      </c>
      <c r="G220" s="750">
        <f>+F123</f>
        <v>35662.207911999998</v>
      </c>
      <c r="H220" s="719">
        <f t="shared" si="26"/>
        <v>10.80672967030303</v>
      </c>
      <c r="I220" s="751">
        <f t="shared" si="27"/>
        <v>10.80672967030303</v>
      </c>
    </row>
    <row r="221" spans="2:10" ht="17.5" hidden="1">
      <c r="B221" s="709">
        <v>4</v>
      </c>
      <c r="C221" s="797" t="s">
        <v>1007</v>
      </c>
      <c r="D221" s="785" t="s">
        <v>5</v>
      </c>
      <c r="E221" s="768">
        <v>337309</v>
      </c>
      <c r="F221" s="768">
        <v>0</v>
      </c>
      <c r="G221" s="768">
        <v>0</v>
      </c>
      <c r="H221" s="719">
        <v>0</v>
      </c>
      <c r="I221" s="751">
        <v>0</v>
      </c>
    </row>
    <row r="222" spans="2:10" ht="17.5" hidden="1">
      <c r="B222" s="709">
        <v>5</v>
      </c>
      <c r="C222" s="797" t="s">
        <v>240</v>
      </c>
      <c r="D222" s="785" t="s">
        <v>5</v>
      </c>
      <c r="E222" s="768">
        <v>5720</v>
      </c>
      <c r="F222" s="768">
        <v>1460</v>
      </c>
      <c r="G222" s="768">
        <f>184174585/1000000</f>
        <v>184.17458500000001</v>
      </c>
      <c r="H222" s="719">
        <f t="shared" si="26"/>
        <v>3.2198354020979023</v>
      </c>
      <c r="I222" s="751">
        <f t="shared" si="27"/>
        <v>12.614697602739728</v>
      </c>
    </row>
    <row r="223" spans="2:10" ht="17.5" hidden="1">
      <c r="B223" s="709">
        <v>6</v>
      </c>
      <c r="C223" s="797" t="s">
        <v>241</v>
      </c>
      <c r="D223" s="785" t="s">
        <v>5</v>
      </c>
      <c r="E223" s="768">
        <v>0</v>
      </c>
      <c r="F223" s="768">
        <v>0</v>
      </c>
      <c r="G223" s="750">
        <v>0</v>
      </c>
      <c r="H223" s="719">
        <v>0</v>
      </c>
      <c r="I223" s="751">
        <v>0</v>
      </c>
    </row>
    <row r="224" spans="2:10" ht="17.5" hidden="1">
      <c r="B224" s="709">
        <v>7</v>
      </c>
      <c r="C224" s="797" t="s">
        <v>242</v>
      </c>
      <c r="D224" s="785" t="s">
        <v>5</v>
      </c>
      <c r="E224" s="768">
        <v>0</v>
      </c>
      <c r="F224" s="768">
        <v>0</v>
      </c>
      <c r="G224" s="750">
        <v>0</v>
      </c>
      <c r="H224" s="719">
        <v>0</v>
      </c>
      <c r="I224" s="751">
        <v>0</v>
      </c>
    </row>
    <row r="225" spans="2:11" ht="17.5" hidden="1">
      <c r="B225" s="709">
        <v>8</v>
      </c>
      <c r="C225" s="797" t="s">
        <v>181</v>
      </c>
      <c r="D225" s="785" t="s">
        <v>5</v>
      </c>
      <c r="E225" s="768">
        <v>0</v>
      </c>
      <c r="F225" s="768">
        <v>0</v>
      </c>
      <c r="G225" s="750">
        <v>0</v>
      </c>
      <c r="H225" s="719">
        <v>0</v>
      </c>
      <c r="I225" s="751">
        <v>0</v>
      </c>
    </row>
    <row r="226" spans="2:11" ht="17.5" hidden="1">
      <c r="B226" s="709">
        <v>9</v>
      </c>
      <c r="C226" s="797" t="s">
        <v>243</v>
      </c>
      <c r="D226" s="787" t="s">
        <v>5</v>
      </c>
      <c r="E226" s="788">
        <v>10503</v>
      </c>
      <c r="F226" s="788">
        <v>7535</v>
      </c>
      <c r="G226" s="798">
        <v>8160</v>
      </c>
      <c r="H226" s="719">
        <f>G226/E226*100</f>
        <v>77.692087974864322</v>
      </c>
      <c r="I226" s="751">
        <f t="shared" si="27"/>
        <v>108.29462508294625</v>
      </c>
    </row>
    <row r="227" spans="2:11" ht="21.75" hidden="1" customHeight="1">
      <c r="B227" s="793"/>
      <c r="C227" s="799" t="s">
        <v>75</v>
      </c>
      <c r="D227" s="795" t="s">
        <v>5</v>
      </c>
      <c r="E227" s="796">
        <f>SUM(E216:E226)</f>
        <v>947532</v>
      </c>
      <c r="F227" s="796">
        <f>SUM(F216:F226)</f>
        <v>602995</v>
      </c>
      <c r="G227" s="796">
        <f>SUM(G216:G226)</f>
        <v>44006.382496999999</v>
      </c>
      <c r="H227" s="759">
        <f>G227/E227*100</f>
        <v>4.6443162338580644</v>
      </c>
      <c r="I227" s="760">
        <f>+G227/F227*100</f>
        <v>7.2979680589391291</v>
      </c>
    </row>
    <row r="228" spans="2:11" ht="23.25" hidden="1" customHeight="1">
      <c r="B228" s="793"/>
      <c r="C228" s="799" t="s">
        <v>98</v>
      </c>
      <c r="D228" s="795" t="s">
        <v>5</v>
      </c>
      <c r="E228" s="796">
        <v>56215</v>
      </c>
      <c r="F228" s="796">
        <v>56215</v>
      </c>
      <c r="G228" s="796">
        <v>50219.215704000002</v>
      </c>
      <c r="H228" s="759">
        <f>G228/E228*100</f>
        <v>89.334191415102737</v>
      </c>
      <c r="I228" s="760">
        <f>+G228/F228*100</f>
        <v>89.334191415102737</v>
      </c>
    </row>
    <row r="229" spans="2:11" ht="18" hidden="1" customHeight="1">
      <c r="B229" s="800"/>
      <c r="C229" s="801" t="s">
        <v>99</v>
      </c>
      <c r="D229" s="795" t="s">
        <v>5</v>
      </c>
      <c r="E229" s="796">
        <f>E228+E227-E213</f>
        <v>160500</v>
      </c>
      <c r="F229" s="796">
        <f>F228+F227-F213</f>
        <v>311421</v>
      </c>
      <c r="G229" s="796" t="e">
        <f>G228+G227-G213</f>
        <v>#REF!</v>
      </c>
      <c r="H229" s="759" t="e">
        <f>G229/E229*100</f>
        <v>#REF!</v>
      </c>
      <c r="I229" s="760" t="e">
        <f>+G229/F229*100</f>
        <v>#REF!</v>
      </c>
    </row>
    <row r="230" spans="2:11" ht="11.25" hidden="1" customHeight="1">
      <c r="B230" s="226"/>
      <c r="C230" s="226"/>
      <c r="D230" s="226"/>
      <c r="F230" s="227"/>
      <c r="G230" s="227"/>
    </row>
    <row r="231" spans="2:11" hidden="1">
      <c r="B231" s="226"/>
      <c r="C231" s="226"/>
      <c r="D231" s="226"/>
      <c r="E231" s="241">
        <f>+E229-E136</f>
        <v>117200.15</v>
      </c>
      <c r="F231" s="379" t="e">
        <f>+F229-#REF!</f>
        <v>#REF!</v>
      </c>
      <c r="G231" s="602" t="e">
        <f>+G229-F136</f>
        <v>#REF!</v>
      </c>
      <c r="H231" s="602" t="e">
        <f>+H229-G136</f>
        <v>#REF!</v>
      </c>
      <c r="I231" s="602" t="e">
        <f>+I229-H136</f>
        <v>#REF!</v>
      </c>
    </row>
    <row r="232" spans="2:11" hidden="1">
      <c r="B232" s="226"/>
      <c r="C232" s="226"/>
      <c r="D232" s="226"/>
      <c r="F232" s="227"/>
      <c r="G232" s="227"/>
    </row>
    <row r="233" spans="2:11" hidden="1">
      <c r="B233" s="226"/>
      <c r="C233" s="226"/>
      <c r="D233" s="226"/>
      <c r="E233" s="240"/>
      <c r="F233" s="227"/>
      <c r="G233" s="227"/>
      <c r="H233" s="248"/>
    </row>
    <row r="234" spans="2:11" ht="21" hidden="1">
      <c r="B234" s="226"/>
      <c r="C234" s="241"/>
      <c r="D234" s="226"/>
      <c r="E234" s="240"/>
      <c r="F234" s="507"/>
      <c r="G234" s="507"/>
    </row>
    <row r="235" spans="2:11" hidden="1">
      <c r="B235" s="226"/>
      <c r="C235" s="247"/>
      <c r="D235" s="226"/>
      <c r="F235" s="227"/>
      <c r="G235" s="227"/>
    </row>
    <row r="236" spans="2:11" hidden="1">
      <c r="B236" s="226"/>
      <c r="C236" s="226"/>
      <c r="D236" s="226"/>
      <c r="F236" s="227"/>
      <c r="G236" s="227"/>
    </row>
    <row r="237" spans="2:11" ht="21" hidden="1">
      <c r="B237" s="226"/>
      <c r="C237" s="226"/>
      <c r="D237" s="226"/>
      <c r="F237" s="228"/>
      <c r="G237" s="228"/>
    </row>
    <row r="238" spans="2:11" hidden="1">
      <c r="B238" s="226"/>
      <c r="C238" s="226"/>
      <c r="D238" s="226"/>
    </row>
    <row r="239" spans="2:11" s="226" customFormat="1" hidden="1">
      <c r="I239" s="613"/>
      <c r="J239" s="218"/>
      <c r="K239" s="218"/>
    </row>
    <row r="240" spans="2:11" s="226" customFormat="1" hidden="1">
      <c r="I240" s="613"/>
      <c r="J240" s="218"/>
      <c r="K240" s="218"/>
    </row>
    <row r="241" spans="2:11" s="226" customFormat="1" hidden="1">
      <c r="I241" s="613"/>
      <c r="J241" s="218"/>
      <c r="K241" s="218"/>
    </row>
    <row r="242" spans="2:11" s="226" customFormat="1" hidden="1">
      <c r="I242" s="613"/>
      <c r="J242" s="218"/>
      <c r="K242" s="218"/>
    </row>
    <row r="243" spans="2:11" s="226" customFormat="1" hidden="1">
      <c r="I243" s="613"/>
      <c r="J243" s="218"/>
      <c r="K243" s="218"/>
    </row>
    <row r="244" spans="2:11" s="226" customFormat="1" hidden="1">
      <c r="I244" s="613"/>
      <c r="J244" s="218"/>
      <c r="K244" s="218"/>
    </row>
    <row r="245" spans="2:11" s="226" customFormat="1" hidden="1">
      <c r="I245" s="613"/>
      <c r="J245" s="218"/>
      <c r="K245" s="218"/>
    </row>
    <row r="246" spans="2:11" s="226" customFormat="1" hidden="1">
      <c r="I246" s="613"/>
      <c r="J246" s="218"/>
      <c r="K246" s="218"/>
    </row>
    <row r="247" spans="2:11" s="226" customFormat="1" hidden="1">
      <c r="I247" s="613"/>
      <c r="J247" s="218"/>
      <c r="K247" s="218"/>
    </row>
    <row r="248" spans="2:11" s="226" customFormat="1" hidden="1">
      <c r="I248" s="613"/>
      <c r="J248" s="218"/>
      <c r="K248" s="218"/>
    </row>
    <row r="249" spans="2:11" s="226" customFormat="1" hidden="1">
      <c r="I249" s="613"/>
      <c r="J249" s="218"/>
      <c r="K249" s="218"/>
    </row>
    <row r="250" spans="2:11" s="226" customFormat="1" hidden="1">
      <c r="I250" s="613"/>
      <c r="J250" s="218"/>
      <c r="K250" s="218"/>
    </row>
    <row r="251" spans="2:11" s="226" customFormat="1" hidden="1">
      <c r="I251" s="613"/>
      <c r="J251" s="218"/>
      <c r="K251" s="218"/>
    </row>
    <row r="252" spans="2:11" s="226" customFormat="1" hidden="1">
      <c r="I252" s="613"/>
      <c r="J252" s="218"/>
      <c r="K252" s="218"/>
    </row>
    <row r="253" spans="2:11" s="226" customFormat="1" hidden="1">
      <c r="I253" s="613"/>
      <c r="J253" s="218"/>
      <c r="K253" s="218"/>
    </row>
    <row r="254" spans="2:11" s="226" customFormat="1">
      <c r="I254" s="613"/>
      <c r="J254" s="218"/>
      <c r="K254" s="218"/>
    </row>
    <row r="255" spans="2:11">
      <c r="B255" s="226"/>
      <c r="C255" s="226"/>
      <c r="D255" s="226"/>
    </row>
    <row r="256" spans="2:11">
      <c r="B256" s="226"/>
      <c r="C256" s="226"/>
      <c r="D256" s="226"/>
    </row>
    <row r="257" spans="2:9">
      <c r="B257" s="226"/>
      <c r="C257" s="226"/>
      <c r="D257" s="226"/>
    </row>
    <row r="258" spans="2:9">
      <c r="B258" s="226"/>
      <c r="C258" s="226"/>
      <c r="D258" s="226"/>
    </row>
    <row r="259" spans="2:9">
      <c r="B259" s="226"/>
      <c r="C259" s="226"/>
      <c r="D259" s="226"/>
    </row>
    <row r="260" spans="2:9">
      <c r="B260" s="226"/>
      <c r="C260" s="226"/>
      <c r="D260" s="226"/>
    </row>
    <row r="261" spans="2:9" hidden="1">
      <c r="B261" s="226"/>
      <c r="C261" s="226"/>
      <c r="D261" s="226"/>
    </row>
    <row r="262" spans="2:9" hidden="1">
      <c r="B262" s="226"/>
      <c r="C262" s="226"/>
      <c r="D262" s="226"/>
    </row>
    <row r="263" spans="2:9" hidden="1">
      <c r="B263" s="226"/>
      <c r="C263" s="226"/>
      <c r="D263" s="226"/>
    </row>
    <row r="264" spans="2:9" hidden="1">
      <c r="B264" s="226"/>
      <c r="C264" s="226"/>
      <c r="D264" s="226"/>
      <c r="E264" s="247">
        <f>E137+E138-E11-E12</f>
        <v>0</v>
      </c>
      <c r="F264" s="247"/>
      <c r="G264" s="247">
        <f>F137+F138-F11-F12</f>
        <v>0</v>
      </c>
    </row>
    <row r="265" spans="2:9" ht="59.25" hidden="1" customHeight="1">
      <c r="B265" s="657" t="s">
        <v>2</v>
      </c>
      <c r="C265" s="658" t="s">
        <v>3</v>
      </c>
      <c r="D265" s="659" t="s">
        <v>4</v>
      </c>
      <c r="E265" s="624" t="s">
        <v>984</v>
      </c>
      <c r="F265" s="625" t="s">
        <v>1012</v>
      </c>
      <c r="G265" s="625" t="s">
        <v>1013</v>
      </c>
      <c r="H265" s="852" t="s">
        <v>15</v>
      </c>
      <c r="I265" s="853"/>
    </row>
    <row r="266" spans="2:9" ht="17.5" hidden="1">
      <c r="B266" s="660">
        <v>1</v>
      </c>
      <c r="C266" s="618">
        <v>2</v>
      </c>
      <c r="D266" s="661">
        <v>3</v>
      </c>
      <c r="E266" s="618">
        <v>4</v>
      </c>
      <c r="F266" s="618">
        <v>5</v>
      </c>
      <c r="G266" s="618">
        <v>6</v>
      </c>
      <c r="H266" s="619" t="s">
        <v>967</v>
      </c>
      <c r="I266" s="620" t="s">
        <v>968</v>
      </c>
    </row>
    <row r="267" spans="2:9" ht="17.5" hidden="1">
      <c r="B267" s="626" t="s">
        <v>6</v>
      </c>
      <c r="C267" s="627" t="s">
        <v>350</v>
      </c>
      <c r="D267" s="628"/>
      <c r="E267" s="629"/>
      <c r="F267" s="630"/>
      <c r="G267" s="630"/>
      <c r="H267" s="630"/>
      <c r="I267" s="662"/>
    </row>
    <row r="268" spans="2:9" ht="17.5" hidden="1">
      <c r="B268" s="632">
        <v>4101</v>
      </c>
      <c r="C268" s="629" t="s">
        <v>351</v>
      </c>
      <c r="D268" s="634" t="s">
        <v>5</v>
      </c>
      <c r="E268" s="635">
        <v>1622</v>
      </c>
      <c r="F268" s="636">
        <v>1082</v>
      </c>
      <c r="G268" s="636">
        <v>0</v>
      </c>
      <c r="H268" s="633">
        <f t="shared" ref="H268:H270" si="28">+G268/E268*100</f>
        <v>0</v>
      </c>
      <c r="I268" s="633">
        <v>0</v>
      </c>
    </row>
    <row r="269" spans="2:9" ht="17.5" hidden="1">
      <c r="B269" s="632">
        <v>4102</v>
      </c>
      <c r="C269" s="629" t="s">
        <v>352</v>
      </c>
      <c r="D269" s="634"/>
      <c r="E269" s="635">
        <v>177702</v>
      </c>
      <c r="F269" s="636">
        <v>118468</v>
      </c>
      <c r="G269" s="636">
        <v>0</v>
      </c>
      <c r="H269" s="633">
        <f t="shared" si="28"/>
        <v>0</v>
      </c>
      <c r="I269" s="633">
        <v>0</v>
      </c>
    </row>
    <row r="270" spans="2:9" ht="17.5" hidden="1">
      <c r="B270" s="632">
        <v>4199</v>
      </c>
      <c r="C270" s="629" t="s">
        <v>989</v>
      </c>
      <c r="D270" s="634"/>
      <c r="E270" s="635">
        <v>196364</v>
      </c>
      <c r="F270" s="636">
        <v>130909</v>
      </c>
      <c r="G270" s="636">
        <v>0</v>
      </c>
      <c r="H270" s="633">
        <f t="shared" si="28"/>
        <v>0</v>
      </c>
      <c r="I270" s="633">
        <v>0</v>
      </c>
    </row>
    <row r="271" spans="2:9" ht="17.5" hidden="1">
      <c r="B271" s="632"/>
      <c r="C271" s="629"/>
      <c r="D271" s="634"/>
      <c r="E271" s="635"/>
      <c r="F271" s="645"/>
      <c r="G271" s="645"/>
      <c r="H271" s="645"/>
      <c r="I271" s="662"/>
    </row>
    <row r="272" spans="2:9" ht="17.5" hidden="1">
      <c r="B272" s="632"/>
      <c r="C272" s="627" t="s">
        <v>17</v>
      </c>
      <c r="D272" s="646" t="s">
        <v>5</v>
      </c>
      <c r="E272" s="647">
        <f>+SUM(E268:E270)</f>
        <v>375688</v>
      </c>
      <c r="F272" s="651">
        <f t="shared" ref="F272" si="29">+SUM(F268:F270)</f>
        <v>250459</v>
      </c>
      <c r="G272" s="651">
        <f t="shared" ref="G272" si="30">+SUM(G268:G270)</f>
        <v>0</v>
      </c>
      <c r="H272" s="648">
        <f>+G272/E272*100</f>
        <v>0</v>
      </c>
      <c r="I272" s="639">
        <v>0</v>
      </c>
    </row>
    <row r="273" spans="2:11" ht="17.5" hidden="1">
      <c r="B273" s="632"/>
      <c r="C273" s="629"/>
      <c r="D273" s="634"/>
      <c r="E273" s="635"/>
      <c r="F273" s="644"/>
      <c r="G273" s="644"/>
      <c r="H273" s="644"/>
      <c r="I273" s="662"/>
    </row>
    <row r="274" spans="2:11" ht="17.5" hidden="1">
      <c r="B274" s="626" t="s">
        <v>12</v>
      </c>
      <c r="C274" s="627" t="s">
        <v>27</v>
      </c>
      <c r="D274" s="628"/>
      <c r="E274" s="629"/>
      <c r="F274" s="630"/>
      <c r="G274" s="630"/>
      <c r="H274" s="630"/>
      <c r="I274" s="662"/>
    </row>
    <row r="275" spans="2:11" ht="17.5" hidden="1">
      <c r="B275" s="642">
        <v>5101</v>
      </c>
      <c r="C275" s="629" t="s">
        <v>18</v>
      </c>
      <c r="D275" s="634" t="s">
        <v>5</v>
      </c>
      <c r="E275" s="635">
        <v>21963</v>
      </c>
      <c r="F275" s="636">
        <v>16562</v>
      </c>
      <c r="G275" s="644">
        <v>11182.755369</v>
      </c>
      <c r="H275" s="633">
        <f t="shared" ref="H275:H285" si="31">+G275/E275*100</f>
        <v>50.916338246141237</v>
      </c>
      <c r="I275" s="633">
        <f t="shared" ref="I275:I277" si="32">+G275/F275*100</f>
        <v>67.520561339210232</v>
      </c>
      <c r="J275" s="802"/>
    </row>
    <row r="276" spans="2:11" ht="17.5" hidden="1">
      <c r="B276" s="642" t="s">
        <v>353</v>
      </c>
      <c r="C276" s="629" t="s">
        <v>19</v>
      </c>
      <c r="D276" s="634" t="s">
        <v>5</v>
      </c>
      <c r="E276" s="635">
        <v>15866</v>
      </c>
      <c r="F276" s="636">
        <v>11899</v>
      </c>
      <c r="G276" s="644">
        <v>6002.4938009999996</v>
      </c>
      <c r="H276" s="633">
        <f t="shared" si="31"/>
        <v>37.832432881633679</v>
      </c>
      <c r="I276" s="633">
        <f t="shared" si="32"/>
        <v>50.445363484326414</v>
      </c>
      <c r="J276" s="802"/>
    </row>
    <row r="277" spans="2:11" ht="17.5" hidden="1">
      <c r="B277" s="642" t="s">
        <v>354</v>
      </c>
      <c r="C277" s="629" t="s">
        <v>20</v>
      </c>
      <c r="D277" s="634" t="s">
        <v>5</v>
      </c>
      <c r="E277" s="635">
        <v>19808</v>
      </c>
      <c r="F277" s="636">
        <v>13541</v>
      </c>
      <c r="G277" s="644">
        <v>25.328250000000001</v>
      </c>
      <c r="H277" s="633">
        <f t="shared" si="31"/>
        <v>0.12786879038772211</v>
      </c>
      <c r="I277" s="633">
        <f t="shared" si="32"/>
        <v>0.18704859316150951</v>
      </c>
      <c r="J277" s="802"/>
    </row>
    <row r="278" spans="2:11" ht="17.5" hidden="1">
      <c r="B278" s="642" t="s">
        <v>355</v>
      </c>
      <c r="C278" s="629" t="s">
        <v>21</v>
      </c>
      <c r="D278" s="634" t="s">
        <v>5</v>
      </c>
      <c r="E278" s="635">
        <v>73508</v>
      </c>
      <c r="F278" s="636">
        <v>49005</v>
      </c>
      <c r="G278" s="645">
        <v>0</v>
      </c>
      <c r="H278" s="633">
        <f t="shared" si="31"/>
        <v>0</v>
      </c>
      <c r="I278" s="633">
        <v>0</v>
      </c>
      <c r="J278" s="802"/>
    </row>
    <row r="279" spans="2:11" ht="17.5" hidden="1">
      <c r="B279" s="642" t="s">
        <v>356</v>
      </c>
      <c r="C279" s="629" t="s">
        <v>22</v>
      </c>
      <c r="D279" s="634" t="s">
        <v>5</v>
      </c>
      <c r="E279" s="635">
        <v>18245</v>
      </c>
      <c r="F279" s="636">
        <v>13240</v>
      </c>
      <c r="G279" s="644">
        <v>5910.7591659999998</v>
      </c>
      <c r="H279" s="633">
        <f t="shared" si="31"/>
        <v>32.396597237599337</v>
      </c>
      <c r="I279" s="633">
        <f t="shared" ref="I279:I280" si="33">+G279/F279*100</f>
        <v>44.643196117824772</v>
      </c>
      <c r="J279" s="802"/>
    </row>
    <row r="280" spans="2:11" ht="17.5" hidden="1">
      <c r="B280" s="642" t="s">
        <v>357</v>
      </c>
      <c r="C280" s="629" t="s">
        <v>23</v>
      </c>
      <c r="D280" s="634" t="s">
        <v>5</v>
      </c>
      <c r="E280" s="635">
        <v>4536</v>
      </c>
      <c r="F280" s="636">
        <v>3153</v>
      </c>
      <c r="G280" s="644">
        <v>2350.943057</v>
      </c>
      <c r="H280" s="633">
        <f t="shared" si="31"/>
        <v>51.828550639329805</v>
      </c>
      <c r="I280" s="633">
        <f t="shared" si="33"/>
        <v>74.562101395496356</v>
      </c>
      <c r="J280" s="802"/>
    </row>
    <row r="281" spans="2:11" ht="17.5" hidden="1">
      <c r="B281" s="642" t="s">
        <v>358</v>
      </c>
      <c r="C281" s="663" t="s">
        <v>936</v>
      </c>
      <c r="D281" s="634" t="s">
        <v>5</v>
      </c>
      <c r="E281" s="635">
        <v>341</v>
      </c>
      <c r="F281" s="636">
        <v>222</v>
      </c>
      <c r="G281" s="645">
        <v>0</v>
      </c>
      <c r="H281" s="633">
        <f t="shared" si="31"/>
        <v>0</v>
      </c>
      <c r="I281" s="633">
        <v>0</v>
      </c>
      <c r="J281" s="802"/>
    </row>
    <row r="282" spans="2:11" ht="17.5" hidden="1">
      <c r="B282" s="642" t="s">
        <v>359</v>
      </c>
      <c r="C282" s="629" t="s">
        <v>24</v>
      </c>
      <c r="D282" s="634" t="s">
        <v>5</v>
      </c>
      <c r="E282" s="635">
        <v>1652</v>
      </c>
      <c r="F282" s="636">
        <v>1059</v>
      </c>
      <c r="G282" s="644">
        <v>410.54739799999999</v>
      </c>
      <c r="H282" s="633">
        <f t="shared" si="31"/>
        <v>24.851537409200969</v>
      </c>
      <c r="I282" s="633">
        <f t="shared" ref="I282:I285" si="34">+G282/F282*100</f>
        <v>38.767459678942394</v>
      </c>
      <c r="J282" s="802"/>
    </row>
    <row r="283" spans="2:11" ht="17.5" hidden="1">
      <c r="B283" s="642" t="s">
        <v>360</v>
      </c>
      <c r="C283" s="629" t="s">
        <v>25</v>
      </c>
      <c r="D283" s="634" t="s">
        <v>5</v>
      </c>
      <c r="E283" s="635">
        <v>10090</v>
      </c>
      <c r="F283" s="636">
        <v>8101</v>
      </c>
      <c r="G283" s="644">
        <v>2078.6149260000002</v>
      </c>
      <c r="H283" s="633">
        <f t="shared" si="31"/>
        <v>20.600742576808724</v>
      </c>
      <c r="I283" s="633">
        <f t="shared" si="34"/>
        <v>25.658744920380201</v>
      </c>
      <c r="J283" s="802"/>
    </row>
    <row r="284" spans="2:11" ht="17.5" hidden="1">
      <c r="B284" s="626"/>
      <c r="C284" s="627" t="s">
        <v>26</v>
      </c>
      <c r="D284" s="646" t="s">
        <v>5</v>
      </c>
      <c r="E284" s="647">
        <f>SUM(E275:E283)</f>
        <v>166009</v>
      </c>
      <c r="F284" s="647">
        <f t="shared" ref="F284:G284" si="35">SUM(F275:F283)</f>
        <v>116782</v>
      </c>
      <c r="G284" s="647">
        <f t="shared" si="35"/>
        <v>27961.441966999999</v>
      </c>
      <c r="H284" s="648">
        <f t="shared" si="31"/>
        <v>16.843328956261409</v>
      </c>
      <c r="I284" s="648">
        <f t="shared" si="34"/>
        <v>23.943280614306996</v>
      </c>
      <c r="J284" s="802"/>
      <c r="K284" s="803"/>
    </row>
    <row r="285" spans="2:11" ht="17.5" hidden="1">
      <c r="B285" s="632"/>
      <c r="C285" s="627" t="s">
        <v>100</v>
      </c>
      <c r="D285" s="646" t="s">
        <v>5</v>
      </c>
      <c r="E285" s="647">
        <f>E272-E284</f>
        <v>209679</v>
      </c>
      <c r="F285" s="647">
        <f>F272-F284</f>
        <v>133677</v>
      </c>
      <c r="G285" s="647">
        <f>G272-G284</f>
        <v>-27961.441966999999</v>
      </c>
      <c r="H285" s="648">
        <f t="shared" si="31"/>
        <v>-13.335356410036292</v>
      </c>
      <c r="I285" s="648">
        <f t="shared" si="34"/>
        <v>-20.917167476080404</v>
      </c>
    </row>
    <row r="286" spans="2:11" ht="17.5" hidden="1">
      <c r="B286" s="626" t="s">
        <v>28</v>
      </c>
      <c r="C286" s="627" t="s">
        <v>32</v>
      </c>
      <c r="D286" s="628"/>
      <c r="E286" s="629"/>
      <c r="F286" s="630"/>
      <c r="G286" s="630"/>
      <c r="H286" s="630"/>
      <c r="I286" s="662"/>
    </row>
    <row r="287" spans="2:11" ht="17.5" hidden="1">
      <c r="B287" s="632">
        <v>6100</v>
      </c>
      <c r="C287" s="629" t="s">
        <v>29</v>
      </c>
      <c r="D287" s="634" t="s">
        <v>5</v>
      </c>
      <c r="E287" s="635">
        <v>12220</v>
      </c>
      <c r="F287" s="636">
        <v>10560</v>
      </c>
      <c r="G287" s="644">
        <v>15811.28737</v>
      </c>
      <c r="H287" s="633">
        <f t="shared" ref="H287:H288" si="36">+G287/E287*100</f>
        <v>129.38860368248771</v>
      </c>
      <c r="I287" s="633">
        <f t="shared" ref="I287:I288" si="37">+G287/F287*100</f>
        <v>149.72810009469697</v>
      </c>
    </row>
    <row r="288" spans="2:11" ht="17.5" hidden="1">
      <c r="B288" s="632">
        <v>6200</v>
      </c>
      <c r="C288" s="629" t="s">
        <v>30</v>
      </c>
      <c r="D288" s="634" t="s">
        <v>5</v>
      </c>
      <c r="E288" s="635">
        <v>118975</v>
      </c>
      <c r="F288" s="636">
        <v>78092</v>
      </c>
      <c r="G288" s="644">
        <v>6692.694305</v>
      </c>
      <c r="H288" s="633">
        <f t="shared" si="36"/>
        <v>5.6252946459340194</v>
      </c>
      <c r="I288" s="633">
        <f t="shared" si="37"/>
        <v>8.5702687919377141</v>
      </c>
    </row>
    <row r="289" spans="2:9" ht="17.5" hidden="1">
      <c r="B289" s="632"/>
      <c r="C289" s="629" t="s">
        <v>31</v>
      </c>
      <c r="D289" s="634" t="s">
        <v>5</v>
      </c>
      <c r="E289" s="638">
        <f>E287-E288</f>
        <v>-106755</v>
      </c>
      <c r="F289" s="638">
        <f>F287-F288</f>
        <v>-67532</v>
      </c>
      <c r="G289" s="638">
        <f>G287-G288</f>
        <v>9118.5930650000009</v>
      </c>
      <c r="H289" s="639">
        <f>+G289/E289*100</f>
        <v>-8.5416074797433374</v>
      </c>
      <c r="I289" s="639">
        <f>+G289/F289*100</f>
        <v>-13.50262551827282</v>
      </c>
    </row>
    <row r="290" spans="2:9" ht="17.5" hidden="1">
      <c r="B290" s="626"/>
      <c r="C290" s="627" t="s">
        <v>33</v>
      </c>
      <c r="D290" s="664" t="s">
        <v>5</v>
      </c>
      <c r="E290" s="665">
        <f>E272-E284+E289</f>
        <v>102924</v>
      </c>
      <c r="F290" s="665">
        <f>F272-F284+F289</f>
        <v>66145</v>
      </c>
      <c r="G290" s="665">
        <f>G272-G284+G289</f>
        <v>-18842.848901999998</v>
      </c>
      <c r="H290" s="648">
        <f>+G290/E290*100</f>
        <v>-18.307536533753058</v>
      </c>
      <c r="I290" s="648">
        <f>+G290/F290*100</f>
        <v>-28.487185580164788</v>
      </c>
    </row>
    <row r="291" spans="2:9" ht="17.5" hidden="1">
      <c r="B291" s="632">
        <v>7110</v>
      </c>
      <c r="C291" s="629" t="s">
        <v>990</v>
      </c>
      <c r="D291" s="634" t="s">
        <v>5</v>
      </c>
      <c r="E291" s="635">
        <v>-25731</v>
      </c>
      <c r="F291" s="636">
        <v>-17154</v>
      </c>
      <c r="G291" s="636">
        <v>0</v>
      </c>
      <c r="H291" s="633">
        <v>0</v>
      </c>
      <c r="I291" s="633">
        <v>0</v>
      </c>
    </row>
    <row r="292" spans="2:9" ht="17.5" hidden="1">
      <c r="B292" s="632">
        <v>7220</v>
      </c>
      <c r="C292" s="629" t="s">
        <v>991</v>
      </c>
      <c r="D292" s="634" t="s">
        <v>5</v>
      </c>
      <c r="E292" s="635">
        <v>0</v>
      </c>
      <c r="F292" s="636">
        <v>0</v>
      </c>
      <c r="G292" s="636">
        <v>0</v>
      </c>
      <c r="H292" s="633">
        <v>0</v>
      </c>
      <c r="I292" s="633">
        <v>0</v>
      </c>
    </row>
    <row r="293" spans="2:9" ht="17.5" hidden="1">
      <c r="B293" s="632">
        <v>8100</v>
      </c>
      <c r="C293" s="629" t="s">
        <v>992</v>
      </c>
      <c r="D293" s="634" t="s">
        <v>5</v>
      </c>
      <c r="E293" s="635">
        <v>-23158</v>
      </c>
      <c r="F293" s="636">
        <v>-15439</v>
      </c>
      <c r="G293" s="636">
        <v>0</v>
      </c>
      <c r="H293" s="633">
        <v>0</v>
      </c>
      <c r="I293" s="633">
        <v>0</v>
      </c>
    </row>
    <row r="294" spans="2:9" ht="17.5" hidden="1">
      <c r="B294" s="652">
        <v>3000</v>
      </c>
      <c r="C294" s="653" t="s">
        <v>993</v>
      </c>
      <c r="D294" s="666" t="s">
        <v>5</v>
      </c>
      <c r="E294" s="647">
        <f>+E290+E291+E293</f>
        <v>54035</v>
      </c>
      <c r="F294" s="647">
        <f>+F290+F291+F293</f>
        <v>33552</v>
      </c>
      <c r="G294" s="647">
        <f>+G290+G291+G293</f>
        <v>-18842.848901999998</v>
      </c>
      <c r="H294" s="648">
        <f>+G294/E294*100</f>
        <v>-34.871562694549823</v>
      </c>
      <c r="I294" s="648">
        <f>+G294/F294*100</f>
        <v>-56.160136212446346</v>
      </c>
    </row>
    <row r="295" spans="2:9" hidden="1"/>
    <row r="296" spans="2:9" hidden="1"/>
    <row r="297" spans="2:9" hidden="1"/>
    <row r="298" spans="2:9" hidden="1"/>
    <row r="299" spans="2:9" hidden="1"/>
    <row r="300" spans="2:9" hidden="1"/>
    <row r="301" spans="2:9" hidden="1"/>
    <row r="302" spans="2:9" hidden="1"/>
    <row r="303" spans="2:9" hidden="1"/>
    <row r="304" spans="2:9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32" spans="6:6">
      <c r="F332" s="240">
        <f>+F136-F11-F12</f>
        <v>0</v>
      </c>
    </row>
  </sheetData>
  <mergeCells count="5">
    <mergeCell ref="H265:I265"/>
    <mergeCell ref="H56:I56"/>
    <mergeCell ref="H58:I58"/>
    <mergeCell ref="H162:I162"/>
    <mergeCell ref="H164:I164"/>
  </mergeCells>
  <printOptions horizontalCentered="1"/>
  <pageMargins left="0.45" right="0.45" top="0.5" bottom="0.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85"/>
  <sheetViews>
    <sheetView workbookViewId="0">
      <selection activeCell="E9" sqref="E9"/>
    </sheetView>
  </sheetViews>
  <sheetFormatPr defaultRowHeight="14.5"/>
  <cols>
    <col min="1" max="1" width="0.54296875" customWidth="1"/>
    <col min="2" max="2" width="4.54296875" customWidth="1"/>
    <col min="3" max="3" width="33.90625" customWidth="1"/>
    <col min="4" max="4" width="12.6328125" customWidth="1"/>
    <col min="5" max="5" width="13.7265625" customWidth="1"/>
    <col min="6" max="6" width="12.36328125" customWidth="1"/>
    <col min="7" max="7" width="35.6328125" customWidth="1"/>
    <col min="8" max="8" width="2.81640625" customWidth="1"/>
    <col min="9" max="9" width="2" customWidth="1"/>
    <col min="10" max="10" width="3.08984375" customWidth="1"/>
    <col min="11" max="11" width="47.08984375" customWidth="1"/>
    <col min="12" max="15" width="4.453125" customWidth="1"/>
    <col min="16" max="16" width="4.54296875" customWidth="1"/>
    <col min="17" max="17" width="26" customWidth="1"/>
  </cols>
  <sheetData>
    <row r="1" spans="2:15" ht="15" customHeight="1">
      <c r="B1" s="114" t="s">
        <v>256</v>
      </c>
      <c r="C1" s="1"/>
      <c r="D1" s="1"/>
      <c r="E1" s="1"/>
      <c r="F1" s="1"/>
      <c r="G1" s="1"/>
      <c r="H1" s="1"/>
      <c r="I1" s="1"/>
    </row>
    <row r="2" spans="2:15" ht="18">
      <c r="B2" s="114" t="s">
        <v>880</v>
      </c>
      <c r="D2" s="115"/>
      <c r="E2" s="115"/>
      <c r="F2" s="115"/>
      <c r="G2" s="115"/>
    </row>
    <row r="3" spans="2:15" ht="2.25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ht="2.25" customHeight="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 ht="2.25" customHeight="1">
      <c r="B5" s="30"/>
      <c r="C5" s="30"/>
      <c r="D5" s="115"/>
      <c r="E5" s="115"/>
      <c r="F5" s="115"/>
      <c r="G5" s="115"/>
      <c r="H5" s="30"/>
      <c r="I5" s="30"/>
      <c r="J5" s="30"/>
      <c r="K5" s="30"/>
      <c r="L5" s="30"/>
      <c r="M5" s="30"/>
      <c r="N5" s="30"/>
      <c r="O5" s="30"/>
    </row>
    <row r="6" spans="2:15" ht="15" customHeight="1">
      <c r="B6" s="900" t="s">
        <v>117</v>
      </c>
      <c r="C6" s="901" t="s">
        <v>883</v>
      </c>
      <c r="D6" s="888" t="s">
        <v>258</v>
      </c>
      <c r="E6" s="888" t="s">
        <v>259</v>
      </c>
      <c r="F6" s="888" t="s">
        <v>260</v>
      </c>
      <c r="G6" s="888" t="s">
        <v>261</v>
      </c>
      <c r="H6" s="894" t="s">
        <v>119</v>
      </c>
      <c r="I6" s="894"/>
      <c r="J6" s="894"/>
      <c r="K6" s="894"/>
      <c r="L6" s="895" t="s">
        <v>120</v>
      </c>
      <c r="M6" s="895"/>
      <c r="N6" s="895"/>
      <c r="O6" s="896"/>
    </row>
    <row r="7" spans="2:15" ht="19.5" customHeight="1" thickBot="1">
      <c r="B7" s="887"/>
      <c r="C7" s="889"/>
      <c r="D7" s="889"/>
      <c r="E7" s="889"/>
      <c r="F7" s="889"/>
      <c r="G7" s="889"/>
      <c r="H7" s="893"/>
      <c r="I7" s="893"/>
      <c r="J7" s="893"/>
      <c r="K7" s="893"/>
      <c r="L7" s="116" t="s">
        <v>37</v>
      </c>
      <c r="M7" s="116" t="s">
        <v>38</v>
      </c>
      <c r="N7" s="116" t="s">
        <v>43</v>
      </c>
      <c r="O7" s="117" t="s">
        <v>80</v>
      </c>
    </row>
    <row r="8" spans="2:15" s="122" customFormat="1" ht="15.75" hidden="1" customHeight="1">
      <c r="B8" s="118">
        <v>1</v>
      </c>
      <c r="C8" s="119">
        <f>B8+1</f>
        <v>2</v>
      </c>
      <c r="D8" s="119"/>
      <c r="E8" s="119"/>
      <c r="F8" s="119"/>
      <c r="G8" s="119">
        <v>3</v>
      </c>
      <c r="H8" s="910">
        <v>4</v>
      </c>
      <c r="I8" s="910"/>
      <c r="J8" s="910"/>
      <c r="K8" s="910"/>
      <c r="L8" s="120">
        <v>5</v>
      </c>
      <c r="M8" s="120">
        <v>6</v>
      </c>
      <c r="N8" s="120">
        <v>7</v>
      </c>
      <c r="O8" s="121">
        <v>8</v>
      </c>
    </row>
    <row r="9" spans="2:15" ht="33" customHeight="1">
      <c r="B9" s="65">
        <v>1</v>
      </c>
      <c r="C9" s="123" t="s">
        <v>262</v>
      </c>
      <c r="D9" s="123"/>
      <c r="E9" s="124" t="s">
        <v>263</v>
      </c>
      <c r="F9" s="123"/>
      <c r="G9" s="125" t="s">
        <v>884</v>
      </c>
      <c r="H9" s="47" t="s">
        <v>127</v>
      </c>
      <c r="I9" s="911" t="s">
        <v>264</v>
      </c>
      <c r="J9" s="911"/>
      <c r="K9" s="912"/>
      <c r="L9" s="126"/>
      <c r="M9" s="126"/>
      <c r="N9" s="126"/>
      <c r="O9" s="127"/>
    </row>
    <row r="10" spans="2:15" ht="0.75" customHeight="1">
      <c r="B10" s="128"/>
      <c r="C10" s="129"/>
      <c r="D10" s="129"/>
      <c r="E10" s="129"/>
      <c r="F10" s="129"/>
      <c r="G10" s="130" t="s">
        <v>265</v>
      </c>
      <c r="H10" s="47"/>
      <c r="I10" s="911"/>
      <c r="J10" s="911"/>
      <c r="K10" s="912"/>
      <c r="L10" s="126"/>
      <c r="M10" s="126"/>
      <c r="N10" s="126"/>
      <c r="O10" s="127"/>
    </row>
    <row r="11" spans="2:15" ht="0.75" customHeight="1">
      <c r="B11" s="128"/>
      <c r="C11" s="129"/>
      <c r="D11" s="129"/>
      <c r="E11" s="129"/>
      <c r="F11" s="129"/>
      <c r="G11" s="130"/>
      <c r="H11" s="47"/>
      <c r="I11" s="107"/>
      <c r="J11" s="107"/>
      <c r="K11" s="131"/>
      <c r="L11" s="126"/>
      <c r="M11" s="126"/>
      <c r="N11" s="126"/>
      <c r="O11" s="127"/>
    </row>
    <row r="12" spans="2:15" ht="16.5" customHeight="1">
      <c r="B12" s="128"/>
      <c r="C12" s="129"/>
      <c r="D12" s="129"/>
      <c r="E12" s="129"/>
      <c r="F12" s="129"/>
      <c r="G12" s="130" t="s">
        <v>331</v>
      </c>
      <c r="H12" s="58" t="s">
        <v>125</v>
      </c>
      <c r="I12" s="911" t="s">
        <v>266</v>
      </c>
      <c r="J12" s="911"/>
      <c r="K12" s="912"/>
      <c r="L12" s="130"/>
      <c r="M12" s="130"/>
      <c r="N12" s="130"/>
      <c r="O12" s="132"/>
    </row>
    <row r="13" spans="2:15" ht="16.5" customHeight="1">
      <c r="B13" s="128"/>
      <c r="C13" s="129"/>
      <c r="D13" s="129"/>
      <c r="E13" s="129"/>
      <c r="F13" s="129"/>
      <c r="G13" s="130" t="s">
        <v>329</v>
      </c>
      <c r="H13" s="133"/>
      <c r="I13" s="134" t="s">
        <v>267</v>
      </c>
      <c r="J13" s="899" t="s">
        <v>268</v>
      </c>
      <c r="K13" s="913"/>
      <c r="L13" s="135"/>
      <c r="M13" s="136"/>
      <c r="N13" s="136"/>
      <c r="O13" s="137"/>
    </row>
    <row r="14" spans="2:15" ht="16.5" hidden="1" customHeight="1">
      <c r="B14" s="128"/>
      <c r="C14" s="129"/>
      <c r="D14" s="129"/>
      <c r="E14" s="129"/>
      <c r="F14" s="129"/>
      <c r="G14" s="130"/>
      <c r="H14" s="138"/>
      <c r="I14" s="139" t="s">
        <v>267</v>
      </c>
      <c r="J14" s="914" t="s">
        <v>269</v>
      </c>
      <c r="K14" s="915"/>
      <c r="L14" s="140"/>
      <c r="M14" s="141"/>
      <c r="N14" s="141"/>
      <c r="O14" s="142"/>
    </row>
    <row r="15" spans="2:15" ht="16.5" hidden="1" customHeight="1">
      <c r="B15" s="128"/>
      <c r="C15" s="129"/>
      <c r="D15" s="129"/>
      <c r="E15" s="129"/>
      <c r="F15" s="129"/>
      <c r="G15" s="130"/>
      <c r="H15" s="138"/>
      <c r="I15" s="139" t="s">
        <v>267</v>
      </c>
      <c r="J15" s="861" t="s">
        <v>270</v>
      </c>
      <c r="K15" s="915"/>
      <c r="L15" s="143"/>
      <c r="M15" s="140"/>
      <c r="N15" s="141"/>
      <c r="O15" s="142"/>
    </row>
    <row r="16" spans="2:15" ht="16.5" hidden="1" customHeight="1">
      <c r="B16" s="128"/>
      <c r="C16" s="129"/>
      <c r="D16" s="129"/>
      <c r="E16" s="129"/>
      <c r="F16" s="129"/>
      <c r="G16" s="130"/>
      <c r="H16" s="144" t="s">
        <v>128</v>
      </c>
      <c r="I16" s="861" t="s">
        <v>271</v>
      </c>
      <c r="J16" s="861"/>
      <c r="K16" s="861"/>
      <c r="L16" s="141"/>
      <c r="M16" s="141"/>
      <c r="N16" s="140"/>
      <c r="O16" s="142"/>
    </row>
    <row r="17" spans="2:17" ht="16.5" hidden="1" customHeight="1">
      <c r="B17" s="128"/>
      <c r="C17" s="129"/>
      <c r="D17" s="129"/>
      <c r="E17" s="129"/>
      <c r="F17" s="129"/>
      <c r="G17" s="130"/>
      <c r="H17" s="144" t="s">
        <v>131</v>
      </c>
      <c r="I17" s="861" t="s">
        <v>272</v>
      </c>
      <c r="J17" s="861"/>
      <c r="K17" s="861"/>
      <c r="L17" s="141"/>
      <c r="M17" s="141"/>
      <c r="N17" s="141"/>
      <c r="O17" s="142"/>
    </row>
    <row r="18" spans="2:17" ht="16.5" hidden="1" customHeight="1">
      <c r="B18" s="128"/>
      <c r="C18" s="129"/>
      <c r="D18" s="129"/>
      <c r="E18" s="129"/>
      <c r="F18" s="129"/>
      <c r="G18" s="130"/>
      <c r="H18" s="144"/>
      <c r="I18" s="139" t="s">
        <v>267</v>
      </c>
      <c r="J18" s="861" t="s">
        <v>273</v>
      </c>
      <c r="K18" s="915"/>
      <c r="L18" s="140"/>
      <c r="M18" s="140"/>
      <c r="N18" s="141"/>
      <c r="O18" s="142"/>
    </row>
    <row r="19" spans="2:17" ht="16.5" hidden="1" customHeight="1">
      <c r="B19" s="128"/>
      <c r="C19" s="129"/>
      <c r="D19" s="129"/>
      <c r="E19" s="129"/>
      <c r="F19" s="129"/>
      <c r="G19" s="130"/>
      <c r="H19" s="144"/>
      <c r="I19" s="139" t="s">
        <v>267</v>
      </c>
      <c r="J19" s="916" t="s">
        <v>274</v>
      </c>
      <c r="K19" s="917"/>
      <c r="L19" s="140"/>
      <c r="M19" s="140"/>
      <c r="N19" s="140"/>
      <c r="O19" s="142"/>
    </row>
    <row r="20" spans="2:17" ht="16.5" hidden="1" customHeight="1">
      <c r="B20" s="128"/>
      <c r="C20" s="129"/>
      <c r="D20" s="129"/>
      <c r="E20" s="129"/>
      <c r="F20" s="129"/>
      <c r="G20" s="130"/>
      <c r="H20" s="144"/>
      <c r="I20" s="139" t="s">
        <v>267</v>
      </c>
      <c r="J20" s="916" t="s">
        <v>275</v>
      </c>
      <c r="K20" s="917"/>
      <c r="L20" s="140"/>
      <c r="M20" s="140"/>
      <c r="N20" s="140"/>
      <c r="O20" s="142"/>
    </row>
    <row r="21" spans="2:17" ht="16.5" hidden="1" customHeight="1">
      <c r="B21" s="128"/>
      <c r="C21" s="129"/>
      <c r="D21" s="129"/>
      <c r="E21" s="129"/>
      <c r="F21" s="129"/>
      <c r="G21" s="145"/>
      <c r="H21" s="146"/>
      <c r="I21" s="139" t="s">
        <v>267</v>
      </c>
      <c r="J21" s="916" t="s">
        <v>276</v>
      </c>
      <c r="K21" s="917"/>
      <c r="L21" s="141"/>
      <c r="M21" s="141"/>
      <c r="N21" s="140"/>
      <c r="O21" s="147"/>
    </row>
    <row r="22" spans="2:17" ht="16.5" hidden="1" customHeight="1">
      <c r="B22" s="128"/>
      <c r="C22" s="129"/>
      <c r="D22" s="129"/>
      <c r="E22" s="129"/>
      <c r="F22" s="129"/>
      <c r="G22" s="145"/>
      <c r="H22" s="144" t="s">
        <v>138</v>
      </c>
      <c r="I22" s="861" t="s">
        <v>277</v>
      </c>
      <c r="J22" s="861"/>
      <c r="K22" s="861"/>
      <c r="L22" s="141"/>
      <c r="M22" s="140"/>
      <c r="N22" s="140"/>
      <c r="O22" s="147"/>
    </row>
    <row r="23" spans="2:17" ht="16.5" hidden="1" customHeight="1">
      <c r="B23" s="128"/>
      <c r="C23" s="129"/>
      <c r="D23" s="129"/>
      <c r="E23" s="129"/>
      <c r="F23" s="129"/>
      <c r="G23" s="145"/>
      <c r="H23" s="144" t="s">
        <v>196</v>
      </c>
      <c r="I23" s="861" t="s">
        <v>278</v>
      </c>
      <c r="J23" s="861"/>
      <c r="K23" s="861"/>
      <c r="L23" s="141"/>
      <c r="M23" s="140"/>
      <c r="N23" s="140"/>
      <c r="O23" s="147"/>
    </row>
    <row r="24" spans="2:17" ht="16.5" hidden="1" customHeight="1">
      <c r="B24" s="128"/>
      <c r="C24" s="129"/>
      <c r="D24" s="129"/>
      <c r="E24" s="129"/>
      <c r="F24" s="129"/>
      <c r="G24" s="130"/>
      <c r="H24" s="144" t="s">
        <v>279</v>
      </c>
      <c r="I24" s="861" t="s">
        <v>280</v>
      </c>
      <c r="J24" s="861"/>
      <c r="K24" s="861"/>
      <c r="L24" s="141"/>
      <c r="M24" s="141"/>
      <c r="N24" s="140"/>
      <c r="O24" s="147"/>
    </row>
    <row r="25" spans="2:17" ht="16.5" hidden="1" customHeight="1">
      <c r="B25" s="128"/>
      <c r="C25" s="129"/>
      <c r="D25" s="129"/>
      <c r="E25" s="129"/>
      <c r="F25" s="129"/>
      <c r="G25" s="130"/>
      <c r="H25" s="144" t="s">
        <v>281</v>
      </c>
      <c r="I25" s="861" t="s">
        <v>282</v>
      </c>
      <c r="J25" s="861"/>
      <c r="K25" s="861"/>
      <c r="L25" s="141"/>
      <c r="M25" s="141"/>
      <c r="N25" s="140"/>
      <c r="O25" s="147"/>
    </row>
    <row r="26" spans="2:17" ht="9" customHeight="1" thickBot="1">
      <c r="B26" s="148"/>
      <c r="C26" s="129"/>
      <c r="D26" s="129"/>
      <c r="E26" s="149"/>
      <c r="F26" s="129"/>
      <c r="G26" s="130"/>
      <c r="H26" s="83" t="s">
        <v>283</v>
      </c>
      <c r="I26" s="902" t="s">
        <v>284</v>
      </c>
      <c r="J26" s="902"/>
      <c r="K26" s="902"/>
      <c r="L26" s="150"/>
      <c r="M26" s="150"/>
      <c r="N26" s="151"/>
      <c r="O26" s="152"/>
    </row>
    <row r="27" spans="2:17" ht="15.75" customHeight="1">
      <c r="B27" s="65">
        <v>2</v>
      </c>
      <c r="C27" s="871" t="s">
        <v>285</v>
      </c>
      <c r="D27" s="153"/>
      <c r="E27" s="124" t="s">
        <v>263</v>
      </c>
      <c r="F27" s="153"/>
      <c r="G27" s="215" t="s">
        <v>332</v>
      </c>
      <c r="H27" s="154" t="s">
        <v>127</v>
      </c>
      <c r="I27" s="904" t="s">
        <v>286</v>
      </c>
      <c r="J27" s="904"/>
      <c r="K27" s="905"/>
      <c r="L27" s="141"/>
      <c r="M27" s="155"/>
      <c r="N27" s="156"/>
      <c r="O27" s="157"/>
      <c r="Q27" s="107"/>
    </row>
    <row r="28" spans="2:17" ht="15.75" customHeight="1">
      <c r="B28" s="65"/>
      <c r="C28" s="872"/>
      <c r="D28" s="158"/>
      <c r="E28" s="158"/>
      <c r="F28" s="158"/>
      <c r="G28" s="216" t="s">
        <v>333</v>
      </c>
      <c r="H28" s="138" t="s">
        <v>125</v>
      </c>
      <c r="I28" s="906" t="s">
        <v>287</v>
      </c>
      <c r="J28" s="906"/>
      <c r="K28" s="907"/>
      <c r="L28" s="141"/>
      <c r="M28" s="140"/>
      <c r="N28" s="141"/>
      <c r="O28" s="142"/>
      <c r="Q28" s="107"/>
    </row>
    <row r="29" spans="2:17" ht="15.75" customHeight="1" thickBot="1">
      <c r="B29" s="159"/>
      <c r="C29" s="872"/>
      <c r="D29" s="160"/>
      <c r="E29" s="160"/>
      <c r="F29" s="160"/>
      <c r="G29" s="216"/>
      <c r="H29" s="138" t="s">
        <v>128</v>
      </c>
      <c r="I29" s="906" t="s">
        <v>288</v>
      </c>
      <c r="J29" s="906"/>
      <c r="K29" s="907"/>
      <c r="L29" s="141"/>
      <c r="M29" s="140"/>
      <c r="N29" s="141"/>
      <c r="O29" s="142"/>
      <c r="Q29" s="107"/>
    </row>
    <row r="30" spans="2:17" ht="15.75" hidden="1" customHeight="1">
      <c r="B30" s="65"/>
      <c r="C30" s="872"/>
      <c r="D30" s="158"/>
      <c r="E30" s="158"/>
      <c r="F30" s="158"/>
      <c r="G30" s="169"/>
      <c r="H30" s="138" t="s">
        <v>131</v>
      </c>
      <c r="I30" s="906" t="s">
        <v>289</v>
      </c>
      <c r="J30" s="906"/>
      <c r="K30" s="907"/>
      <c r="L30" s="141"/>
      <c r="M30" s="140"/>
      <c r="N30" s="141"/>
      <c r="O30" s="142"/>
      <c r="Q30" s="107"/>
    </row>
    <row r="31" spans="2:17" ht="15.75" hidden="1" customHeight="1">
      <c r="B31" s="65"/>
      <c r="C31" s="872"/>
      <c r="D31" s="158"/>
      <c r="E31" s="158"/>
      <c r="F31" s="158"/>
      <c r="G31" s="169"/>
      <c r="H31" s="138" t="s">
        <v>138</v>
      </c>
      <c r="I31" s="906" t="s">
        <v>290</v>
      </c>
      <c r="J31" s="906"/>
      <c r="K31" s="907"/>
      <c r="L31" s="141"/>
      <c r="M31" s="140"/>
      <c r="N31" s="140"/>
      <c r="O31" s="147"/>
      <c r="Q31" s="107"/>
    </row>
    <row r="32" spans="2:17" ht="15.75" hidden="1" customHeight="1">
      <c r="B32" s="65"/>
      <c r="C32" s="872"/>
      <c r="D32" s="158"/>
      <c r="E32" s="158"/>
      <c r="F32" s="158"/>
      <c r="G32" s="169"/>
      <c r="H32" s="138" t="s">
        <v>196</v>
      </c>
      <c r="I32" s="906" t="s">
        <v>291</v>
      </c>
      <c r="J32" s="906"/>
      <c r="K32" s="907"/>
      <c r="L32" s="150"/>
      <c r="M32" s="140"/>
      <c r="N32" s="140"/>
      <c r="O32" s="147"/>
      <c r="Q32" s="107"/>
    </row>
    <row r="33" spans="2:17" ht="15.75" hidden="1" customHeight="1">
      <c r="B33" s="65"/>
      <c r="C33" s="872"/>
      <c r="D33" s="158"/>
      <c r="E33" s="158"/>
      <c r="F33" s="158"/>
      <c r="G33" s="169"/>
      <c r="H33" s="138" t="s">
        <v>279</v>
      </c>
      <c r="I33" s="906" t="s">
        <v>292</v>
      </c>
      <c r="J33" s="906"/>
      <c r="K33" s="907"/>
      <c r="L33" s="141"/>
      <c r="M33" s="141"/>
      <c r="N33" s="140"/>
      <c r="O33" s="147"/>
      <c r="Q33" s="107"/>
    </row>
    <row r="34" spans="2:17" ht="16.5" hidden="1" customHeight="1">
      <c r="B34" s="65"/>
      <c r="C34" s="872"/>
      <c r="D34" s="158"/>
      <c r="E34" s="158"/>
      <c r="F34" s="158"/>
      <c r="G34" s="169"/>
      <c r="H34" s="138" t="s">
        <v>281</v>
      </c>
      <c r="I34" s="906" t="s">
        <v>293</v>
      </c>
      <c r="J34" s="906"/>
      <c r="K34" s="907"/>
      <c r="L34" s="141"/>
      <c r="M34" s="141"/>
      <c r="N34" s="140"/>
      <c r="O34" s="147"/>
      <c r="Q34" s="107"/>
    </row>
    <row r="35" spans="2:17" ht="15.75" hidden="1" customHeight="1">
      <c r="B35" s="161"/>
      <c r="C35" s="903"/>
      <c r="D35" s="162"/>
      <c r="E35" s="162"/>
      <c r="F35" s="162"/>
      <c r="G35" s="214"/>
      <c r="H35" s="163" t="s">
        <v>283</v>
      </c>
      <c r="I35" s="908" t="s">
        <v>294</v>
      </c>
      <c r="J35" s="908"/>
      <c r="K35" s="909"/>
      <c r="L35" s="136"/>
      <c r="M35" s="136"/>
      <c r="N35" s="135"/>
      <c r="O35" s="164"/>
      <c r="Q35" s="107"/>
    </row>
    <row r="36" spans="2:17" ht="15.75" hidden="1" customHeight="1">
      <c r="B36" s="165"/>
      <c r="C36" s="107"/>
      <c r="D36" s="107"/>
      <c r="E36" s="107"/>
      <c r="F36" s="107"/>
      <c r="G36" s="107"/>
      <c r="H36" s="47"/>
      <c r="I36" s="107"/>
      <c r="J36" s="107"/>
      <c r="K36" s="107"/>
      <c r="L36" s="79"/>
      <c r="M36" s="79"/>
      <c r="N36" s="79"/>
      <c r="O36" s="79"/>
    </row>
    <row r="37" spans="2:17" ht="15.75" hidden="1" customHeight="1">
      <c r="B37" s="165"/>
      <c r="C37" s="107"/>
      <c r="D37" s="107"/>
      <c r="E37" s="107"/>
      <c r="F37" s="107"/>
      <c r="G37" s="107"/>
      <c r="H37" s="47"/>
      <c r="I37" s="107"/>
      <c r="J37" s="107"/>
      <c r="K37" s="107"/>
      <c r="L37" s="79"/>
      <c r="M37" s="79"/>
      <c r="N37" s="79"/>
      <c r="O37" s="79"/>
    </row>
    <row r="38" spans="2:17" ht="15.75" hidden="1" customHeight="1">
      <c r="B38" s="165"/>
      <c r="C38" s="107"/>
      <c r="D38" s="107"/>
      <c r="E38" s="107"/>
      <c r="F38" s="107"/>
      <c r="G38" s="107"/>
      <c r="H38" s="47"/>
      <c r="I38" s="107"/>
      <c r="J38" s="107"/>
      <c r="K38" s="107"/>
      <c r="L38" s="79"/>
      <c r="M38" s="79"/>
      <c r="N38" s="79"/>
      <c r="O38" s="79"/>
    </row>
    <row r="39" spans="2:17" ht="3" hidden="1" customHeight="1">
      <c r="B39" s="166"/>
      <c r="C39" s="108"/>
      <c r="D39" s="108"/>
      <c r="E39" s="108"/>
      <c r="F39" s="108"/>
      <c r="G39" s="108"/>
      <c r="H39" s="74"/>
      <c r="I39" s="108"/>
      <c r="J39" s="108"/>
      <c r="K39" s="108"/>
      <c r="L39" s="167"/>
      <c r="M39" s="167"/>
      <c r="N39" s="167"/>
      <c r="O39" s="167"/>
    </row>
    <row r="40" spans="2:17" ht="15.75" hidden="1" customHeight="1">
      <c r="B40" s="900" t="s">
        <v>117</v>
      </c>
      <c r="C40" s="901" t="s">
        <v>257</v>
      </c>
      <c r="D40" s="888" t="s">
        <v>258</v>
      </c>
      <c r="E40" s="888" t="s">
        <v>259</v>
      </c>
      <c r="F40" s="888" t="s">
        <v>260</v>
      </c>
      <c r="G40" s="888" t="s">
        <v>261</v>
      </c>
      <c r="H40" s="894" t="s">
        <v>119</v>
      </c>
      <c r="I40" s="894"/>
      <c r="J40" s="894"/>
      <c r="K40" s="894"/>
      <c r="L40" s="895" t="s">
        <v>120</v>
      </c>
      <c r="M40" s="895"/>
      <c r="N40" s="895"/>
      <c r="O40" s="896"/>
    </row>
    <row r="41" spans="2:17" ht="27" hidden="1" customHeight="1">
      <c r="B41" s="887"/>
      <c r="C41" s="889"/>
      <c r="D41" s="889"/>
      <c r="E41" s="889"/>
      <c r="F41" s="889"/>
      <c r="G41" s="889"/>
      <c r="H41" s="893"/>
      <c r="I41" s="893"/>
      <c r="J41" s="893"/>
      <c r="K41" s="893"/>
      <c r="L41" s="116" t="s">
        <v>37</v>
      </c>
      <c r="M41" s="116" t="s">
        <v>38</v>
      </c>
      <c r="N41" s="116" t="s">
        <v>43</v>
      </c>
      <c r="O41" s="117" t="s">
        <v>80</v>
      </c>
    </row>
    <row r="42" spans="2:17" ht="15.75" hidden="1" customHeight="1">
      <c r="B42" s="38">
        <v>1</v>
      </c>
      <c r="C42" s="39">
        <f>B42+1</f>
        <v>2</v>
      </c>
      <c r="D42" s="39"/>
      <c r="E42" s="39"/>
      <c r="F42" s="39"/>
      <c r="G42" s="39">
        <v>3</v>
      </c>
      <c r="H42" s="897">
        <v>4</v>
      </c>
      <c r="I42" s="883"/>
      <c r="J42" s="883"/>
      <c r="K42" s="898"/>
      <c r="L42" s="38">
        <v>5</v>
      </c>
      <c r="M42" s="38">
        <v>6</v>
      </c>
      <c r="N42" s="38">
        <v>7</v>
      </c>
      <c r="O42" s="38">
        <v>8</v>
      </c>
    </row>
    <row r="43" spans="2:17" ht="15.75" customHeight="1">
      <c r="B43" s="65">
        <v>3</v>
      </c>
      <c r="C43" s="168" t="s">
        <v>295</v>
      </c>
      <c r="D43" s="124" t="s">
        <v>263</v>
      </c>
      <c r="E43" s="124"/>
      <c r="F43" s="169"/>
      <c r="G43" s="170" t="s">
        <v>330</v>
      </c>
      <c r="H43" s="95" t="s">
        <v>127</v>
      </c>
      <c r="I43" s="859" t="s">
        <v>296</v>
      </c>
      <c r="J43" s="859"/>
      <c r="K43" s="859"/>
      <c r="L43" s="125"/>
      <c r="M43" s="171"/>
      <c r="N43" s="171"/>
      <c r="O43" s="172"/>
    </row>
    <row r="44" spans="2:17" ht="15.75" customHeight="1">
      <c r="B44" s="65"/>
      <c r="C44" s="173" t="s">
        <v>297</v>
      </c>
      <c r="D44" s="173"/>
      <c r="E44" s="173"/>
      <c r="F44" s="173"/>
      <c r="G44" s="169" t="s">
        <v>328</v>
      </c>
      <c r="H44" s="174" t="s">
        <v>125</v>
      </c>
      <c r="I44" s="861" t="s">
        <v>298</v>
      </c>
      <c r="J44" s="861"/>
      <c r="K44" s="861"/>
      <c r="L44" s="141"/>
      <c r="M44" s="140"/>
      <c r="N44" s="140"/>
      <c r="O44" s="142"/>
    </row>
    <row r="45" spans="2:17" ht="15.75" customHeight="1">
      <c r="B45" s="65"/>
      <c r="C45" s="169"/>
      <c r="D45" s="169"/>
      <c r="E45" s="169"/>
      <c r="F45" s="169"/>
      <c r="G45" s="169"/>
      <c r="H45" s="174" t="s">
        <v>128</v>
      </c>
      <c r="I45" s="861" t="s">
        <v>299</v>
      </c>
      <c r="J45" s="861"/>
      <c r="K45" s="861"/>
      <c r="L45" s="141"/>
      <c r="M45" s="140"/>
      <c r="N45" s="140"/>
      <c r="O45" s="142"/>
    </row>
    <row r="46" spans="2:17" ht="15.75" hidden="1" customHeight="1">
      <c r="B46" s="65"/>
      <c r="C46" s="169"/>
      <c r="D46" s="169"/>
      <c r="E46" s="169"/>
      <c r="F46" s="169"/>
      <c r="G46" s="169"/>
      <c r="H46" s="74" t="s">
        <v>131</v>
      </c>
      <c r="I46" s="861" t="s">
        <v>300</v>
      </c>
      <c r="J46" s="861"/>
      <c r="K46" s="861"/>
      <c r="L46" s="141"/>
      <c r="M46" s="141"/>
      <c r="N46" s="140"/>
      <c r="O46" s="142"/>
    </row>
    <row r="47" spans="2:17" ht="15.75" hidden="1" customHeight="1">
      <c r="B47" s="65"/>
      <c r="C47" s="169"/>
      <c r="D47" s="169"/>
      <c r="E47" s="169"/>
      <c r="F47" s="169"/>
      <c r="G47" s="169"/>
      <c r="H47" s="74" t="s">
        <v>138</v>
      </c>
      <c r="I47" s="861" t="s">
        <v>301</v>
      </c>
      <c r="J47" s="861"/>
      <c r="K47" s="861"/>
      <c r="L47" s="141"/>
      <c r="M47" s="141"/>
      <c r="N47" s="140"/>
      <c r="O47" s="142"/>
    </row>
    <row r="48" spans="2:17" ht="15.75" hidden="1" customHeight="1">
      <c r="B48" s="65"/>
      <c r="C48" s="169"/>
      <c r="D48" s="169"/>
      <c r="E48" s="169"/>
      <c r="F48" s="169"/>
      <c r="G48" s="169"/>
      <c r="H48" s="74" t="s">
        <v>196</v>
      </c>
      <c r="I48" s="861" t="s">
        <v>302</v>
      </c>
      <c r="J48" s="861"/>
      <c r="K48" s="861"/>
      <c r="L48" s="141"/>
      <c r="M48" s="141"/>
      <c r="N48" s="140"/>
      <c r="O48" s="142"/>
    </row>
    <row r="49" spans="2:16" ht="15.75" customHeight="1" thickBot="1">
      <c r="B49" s="66"/>
      <c r="C49" s="175"/>
      <c r="D49" s="175"/>
      <c r="E49" s="175"/>
      <c r="F49" s="175"/>
      <c r="G49" s="175"/>
      <c r="H49" s="83" t="s">
        <v>279</v>
      </c>
      <c r="I49" s="863" t="s">
        <v>203</v>
      </c>
      <c r="J49" s="863"/>
      <c r="K49" s="863"/>
      <c r="L49" s="150"/>
      <c r="M49" s="150"/>
      <c r="N49" s="150"/>
      <c r="O49" s="152"/>
    </row>
    <row r="50" spans="2:16" ht="15.75" customHeight="1">
      <c r="B50" s="65">
        <v>4</v>
      </c>
      <c r="C50" s="158" t="s">
        <v>303</v>
      </c>
      <c r="D50" s="158"/>
      <c r="E50" s="124" t="s">
        <v>263</v>
      </c>
      <c r="F50" s="158"/>
      <c r="G50" s="169" t="s">
        <v>304</v>
      </c>
      <c r="H50" s="74" t="s">
        <v>127</v>
      </c>
      <c r="I50" s="899" t="s">
        <v>305</v>
      </c>
      <c r="J50" s="899"/>
      <c r="K50" s="899"/>
      <c r="L50" s="135"/>
      <c r="M50" s="135"/>
      <c r="N50" s="136"/>
      <c r="O50" s="137"/>
    </row>
    <row r="51" spans="2:16" ht="15.75" hidden="1" customHeight="1">
      <c r="B51" s="65"/>
      <c r="C51" s="158"/>
      <c r="D51" s="158"/>
      <c r="E51" s="158"/>
      <c r="F51" s="158"/>
      <c r="G51" s="169"/>
      <c r="H51" s="74" t="s">
        <v>125</v>
      </c>
      <c r="I51" s="861" t="s">
        <v>306</v>
      </c>
      <c r="J51" s="861"/>
      <c r="K51" s="861"/>
      <c r="L51" s="141"/>
      <c r="M51" s="140"/>
      <c r="N51" s="140"/>
      <c r="O51" s="147"/>
    </row>
    <row r="52" spans="2:16" ht="15.75" hidden="1" customHeight="1">
      <c r="B52" s="65"/>
      <c r="C52" s="158"/>
      <c r="D52" s="158"/>
      <c r="E52" s="158"/>
      <c r="F52" s="158"/>
      <c r="G52" s="169"/>
      <c r="H52" s="174" t="s">
        <v>128</v>
      </c>
      <c r="I52" s="861" t="s">
        <v>307</v>
      </c>
      <c r="J52" s="861"/>
      <c r="K52" s="861"/>
      <c r="L52" s="141"/>
      <c r="M52" s="140"/>
      <c r="N52" s="140"/>
      <c r="O52" s="142"/>
    </row>
    <row r="53" spans="2:16" ht="15.75" customHeight="1" thickBot="1">
      <c r="B53" s="66"/>
      <c r="C53" s="160"/>
      <c r="D53" s="160"/>
      <c r="E53" s="160"/>
      <c r="F53" s="160"/>
      <c r="G53" s="175"/>
      <c r="H53" s="83" t="s">
        <v>131</v>
      </c>
      <c r="I53" s="863" t="s">
        <v>308</v>
      </c>
      <c r="J53" s="863"/>
      <c r="K53" s="863"/>
      <c r="L53" s="176"/>
      <c r="M53" s="177"/>
      <c r="N53" s="151"/>
      <c r="O53" s="178"/>
    </row>
    <row r="54" spans="2:16" ht="30" customHeight="1">
      <c r="B54" s="876">
        <v>5</v>
      </c>
      <c r="C54" s="158" t="s">
        <v>309</v>
      </c>
      <c r="D54" s="158"/>
      <c r="E54" s="124" t="s">
        <v>263</v>
      </c>
      <c r="F54" s="158"/>
      <c r="G54" s="169" t="s">
        <v>310</v>
      </c>
      <c r="H54" s="95" t="s">
        <v>127</v>
      </c>
      <c r="I54" s="885" t="s">
        <v>311</v>
      </c>
      <c r="J54" s="885"/>
      <c r="K54" s="885"/>
      <c r="L54" s="135"/>
      <c r="M54" s="145"/>
      <c r="N54" s="179"/>
      <c r="O54" s="180"/>
    </row>
    <row r="55" spans="2:16" ht="17.25" customHeight="1" thickBot="1">
      <c r="B55" s="877"/>
      <c r="C55" s="160"/>
      <c r="D55" s="160"/>
      <c r="E55" s="160"/>
      <c r="F55" s="160"/>
      <c r="G55" s="181"/>
      <c r="H55" s="182" t="s">
        <v>125</v>
      </c>
      <c r="I55" s="863" t="s">
        <v>312</v>
      </c>
      <c r="J55" s="863"/>
      <c r="K55" s="863"/>
      <c r="L55" s="176"/>
      <c r="M55" s="177"/>
      <c r="N55" s="177"/>
      <c r="O55" s="183"/>
    </row>
    <row r="56" spans="2:16" ht="15.75" hidden="1" customHeight="1">
      <c r="B56" s="184"/>
      <c r="C56" s="130"/>
      <c r="D56" s="130"/>
      <c r="E56" s="130"/>
      <c r="F56" s="130"/>
      <c r="G56" s="130"/>
      <c r="H56" s="47"/>
      <c r="I56" s="107"/>
      <c r="J56" s="107"/>
      <c r="K56" s="107"/>
      <c r="L56" s="130"/>
      <c r="M56" s="130"/>
      <c r="N56" s="169"/>
      <c r="O56" s="132"/>
      <c r="P56" s="30"/>
    </row>
    <row r="57" spans="2:16" ht="15.75" hidden="1" customHeight="1">
      <c r="B57" s="184"/>
      <c r="C57" s="130"/>
      <c r="D57" s="130"/>
      <c r="E57" s="130"/>
      <c r="F57" s="130"/>
      <c r="G57" s="130"/>
      <c r="H57" s="47"/>
      <c r="I57" s="107"/>
      <c r="J57" s="107"/>
      <c r="K57" s="30"/>
      <c r="L57" s="130"/>
      <c r="M57" s="130"/>
      <c r="N57" s="145"/>
      <c r="O57" s="132"/>
      <c r="P57" s="30"/>
    </row>
    <row r="58" spans="2:16" ht="15.75" hidden="1" customHeight="1">
      <c r="B58" s="185"/>
      <c r="C58" s="150"/>
      <c r="D58" s="150"/>
      <c r="E58" s="150"/>
      <c r="F58" s="150"/>
      <c r="G58" s="150"/>
      <c r="H58" s="83"/>
      <c r="I58" s="113"/>
      <c r="J58" s="113"/>
      <c r="K58" s="36"/>
      <c r="L58" s="150"/>
      <c r="M58" s="150"/>
      <c r="N58" s="186"/>
      <c r="O58" s="178"/>
      <c r="P58" s="30"/>
    </row>
    <row r="59" spans="2:16" ht="15.75" hidden="1" customHeight="1">
      <c r="B59" s="886" t="s">
        <v>117</v>
      </c>
      <c r="C59" s="888" t="s">
        <v>182</v>
      </c>
      <c r="D59" s="187"/>
      <c r="E59" s="187"/>
      <c r="F59" s="187"/>
      <c r="G59" s="890" t="s">
        <v>118</v>
      </c>
      <c r="H59" s="892" t="s">
        <v>119</v>
      </c>
      <c r="I59" s="892"/>
      <c r="J59" s="892"/>
      <c r="K59" s="892"/>
      <c r="L59" s="881" t="s">
        <v>120</v>
      </c>
      <c r="M59" s="881"/>
      <c r="N59" s="881"/>
      <c r="O59" s="882"/>
      <c r="P59" s="30"/>
    </row>
    <row r="60" spans="2:16" ht="40.5" hidden="1" customHeight="1">
      <c r="B60" s="887"/>
      <c r="C60" s="889"/>
      <c r="D60" s="188"/>
      <c r="E60" s="188"/>
      <c r="F60" s="188"/>
      <c r="G60" s="891"/>
      <c r="H60" s="893"/>
      <c r="I60" s="893"/>
      <c r="J60" s="893"/>
      <c r="K60" s="893"/>
      <c r="L60" s="116" t="s">
        <v>37</v>
      </c>
      <c r="M60" s="116" t="s">
        <v>38</v>
      </c>
      <c r="N60" s="116" t="s">
        <v>43</v>
      </c>
      <c r="O60" s="117" t="s">
        <v>80</v>
      </c>
      <c r="P60" s="30"/>
    </row>
    <row r="61" spans="2:16" ht="15.75" hidden="1" customHeight="1">
      <c r="B61" s="109">
        <v>1</v>
      </c>
      <c r="C61" s="189">
        <f>B61+1</f>
        <v>2</v>
      </c>
      <c r="D61" s="189"/>
      <c r="E61" s="189"/>
      <c r="F61" s="189"/>
      <c r="G61" s="189">
        <v>3</v>
      </c>
      <c r="H61" s="883">
        <v>4</v>
      </c>
      <c r="I61" s="883"/>
      <c r="J61" s="883"/>
      <c r="K61" s="883"/>
      <c r="L61" s="190">
        <v>5</v>
      </c>
      <c r="M61" s="190">
        <v>6</v>
      </c>
      <c r="N61" s="190">
        <v>7</v>
      </c>
      <c r="O61" s="191">
        <v>8</v>
      </c>
      <c r="P61" s="30"/>
    </row>
    <row r="62" spans="2:16" ht="18" customHeight="1">
      <c r="B62" s="192">
        <v>6</v>
      </c>
      <c r="C62" s="868" t="s">
        <v>313</v>
      </c>
      <c r="D62" s="169"/>
      <c r="E62" s="124" t="s">
        <v>263</v>
      </c>
      <c r="F62" s="169"/>
      <c r="G62" s="873" t="s">
        <v>314</v>
      </c>
      <c r="H62" s="174" t="s">
        <v>127</v>
      </c>
      <c r="I62" s="861" t="s">
        <v>315</v>
      </c>
      <c r="J62" s="861"/>
      <c r="K62" s="861"/>
      <c r="L62" s="140"/>
      <c r="M62" s="141"/>
      <c r="N62" s="141"/>
      <c r="O62" s="142"/>
    </row>
    <row r="63" spans="2:16" ht="18" customHeight="1">
      <c r="B63" s="192"/>
      <c r="C63" s="869"/>
      <c r="D63" s="169"/>
      <c r="E63" s="169"/>
      <c r="F63" s="169"/>
      <c r="G63" s="873"/>
      <c r="H63" s="96" t="s">
        <v>125</v>
      </c>
      <c r="I63" s="861" t="s">
        <v>316</v>
      </c>
      <c r="J63" s="861"/>
      <c r="K63" s="861"/>
      <c r="L63" s="171"/>
      <c r="M63" s="171"/>
      <c r="N63" s="125"/>
      <c r="O63" s="172"/>
    </row>
    <row r="64" spans="2:16" ht="18" hidden="1" customHeight="1">
      <c r="B64" s="192"/>
      <c r="C64" s="158"/>
      <c r="D64" s="158"/>
      <c r="E64" s="158"/>
      <c r="F64" s="158"/>
      <c r="G64" s="873"/>
      <c r="H64" s="96" t="s">
        <v>128</v>
      </c>
      <c r="I64" s="861" t="s">
        <v>317</v>
      </c>
      <c r="J64" s="861"/>
      <c r="K64" s="861"/>
      <c r="L64" s="171"/>
      <c r="M64" s="171"/>
      <c r="N64" s="171"/>
      <c r="O64" s="171"/>
    </row>
    <row r="65" spans="2:15" ht="18" customHeight="1" thickBot="1">
      <c r="B65" s="193"/>
      <c r="C65" s="160"/>
      <c r="D65" s="160"/>
      <c r="E65" s="160"/>
      <c r="F65" s="160"/>
      <c r="G65" s="884"/>
      <c r="H65" s="182" t="s">
        <v>131</v>
      </c>
      <c r="I65" s="863" t="s">
        <v>318</v>
      </c>
      <c r="J65" s="863"/>
      <c r="K65" s="863"/>
      <c r="L65" s="176"/>
      <c r="M65" s="176"/>
      <c r="N65" s="176"/>
      <c r="O65" s="194"/>
    </row>
    <row r="66" spans="2:15" ht="15.75" hidden="1" customHeight="1">
      <c r="B66" s="193"/>
      <c r="C66" s="868" t="s">
        <v>319</v>
      </c>
      <c r="D66" s="169"/>
      <c r="E66" s="169"/>
      <c r="F66" s="169"/>
      <c r="G66" s="130" t="s">
        <v>216</v>
      </c>
      <c r="H66" s="95" t="s">
        <v>127</v>
      </c>
      <c r="I66" s="859" t="s">
        <v>129</v>
      </c>
      <c r="J66" s="859"/>
      <c r="K66" s="859"/>
      <c r="L66" s="195"/>
      <c r="M66" s="195"/>
      <c r="N66" s="195"/>
      <c r="O66" s="196"/>
    </row>
    <row r="67" spans="2:15">
      <c r="B67" s="879">
        <v>7</v>
      </c>
      <c r="C67" s="869"/>
      <c r="D67" s="124" t="s">
        <v>263</v>
      </c>
      <c r="E67" s="124"/>
      <c r="F67" s="169"/>
      <c r="G67" s="873" t="s">
        <v>327</v>
      </c>
      <c r="H67" s="174" t="s">
        <v>127</v>
      </c>
      <c r="I67" s="861" t="s">
        <v>218</v>
      </c>
      <c r="J67" s="861"/>
      <c r="K67" s="861"/>
      <c r="L67" s="140"/>
      <c r="M67" s="141"/>
      <c r="N67" s="141"/>
      <c r="O67" s="142"/>
    </row>
    <row r="68" spans="2:15">
      <c r="B68" s="876"/>
      <c r="C68" s="869"/>
      <c r="D68" s="169"/>
      <c r="E68" s="169"/>
      <c r="F68" s="169"/>
      <c r="G68" s="873"/>
      <c r="H68" s="174" t="s">
        <v>125</v>
      </c>
      <c r="I68" s="861" t="s">
        <v>133</v>
      </c>
      <c r="J68" s="861"/>
      <c r="K68" s="861"/>
      <c r="L68" s="171"/>
      <c r="M68" s="125"/>
      <c r="N68" s="125"/>
      <c r="O68" s="172"/>
    </row>
    <row r="69" spans="2:15" ht="15" thickBot="1">
      <c r="B69" s="876"/>
      <c r="C69" s="878"/>
      <c r="D69" s="160"/>
      <c r="E69" s="198"/>
      <c r="F69" s="197"/>
      <c r="G69" s="873"/>
      <c r="H69" s="83" t="s">
        <v>128</v>
      </c>
      <c r="I69" s="861" t="s">
        <v>134</v>
      </c>
      <c r="J69" s="861"/>
      <c r="K69" s="861"/>
      <c r="L69" s="176"/>
      <c r="M69" s="177"/>
      <c r="N69" s="171"/>
      <c r="O69" s="183"/>
    </row>
    <row r="70" spans="2:15" ht="15" hidden="1" thickBot="1">
      <c r="B70" s="880"/>
      <c r="C70" s="878"/>
      <c r="D70" s="197"/>
      <c r="E70" s="197"/>
      <c r="F70" s="197"/>
      <c r="G70" s="873"/>
      <c r="H70" s="96"/>
      <c r="I70" s="861"/>
      <c r="J70" s="861"/>
      <c r="K70" s="861"/>
      <c r="L70" s="130"/>
      <c r="M70" s="150"/>
      <c r="N70" s="125"/>
      <c r="O70" s="178"/>
    </row>
    <row r="71" spans="2:15">
      <c r="B71" s="199">
        <v>8</v>
      </c>
      <c r="C71" s="865" t="s">
        <v>91</v>
      </c>
      <c r="D71" s="124" t="s">
        <v>263</v>
      </c>
      <c r="E71" s="124"/>
      <c r="F71" s="200"/>
      <c r="G71" s="868" t="s">
        <v>334</v>
      </c>
      <c r="H71" s="95" t="s">
        <v>127</v>
      </c>
      <c r="I71" s="859" t="s">
        <v>135</v>
      </c>
      <c r="J71" s="859"/>
      <c r="K71" s="859"/>
      <c r="L71" s="141"/>
      <c r="M71" s="135"/>
      <c r="N71" s="201"/>
      <c r="O71" s="137"/>
    </row>
    <row r="72" spans="2:15">
      <c r="B72" s="876"/>
      <c r="C72" s="866"/>
      <c r="D72" s="202"/>
      <c r="E72" s="202"/>
      <c r="F72" s="202"/>
      <c r="G72" s="869"/>
      <c r="H72" s="174" t="s">
        <v>125</v>
      </c>
      <c r="I72" s="861" t="s">
        <v>320</v>
      </c>
      <c r="J72" s="861"/>
      <c r="K72" s="861"/>
      <c r="L72" s="141"/>
      <c r="M72" s="141"/>
      <c r="N72" s="140"/>
      <c r="O72" s="142"/>
    </row>
    <row r="73" spans="2:15" ht="18" customHeight="1" thickBot="1">
      <c r="B73" s="877"/>
      <c r="C73" s="867"/>
      <c r="D73" s="203"/>
      <c r="E73" s="203"/>
      <c r="F73" s="203"/>
      <c r="G73" s="870"/>
      <c r="H73" s="83" t="s">
        <v>128</v>
      </c>
      <c r="I73" s="863" t="s">
        <v>321</v>
      </c>
      <c r="J73" s="863"/>
      <c r="K73" s="863"/>
      <c r="L73" s="176"/>
      <c r="M73" s="176"/>
      <c r="N73" s="177"/>
      <c r="O73" s="183"/>
    </row>
    <row r="74" spans="2:15" ht="51" customHeight="1" thickBot="1">
      <c r="B74" s="192">
        <v>9</v>
      </c>
      <c r="C74" s="871" t="s">
        <v>322</v>
      </c>
      <c r="D74" s="124" t="s">
        <v>263</v>
      </c>
      <c r="E74" s="124"/>
      <c r="F74" s="158"/>
      <c r="G74" s="873" t="s">
        <v>336</v>
      </c>
      <c r="H74" s="174" t="s">
        <v>127</v>
      </c>
      <c r="I74" s="874" t="s">
        <v>323</v>
      </c>
      <c r="J74" s="874"/>
      <c r="K74" s="874"/>
      <c r="L74" s="204"/>
      <c r="M74" s="141"/>
      <c r="N74" s="141"/>
      <c r="O74" s="147"/>
    </row>
    <row r="75" spans="2:15" ht="18.75" hidden="1" customHeight="1">
      <c r="B75" s="192"/>
      <c r="C75" s="872"/>
      <c r="D75" s="158"/>
      <c r="E75" s="160"/>
      <c r="F75" s="158"/>
      <c r="G75" s="873"/>
      <c r="H75" s="96" t="s">
        <v>125</v>
      </c>
      <c r="I75" s="874" t="s">
        <v>324</v>
      </c>
      <c r="J75" s="874"/>
      <c r="K75" s="874"/>
      <c r="L75" s="125"/>
      <c r="M75" s="177"/>
      <c r="N75" s="177"/>
      <c r="O75" s="205"/>
    </row>
    <row r="76" spans="2:15" ht="41.25" customHeight="1" thickBot="1">
      <c r="B76" s="206">
        <v>10</v>
      </c>
      <c r="C76" s="207" t="s">
        <v>122</v>
      </c>
      <c r="D76" s="208" t="s">
        <v>263</v>
      </c>
      <c r="E76" s="208"/>
      <c r="F76" s="207"/>
      <c r="G76" s="209" t="s">
        <v>335</v>
      </c>
      <c r="H76" s="210" t="s">
        <v>127</v>
      </c>
      <c r="I76" s="875" t="s">
        <v>325</v>
      </c>
      <c r="J76" s="875"/>
      <c r="K76" s="875"/>
      <c r="L76" s="211"/>
      <c r="M76" s="211"/>
      <c r="N76" s="211"/>
      <c r="O76" s="212"/>
    </row>
    <row r="78" spans="2:15">
      <c r="G78" s="213">
        <v>1020300</v>
      </c>
    </row>
    <row r="82" spans="3:11" ht="15" thickBot="1"/>
    <row r="83" spans="3:11">
      <c r="C83" s="112" t="s">
        <v>204</v>
      </c>
      <c r="D83" s="112"/>
      <c r="E83" s="112"/>
      <c r="F83" s="112"/>
      <c r="G83" s="856" t="s">
        <v>326</v>
      </c>
      <c r="H83" s="72" t="s">
        <v>127</v>
      </c>
      <c r="I83" s="859" t="s">
        <v>206</v>
      </c>
      <c r="J83" s="859"/>
      <c r="K83" s="860"/>
    </row>
    <row r="84" spans="3:11">
      <c r="C84" s="110"/>
      <c r="D84" s="110"/>
      <c r="E84" s="110"/>
      <c r="F84" s="110"/>
      <c r="G84" s="857"/>
      <c r="H84" s="43" t="s">
        <v>125</v>
      </c>
      <c r="I84" s="861" t="s">
        <v>207</v>
      </c>
      <c r="J84" s="861"/>
      <c r="K84" s="862"/>
    </row>
    <row r="85" spans="3:11" ht="15" thickBot="1">
      <c r="C85" s="111"/>
      <c r="D85" s="111"/>
      <c r="E85" s="111"/>
      <c r="F85" s="111"/>
      <c r="G85" s="858"/>
      <c r="H85" s="76" t="s">
        <v>128</v>
      </c>
      <c r="I85" s="863" t="s">
        <v>208</v>
      </c>
      <c r="J85" s="863"/>
      <c r="K85" s="864"/>
    </row>
  </sheetData>
  <mergeCells count="94">
    <mergeCell ref="I12:K12"/>
    <mergeCell ref="B6:B7"/>
    <mergeCell ref="C6:C7"/>
    <mergeCell ref="D6:D7"/>
    <mergeCell ref="E6:E7"/>
    <mergeCell ref="F6:F7"/>
    <mergeCell ref="G6:G7"/>
    <mergeCell ref="H6:K7"/>
    <mergeCell ref="L6:O6"/>
    <mergeCell ref="H8:K8"/>
    <mergeCell ref="I9:K9"/>
    <mergeCell ref="I10:K10"/>
    <mergeCell ref="I24:K24"/>
    <mergeCell ref="J13:K13"/>
    <mergeCell ref="J14:K14"/>
    <mergeCell ref="J15:K15"/>
    <mergeCell ref="I16:K16"/>
    <mergeCell ref="I17:K17"/>
    <mergeCell ref="J18:K18"/>
    <mergeCell ref="J19:K19"/>
    <mergeCell ref="J20:K20"/>
    <mergeCell ref="J21:K21"/>
    <mergeCell ref="I22:K22"/>
    <mergeCell ref="I23:K23"/>
    <mergeCell ref="I25:K25"/>
    <mergeCell ref="I26:K26"/>
    <mergeCell ref="C27:C35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B40:B41"/>
    <mergeCell ref="C40:C41"/>
    <mergeCell ref="D40:D41"/>
    <mergeCell ref="E40:E41"/>
    <mergeCell ref="F40:F41"/>
    <mergeCell ref="G40:G41"/>
    <mergeCell ref="H40:K41"/>
    <mergeCell ref="I52:K52"/>
    <mergeCell ref="L40:O40"/>
    <mergeCell ref="H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3:K53"/>
    <mergeCell ref="B54:B55"/>
    <mergeCell ref="I54:K54"/>
    <mergeCell ref="I55:K55"/>
    <mergeCell ref="B59:B60"/>
    <mergeCell ref="C59:C60"/>
    <mergeCell ref="G59:G60"/>
    <mergeCell ref="H59:K60"/>
    <mergeCell ref="L59:O59"/>
    <mergeCell ref="H61:K61"/>
    <mergeCell ref="C62:C63"/>
    <mergeCell ref="G62:G65"/>
    <mergeCell ref="I62:K62"/>
    <mergeCell ref="I63:K63"/>
    <mergeCell ref="I64:K64"/>
    <mergeCell ref="I65:K65"/>
    <mergeCell ref="B72:B73"/>
    <mergeCell ref="I72:K72"/>
    <mergeCell ref="I73:K73"/>
    <mergeCell ref="C66:C70"/>
    <mergeCell ref="I66:K66"/>
    <mergeCell ref="B67:B70"/>
    <mergeCell ref="G67:G70"/>
    <mergeCell ref="I67:K67"/>
    <mergeCell ref="I68:K68"/>
    <mergeCell ref="I69:K69"/>
    <mergeCell ref="I70:K70"/>
    <mergeCell ref="G83:G85"/>
    <mergeCell ref="I83:K83"/>
    <mergeCell ref="I84:K84"/>
    <mergeCell ref="I85:K85"/>
    <mergeCell ref="C71:C73"/>
    <mergeCell ref="G71:G73"/>
    <mergeCell ref="I71:K71"/>
    <mergeCell ref="C74:C75"/>
    <mergeCell ref="G74:G75"/>
    <mergeCell ref="I74:K74"/>
    <mergeCell ref="I75:K75"/>
    <mergeCell ref="I76:K76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49"/>
  <sheetViews>
    <sheetView workbookViewId="0">
      <selection activeCell="M7" sqref="M7"/>
    </sheetView>
  </sheetViews>
  <sheetFormatPr defaultRowHeight="14.5"/>
  <cols>
    <col min="1" max="1" width="1.08984375" customWidth="1"/>
    <col min="3" max="3" width="44.6328125" customWidth="1"/>
    <col min="4" max="4" width="41.453125" bestFit="1" customWidth="1"/>
    <col min="5" max="5" width="3.36328125" customWidth="1"/>
    <col min="9" max="9" width="5.36328125" customWidth="1"/>
    <col min="10" max="10" width="6.1796875" customWidth="1"/>
    <col min="11" max="11" width="4.54296875" customWidth="1"/>
    <col min="12" max="12" width="5.90625" customWidth="1"/>
    <col min="13" max="13" width="17.7265625" customWidth="1"/>
  </cols>
  <sheetData>
    <row r="1" spans="2:13">
      <c r="B1" s="2"/>
      <c r="C1" s="1"/>
      <c r="D1" s="1"/>
      <c r="E1" s="1"/>
      <c r="F1" s="1"/>
      <c r="M1" s="103"/>
    </row>
    <row r="3" spans="2:13" ht="3.75" customHeight="1" thickBot="1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2:13">
      <c r="B4" s="918" t="s">
        <v>117</v>
      </c>
      <c r="C4" s="920" t="s">
        <v>182</v>
      </c>
      <c r="D4" s="922" t="s">
        <v>118</v>
      </c>
      <c r="E4" s="924" t="s">
        <v>119</v>
      </c>
      <c r="F4" s="892"/>
      <c r="G4" s="892"/>
      <c r="H4" s="925"/>
      <c r="I4" s="928" t="s">
        <v>120</v>
      </c>
      <c r="J4" s="929"/>
      <c r="K4" s="929"/>
      <c r="L4" s="930"/>
      <c r="M4" s="959" t="s">
        <v>226</v>
      </c>
    </row>
    <row r="5" spans="2:13" ht="15" thickBot="1">
      <c r="B5" s="919"/>
      <c r="C5" s="921"/>
      <c r="D5" s="923"/>
      <c r="E5" s="926"/>
      <c r="F5" s="893"/>
      <c r="G5" s="893"/>
      <c r="H5" s="927"/>
      <c r="I5" s="37" t="s">
        <v>37</v>
      </c>
      <c r="J5" s="37" t="s">
        <v>38</v>
      </c>
      <c r="K5" s="37" t="s">
        <v>43</v>
      </c>
      <c r="L5" s="37" t="s">
        <v>80</v>
      </c>
      <c r="M5" s="960"/>
    </row>
    <row r="6" spans="2:13">
      <c r="B6" s="38">
        <v>1</v>
      </c>
      <c r="C6" s="39">
        <f>B6+1</f>
        <v>2</v>
      </c>
      <c r="D6" s="39">
        <v>3</v>
      </c>
      <c r="E6" s="897">
        <v>4</v>
      </c>
      <c r="F6" s="883"/>
      <c r="G6" s="883"/>
      <c r="H6" s="898"/>
      <c r="I6" s="38">
        <v>5</v>
      </c>
      <c r="J6" s="38">
        <v>6</v>
      </c>
      <c r="K6" s="38">
        <v>7</v>
      </c>
      <c r="L6" s="38">
        <v>8</v>
      </c>
    </row>
    <row r="7" spans="2:13" ht="50.25" customHeight="1">
      <c r="B7" s="40">
        <v>1</v>
      </c>
      <c r="C7" s="41" t="s">
        <v>183</v>
      </c>
      <c r="D7" s="49" t="s">
        <v>185</v>
      </c>
      <c r="E7" s="43" t="s">
        <v>127</v>
      </c>
      <c r="F7" s="861" t="s">
        <v>184</v>
      </c>
      <c r="G7" s="861"/>
      <c r="H7" s="862"/>
      <c r="I7" s="44"/>
      <c r="J7" s="44"/>
      <c r="K7" s="44"/>
      <c r="L7" s="44"/>
    </row>
    <row r="8" spans="2:13" ht="16.5" hidden="1" customHeight="1">
      <c r="B8" s="45"/>
      <c r="C8" s="46"/>
      <c r="D8" s="42"/>
      <c r="E8" s="47"/>
      <c r="F8" s="911"/>
      <c r="G8" s="911"/>
      <c r="H8" s="931"/>
      <c r="I8" s="48"/>
      <c r="J8" s="48"/>
      <c r="K8" s="48"/>
      <c r="L8" s="48"/>
    </row>
    <row r="9" spans="2:13" ht="74.25" customHeight="1">
      <c r="B9" s="45"/>
      <c r="C9" s="46"/>
      <c r="D9" s="49"/>
      <c r="E9" s="50" t="s">
        <v>125</v>
      </c>
      <c r="F9" s="899" t="s">
        <v>186</v>
      </c>
      <c r="G9" s="899"/>
      <c r="H9" s="932"/>
      <c r="I9" s="48"/>
      <c r="J9" s="48"/>
      <c r="K9" s="48"/>
      <c r="L9" s="48"/>
    </row>
    <row r="10" spans="2:13">
      <c r="B10" s="45"/>
      <c r="C10" s="46"/>
      <c r="D10" s="49"/>
      <c r="E10" s="43" t="s">
        <v>128</v>
      </c>
      <c r="F10" s="861" t="s">
        <v>187</v>
      </c>
      <c r="G10" s="861"/>
      <c r="H10" s="862"/>
      <c r="I10" s="48"/>
      <c r="J10" s="48"/>
      <c r="K10" s="48"/>
      <c r="L10" s="48"/>
    </row>
    <row r="11" spans="2:13" ht="15" thickBot="1">
      <c r="B11" s="51"/>
      <c r="C11" s="52"/>
      <c r="D11" s="52"/>
      <c r="E11" s="53" t="s">
        <v>131</v>
      </c>
      <c r="F11" s="933" t="s">
        <v>188</v>
      </c>
      <c r="G11" s="933"/>
      <c r="H11" s="934"/>
      <c r="I11" s="48"/>
      <c r="J11" s="48"/>
      <c r="K11" s="48"/>
      <c r="L11" s="48"/>
    </row>
    <row r="12" spans="2:13" ht="15" thickTop="1">
      <c r="B12" s="40">
        <v>2</v>
      </c>
      <c r="C12" s="940" t="s">
        <v>189</v>
      </c>
      <c r="D12" s="856" t="s">
        <v>190</v>
      </c>
      <c r="E12" s="54" t="s">
        <v>127</v>
      </c>
      <c r="F12" s="944" t="s">
        <v>191</v>
      </c>
      <c r="G12" s="944"/>
      <c r="H12" s="945"/>
      <c r="I12" s="55"/>
      <c r="J12" s="56"/>
      <c r="K12" s="55"/>
      <c r="L12" s="57"/>
    </row>
    <row r="13" spans="2:13">
      <c r="B13" s="40"/>
      <c r="C13" s="941"/>
      <c r="D13" s="857"/>
      <c r="E13" s="58" t="s">
        <v>125</v>
      </c>
      <c r="F13" s="908" t="s">
        <v>192</v>
      </c>
      <c r="G13" s="908"/>
      <c r="H13" s="946"/>
      <c r="I13" s="59"/>
      <c r="J13" s="44"/>
      <c r="K13" s="59"/>
      <c r="L13" s="60"/>
    </row>
    <row r="14" spans="2:13">
      <c r="B14" s="40"/>
      <c r="C14" s="941"/>
      <c r="D14" s="857"/>
      <c r="E14" s="61" t="s">
        <v>128</v>
      </c>
      <c r="F14" s="908" t="s">
        <v>193</v>
      </c>
      <c r="G14" s="908"/>
      <c r="H14" s="946"/>
      <c r="I14" s="62"/>
      <c r="J14" s="63"/>
      <c r="K14" s="62"/>
      <c r="L14" s="42"/>
    </row>
    <row r="15" spans="2:13">
      <c r="B15" s="40"/>
      <c r="C15" s="941"/>
      <c r="D15" s="857"/>
      <c r="E15" s="64" t="s">
        <v>131</v>
      </c>
      <c r="F15" s="906" t="s">
        <v>194</v>
      </c>
      <c r="G15" s="906"/>
      <c r="H15" s="937"/>
      <c r="I15" s="60"/>
      <c r="J15" s="60"/>
      <c r="K15" s="44"/>
      <c r="L15" s="60"/>
    </row>
    <row r="16" spans="2:13">
      <c r="B16" s="65"/>
      <c r="C16" s="941"/>
      <c r="D16" s="857"/>
      <c r="E16" s="64" t="s">
        <v>138</v>
      </c>
      <c r="F16" s="906" t="s">
        <v>195</v>
      </c>
      <c r="G16" s="906"/>
      <c r="H16" s="937"/>
      <c r="I16" s="60"/>
      <c r="J16" s="60"/>
      <c r="K16" s="60"/>
      <c r="L16" s="44"/>
    </row>
    <row r="17" spans="2:13" ht="15" thickBot="1">
      <c r="B17" s="66"/>
      <c r="C17" s="942"/>
      <c r="D17" s="943"/>
      <c r="E17" s="67" t="s">
        <v>196</v>
      </c>
      <c r="F17" s="938" t="s">
        <v>197</v>
      </c>
      <c r="G17" s="938"/>
      <c r="H17" s="939"/>
      <c r="I17" s="68"/>
      <c r="J17" s="68"/>
      <c r="K17" s="68"/>
      <c r="L17" s="69"/>
    </row>
    <row r="18" spans="2:13" ht="61.5" customHeight="1" thickBot="1">
      <c r="B18" s="40">
        <v>3</v>
      </c>
      <c r="C18" s="70" t="s">
        <v>198</v>
      </c>
      <c r="D18" s="71" t="s">
        <v>199</v>
      </c>
      <c r="E18" s="72" t="s">
        <v>127</v>
      </c>
      <c r="F18" s="859" t="s">
        <v>200</v>
      </c>
      <c r="G18" s="859"/>
      <c r="H18" s="860"/>
      <c r="I18" s="48"/>
      <c r="J18" s="73"/>
      <c r="K18" s="73"/>
      <c r="L18" s="73"/>
    </row>
    <row r="19" spans="2:13" ht="15" thickBot="1">
      <c r="B19" s="40"/>
      <c r="C19" s="70"/>
      <c r="D19" s="70"/>
      <c r="E19" s="43" t="s">
        <v>125</v>
      </c>
      <c r="F19" s="861" t="s">
        <v>201</v>
      </c>
      <c r="G19" s="861"/>
      <c r="H19" s="862"/>
      <c r="I19" s="48"/>
      <c r="J19" s="68"/>
      <c r="K19" s="68"/>
      <c r="L19" s="68"/>
    </row>
    <row r="20" spans="2:13" ht="15" thickBot="1">
      <c r="B20" s="40"/>
      <c r="C20" s="70"/>
      <c r="D20" s="70"/>
      <c r="E20" s="43" t="s">
        <v>128</v>
      </c>
      <c r="F20" s="861" t="s">
        <v>202</v>
      </c>
      <c r="G20" s="861"/>
      <c r="H20" s="862"/>
      <c r="I20" s="48"/>
      <c r="J20" s="48"/>
      <c r="K20" s="68"/>
      <c r="L20" s="68"/>
    </row>
    <row r="21" spans="2:13" ht="15" thickBot="1">
      <c r="B21" s="51"/>
      <c r="C21" s="70"/>
      <c r="D21" s="70"/>
      <c r="E21" s="74" t="s">
        <v>131</v>
      </c>
      <c r="F21" s="911" t="s">
        <v>203</v>
      </c>
      <c r="G21" s="911"/>
      <c r="H21" s="931"/>
      <c r="I21" s="68"/>
      <c r="J21" s="68"/>
      <c r="K21" s="48"/>
      <c r="L21" s="48"/>
    </row>
    <row r="22" spans="2:13">
      <c r="B22" s="40">
        <v>4</v>
      </c>
      <c r="C22" s="947" t="s">
        <v>204</v>
      </c>
      <c r="D22" s="856" t="s">
        <v>205</v>
      </c>
      <c r="E22" s="72" t="s">
        <v>127</v>
      </c>
      <c r="F22" s="859" t="s">
        <v>206</v>
      </c>
      <c r="G22" s="859"/>
      <c r="H22" s="860"/>
      <c r="I22" s="48"/>
      <c r="J22" s="57"/>
      <c r="K22" s="57"/>
      <c r="L22" s="75"/>
    </row>
    <row r="23" spans="2:13">
      <c r="B23" s="935"/>
      <c r="C23" s="941"/>
      <c r="D23" s="857"/>
      <c r="E23" s="43" t="s">
        <v>125</v>
      </c>
      <c r="F23" s="861" t="s">
        <v>207</v>
      </c>
      <c r="G23" s="861"/>
      <c r="H23" s="862"/>
      <c r="I23" s="60"/>
      <c r="J23" s="44"/>
      <c r="K23" s="60"/>
      <c r="L23" s="60"/>
    </row>
    <row r="24" spans="2:13" ht="15" thickBot="1">
      <c r="B24" s="936"/>
      <c r="C24" s="942"/>
      <c r="D24" s="858"/>
      <c r="E24" s="76" t="s">
        <v>128</v>
      </c>
      <c r="F24" s="863" t="s">
        <v>208</v>
      </c>
      <c r="G24" s="863"/>
      <c r="H24" s="864"/>
      <c r="I24" s="68"/>
      <c r="J24" s="77"/>
      <c r="K24" s="68"/>
      <c r="L24" s="68"/>
    </row>
    <row r="25" spans="2:13" hidden="1">
      <c r="B25" s="78"/>
      <c r="C25" s="79"/>
      <c r="D25" s="79"/>
      <c r="E25" s="47"/>
      <c r="F25" s="80"/>
      <c r="G25" s="80"/>
      <c r="H25" s="80"/>
      <c r="I25" s="79"/>
      <c r="J25" s="79"/>
      <c r="K25" s="80"/>
      <c r="L25" s="79"/>
      <c r="M25" s="30"/>
    </row>
    <row r="26" spans="2:13" hidden="1">
      <c r="B26" s="78"/>
      <c r="C26" s="79"/>
      <c r="D26" s="79"/>
      <c r="E26" s="47"/>
      <c r="F26" s="80"/>
      <c r="G26" s="80"/>
      <c r="I26" s="79"/>
      <c r="J26" s="79"/>
      <c r="L26" s="79"/>
      <c r="M26" s="30"/>
    </row>
    <row r="27" spans="2:13" ht="15" hidden="1" thickBot="1">
      <c r="B27" s="81"/>
      <c r="C27" s="82"/>
      <c r="D27" s="82"/>
      <c r="E27" s="83"/>
      <c r="F27" s="84"/>
      <c r="G27" s="84"/>
      <c r="H27" s="36"/>
      <c r="I27" s="82"/>
      <c r="J27" s="82"/>
      <c r="K27" s="36"/>
      <c r="L27" s="82"/>
      <c r="M27" s="30"/>
    </row>
    <row r="28" spans="2:13" hidden="1">
      <c r="B28" s="918" t="s">
        <v>117</v>
      </c>
      <c r="C28" s="920" t="s">
        <v>182</v>
      </c>
      <c r="D28" s="922" t="s">
        <v>118</v>
      </c>
      <c r="E28" s="924" t="s">
        <v>119</v>
      </c>
      <c r="F28" s="892"/>
      <c r="G28" s="892"/>
      <c r="H28" s="925"/>
      <c r="I28" s="928" t="s">
        <v>120</v>
      </c>
      <c r="J28" s="929"/>
      <c r="K28" s="929"/>
      <c r="L28" s="930"/>
      <c r="M28" s="30"/>
    </row>
    <row r="29" spans="2:13" ht="15" hidden="1" thickBot="1">
      <c r="B29" s="919"/>
      <c r="C29" s="921"/>
      <c r="D29" s="923"/>
      <c r="E29" s="926"/>
      <c r="F29" s="893"/>
      <c r="G29" s="893"/>
      <c r="H29" s="927"/>
      <c r="I29" s="37" t="s">
        <v>37</v>
      </c>
      <c r="J29" s="37" t="s">
        <v>38</v>
      </c>
      <c r="K29" s="37" t="s">
        <v>43</v>
      </c>
      <c r="L29" s="37" t="s">
        <v>80</v>
      </c>
      <c r="M29" s="30"/>
    </row>
    <row r="30" spans="2:13" ht="15" hidden="1" thickBot="1">
      <c r="B30" s="38">
        <v>1</v>
      </c>
      <c r="C30" s="39">
        <f>B30+1</f>
        <v>2</v>
      </c>
      <c r="D30" s="39">
        <v>3</v>
      </c>
      <c r="E30" s="897">
        <v>4</v>
      </c>
      <c r="F30" s="883"/>
      <c r="G30" s="883"/>
      <c r="H30" s="898"/>
      <c r="I30" s="38">
        <v>5</v>
      </c>
      <c r="J30" s="38">
        <v>6</v>
      </c>
      <c r="K30" s="38">
        <v>7</v>
      </c>
      <c r="L30" s="38">
        <v>8</v>
      </c>
      <c r="M30" s="30"/>
    </row>
    <row r="31" spans="2:13">
      <c r="B31" s="85">
        <v>5</v>
      </c>
      <c r="C31" s="940" t="s">
        <v>209</v>
      </c>
      <c r="D31" s="949" t="s">
        <v>210</v>
      </c>
      <c r="E31" s="43" t="s">
        <v>127</v>
      </c>
      <c r="F31" s="861" t="s">
        <v>211</v>
      </c>
      <c r="G31" s="861"/>
      <c r="H31" s="862"/>
      <c r="I31" s="44"/>
      <c r="J31" s="60"/>
      <c r="K31" s="60"/>
      <c r="L31" s="60"/>
    </row>
    <row r="32" spans="2:13">
      <c r="B32" s="85"/>
      <c r="C32" s="941"/>
      <c r="D32" s="949"/>
      <c r="E32" s="86" t="s">
        <v>125</v>
      </c>
      <c r="F32" s="861" t="s">
        <v>137</v>
      </c>
      <c r="G32" s="861"/>
      <c r="H32" s="862"/>
      <c r="I32" s="87"/>
      <c r="J32" s="88"/>
      <c r="K32" s="87"/>
      <c r="L32" s="87"/>
    </row>
    <row r="33" spans="2:12">
      <c r="B33" s="85"/>
      <c r="C33" s="89"/>
      <c r="D33" s="949"/>
      <c r="E33" s="86" t="s">
        <v>128</v>
      </c>
      <c r="F33" s="861" t="s">
        <v>212</v>
      </c>
      <c r="G33" s="861"/>
      <c r="H33" s="862"/>
      <c r="I33" s="87"/>
      <c r="J33" s="88"/>
      <c r="K33" s="87"/>
      <c r="L33" s="87"/>
    </row>
    <row r="34" spans="2:12" ht="15" thickBot="1">
      <c r="B34" s="90"/>
      <c r="C34" s="91"/>
      <c r="D34" s="964"/>
      <c r="E34" s="92" t="s">
        <v>131</v>
      </c>
      <c r="F34" s="863" t="s">
        <v>139</v>
      </c>
      <c r="G34" s="863"/>
      <c r="H34" s="864"/>
      <c r="I34" s="68"/>
      <c r="J34" s="68"/>
      <c r="K34" s="69"/>
      <c r="L34" s="68"/>
    </row>
    <row r="35" spans="2:12">
      <c r="B35" s="85">
        <v>6</v>
      </c>
      <c r="C35" s="963" t="s">
        <v>213</v>
      </c>
      <c r="D35" s="857" t="s">
        <v>214</v>
      </c>
      <c r="E35" s="53" t="s">
        <v>127</v>
      </c>
      <c r="F35" s="899" t="s">
        <v>215</v>
      </c>
      <c r="G35" s="899"/>
      <c r="H35" s="932"/>
      <c r="I35" s="48"/>
      <c r="J35" s="48"/>
      <c r="K35" s="75"/>
      <c r="L35" s="42"/>
    </row>
    <row r="36" spans="2:12" ht="13.5" customHeight="1" thickBot="1">
      <c r="B36" s="85"/>
      <c r="C36" s="941"/>
      <c r="D36" s="857"/>
      <c r="E36" s="43"/>
      <c r="F36" s="861"/>
      <c r="G36" s="861"/>
      <c r="H36" s="862"/>
      <c r="I36" s="60"/>
      <c r="J36" s="60"/>
      <c r="K36" s="60"/>
      <c r="L36" s="42"/>
    </row>
    <row r="37" spans="2:12" ht="3" hidden="1" customHeight="1" thickBot="1">
      <c r="B37" s="85"/>
      <c r="C37" s="942"/>
      <c r="D37" s="943"/>
      <c r="E37" s="76"/>
      <c r="F37" s="863"/>
      <c r="G37" s="863"/>
      <c r="H37" s="864"/>
      <c r="I37" s="68"/>
      <c r="J37" s="68"/>
      <c r="K37" s="68"/>
      <c r="L37" s="42"/>
    </row>
    <row r="38" spans="2:12" ht="19.5" customHeight="1">
      <c r="B38" s="85"/>
      <c r="C38" s="950" t="s">
        <v>132</v>
      </c>
      <c r="D38" s="42" t="s">
        <v>216</v>
      </c>
      <c r="E38" s="72" t="s">
        <v>127</v>
      </c>
      <c r="F38" s="859" t="s">
        <v>129</v>
      </c>
      <c r="G38" s="859"/>
      <c r="H38" s="860"/>
      <c r="I38" s="93"/>
      <c r="J38" s="93"/>
      <c r="K38" s="93"/>
      <c r="L38" s="93"/>
    </row>
    <row r="39" spans="2:12">
      <c r="B39" s="935"/>
      <c r="C39" s="857"/>
      <c r="D39" s="949" t="s">
        <v>217</v>
      </c>
      <c r="E39" s="43" t="s">
        <v>127</v>
      </c>
      <c r="F39" s="861" t="s">
        <v>218</v>
      </c>
      <c r="G39" s="861"/>
      <c r="H39" s="862"/>
      <c r="I39" s="44"/>
      <c r="J39" s="60"/>
      <c r="K39" s="60"/>
      <c r="L39" s="60"/>
    </row>
    <row r="40" spans="2:12">
      <c r="B40" s="935"/>
      <c r="C40" s="857"/>
      <c r="D40" s="949"/>
      <c r="E40" s="43" t="s">
        <v>125</v>
      </c>
      <c r="F40" s="861" t="s">
        <v>133</v>
      </c>
      <c r="G40" s="861"/>
      <c r="H40" s="862"/>
      <c r="I40" s="88"/>
      <c r="J40" s="87"/>
      <c r="K40" s="87"/>
      <c r="L40" s="87"/>
    </row>
    <row r="41" spans="2:12" ht="15" thickBot="1">
      <c r="B41" s="935"/>
      <c r="C41" s="951"/>
      <c r="D41" s="949"/>
      <c r="E41" s="76" t="s">
        <v>128</v>
      </c>
      <c r="F41" s="861" t="s">
        <v>134</v>
      </c>
      <c r="G41" s="861"/>
      <c r="H41" s="862"/>
      <c r="I41" s="68"/>
      <c r="J41" s="69"/>
      <c r="K41" s="88"/>
      <c r="L41" s="68"/>
    </row>
    <row r="42" spans="2:12" ht="0.75" customHeight="1" thickBot="1">
      <c r="B42" s="948"/>
      <c r="C42" s="951"/>
      <c r="D42" s="949"/>
      <c r="E42" s="86"/>
      <c r="F42" s="861"/>
      <c r="G42" s="861"/>
      <c r="H42" s="862"/>
      <c r="I42" s="42"/>
      <c r="J42" s="73"/>
      <c r="K42" s="87"/>
      <c r="L42" s="73"/>
    </row>
    <row r="43" spans="2:12">
      <c r="B43" s="94">
        <v>8</v>
      </c>
      <c r="C43" s="955" t="s">
        <v>91</v>
      </c>
      <c r="D43" s="856" t="s">
        <v>219</v>
      </c>
      <c r="E43" s="72" t="s">
        <v>127</v>
      </c>
      <c r="F43" s="859" t="s">
        <v>135</v>
      </c>
      <c r="G43" s="859"/>
      <c r="H43" s="860"/>
      <c r="I43" s="60"/>
      <c r="J43" s="48"/>
      <c r="K43" s="57"/>
      <c r="L43" s="75"/>
    </row>
    <row r="44" spans="2:12">
      <c r="B44" s="935"/>
      <c r="C44" s="956"/>
      <c r="D44" s="857"/>
      <c r="E44" s="43" t="s">
        <v>125</v>
      </c>
      <c r="F44" s="861" t="s">
        <v>220</v>
      </c>
      <c r="G44" s="861"/>
      <c r="H44" s="862"/>
      <c r="I44" s="60"/>
      <c r="J44" s="60"/>
      <c r="K44" s="44"/>
      <c r="L44" s="60"/>
    </row>
    <row r="45" spans="2:12" ht="15" thickBot="1">
      <c r="B45" s="936"/>
      <c r="C45" s="957"/>
      <c r="D45" s="858"/>
      <c r="E45" s="76" t="s">
        <v>128</v>
      </c>
      <c r="F45" s="863" t="s">
        <v>136</v>
      </c>
      <c r="G45" s="863"/>
      <c r="H45" s="864"/>
      <c r="I45" s="68"/>
      <c r="J45" s="68"/>
      <c r="K45" s="77"/>
      <c r="L45" s="68"/>
    </row>
    <row r="46" spans="2:12">
      <c r="B46" s="40">
        <v>9</v>
      </c>
      <c r="C46" s="950" t="s">
        <v>221</v>
      </c>
      <c r="D46" s="856" t="s">
        <v>222</v>
      </c>
      <c r="E46" s="95" t="s">
        <v>127</v>
      </c>
      <c r="F46" s="859" t="s">
        <v>223</v>
      </c>
      <c r="G46" s="859"/>
      <c r="H46" s="860"/>
      <c r="I46" s="60"/>
      <c r="J46" s="48"/>
      <c r="K46" s="57"/>
      <c r="L46" s="75"/>
    </row>
    <row r="47" spans="2:12" ht="15" customHeight="1" thickBot="1">
      <c r="B47" s="935"/>
      <c r="C47" s="961"/>
      <c r="D47" s="857"/>
      <c r="E47" s="96" t="s">
        <v>125</v>
      </c>
      <c r="F47" s="952" t="s">
        <v>224</v>
      </c>
      <c r="G47" s="952"/>
      <c r="H47" s="953"/>
      <c r="I47" s="87"/>
      <c r="J47" s="88"/>
      <c r="K47" s="88"/>
      <c r="L47" s="88"/>
    </row>
    <row r="48" spans="2:12" ht="15" hidden="1" thickBot="1">
      <c r="B48" s="936"/>
      <c r="C48" s="962"/>
      <c r="D48" s="858"/>
      <c r="E48" s="76"/>
      <c r="F48" s="902"/>
      <c r="G48" s="902"/>
      <c r="H48" s="954"/>
      <c r="I48" s="73"/>
      <c r="J48" s="73"/>
      <c r="K48" s="73"/>
      <c r="L48" s="73"/>
    </row>
    <row r="49" spans="2:12" ht="18" customHeight="1" thickBot="1">
      <c r="B49" s="97">
        <v>10</v>
      </c>
      <c r="C49" s="98" t="s">
        <v>122</v>
      </c>
      <c r="D49" s="99" t="s">
        <v>225</v>
      </c>
      <c r="E49" s="100" t="s">
        <v>127</v>
      </c>
      <c r="F49" s="875" t="s">
        <v>126</v>
      </c>
      <c r="G49" s="875"/>
      <c r="H49" s="958"/>
      <c r="I49" s="101"/>
      <c r="J49" s="101"/>
      <c r="K49" s="102"/>
      <c r="L49" s="102"/>
    </row>
  </sheetData>
  <mergeCells count="68">
    <mergeCell ref="F49:H49"/>
    <mergeCell ref="M4:M5"/>
    <mergeCell ref="C46:C48"/>
    <mergeCell ref="D46:D48"/>
    <mergeCell ref="F46:H46"/>
    <mergeCell ref="C35:C37"/>
    <mergeCell ref="D35:D37"/>
    <mergeCell ref="F35:H35"/>
    <mergeCell ref="F36:H36"/>
    <mergeCell ref="F37:H37"/>
    <mergeCell ref="C31:C32"/>
    <mergeCell ref="D31:D34"/>
    <mergeCell ref="F31:H31"/>
    <mergeCell ref="F32:H32"/>
    <mergeCell ref="F33:H33"/>
    <mergeCell ref="F34:H34"/>
    <mergeCell ref="B47:B48"/>
    <mergeCell ref="F47:H47"/>
    <mergeCell ref="F48:H48"/>
    <mergeCell ref="C43:C45"/>
    <mergeCell ref="D43:D45"/>
    <mergeCell ref="F43:H43"/>
    <mergeCell ref="B44:B45"/>
    <mergeCell ref="F44:H44"/>
    <mergeCell ref="F45:H45"/>
    <mergeCell ref="B39:B42"/>
    <mergeCell ref="D39:D42"/>
    <mergeCell ref="F39:H39"/>
    <mergeCell ref="F40:H40"/>
    <mergeCell ref="F41:H41"/>
    <mergeCell ref="F42:H42"/>
    <mergeCell ref="C38:C42"/>
    <mergeCell ref="F38:H38"/>
    <mergeCell ref="B28:B29"/>
    <mergeCell ref="C28:C29"/>
    <mergeCell ref="D28:D29"/>
    <mergeCell ref="E28:H29"/>
    <mergeCell ref="I28:L28"/>
    <mergeCell ref="E30:H30"/>
    <mergeCell ref="F21:H21"/>
    <mergeCell ref="C22:C24"/>
    <mergeCell ref="D22:D24"/>
    <mergeCell ref="F22:H22"/>
    <mergeCell ref="F11:H11"/>
    <mergeCell ref="B23:B24"/>
    <mergeCell ref="F23:H23"/>
    <mergeCell ref="F24:H24"/>
    <mergeCell ref="F15:H15"/>
    <mergeCell ref="F16:H16"/>
    <mergeCell ref="F17:H17"/>
    <mergeCell ref="F18:H18"/>
    <mergeCell ref="F19:H19"/>
    <mergeCell ref="F20:H20"/>
    <mergeCell ref="C12:C17"/>
    <mergeCell ref="D12:D17"/>
    <mergeCell ref="F12:H12"/>
    <mergeCell ref="F13:H13"/>
    <mergeCell ref="F14:H14"/>
    <mergeCell ref="F7:H7"/>
    <mergeCell ref="F8:H8"/>
    <mergeCell ref="F9:H9"/>
    <mergeCell ref="F10:H10"/>
    <mergeCell ref="E6:H6"/>
    <mergeCell ref="B4:B5"/>
    <mergeCell ref="C4:C5"/>
    <mergeCell ref="D4:D5"/>
    <mergeCell ref="E4:H5"/>
    <mergeCell ref="I4:L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G31"/>
  <sheetViews>
    <sheetView topLeftCell="A4" workbookViewId="0">
      <selection activeCell="J11" sqref="J11"/>
    </sheetView>
  </sheetViews>
  <sheetFormatPr defaultColWidth="10.08984375" defaultRowHeight="14"/>
  <cols>
    <col min="1" max="1" width="0.6328125" style="555" customWidth="1"/>
    <col min="2" max="2" width="10.08984375" style="555"/>
    <col min="3" max="3" width="39" style="555" customWidth="1"/>
    <col min="4" max="4" width="22.7265625" style="555" customWidth="1"/>
    <col min="5" max="5" width="20" style="555" customWidth="1"/>
    <col min="6" max="6" width="20.7265625" style="555" customWidth="1"/>
    <col min="7" max="7" width="22.453125" style="555" customWidth="1"/>
    <col min="8" max="8" width="10.1796875" style="555" customWidth="1"/>
    <col min="9" max="16384" width="10.08984375" style="555"/>
  </cols>
  <sheetData>
    <row r="2" spans="2:7" ht="5.25" customHeight="1"/>
    <row r="3" spans="2:7">
      <c r="B3" s="556" t="s">
        <v>950</v>
      </c>
    </row>
    <row r="4" spans="2:7" ht="9" customHeight="1">
      <c r="F4" s="557"/>
      <c r="G4" s="557"/>
    </row>
    <row r="5" spans="2:7" ht="3.75" customHeight="1">
      <c r="F5" s="557"/>
      <c r="G5" s="557"/>
    </row>
    <row r="6" spans="2:7" ht="15" thickBot="1">
      <c r="F6" s="557"/>
      <c r="G6" s="557" t="s">
        <v>951</v>
      </c>
    </row>
    <row r="7" spans="2:7" ht="14.25" customHeight="1">
      <c r="B7" s="967" t="s">
        <v>117</v>
      </c>
      <c r="C7" s="969" t="s">
        <v>952</v>
      </c>
      <c r="D7" s="969" t="s">
        <v>953</v>
      </c>
      <c r="E7" s="969" t="s">
        <v>954</v>
      </c>
      <c r="F7" s="969" t="s">
        <v>955</v>
      </c>
      <c r="G7" s="965" t="s">
        <v>956</v>
      </c>
    </row>
    <row r="8" spans="2:7" ht="15" customHeight="1" thickBot="1">
      <c r="B8" s="968"/>
      <c r="C8" s="970"/>
      <c r="D8" s="970"/>
      <c r="E8" s="970"/>
      <c r="F8" s="970"/>
      <c r="G8" s="966"/>
    </row>
    <row r="9" spans="2:7" ht="20.5" thickBot="1">
      <c r="B9" s="558">
        <v>1</v>
      </c>
      <c r="C9" s="559" t="s">
        <v>957</v>
      </c>
      <c r="D9" s="560">
        <f t="shared" ref="D9:D13" si="0">SUM(E9:G9)</f>
        <v>15000</v>
      </c>
      <c r="E9" s="561">
        <v>10500</v>
      </c>
      <c r="F9" s="562">
        <v>2250</v>
      </c>
      <c r="G9" s="563">
        <v>2250</v>
      </c>
    </row>
    <row r="10" spans="2:7" ht="20.5" thickBot="1">
      <c r="B10" s="564">
        <v>2</v>
      </c>
      <c r="C10" s="559" t="s">
        <v>958</v>
      </c>
      <c r="D10" s="560">
        <f t="shared" si="0"/>
        <v>165000</v>
      </c>
      <c r="E10" s="561">
        <v>115500</v>
      </c>
      <c r="F10" s="562">
        <v>24750</v>
      </c>
      <c r="G10" s="563">
        <v>24750</v>
      </c>
    </row>
    <row r="11" spans="2:7" ht="20.5" thickBot="1">
      <c r="B11" s="564">
        <v>3</v>
      </c>
      <c r="C11" s="565" t="s">
        <v>959</v>
      </c>
      <c r="D11" s="566">
        <f t="shared" si="0"/>
        <v>190000</v>
      </c>
      <c r="E11" s="567">
        <v>133000</v>
      </c>
      <c r="F11" s="568">
        <v>28500</v>
      </c>
      <c r="G11" s="569">
        <v>28500</v>
      </c>
    </row>
    <row r="12" spans="2:7" ht="20.5" thickBot="1">
      <c r="B12" s="564">
        <v>4</v>
      </c>
      <c r="C12" s="559" t="s">
        <v>960</v>
      </c>
      <c r="D12" s="560">
        <f t="shared" si="0"/>
        <v>110714</v>
      </c>
      <c r="E12" s="561">
        <v>77500</v>
      </c>
      <c r="F12" s="562">
        <v>16607</v>
      </c>
      <c r="G12" s="563">
        <v>16607</v>
      </c>
    </row>
    <row r="13" spans="2:7" ht="20.5" thickBot="1">
      <c r="B13" s="564">
        <v>5</v>
      </c>
      <c r="C13" s="559" t="s">
        <v>961</v>
      </c>
      <c r="D13" s="560">
        <f t="shared" si="0"/>
        <v>142858</v>
      </c>
      <c r="E13" s="561">
        <v>100000</v>
      </c>
      <c r="F13" s="562">
        <v>21429</v>
      </c>
      <c r="G13" s="563">
        <v>21429</v>
      </c>
    </row>
    <row r="14" spans="2:7" ht="20.5" thickBot="1">
      <c r="B14" s="564">
        <v>6</v>
      </c>
      <c r="C14" s="559" t="s">
        <v>962</v>
      </c>
      <c r="D14" s="560">
        <v>284658</v>
      </c>
      <c r="E14" s="570">
        <v>234424</v>
      </c>
      <c r="F14" s="560">
        <v>50234</v>
      </c>
      <c r="G14" s="571">
        <v>0</v>
      </c>
    </row>
    <row r="15" spans="2:7" ht="36.5" thickBot="1">
      <c r="B15" s="564">
        <v>7</v>
      </c>
      <c r="C15" s="572" t="s">
        <v>963</v>
      </c>
      <c r="D15" s="573">
        <f>SUM(D9:D14)</f>
        <v>908230</v>
      </c>
      <c r="E15" s="574">
        <f t="shared" ref="E15:G15" si="1">SUM(E9:E14)</f>
        <v>670924</v>
      </c>
      <c r="F15" s="573">
        <f t="shared" si="1"/>
        <v>143770</v>
      </c>
      <c r="G15" s="575">
        <f t="shared" si="1"/>
        <v>93536</v>
      </c>
    </row>
    <row r="16" spans="2:7" s="581" customFormat="1" ht="27.75" customHeight="1" thickBot="1">
      <c r="B16" s="576">
        <v>8</v>
      </c>
      <c r="C16" s="577" t="s">
        <v>964</v>
      </c>
      <c r="D16" s="578"/>
      <c r="E16" s="579"/>
      <c r="F16" s="578"/>
      <c r="G16" s="580"/>
    </row>
    <row r="17" spans="2:7" s="581" customFormat="1" ht="27.75" customHeight="1" thickBot="1">
      <c r="B17" s="576"/>
      <c r="C17" s="577" t="s">
        <v>962</v>
      </c>
      <c r="D17" s="578">
        <f>SUM(E17:G17)</f>
        <v>50234</v>
      </c>
      <c r="E17" s="582"/>
      <c r="F17" s="583"/>
      <c r="G17" s="584">
        <v>50234</v>
      </c>
    </row>
    <row r="18" spans="2:7" ht="27.75" customHeight="1" thickBot="1">
      <c r="B18" s="564"/>
      <c r="C18" s="572" t="s">
        <v>965</v>
      </c>
      <c r="D18" s="578">
        <f>SUM(E18:G18)</f>
        <v>264000</v>
      </c>
      <c r="E18" s="570">
        <v>184800</v>
      </c>
      <c r="F18" s="560">
        <v>39600</v>
      </c>
      <c r="G18" s="571">
        <v>39600</v>
      </c>
    </row>
    <row r="19" spans="2:7" ht="27.75" customHeight="1" thickBot="1">
      <c r="B19" s="585">
        <v>9</v>
      </c>
      <c r="C19" s="586" t="s">
        <v>966</v>
      </c>
      <c r="D19" s="587">
        <f>SUM(D17:D18)</f>
        <v>314234</v>
      </c>
      <c r="E19" s="588">
        <f t="shared" ref="E19:G19" si="2">SUM(E17:E18)</f>
        <v>184800</v>
      </c>
      <c r="F19" s="589">
        <f t="shared" si="2"/>
        <v>39600</v>
      </c>
      <c r="G19" s="590">
        <f t="shared" si="2"/>
        <v>89834</v>
      </c>
    </row>
    <row r="21" spans="2:7">
      <c r="E21" s="591"/>
      <c r="F21" s="591"/>
      <c r="G21" s="591"/>
    </row>
    <row r="22" spans="2:7" ht="15.5">
      <c r="B22" s="592"/>
      <c r="C22" s="592"/>
      <c r="E22" s="593"/>
    </row>
    <row r="23" spans="2:7" ht="15.5">
      <c r="B23" s="592"/>
      <c r="C23" s="592"/>
      <c r="E23" s="593"/>
    </row>
    <row r="24" spans="2:7" ht="15.5">
      <c r="B24" s="592"/>
      <c r="C24" s="592"/>
      <c r="E24" s="593"/>
    </row>
    <row r="25" spans="2:7" ht="15.5">
      <c r="B25" s="592"/>
      <c r="C25" s="592"/>
    </row>
    <row r="26" spans="2:7" ht="15.5">
      <c r="B26" s="592"/>
      <c r="C26" s="592"/>
    </row>
    <row r="27" spans="2:7" ht="15.5">
      <c r="B27" s="592"/>
      <c r="C27" s="592"/>
    </row>
    <row r="28" spans="2:7" ht="15.5">
      <c r="B28" s="594"/>
      <c r="C28" s="592"/>
    </row>
    <row r="29" spans="2:7" ht="15.5">
      <c r="B29" s="592"/>
      <c r="C29" s="592"/>
    </row>
    <row r="30" spans="2:7" ht="15.5">
      <c r="B30" s="592"/>
      <c r="C30" s="592"/>
    </row>
    <row r="31" spans="2:7" ht="15.5">
      <c r="B31" s="592"/>
      <c r="C31" s="592"/>
    </row>
  </sheetData>
  <mergeCells count="6">
    <mergeCell ref="G7:G8"/>
    <mergeCell ref="B7:B8"/>
    <mergeCell ref="C7:C8"/>
    <mergeCell ref="D7:D8"/>
    <mergeCell ref="E7:E8"/>
    <mergeCell ref="F7:F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2"/>
  <sheetViews>
    <sheetView workbookViewId="0">
      <selection activeCell="J11" sqref="J11"/>
    </sheetView>
  </sheetViews>
  <sheetFormatPr defaultColWidth="9.1796875" defaultRowHeight="14.5"/>
  <cols>
    <col min="1" max="1" width="0.54296875" style="217" customWidth="1"/>
    <col min="2" max="2" width="4.54296875" style="217" customWidth="1"/>
    <col min="3" max="3" width="47.08984375" style="217" customWidth="1"/>
    <col min="4" max="5" width="14.54296875" style="217" customWidth="1"/>
    <col min="6" max="6" width="15.7265625" style="217" customWidth="1"/>
    <col min="7" max="7" width="30.81640625" style="217" customWidth="1"/>
    <col min="8" max="8" width="2.81640625" style="217" customWidth="1"/>
    <col min="9" max="9" width="1.36328125" style="217" customWidth="1"/>
    <col min="10" max="10" width="3.08984375" style="217" customWidth="1"/>
    <col min="11" max="11" width="47.08984375" style="217" customWidth="1"/>
    <col min="12" max="15" width="4.453125" style="217" customWidth="1"/>
    <col min="16" max="16" width="4.54296875" style="217" customWidth="1"/>
    <col min="17" max="17" width="26" style="217" customWidth="1"/>
    <col min="18" max="16384" width="9.1796875" style="217"/>
  </cols>
  <sheetData>
    <row r="1" spans="1:16" ht="15" customHeight="1">
      <c r="B1" s="114" t="s">
        <v>256</v>
      </c>
      <c r="C1" s="1"/>
      <c r="D1" s="1"/>
      <c r="E1" s="1"/>
      <c r="F1" s="1"/>
      <c r="G1" s="1"/>
      <c r="H1" s="1"/>
      <c r="I1" s="1"/>
    </row>
    <row r="2" spans="1:16" ht="18">
      <c r="B2" s="114" t="s">
        <v>885</v>
      </c>
    </row>
    <row r="3" spans="1:16" ht="2.25" customHeight="1" thickBot="1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6" ht="2.25" customHeight="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6" ht="2.25" customHeigh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</row>
    <row r="6" spans="1:16" ht="15" customHeight="1">
      <c r="B6" s="900" t="s">
        <v>117</v>
      </c>
      <c r="C6" s="901" t="s">
        <v>939</v>
      </c>
      <c r="D6" s="888" t="s">
        <v>258</v>
      </c>
      <c r="E6" s="888" t="s">
        <v>259</v>
      </c>
      <c r="F6" s="888" t="s">
        <v>260</v>
      </c>
      <c r="G6" s="888" t="s">
        <v>261</v>
      </c>
      <c r="H6" s="980" t="s">
        <v>119</v>
      </c>
      <c r="I6" s="981"/>
      <c r="J6" s="981"/>
      <c r="K6" s="982"/>
      <c r="L6" s="971" t="s">
        <v>120</v>
      </c>
      <c r="M6" s="972"/>
      <c r="N6" s="972"/>
      <c r="O6" s="973"/>
    </row>
    <row r="7" spans="1:16" ht="19.5" customHeight="1" thickBot="1">
      <c r="B7" s="887"/>
      <c r="C7" s="889"/>
      <c r="D7" s="889"/>
      <c r="E7" s="889"/>
      <c r="F7" s="889"/>
      <c r="G7" s="889"/>
      <c r="H7" s="983"/>
      <c r="I7" s="984"/>
      <c r="J7" s="984"/>
      <c r="K7" s="985"/>
      <c r="L7" s="400" t="s">
        <v>37</v>
      </c>
      <c r="M7" s="400" t="s">
        <v>38</v>
      </c>
      <c r="N7" s="400" t="s">
        <v>43</v>
      </c>
      <c r="O7" s="400" t="s">
        <v>80</v>
      </c>
    </row>
    <row r="8" spans="1:16" ht="15.75" customHeight="1">
      <c r="B8" s="486">
        <v>1</v>
      </c>
      <c r="C8" s="487">
        <f>B8+1</f>
        <v>2</v>
      </c>
      <c r="D8" s="488" t="s">
        <v>926</v>
      </c>
      <c r="E8" s="488" t="s">
        <v>251</v>
      </c>
      <c r="F8" s="488" t="s">
        <v>252</v>
      </c>
      <c r="G8" s="488" t="s">
        <v>253</v>
      </c>
      <c r="H8" s="974">
        <v>4</v>
      </c>
      <c r="I8" s="975"/>
      <c r="J8" s="975"/>
      <c r="K8" s="976"/>
      <c r="L8" s="401">
        <v>5</v>
      </c>
      <c r="M8" s="401">
        <v>6</v>
      </c>
      <c r="N8" s="401">
        <v>7</v>
      </c>
      <c r="O8" s="401">
        <v>8</v>
      </c>
    </row>
    <row r="9" spans="1:16" ht="30.75" customHeight="1">
      <c r="B9" s="40">
        <v>1</v>
      </c>
      <c r="C9" s="402" t="s">
        <v>262</v>
      </c>
      <c r="D9" s="124" t="s">
        <v>263</v>
      </c>
      <c r="E9" s="124"/>
      <c r="F9" s="478"/>
      <c r="G9" s="393" t="s">
        <v>940</v>
      </c>
      <c r="H9" s="403" t="s">
        <v>127</v>
      </c>
      <c r="I9" s="977" t="s">
        <v>264</v>
      </c>
      <c r="J9" s="977"/>
      <c r="K9" s="953"/>
      <c r="L9" s="88"/>
      <c r="M9" s="87"/>
      <c r="N9" s="87"/>
      <c r="O9" s="87"/>
      <c r="P9" s="218"/>
    </row>
    <row r="10" spans="1:16" ht="0.75" hidden="1" customHeight="1">
      <c r="B10" s="45"/>
      <c r="C10" s="46"/>
      <c r="D10" s="46"/>
      <c r="E10" s="46"/>
      <c r="F10" s="46"/>
      <c r="G10" s="393" t="s">
        <v>265</v>
      </c>
      <c r="H10" s="47"/>
      <c r="I10" s="911"/>
      <c r="J10" s="911"/>
      <c r="K10" s="931"/>
      <c r="L10" s="48"/>
      <c r="M10" s="48"/>
      <c r="N10" s="394"/>
      <c r="O10" s="48"/>
      <c r="P10" s="218"/>
    </row>
    <row r="11" spans="1:16" ht="0.75" customHeight="1" thickBot="1">
      <c r="B11" s="45"/>
      <c r="C11" s="46"/>
      <c r="D11" s="479"/>
      <c r="E11" s="479"/>
      <c r="F11" s="479"/>
      <c r="G11" s="49"/>
      <c r="H11" s="47"/>
      <c r="I11" s="380"/>
      <c r="J11" s="380"/>
      <c r="K11" s="398"/>
      <c r="L11" s="404"/>
      <c r="M11" s="63"/>
      <c r="N11" s="405"/>
      <c r="O11" s="63"/>
      <c r="P11" s="218"/>
    </row>
    <row r="12" spans="1:16" ht="18" customHeight="1">
      <c r="B12" s="45"/>
      <c r="C12" s="46"/>
      <c r="D12" s="479"/>
      <c r="E12" s="479"/>
      <c r="F12" s="479"/>
      <c r="G12" s="49" t="s">
        <v>942</v>
      </c>
      <c r="H12" s="406" t="s">
        <v>125</v>
      </c>
      <c r="I12" s="977" t="s">
        <v>272</v>
      </c>
      <c r="J12" s="977"/>
      <c r="K12" s="953"/>
      <c r="L12" s="404"/>
      <c r="M12" s="94"/>
      <c r="N12" s="407"/>
      <c r="O12" s="94"/>
      <c r="P12" s="218"/>
    </row>
    <row r="13" spans="1:16" ht="16.5" customHeight="1" thickBot="1">
      <c r="B13" s="45"/>
      <c r="C13" s="46"/>
      <c r="D13" s="503"/>
      <c r="E13" s="503"/>
      <c r="F13" s="479"/>
      <c r="G13" s="49" t="s">
        <v>941</v>
      </c>
      <c r="H13" s="403" t="s">
        <v>128</v>
      </c>
      <c r="I13" s="978" t="s">
        <v>886</v>
      </c>
      <c r="J13" s="978"/>
      <c r="K13" s="979"/>
      <c r="L13" s="404"/>
      <c r="M13" s="87"/>
      <c r="N13" s="407"/>
      <c r="O13" s="408"/>
      <c r="P13" s="218"/>
    </row>
    <row r="14" spans="1:16" ht="16.5" hidden="1" customHeight="1">
      <c r="B14" s="45"/>
      <c r="C14" s="46"/>
      <c r="D14" s="479"/>
      <c r="E14" s="479"/>
      <c r="F14" s="479"/>
      <c r="G14" s="49"/>
      <c r="H14" s="403" t="s">
        <v>131</v>
      </c>
      <c r="I14" s="978" t="s">
        <v>278</v>
      </c>
      <c r="J14" s="978"/>
      <c r="K14" s="979"/>
      <c r="L14" s="404"/>
      <c r="M14" s="87"/>
      <c r="N14" s="75"/>
      <c r="O14" s="75"/>
      <c r="P14" s="218"/>
    </row>
    <row r="15" spans="1:16" ht="16.5" hidden="1" customHeight="1">
      <c r="B15" s="45"/>
      <c r="C15" s="46"/>
      <c r="D15" s="479"/>
      <c r="E15" s="479"/>
      <c r="F15" s="479"/>
      <c r="G15" s="49"/>
      <c r="H15" s="403" t="s">
        <v>138</v>
      </c>
      <c r="I15" s="978" t="s">
        <v>282</v>
      </c>
      <c r="J15" s="978"/>
      <c r="K15" s="979"/>
      <c r="L15" s="409"/>
      <c r="M15" s="87"/>
      <c r="N15" s="410"/>
      <c r="O15" s="410"/>
      <c r="P15" s="218"/>
    </row>
    <row r="16" spans="1:16" ht="16.5" hidden="1" customHeight="1" thickBot="1">
      <c r="B16" s="45"/>
      <c r="C16" s="46"/>
      <c r="D16" s="479"/>
      <c r="E16" s="479"/>
      <c r="F16" s="479"/>
      <c r="G16" s="49"/>
      <c r="H16" s="411" t="s">
        <v>196</v>
      </c>
      <c r="I16" s="986" t="s">
        <v>284</v>
      </c>
      <c r="J16" s="986"/>
      <c r="K16" s="987"/>
      <c r="L16" s="409"/>
      <c r="M16" s="87"/>
      <c r="N16" s="393"/>
      <c r="O16" s="393"/>
      <c r="P16" s="218"/>
    </row>
    <row r="17" spans="2:17" ht="16.5" hidden="1" customHeight="1">
      <c r="B17" s="45"/>
      <c r="C17" s="46"/>
      <c r="D17" s="479"/>
      <c r="E17" s="479"/>
      <c r="F17" s="479"/>
      <c r="G17" s="49"/>
      <c r="H17" s="403"/>
      <c r="J17" s="412" t="s">
        <v>267</v>
      </c>
      <c r="K17" s="413" t="s">
        <v>887</v>
      </c>
      <c r="L17" s="410"/>
      <c r="M17" s="410"/>
      <c r="N17" s="410"/>
      <c r="O17" s="410"/>
      <c r="P17" s="218"/>
    </row>
    <row r="18" spans="2:17" ht="16.5" hidden="1" customHeight="1">
      <c r="B18" s="45"/>
      <c r="C18" s="46"/>
      <c r="D18" s="46"/>
      <c r="E18" s="46"/>
      <c r="F18" s="46"/>
      <c r="G18" s="414"/>
      <c r="H18" s="415"/>
      <c r="I18" s="412"/>
      <c r="J18" s="412" t="s">
        <v>267</v>
      </c>
      <c r="K18" s="413" t="s">
        <v>276</v>
      </c>
      <c r="L18" s="410"/>
      <c r="M18" s="410"/>
      <c r="N18" s="416"/>
      <c r="O18" s="416"/>
      <c r="P18" s="218"/>
    </row>
    <row r="19" spans="2:17" ht="16.5" hidden="1" customHeight="1">
      <c r="B19" s="45"/>
      <c r="C19" s="46"/>
      <c r="D19" s="479"/>
      <c r="E19" s="479"/>
      <c r="F19" s="479"/>
      <c r="G19" s="417"/>
      <c r="H19" s="403" t="s">
        <v>279</v>
      </c>
      <c r="I19" s="978" t="s">
        <v>886</v>
      </c>
      <c r="J19" s="978"/>
      <c r="K19" s="979"/>
      <c r="L19" s="418"/>
      <c r="M19" s="404"/>
      <c r="N19" s="404"/>
      <c r="O19" s="404"/>
    </row>
    <row r="20" spans="2:17" ht="16.5" hidden="1" customHeight="1">
      <c r="B20" s="45"/>
      <c r="C20" s="46"/>
      <c r="D20" s="479"/>
      <c r="E20" s="479"/>
      <c r="F20" s="479"/>
      <c r="G20" s="417"/>
      <c r="H20" s="53" t="s">
        <v>281</v>
      </c>
      <c r="I20" s="978" t="s">
        <v>278</v>
      </c>
      <c r="J20" s="978"/>
      <c r="K20" s="979"/>
      <c r="L20" s="418"/>
      <c r="M20" s="404"/>
      <c r="N20" s="48"/>
      <c r="O20" s="404"/>
    </row>
    <row r="21" spans="2:17" ht="16.5" hidden="1" customHeight="1">
      <c r="B21" s="45"/>
      <c r="C21" s="46"/>
      <c r="D21" s="479"/>
      <c r="E21" s="479"/>
      <c r="F21" s="479"/>
      <c r="G21" s="49"/>
      <c r="H21" s="53" t="s">
        <v>283</v>
      </c>
      <c r="I21" s="978" t="s">
        <v>888</v>
      </c>
      <c r="J21" s="978"/>
      <c r="K21" s="979"/>
      <c r="L21" s="418"/>
      <c r="M21" s="418"/>
      <c r="N21" s="48"/>
      <c r="O21" s="48"/>
    </row>
    <row r="22" spans="2:17" ht="16.5" hidden="1" customHeight="1" thickBot="1">
      <c r="B22" s="419"/>
      <c r="C22" s="46"/>
      <c r="D22" s="479"/>
      <c r="E22" s="479"/>
      <c r="F22" s="479"/>
      <c r="G22" s="49"/>
      <c r="H22" s="53" t="s">
        <v>889</v>
      </c>
      <c r="I22" s="986" t="s">
        <v>284</v>
      </c>
      <c r="J22" s="986"/>
      <c r="K22" s="987"/>
      <c r="L22" s="420"/>
      <c r="M22" s="393"/>
      <c r="N22" s="48"/>
      <c r="O22" s="48"/>
    </row>
    <row r="23" spans="2:17" ht="15.75" customHeight="1" thickBot="1">
      <c r="B23" s="40">
        <v>2</v>
      </c>
      <c r="C23" s="940" t="s">
        <v>935</v>
      </c>
      <c r="D23" s="124" t="s">
        <v>263</v>
      </c>
      <c r="E23" s="124"/>
      <c r="F23" s="392"/>
      <c r="G23" s="856" t="s">
        <v>943</v>
      </c>
      <c r="H23" s="54" t="s">
        <v>127</v>
      </c>
      <c r="I23" s="990" t="s">
        <v>890</v>
      </c>
      <c r="J23" s="990"/>
      <c r="K23" s="991"/>
      <c r="L23" s="409"/>
      <c r="M23" s="405"/>
      <c r="N23" s="405"/>
      <c r="O23" s="405"/>
      <c r="Q23" s="380"/>
    </row>
    <row r="24" spans="2:17" ht="15.75" customHeight="1" thickBot="1">
      <c r="B24" s="40"/>
      <c r="C24" s="941"/>
      <c r="D24" s="389"/>
      <c r="E24" s="389"/>
      <c r="F24" s="389"/>
      <c r="G24" s="857"/>
      <c r="H24" s="58" t="s">
        <v>125</v>
      </c>
      <c r="I24" s="992" t="s">
        <v>891</v>
      </c>
      <c r="J24" s="992"/>
      <c r="K24" s="993"/>
      <c r="L24" s="409"/>
      <c r="M24" s="409"/>
      <c r="N24" s="405"/>
      <c r="O24" s="405"/>
      <c r="Q24" s="380"/>
    </row>
    <row r="25" spans="2:17" ht="15.75" hidden="1" customHeight="1" thickBot="1">
      <c r="B25" s="40"/>
      <c r="C25" s="941"/>
      <c r="D25" s="389"/>
      <c r="E25" s="389"/>
      <c r="F25" s="389"/>
      <c r="G25" s="857"/>
      <c r="H25" s="421" t="s">
        <v>128</v>
      </c>
      <c r="I25" s="992" t="s">
        <v>892</v>
      </c>
      <c r="J25" s="992"/>
      <c r="K25" s="993"/>
      <c r="L25" s="405"/>
      <c r="M25" s="422"/>
      <c r="N25" s="405"/>
      <c r="O25" s="405"/>
      <c r="Q25" s="380"/>
    </row>
    <row r="26" spans="2:17" ht="15.75" hidden="1" customHeight="1" thickBot="1">
      <c r="B26" s="40"/>
      <c r="C26" s="941"/>
      <c r="D26" s="389"/>
      <c r="E26" s="389"/>
      <c r="F26" s="389"/>
      <c r="G26" s="857"/>
      <c r="H26" s="423" t="s">
        <v>131</v>
      </c>
      <c r="I26" s="992" t="s">
        <v>893</v>
      </c>
      <c r="J26" s="992"/>
      <c r="K26" s="993"/>
      <c r="L26" s="405"/>
      <c r="M26" s="424"/>
      <c r="N26" s="405"/>
      <c r="O26" s="405"/>
      <c r="Q26" s="380"/>
    </row>
    <row r="27" spans="2:17" ht="15.75" hidden="1" customHeight="1" thickBot="1">
      <c r="B27" s="40"/>
      <c r="C27" s="941"/>
      <c r="D27" s="389"/>
      <c r="E27" s="389"/>
      <c r="F27" s="389"/>
      <c r="G27" s="857"/>
      <c r="H27" s="423" t="s">
        <v>138</v>
      </c>
      <c r="I27" s="992" t="s">
        <v>293</v>
      </c>
      <c r="J27" s="992"/>
      <c r="K27" s="993"/>
      <c r="L27" s="405"/>
      <c r="M27" s="424"/>
      <c r="N27" s="405"/>
      <c r="O27" s="405"/>
      <c r="Q27" s="380"/>
    </row>
    <row r="28" spans="2:17" ht="15.75" hidden="1" customHeight="1">
      <c r="B28" s="40"/>
      <c r="C28" s="941"/>
      <c r="D28" s="389"/>
      <c r="E28" s="389"/>
      <c r="F28" s="389"/>
      <c r="G28" s="857"/>
      <c r="H28" s="58" t="s">
        <v>196</v>
      </c>
      <c r="I28" s="992" t="s">
        <v>894</v>
      </c>
      <c r="J28" s="992"/>
      <c r="K28" s="993"/>
      <c r="L28" s="425"/>
      <c r="M28" s="410"/>
      <c r="N28" s="404"/>
      <c r="O28" s="410"/>
      <c r="Q28" s="380"/>
    </row>
    <row r="29" spans="2:17" ht="15.75" hidden="1" customHeight="1">
      <c r="B29" s="40"/>
      <c r="C29" s="941"/>
      <c r="D29" s="389"/>
      <c r="E29" s="389"/>
      <c r="F29" s="389"/>
      <c r="G29" s="857"/>
      <c r="H29" s="421" t="s">
        <v>279</v>
      </c>
      <c r="I29" s="992" t="s">
        <v>895</v>
      </c>
      <c r="J29" s="992"/>
      <c r="K29" s="993"/>
      <c r="L29" s="420"/>
      <c r="M29" s="418"/>
      <c r="N29" s="404"/>
      <c r="O29" s="426"/>
      <c r="Q29" s="380"/>
    </row>
    <row r="30" spans="2:17" ht="16.5" hidden="1" customHeight="1" thickBot="1">
      <c r="B30" s="40"/>
      <c r="C30" s="941"/>
      <c r="D30" s="389"/>
      <c r="E30" s="389"/>
      <c r="F30" s="389"/>
      <c r="G30" s="989"/>
      <c r="H30" s="423" t="s">
        <v>281</v>
      </c>
      <c r="I30" s="992" t="s">
        <v>896</v>
      </c>
      <c r="J30" s="992"/>
      <c r="K30" s="993"/>
      <c r="L30" s="420"/>
      <c r="M30" s="418"/>
      <c r="N30" s="427"/>
      <c r="O30" s="426"/>
      <c r="Q30" s="380"/>
    </row>
    <row r="31" spans="2:17" ht="16.5" customHeight="1" thickBot="1">
      <c r="B31" s="65"/>
      <c r="C31" s="941"/>
      <c r="D31" s="389"/>
      <c r="E31" s="124"/>
      <c r="F31" s="389"/>
      <c r="G31" s="856" t="s">
        <v>944</v>
      </c>
      <c r="H31" s="54" t="s">
        <v>127</v>
      </c>
      <c r="I31" s="990" t="s">
        <v>890</v>
      </c>
      <c r="J31" s="990"/>
      <c r="K31" s="991"/>
      <c r="L31" s="409"/>
      <c r="M31" s="409"/>
      <c r="N31" s="405"/>
      <c r="O31" s="405"/>
      <c r="Q31" s="380"/>
    </row>
    <row r="32" spans="2:17" ht="16.5" customHeight="1" thickBot="1">
      <c r="B32" s="65"/>
      <c r="C32" s="941"/>
      <c r="D32" s="389"/>
      <c r="E32" s="389"/>
      <c r="F32" s="389"/>
      <c r="G32" s="857"/>
      <c r="H32" s="58" t="s">
        <v>125</v>
      </c>
      <c r="I32" s="992" t="s">
        <v>891</v>
      </c>
      <c r="J32" s="992"/>
      <c r="K32" s="993"/>
      <c r="L32" s="409"/>
      <c r="M32" s="409"/>
      <c r="N32" s="405"/>
      <c r="O32" s="405"/>
      <c r="Q32" s="380"/>
    </row>
    <row r="33" spans="2:17" ht="16.5" hidden="1" customHeight="1" thickBot="1">
      <c r="B33" s="65"/>
      <c r="C33" s="941"/>
      <c r="D33" s="389"/>
      <c r="E33" s="389"/>
      <c r="F33" s="389"/>
      <c r="G33" s="857"/>
      <c r="H33" s="421" t="s">
        <v>128</v>
      </c>
      <c r="I33" s="992" t="s">
        <v>892</v>
      </c>
      <c r="J33" s="992"/>
      <c r="K33" s="993"/>
      <c r="L33" s="405"/>
      <c r="M33" s="422"/>
      <c r="N33" s="405"/>
      <c r="O33" s="405"/>
      <c r="Q33" s="380"/>
    </row>
    <row r="34" spans="2:17" ht="16.5" hidden="1" customHeight="1" thickBot="1">
      <c r="B34" s="65"/>
      <c r="C34" s="941"/>
      <c r="D34" s="389"/>
      <c r="E34" s="389"/>
      <c r="F34" s="389"/>
      <c r="G34" s="857"/>
      <c r="H34" s="423" t="s">
        <v>131</v>
      </c>
      <c r="I34" s="992" t="s">
        <v>893</v>
      </c>
      <c r="J34" s="992"/>
      <c r="K34" s="993"/>
      <c r="L34" s="405"/>
      <c r="M34" s="422"/>
      <c r="N34" s="405"/>
      <c r="O34" s="405"/>
      <c r="Q34" s="380"/>
    </row>
    <row r="35" spans="2:17" ht="16.5" hidden="1" customHeight="1">
      <c r="B35" s="65"/>
      <c r="C35" s="941"/>
      <c r="D35" s="389"/>
      <c r="E35" s="389"/>
      <c r="F35" s="389"/>
      <c r="G35" s="857"/>
      <c r="H35" s="423" t="s">
        <v>138</v>
      </c>
      <c r="I35" s="992" t="s">
        <v>293</v>
      </c>
      <c r="J35" s="992"/>
      <c r="K35" s="993"/>
      <c r="L35" s="428"/>
      <c r="M35" s="428"/>
      <c r="N35" s="404"/>
      <c r="O35" s="427"/>
      <c r="Q35" s="380"/>
    </row>
    <row r="36" spans="2:17" ht="16.5" hidden="1" customHeight="1">
      <c r="B36" s="65"/>
      <c r="C36" s="941"/>
      <c r="D36" s="389"/>
      <c r="E36" s="389"/>
      <c r="F36" s="389"/>
      <c r="G36" s="857"/>
      <c r="H36" s="58" t="s">
        <v>196</v>
      </c>
      <c r="I36" s="992" t="s">
        <v>894</v>
      </c>
      <c r="J36" s="992"/>
      <c r="K36" s="993"/>
      <c r="L36" s="428"/>
      <c r="M36" s="428"/>
      <c r="N36" s="404"/>
      <c r="O36" s="427"/>
      <c r="Q36" s="380"/>
    </row>
    <row r="37" spans="2:17" ht="16.5" hidden="1" customHeight="1">
      <c r="B37" s="65"/>
      <c r="C37" s="941"/>
      <c r="D37" s="389"/>
      <c r="E37" s="389"/>
      <c r="F37" s="389"/>
      <c r="G37" s="857"/>
      <c r="H37" s="421" t="s">
        <v>279</v>
      </c>
      <c r="I37" s="992" t="s">
        <v>895</v>
      </c>
      <c r="J37" s="992"/>
      <c r="K37" s="993"/>
      <c r="L37" s="420"/>
      <c r="M37" s="418"/>
      <c r="N37" s="404"/>
      <c r="O37" s="427"/>
      <c r="Q37" s="380"/>
    </row>
    <row r="38" spans="2:17" ht="16.5" hidden="1" customHeight="1">
      <c r="B38" s="65"/>
      <c r="C38" s="941"/>
      <c r="D38" s="389"/>
      <c r="E38" s="389"/>
      <c r="F38" s="389"/>
      <c r="G38" s="857"/>
      <c r="H38" s="423" t="s">
        <v>281</v>
      </c>
      <c r="I38" s="992" t="s">
        <v>897</v>
      </c>
      <c r="J38" s="992"/>
      <c r="K38" s="993"/>
      <c r="L38" s="420"/>
      <c r="M38" s="418"/>
      <c r="N38" s="404"/>
      <c r="O38" s="404"/>
      <c r="Q38" s="380"/>
    </row>
    <row r="39" spans="2:17" ht="16.5" hidden="1" customHeight="1" thickBot="1">
      <c r="B39" s="65"/>
      <c r="C39" s="941"/>
      <c r="D39" s="389"/>
      <c r="E39" s="389"/>
      <c r="F39" s="389"/>
      <c r="G39" s="989"/>
      <c r="H39" s="423" t="s">
        <v>283</v>
      </c>
      <c r="I39" s="908" t="s">
        <v>896</v>
      </c>
      <c r="J39" s="908"/>
      <c r="K39" s="946"/>
      <c r="L39" s="418"/>
      <c r="M39" s="418"/>
      <c r="N39" s="427"/>
      <c r="O39" s="404"/>
      <c r="Q39" s="380"/>
    </row>
    <row r="40" spans="2:17" ht="16.5" customHeight="1" thickBot="1">
      <c r="B40" s="65"/>
      <c r="C40" s="941"/>
      <c r="D40" s="389"/>
      <c r="E40" s="124"/>
      <c r="F40" s="389"/>
      <c r="G40" s="856" t="s">
        <v>949</v>
      </c>
      <c r="H40" s="54" t="s">
        <v>127</v>
      </c>
      <c r="I40" s="990" t="s">
        <v>898</v>
      </c>
      <c r="J40" s="990"/>
      <c r="K40" s="991"/>
      <c r="L40" s="409"/>
      <c r="M40" s="405"/>
      <c r="N40" s="405"/>
      <c r="O40" s="405"/>
      <c r="Q40" s="380"/>
    </row>
    <row r="41" spans="2:17" ht="33" customHeight="1" thickBot="1">
      <c r="B41" s="65"/>
      <c r="C41" s="941"/>
      <c r="D41" s="389"/>
      <c r="E41" s="389"/>
      <c r="F41" s="389"/>
      <c r="G41" s="857"/>
      <c r="H41" s="58" t="s">
        <v>125</v>
      </c>
      <c r="I41" s="990" t="s">
        <v>899</v>
      </c>
      <c r="J41" s="990"/>
      <c r="K41" s="991"/>
      <c r="L41" s="409"/>
      <c r="M41" s="405"/>
      <c r="N41" s="405"/>
      <c r="O41" s="405"/>
      <c r="Q41" s="380"/>
    </row>
    <row r="42" spans="2:17" ht="16.5" hidden="1" customHeight="1" thickBot="1">
      <c r="B42" s="65"/>
      <c r="C42" s="941"/>
      <c r="D42" s="389"/>
      <c r="E42" s="389"/>
      <c r="F42" s="389"/>
      <c r="G42" s="857"/>
      <c r="H42" s="421" t="s">
        <v>128</v>
      </c>
      <c r="I42" s="992" t="s">
        <v>900</v>
      </c>
      <c r="J42" s="992"/>
      <c r="K42" s="993"/>
      <c r="L42" s="409"/>
      <c r="M42" s="409"/>
      <c r="N42" s="405"/>
      <c r="O42" s="405"/>
      <c r="Q42" s="380"/>
    </row>
    <row r="43" spans="2:17" ht="16.5" hidden="1" customHeight="1" thickBot="1">
      <c r="B43" s="65"/>
      <c r="C43" s="941"/>
      <c r="D43" s="389"/>
      <c r="E43" s="389"/>
      <c r="F43" s="389"/>
      <c r="G43" s="857"/>
      <c r="H43" s="423" t="s">
        <v>131</v>
      </c>
      <c r="I43" s="992" t="s">
        <v>901</v>
      </c>
      <c r="J43" s="992"/>
      <c r="K43" s="993"/>
      <c r="L43" s="405"/>
      <c r="M43" s="422"/>
      <c r="N43" s="422"/>
      <c r="O43" s="405"/>
      <c r="Q43" s="380"/>
    </row>
    <row r="44" spans="2:17" ht="16.5" hidden="1" customHeight="1" thickBot="1">
      <c r="B44" s="65"/>
      <c r="C44" s="941"/>
      <c r="D44" s="389"/>
      <c r="E44" s="389"/>
      <c r="F44" s="389"/>
      <c r="G44" s="857"/>
      <c r="H44" s="423" t="s">
        <v>138</v>
      </c>
      <c r="I44" s="992" t="s">
        <v>895</v>
      </c>
      <c r="J44" s="992"/>
      <c r="K44" s="993"/>
      <c r="L44" s="405"/>
      <c r="M44" s="404"/>
      <c r="N44" s="404"/>
      <c r="O44" s="404"/>
      <c r="Q44" s="380"/>
    </row>
    <row r="45" spans="2:17" ht="16.5" hidden="1" customHeight="1" thickBot="1">
      <c r="B45" s="65"/>
      <c r="C45" s="941"/>
      <c r="D45" s="389"/>
      <c r="E45" s="389"/>
      <c r="F45" s="389"/>
      <c r="G45" s="857"/>
      <c r="H45" s="58" t="s">
        <v>196</v>
      </c>
      <c r="I45" s="992" t="s">
        <v>897</v>
      </c>
      <c r="J45" s="992"/>
      <c r="K45" s="993"/>
      <c r="L45" s="405"/>
      <c r="M45" s="405"/>
      <c r="N45" s="405"/>
      <c r="O45" s="404"/>
      <c r="Q45" s="380"/>
    </row>
    <row r="46" spans="2:17" ht="16.5" hidden="1" customHeight="1" thickBot="1">
      <c r="B46" s="161"/>
      <c r="C46" s="988"/>
      <c r="D46" s="480"/>
      <c r="E46" s="480"/>
      <c r="F46" s="480"/>
      <c r="G46" s="989"/>
      <c r="H46" s="421" t="s">
        <v>279</v>
      </c>
      <c r="I46" s="992" t="s">
        <v>896</v>
      </c>
      <c r="J46" s="992"/>
      <c r="K46" s="993"/>
      <c r="L46" s="420"/>
      <c r="M46" s="418"/>
      <c r="N46" s="418"/>
      <c r="O46" s="404"/>
      <c r="Q46" s="380"/>
    </row>
    <row r="47" spans="2:17" ht="15.75" hidden="1" customHeight="1">
      <c r="B47" s="165"/>
      <c r="C47" s="380"/>
      <c r="D47" s="380"/>
      <c r="E47" s="380"/>
      <c r="F47" s="380"/>
      <c r="G47" s="380"/>
      <c r="H47" s="47"/>
      <c r="I47" s="380"/>
      <c r="J47" s="380"/>
      <c r="K47" s="380"/>
      <c r="L47" s="79"/>
      <c r="M47" s="79"/>
      <c r="N47" s="79"/>
      <c r="O47" s="79"/>
    </row>
    <row r="48" spans="2:17" ht="15.75" hidden="1" customHeight="1">
      <c r="B48" s="165"/>
      <c r="C48" s="380"/>
      <c r="D48" s="380"/>
      <c r="E48" s="380"/>
      <c r="F48" s="380"/>
      <c r="G48" s="380"/>
      <c r="H48" s="47"/>
      <c r="I48" s="380"/>
      <c r="J48" s="380"/>
      <c r="K48" s="380"/>
      <c r="L48" s="79"/>
      <c r="M48" s="79"/>
      <c r="N48" s="79"/>
      <c r="O48" s="79"/>
    </row>
    <row r="49" spans="2:15" ht="15.75" hidden="1" customHeight="1">
      <c r="B49" s="165"/>
      <c r="C49" s="380"/>
      <c r="D49" s="380"/>
      <c r="E49" s="380"/>
      <c r="F49" s="380"/>
      <c r="G49" s="380"/>
      <c r="H49" s="47"/>
      <c r="I49" s="380"/>
      <c r="J49" s="380"/>
      <c r="K49" s="380"/>
      <c r="L49" s="79"/>
      <c r="M49" s="79"/>
      <c r="N49" s="79"/>
      <c r="O49" s="79"/>
    </row>
    <row r="50" spans="2:15" ht="3" hidden="1" customHeight="1">
      <c r="B50" s="166"/>
      <c r="C50" s="381"/>
      <c r="D50" s="381"/>
      <c r="E50" s="381"/>
      <c r="F50" s="381"/>
      <c r="G50" s="381"/>
      <c r="H50" s="74"/>
      <c r="I50" s="381"/>
      <c r="J50" s="381"/>
      <c r="K50" s="381"/>
      <c r="L50" s="167"/>
      <c r="M50" s="167"/>
      <c r="N50" s="167"/>
      <c r="O50" s="167"/>
    </row>
    <row r="51" spans="2:15" ht="15.75" hidden="1" customHeight="1">
      <c r="B51" s="900" t="s">
        <v>117</v>
      </c>
      <c r="C51" s="901" t="s">
        <v>883</v>
      </c>
      <c r="D51" s="888" t="s">
        <v>258</v>
      </c>
      <c r="E51" s="888"/>
      <c r="F51" s="888" t="s">
        <v>260</v>
      </c>
      <c r="G51" s="888" t="s">
        <v>261</v>
      </c>
      <c r="H51" s="980" t="s">
        <v>119</v>
      </c>
      <c r="I51" s="981"/>
      <c r="J51" s="981"/>
      <c r="K51" s="982"/>
      <c r="L51" s="971" t="s">
        <v>120</v>
      </c>
      <c r="M51" s="972"/>
      <c r="N51" s="972"/>
      <c r="O51" s="973"/>
    </row>
    <row r="52" spans="2:15" ht="27" hidden="1" customHeight="1" thickBot="1">
      <c r="B52" s="887"/>
      <c r="C52" s="889"/>
      <c r="D52" s="889"/>
      <c r="E52" s="889"/>
      <c r="F52" s="889"/>
      <c r="G52" s="889"/>
      <c r="H52" s="983"/>
      <c r="I52" s="984"/>
      <c r="J52" s="984"/>
      <c r="K52" s="985"/>
      <c r="L52" s="400" t="s">
        <v>37</v>
      </c>
      <c r="M52" s="400" t="s">
        <v>38</v>
      </c>
      <c r="N52" s="400" t="s">
        <v>43</v>
      </c>
      <c r="O52" s="400" t="s">
        <v>80</v>
      </c>
    </row>
    <row r="53" spans="2:15" ht="15.75" hidden="1" customHeight="1" thickBot="1">
      <c r="B53" s="486">
        <v>1</v>
      </c>
      <c r="C53" s="487">
        <f>B53+1</f>
        <v>2</v>
      </c>
      <c r="D53" s="488" t="s">
        <v>926</v>
      </c>
      <c r="E53" s="488"/>
      <c r="F53" s="488" t="s">
        <v>252</v>
      </c>
      <c r="G53" s="488" t="s">
        <v>253</v>
      </c>
      <c r="H53" s="974">
        <v>4</v>
      </c>
      <c r="I53" s="975"/>
      <c r="J53" s="975"/>
      <c r="K53" s="976"/>
      <c r="L53" s="401">
        <v>5</v>
      </c>
      <c r="M53" s="401">
        <v>6</v>
      </c>
      <c r="N53" s="401">
        <v>7</v>
      </c>
      <c r="O53" s="401">
        <v>8</v>
      </c>
    </row>
    <row r="54" spans="2:15" ht="15.75" hidden="1" customHeight="1" thickBot="1">
      <c r="B54" s="40">
        <v>3</v>
      </c>
      <c r="C54" s="429" t="s">
        <v>295</v>
      </c>
      <c r="D54" s="387"/>
      <c r="E54" s="387"/>
      <c r="F54" s="387"/>
      <c r="G54" s="71" t="s">
        <v>199</v>
      </c>
      <c r="H54" s="72" t="s">
        <v>127</v>
      </c>
      <c r="I54" s="859" t="s">
        <v>296</v>
      </c>
      <c r="J54" s="859"/>
      <c r="K54" s="860"/>
      <c r="L54" s="394"/>
      <c r="M54" s="48"/>
      <c r="N54" s="48"/>
      <c r="O54" s="394"/>
    </row>
    <row r="55" spans="2:15" ht="15.75" hidden="1" customHeight="1" thickBot="1">
      <c r="B55" s="40"/>
      <c r="C55" s="430" t="s">
        <v>902</v>
      </c>
      <c r="D55" s="430"/>
      <c r="E55" s="430"/>
      <c r="F55" s="430"/>
      <c r="G55" s="387"/>
      <c r="H55" s="403" t="s">
        <v>125</v>
      </c>
      <c r="I55" s="978" t="s">
        <v>298</v>
      </c>
      <c r="J55" s="978"/>
      <c r="K55" s="979"/>
      <c r="L55" s="394"/>
      <c r="M55" s="48"/>
      <c r="N55" s="48"/>
      <c r="O55" s="394"/>
    </row>
    <row r="56" spans="2:15" ht="15.75" hidden="1" customHeight="1" thickBot="1">
      <c r="B56" s="40"/>
      <c r="C56" s="387"/>
      <c r="D56" s="387"/>
      <c r="E56" s="387"/>
      <c r="F56" s="387"/>
      <c r="G56" s="387"/>
      <c r="H56" s="403" t="s">
        <v>128</v>
      </c>
      <c r="I56" s="978" t="s">
        <v>299</v>
      </c>
      <c r="J56" s="978"/>
      <c r="K56" s="979"/>
      <c r="L56" s="394"/>
      <c r="M56" s="48"/>
      <c r="N56" s="48"/>
      <c r="O56" s="394"/>
    </row>
    <row r="57" spans="2:15" ht="15.75" hidden="1" customHeight="1" thickBot="1">
      <c r="B57" s="40"/>
      <c r="C57" s="387"/>
      <c r="D57" s="387"/>
      <c r="E57" s="387"/>
      <c r="F57" s="387"/>
      <c r="G57" s="387"/>
      <c r="H57" s="74" t="s">
        <v>131</v>
      </c>
      <c r="I57" s="978" t="s">
        <v>903</v>
      </c>
      <c r="J57" s="978"/>
      <c r="K57" s="979"/>
      <c r="L57" s="394"/>
      <c r="M57" s="394"/>
      <c r="N57" s="48"/>
      <c r="O57" s="394"/>
    </row>
    <row r="58" spans="2:15" ht="15.75" hidden="1" customHeight="1" thickBot="1">
      <c r="B58" s="40"/>
      <c r="C58" s="387"/>
      <c r="D58" s="387"/>
      <c r="E58" s="387"/>
      <c r="F58" s="387"/>
      <c r="G58" s="387"/>
      <c r="H58" s="74" t="s">
        <v>138</v>
      </c>
      <c r="I58" s="978" t="s">
        <v>301</v>
      </c>
      <c r="J58" s="978"/>
      <c r="K58" s="979"/>
      <c r="L58" s="394"/>
      <c r="M58" s="394"/>
      <c r="N58" s="48"/>
      <c r="O58" s="394"/>
    </row>
    <row r="59" spans="2:15" ht="15.75" hidden="1" customHeight="1" thickBot="1">
      <c r="B59" s="40"/>
      <c r="C59" s="387"/>
      <c r="D59" s="387"/>
      <c r="E59" s="387"/>
      <c r="F59" s="387"/>
      <c r="G59" s="387"/>
      <c r="H59" s="74" t="s">
        <v>196</v>
      </c>
      <c r="I59" s="978" t="s">
        <v>302</v>
      </c>
      <c r="J59" s="978"/>
      <c r="K59" s="979"/>
      <c r="L59" s="405"/>
      <c r="M59" s="405"/>
      <c r="N59" s="48"/>
      <c r="O59" s="394"/>
    </row>
    <row r="60" spans="2:15" ht="15.75" hidden="1" customHeight="1" thickBot="1">
      <c r="B60" s="51"/>
      <c r="C60" s="52"/>
      <c r="D60" s="52"/>
      <c r="E60" s="52"/>
      <c r="F60" s="52"/>
      <c r="G60" s="52"/>
      <c r="H60" s="74" t="s">
        <v>279</v>
      </c>
      <c r="I60" s="986" t="s">
        <v>203</v>
      </c>
      <c r="J60" s="986"/>
      <c r="K60" s="987"/>
      <c r="L60" s="418"/>
      <c r="M60" s="418"/>
      <c r="N60" s="418"/>
      <c r="O60" s="48"/>
    </row>
    <row r="61" spans="2:15" ht="15.75" hidden="1" customHeight="1" thickBot="1">
      <c r="B61" s="40"/>
      <c r="C61" s="398"/>
      <c r="D61" s="398"/>
      <c r="E61" s="398"/>
      <c r="F61" s="398"/>
      <c r="G61" s="856" t="s">
        <v>904</v>
      </c>
      <c r="H61" s="54" t="s">
        <v>127</v>
      </c>
      <c r="I61" s="990" t="s">
        <v>905</v>
      </c>
      <c r="J61" s="990"/>
      <c r="K61" s="991"/>
      <c r="L61" s="409"/>
      <c r="M61" s="394"/>
      <c r="N61" s="394"/>
      <c r="O61" s="394"/>
    </row>
    <row r="62" spans="2:15" ht="15.75" hidden="1" customHeight="1" thickBot="1">
      <c r="B62" s="40"/>
      <c r="C62" s="398"/>
      <c r="D62" s="398"/>
      <c r="E62" s="398"/>
      <c r="F62" s="398"/>
      <c r="G62" s="857"/>
      <c r="H62" s="58" t="s">
        <v>125</v>
      </c>
      <c r="I62" s="992" t="s">
        <v>891</v>
      </c>
      <c r="J62" s="992"/>
      <c r="K62" s="993"/>
      <c r="L62" s="409"/>
      <c r="M62" s="405"/>
      <c r="N62" s="405"/>
      <c r="O62" s="405"/>
    </row>
    <row r="63" spans="2:15" ht="15.75" hidden="1" customHeight="1" thickBot="1">
      <c r="B63" s="40"/>
      <c r="C63" s="398"/>
      <c r="D63" s="398"/>
      <c r="E63" s="398"/>
      <c r="F63" s="398"/>
      <c r="G63" s="857"/>
      <c r="H63" s="421" t="s">
        <v>128</v>
      </c>
      <c r="I63" s="992" t="s">
        <v>890</v>
      </c>
      <c r="J63" s="992"/>
      <c r="K63" s="993"/>
      <c r="L63" s="409"/>
      <c r="M63" s="405"/>
      <c r="N63" s="405"/>
      <c r="O63" s="405"/>
    </row>
    <row r="64" spans="2:15" ht="15.75" hidden="1" customHeight="1" thickBot="1">
      <c r="B64" s="40"/>
      <c r="C64" s="398"/>
      <c r="D64" s="398"/>
      <c r="E64" s="398"/>
      <c r="F64" s="398"/>
      <c r="G64" s="857"/>
      <c r="H64" s="423" t="s">
        <v>131</v>
      </c>
      <c r="I64" s="992" t="s">
        <v>906</v>
      </c>
      <c r="J64" s="992"/>
      <c r="K64" s="993"/>
      <c r="L64" s="409"/>
      <c r="M64" s="405"/>
      <c r="N64" s="405"/>
      <c r="O64" s="405"/>
    </row>
    <row r="65" spans="2:16" ht="15.75" hidden="1" customHeight="1">
      <c r="B65" s="40"/>
      <c r="C65" s="398"/>
      <c r="D65" s="398"/>
      <c r="E65" s="398"/>
      <c r="F65" s="398"/>
      <c r="G65" s="857"/>
      <c r="H65" s="423" t="s">
        <v>138</v>
      </c>
      <c r="I65" s="992" t="s">
        <v>293</v>
      </c>
      <c r="J65" s="992"/>
      <c r="K65" s="993"/>
      <c r="L65" s="431"/>
      <c r="M65" s="427"/>
      <c r="N65" s="427"/>
      <c r="O65" s="427"/>
    </row>
    <row r="66" spans="2:16" ht="15.75" hidden="1" customHeight="1">
      <c r="B66" s="40"/>
      <c r="C66" s="398"/>
      <c r="D66" s="398"/>
      <c r="E66" s="398"/>
      <c r="F66" s="398"/>
      <c r="G66" s="857"/>
      <c r="H66" s="58" t="s">
        <v>196</v>
      </c>
      <c r="I66" s="992" t="s">
        <v>894</v>
      </c>
      <c r="J66" s="992"/>
      <c r="K66" s="993"/>
      <c r="L66" s="431"/>
      <c r="M66" s="427"/>
      <c r="N66" s="427"/>
      <c r="O66" s="427"/>
    </row>
    <row r="67" spans="2:16" ht="15.75" hidden="1" customHeight="1">
      <c r="B67" s="40"/>
      <c r="C67" s="398"/>
      <c r="D67" s="398"/>
      <c r="E67" s="398"/>
      <c r="F67" s="398"/>
      <c r="G67" s="857"/>
      <c r="H67" s="421" t="s">
        <v>279</v>
      </c>
      <c r="I67" s="992" t="s">
        <v>895</v>
      </c>
      <c r="J67" s="992"/>
      <c r="K67" s="993"/>
      <c r="L67" s="420"/>
      <c r="M67" s="404"/>
      <c r="N67" s="427"/>
      <c r="O67" s="427"/>
    </row>
    <row r="68" spans="2:16" ht="15.75" hidden="1" customHeight="1" thickBot="1">
      <c r="B68" s="40"/>
      <c r="C68" s="398"/>
      <c r="D68" s="398"/>
      <c r="E68" s="398"/>
      <c r="F68" s="398"/>
      <c r="G68" s="989"/>
      <c r="H68" s="423" t="s">
        <v>281</v>
      </c>
      <c r="I68" s="992" t="s">
        <v>896</v>
      </c>
      <c r="J68" s="992"/>
      <c r="K68" s="993"/>
      <c r="L68" s="420"/>
      <c r="M68" s="426"/>
      <c r="N68" s="427"/>
      <c r="O68" s="427"/>
    </row>
    <row r="69" spans="2:16" ht="44.25" customHeight="1" thickBot="1">
      <c r="B69" s="40"/>
      <c r="C69" s="398"/>
      <c r="D69" s="398"/>
      <c r="E69" s="504"/>
      <c r="F69" s="398"/>
      <c r="G69" s="387" t="s">
        <v>945</v>
      </c>
      <c r="H69" s="406"/>
      <c r="I69" s="510"/>
      <c r="J69" s="510"/>
      <c r="K69" s="511"/>
      <c r="L69" s="496"/>
      <c r="M69" s="75"/>
      <c r="N69" s="48"/>
      <c r="O69" s="48"/>
    </row>
    <row r="70" spans="2:16" ht="43.5" customHeight="1" thickBot="1">
      <c r="B70" s="40">
        <v>3</v>
      </c>
      <c r="C70" s="432" t="s">
        <v>303</v>
      </c>
      <c r="D70" s="505" t="s">
        <v>263</v>
      </c>
      <c r="E70" s="505"/>
      <c r="F70" s="499"/>
      <c r="G70" s="500" t="s">
        <v>946</v>
      </c>
      <c r="H70" s="512" t="s">
        <v>127</v>
      </c>
      <c r="I70" s="997" t="s">
        <v>305</v>
      </c>
      <c r="J70" s="997"/>
      <c r="K70" s="998"/>
      <c r="L70" s="434"/>
      <c r="M70" s="48"/>
      <c r="N70" s="55"/>
      <c r="O70" s="416"/>
    </row>
    <row r="71" spans="2:16" ht="15.75" hidden="1" customHeight="1">
      <c r="B71" s="40"/>
      <c r="C71" s="435"/>
      <c r="D71" s="435"/>
      <c r="E71" s="435"/>
      <c r="F71" s="435"/>
      <c r="G71" s="436"/>
      <c r="H71" s="437" t="s">
        <v>125</v>
      </c>
      <c r="I71" s="999" t="s">
        <v>306</v>
      </c>
      <c r="J71" s="999"/>
      <c r="K71" s="1000"/>
      <c r="L71" s="409"/>
      <c r="M71" s="404"/>
      <c r="N71" s="404"/>
      <c r="O71" s="410"/>
    </row>
    <row r="72" spans="2:16" ht="15.75" hidden="1" customHeight="1">
      <c r="B72" s="40"/>
      <c r="C72" s="435"/>
      <c r="D72" s="435"/>
      <c r="E72" s="435"/>
      <c r="F72" s="435"/>
      <c r="G72" s="436"/>
      <c r="H72" s="438" t="s">
        <v>128</v>
      </c>
      <c r="I72" s="1001" t="s">
        <v>307</v>
      </c>
      <c r="J72" s="1001"/>
      <c r="K72" s="1002"/>
      <c r="L72" s="431"/>
      <c r="M72" s="404"/>
      <c r="N72" s="410"/>
      <c r="O72" s="410"/>
    </row>
    <row r="73" spans="2:16" ht="8.25" hidden="1" customHeight="1" thickBot="1">
      <c r="B73" s="40"/>
      <c r="C73" s="439"/>
      <c r="D73" s="439"/>
      <c r="E73" s="439"/>
      <c r="F73" s="439"/>
      <c r="G73" s="440"/>
      <c r="H73" s="452" t="s">
        <v>131</v>
      </c>
      <c r="I73" s="1003" t="s">
        <v>308</v>
      </c>
      <c r="J73" s="1003"/>
      <c r="K73" s="1004"/>
      <c r="L73" s="442"/>
      <c r="M73" s="442"/>
      <c r="N73" s="443"/>
      <c r="O73" s="444"/>
    </row>
    <row r="74" spans="2:16" ht="33" customHeight="1" thickBot="1">
      <c r="B74" s="935">
        <v>4</v>
      </c>
      <c r="C74" s="499" t="s">
        <v>309</v>
      </c>
      <c r="D74" s="501"/>
      <c r="E74" s="505" t="s">
        <v>263</v>
      </c>
      <c r="F74" s="501"/>
      <c r="G74" s="445" t="s">
        <v>934</v>
      </c>
      <c r="H74" s="438" t="s">
        <v>127</v>
      </c>
      <c r="I74" s="1001" t="s">
        <v>907</v>
      </c>
      <c r="J74" s="1001"/>
      <c r="K74" s="1005"/>
      <c r="L74" s="446"/>
      <c r="M74" s="446"/>
      <c r="N74" s="447"/>
      <c r="O74" s="447"/>
    </row>
    <row r="75" spans="2:16" ht="15" hidden="1" customHeight="1" thickBot="1">
      <c r="B75" s="935"/>
      <c r="C75" s="435"/>
      <c r="D75" s="435"/>
      <c r="E75" s="460"/>
      <c r="F75" s="481"/>
      <c r="G75" s="445"/>
      <c r="H75" s="437" t="s">
        <v>125</v>
      </c>
      <c r="I75" s="999" t="s">
        <v>908</v>
      </c>
      <c r="J75" s="999"/>
      <c r="K75" s="1000"/>
      <c r="L75" s="446"/>
      <c r="M75" s="446"/>
      <c r="N75" s="447"/>
      <c r="O75" s="447"/>
    </row>
    <row r="76" spans="2:16" ht="15" hidden="1" customHeight="1">
      <c r="B76" s="935"/>
      <c r="C76" s="435"/>
      <c r="D76" s="435"/>
      <c r="E76" s="460"/>
      <c r="F76" s="481"/>
      <c r="G76" s="445"/>
      <c r="H76" s="433" t="s">
        <v>128</v>
      </c>
      <c r="I76" s="999" t="s">
        <v>909</v>
      </c>
      <c r="J76" s="999"/>
      <c r="K76" s="1000"/>
      <c r="L76" s="446"/>
      <c r="M76" s="446"/>
      <c r="N76" s="447"/>
      <c r="O76" s="447"/>
    </row>
    <row r="77" spans="2:16" ht="15" hidden="1" customHeight="1" thickBot="1">
      <c r="B77" s="935"/>
      <c r="C77" s="439"/>
      <c r="D77" s="439"/>
      <c r="E77" s="461"/>
      <c r="F77" s="439"/>
      <c r="G77" s="448"/>
      <c r="H77" s="449" t="s">
        <v>131</v>
      </c>
      <c r="I77" s="1006" t="s">
        <v>910</v>
      </c>
      <c r="J77" s="1006"/>
      <c r="K77" s="1007"/>
      <c r="L77" s="450"/>
      <c r="M77" s="404"/>
      <c r="N77" s="410"/>
      <c r="O77" s="410"/>
    </row>
    <row r="78" spans="2:16" ht="15.75" hidden="1" customHeight="1">
      <c r="B78" s="385"/>
      <c r="C78" s="451"/>
      <c r="D78" s="494"/>
      <c r="E78" s="62"/>
      <c r="F78" s="451"/>
      <c r="G78" s="451"/>
      <c r="H78" s="452"/>
      <c r="I78" s="453"/>
      <c r="J78" s="453"/>
      <c r="K78" s="453"/>
      <c r="L78" s="79"/>
      <c r="M78" s="79"/>
      <c r="N78" s="380"/>
      <c r="O78" s="79"/>
      <c r="P78" s="30"/>
    </row>
    <row r="79" spans="2:16" ht="15.75" hidden="1" customHeight="1">
      <c r="B79" s="385"/>
      <c r="C79" s="451"/>
      <c r="D79" s="494"/>
      <c r="E79" s="62"/>
      <c r="F79" s="451"/>
      <c r="G79" s="451"/>
      <c r="H79" s="452"/>
      <c r="I79" s="453"/>
      <c r="J79" s="453"/>
      <c r="K79" s="218"/>
      <c r="L79" s="79"/>
      <c r="M79" s="79"/>
      <c r="O79" s="79"/>
      <c r="P79" s="30"/>
    </row>
    <row r="80" spans="2:16" ht="15.75" hidden="1" customHeight="1" thickBot="1">
      <c r="B80" s="386"/>
      <c r="C80" s="454"/>
      <c r="D80" s="444"/>
      <c r="E80" s="495"/>
      <c r="F80" s="454"/>
      <c r="G80" s="454"/>
      <c r="H80" s="441"/>
      <c r="I80" s="455"/>
      <c r="J80" s="455"/>
      <c r="K80" s="456"/>
      <c r="L80" s="82"/>
      <c r="M80" s="82"/>
      <c r="N80" s="36"/>
      <c r="O80" s="82"/>
      <c r="P80" s="30"/>
    </row>
    <row r="81" spans="2:16" ht="15.75" hidden="1" customHeight="1">
      <c r="B81" s="918" t="s">
        <v>117</v>
      </c>
      <c r="C81" s="1012" t="s">
        <v>182</v>
      </c>
      <c r="D81" s="482"/>
      <c r="E81" s="482"/>
      <c r="F81" s="489"/>
      <c r="G81" s="1014" t="s">
        <v>118</v>
      </c>
      <c r="H81" s="1016" t="s">
        <v>119</v>
      </c>
      <c r="I81" s="1017"/>
      <c r="J81" s="1017"/>
      <c r="K81" s="1018"/>
      <c r="L81" s="928" t="s">
        <v>120</v>
      </c>
      <c r="M81" s="929"/>
      <c r="N81" s="929"/>
      <c r="O81" s="930"/>
      <c r="P81" s="30"/>
    </row>
    <row r="82" spans="2:16" ht="40.5" hidden="1" customHeight="1" thickBot="1">
      <c r="B82" s="919"/>
      <c r="C82" s="1013"/>
      <c r="D82" s="483"/>
      <c r="E82" s="483"/>
      <c r="F82" s="490"/>
      <c r="G82" s="1015"/>
      <c r="H82" s="1019"/>
      <c r="I82" s="1020"/>
      <c r="J82" s="1020"/>
      <c r="K82" s="1021"/>
      <c r="L82" s="457" t="s">
        <v>37</v>
      </c>
      <c r="M82" s="457" t="s">
        <v>38</v>
      </c>
      <c r="N82" s="457" t="s">
        <v>43</v>
      </c>
      <c r="O82" s="457" t="s">
        <v>80</v>
      </c>
      <c r="P82" s="30"/>
    </row>
    <row r="83" spans="2:16" ht="15.75" hidden="1" customHeight="1" thickBot="1">
      <c r="B83" s="497">
        <v>1</v>
      </c>
      <c r="C83" s="458">
        <f>B83+1</f>
        <v>2</v>
      </c>
      <c r="D83" s="458"/>
      <c r="E83" s="458"/>
      <c r="F83" s="491"/>
      <c r="G83" s="458">
        <v>3</v>
      </c>
      <c r="H83" s="994">
        <v>4</v>
      </c>
      <c r="I83" s="995"/>
      <c r="J83" s="995"/>
      <c r="K83" s="996"/>
      <c r="L83" s="38">
        <v>5</v>
      </c>
      <c r="M83" s="38">
        <v>6</v>
      </c>
      <c r="N83" s="38">
        <v>7</v>
      </c>
      <c r="O83" s="38">
        <v>8</v>
      </c>
      <c r="P83" s="30"/>
    </row>
    <row r="84" spans="2:16" ht="18" hidden="1" customHeight="1" thickBot="1">
      <c r="B84" s="85">
        <v>6</v>
      </c>
      <c r="C84" s="1008" t="s">
        <v>313</v>
      </c>
      <c r="D84" s="436"/>
      <c r="E84" s="436"/>
      <c r="F84" s="492"/>
      <c r="G84" s="1010" t="s">
        <v>911</v>
      </c>
      <c r="H84" s="438" t="s">
        <v>127</v>
      </c>
      <c r="I84" s="1001" t="s">
        <v>912</v>
      </c>
      <c r="J84" s="1001"/>
      <c r="K84" s="1002"/>
      <c r="L84" s="404"/>
      <c r="M84" s="418"/>
      <c r="N84" s="418"/>
      <c r="O84" s="418"/>
    </row>
    <row r="85" spans="2:16" ht="18" hidden="1" customHeight="1">
      <c r="B85" s="85"/>
      <c r="C85" s="1009"/>
      <c r="D85" s="436"/>
      <c r="E85" s="436"/>
      <c r="F85" s="492"/>
      <c r="G85" s="1010"/>
      <c r="H85" s="459" t="s">
        <v>125</v>
      </c>
      <c r="I85" s="1001" t="s">
        <v>316</v>
      </c>
      <c r="J85" s="1001"/>
      <c r="K85" s="1002"/>
      <c r="L85" s="88"/>
      <c r="M85" s="88"/>
      <c r="N85" s="87"/>
      <c r="O85" s="87"/>
    </row>
    <row r="86" spans="2:16" ht="18" hidden="1" customHeight="1">
      <c r="B86" s="85"/>
      <c r="C86" s="460"/>
      <c r="D86" s="460"/>
      <c r="E86" s="460"/>
      <c r="F86" s="435"/>
      <c r="G86" s="1010"/>
      <c r="H86" s="459" t="s">
        <v>128</v>
      </c>
      <c r="I86" s="1001" t="s">
        <v>913</v>
      </c>
      <c r="J86" s="1001"/>
      <c r="K86" s="1002"/>
      <c r="L86" s="87"/>
      <c r="M86" s="87"/>
      <c r="N86" s="88"/>
      <c r="O86" s="87"/>
    </row>
    <row r="87" spans="2:16" ht="18" hidden="1" customHeight="1" thickBot="1">
      <c r="B87" s="85"/>
      <c r="C87" s="461"/>
      <c r="D87" s="461"/>
      <c r="E87" s="461"/>
      <c r="F87" s="439"/>
      <c r="G87" s="1011"/>
      <c r="H87" s="449" t="s">
        <v>131</v>
      </c>
      <c r="I87" s="1006" t="s">
        <v>318</v>
      </c>
      <c r="J87" s="1006"/>
      <c r="K87" s="1007"/>
      <c r="L87" s="405"/>
      <c r="M87" s="405"/>
      <c r="N87" s="405"/>
      <c r="O87" s="88"/>
    </row>
    <row r="88" spans="2:16" ht="18" customHeight="1" thickBot="1">
      <c r="B88" s="395">
        <v>5</v>
      </c>
      <c r="C88" s="389" t="s">
        <v>386</v>
      </c>
      <c r="D88" s="505" t="s">
        <v>263</v>
      </c>
      <c r="E88" s="505"/>
      <c r="F88" s="388"/>
      <c r="G88" s="856" t="s">
        <v>947</v>
      </c>
      <c r="H88" s="512" t="s">
        <v>127</v>
      </c>
      <c r="I88" s="997" t="s">
        <v>914</v>
      </c>
      <c r="J88" s="997"/>
      <c r="K88" s="998"/>
      <c r="L88" s="75"/>
      <c r="M88" s="48"/>
      <c r="N88" s="75"/>
      <c r="O88" s="75"/>
    </row>
    <row r="89" spans="2:16" ht="18" hidden="1" customHeight="1" thickBot="1">
      <c r="B89" s="395"/>
      <c r="C89" s="397"/>
      <c r="D89" s="397"/>
      <c r="E89" s="397"/>
      <c r="F89" s="493"/>
      <c r="G89" s="943"/>
      <c r="H89" s="441" t="s">
        <v>125</v>
      </c>
      <c r="I89" s="1022" t="s">
        <v>915</v>
      </c>
      <c r="J89" s="1022"/>
      <c r="K89" s="1023"/>
      <c r="L89" s="405"/>
      <c r="M89" s="442"/>
      <c r="N89" s="405"/>
      <c r="O89" s="405"/>
    </row>
    <row r="90" spans="2:16" ht="34.5" customHeight="1" thickBot="1">
      <c r="B90" s="395">
        <v>6</v>
      </c>
      <c r="C90" s="392" t="s">
        <v>928</v>
      </c>
      <c r="D90" s="392"/>
      <c r="E90" s="124" t="s">
        <v>263</v>
      </c>
      <c r="F90" s="392"/>
      <c r="G90" s="856" t="s">
        <v>933</v>
      </c>
      <c r="H90" s="433" t="s">
        <v>127</v>
      </c>
      <c r="I90" s="999" t="s">
        <v>916</v>
      </c>
      <c r="J90" s="999"/>
      <c r="K90" s="1000"/>
      <c r="L90" s="75"/>
      <c r="M90" s="75"/>
      <c r="N90" s="75"/>
      <c r="O90" s="48"/>
    </row>
    <row r="91" spans="2:16" ht="15" hidden="1" thickBot="1">
      <c r="B91" s="396"/>
      <c r="C91" s="397"/>
      <c r="D91" s="397"/>
      <c r="E91" s="397"/>
      <c r="F91" s="397"/>
      <c r="G91" s="943"/>
      <c r="H91" s="513" t="s">
        <v>125</v>
      </c>
      <c r="I91" s="1027" t="s">
        <v>917</v>
      </c>
      <c r="J91" s="1027"/>
      <c r="K91" s="1028"/>
      <c r="L91" s="405"/>
      <c r="M91" s="405"/>
      <c r="N91" s="405"/>
      <c r="O91" s="442"/>
    </row>
    <row r="92" spans="2:16" ht="36.75" customHeight="1" thickBot="1">
      <c r="B92" s="395">
        <v>7</v>
      </c>
      <c r="C92" s="502" t="s">
        <v>918</v>
      </c>
      <c r="D92" s="502"/>
      <c r="E92" s="505" t="s">
        <v>263</v>
      </c>
      <c r="F92" s="502"/>
      <c r="G92" s="99" t="s">
        <v>932</v>
      </c>
      <c r="H92" s="512" t="s">
        <v>127</v>
      </c>
      <c r="I92" s="997" t="s">
        <v>919</v>
      </c>
      <c r="J92" s="997"/>
      <c r="K92" s="998"/>
      <c r="L92" s="63"/>
      <c r="M92" s="393"/>
      <c r="N92" s="393"/>
      <c r="O92" s="393"/>
    </row>
    <row r="93" spans="2:16" ht="15" hidden="1" thickBot="1">
      <c r="B93" s="396"/>
      <c r="C93" s="397"/>
      <c r="D93" s="397"/>
      <c r="E93" s="397"/>
      <c r="F93" s="397"/>
      <c r="G93" s="391"/>
      <c r="H93" s="441" t="s">
        <v>125</v>
      </c>
      <c r="I93" s="1022" t="s">
        <v>920</v>
      </c>
      <c r="J93" s="1022"/>
      <c r="K93" s="1023"/>
      <c r="L93" s="48"/>
      <c r="M93" s="75"/>
      <c r="N93" s="75"/>
      <c r="O93" s="75"/>
    </row>
    <row r="94" spans="2:16" ht="38.25" customHeight="1" thickBot="1">
      <c r="B94" s="395">
        <v>8</v>
      </c>
      <c r="C94" s="402" t="s">
        <v>921</v>
      </c>
      <c r="D94" s="478"/>
      <c r="E94" s="506" t="s">
        <v>263</v>
      </c>
      <c r="F94" s="478"/>
      <c r="G94" s="393" t="s">
        <v>931</v>
      </c>
      <c r="H94" s="462" t="s">
        <v>127</v>
      </c>
      <c r="I94" s="978" t="s">
        <v>272</v>
      </c>
      <c r="J94" s="978"/>
      <c r="K94" s="978"/>
      <c r="L94" s="75"/>
      <c r="M94" s="75"/>
      <c r="N94" s="404"/>
      <c r="O94" s="404"/>
    </row>
    <row r="95" spans="2:16" hidden="1">
      <c r="B95" s="395"/>
      <c r="C95" s="389"/>
      <c r="D95" s="484"/>
      <c r="E95" s="484"/>
      <c r="F95" s="484"/>
      <c r="G95" s="49" t="s">
        <v>922</v>
      </c>
      <c r="H95" s="462"/>
      <c r="I95" s="463" t="s">
        <v>267</v>
      </c>
      <c r="J95" s="978" t="s">
        <v>273</v>
      </c>
      <c r="K95" s="1024"/>
      <c r="L95" s="393"/>
      <c r="M95" s="393"/>
      <c r="N95" s="48"/>
      <c r="O95" s="404"/>
    </row>
    <row r="96" spans="2:16" hidden="1">
      <c r="B96" s="395"/>
      <c r="C96" s="389"/>
      <c r="D96" s="484"/>
      <c r="E96" s="484"/>
      <c r="F96" s="484"/>
      <c r="G96" s="49" t="s">
        <v>923</v>
      </c>
      <c r="H96" s="462"/>
      <c r="I96" s="463" t="s">
        <v>267</v>
      </c>
      <c r="J96" s="1025" t="s">
        <v>274</v>
      </c>
      <c r="K96" s="1026"/>
      <c r="L96" s="393"/>
      <c r="M96" s="393"/>
      <c r="N96" s="48"/>
      <c r="O96" s="48"/>
    </row>
    <row r="97" spans="2:15" hidden="1">
      <c r="B97" s="395"/>
      <c r="C97" s="389"/>
      <c r="D97" s="389"/>
      <c r="E97" s="389"/>
      <c r="F97" s="389"/>
      <c r="G97" s="387"/>
      <c r="H97" s="462"/>
      <c r="I97" s="463" t="s">
        <v>267</v>
      </c>
      <c r="J97" s="1025" t="s">
        <v>275</v>
      </c>
      <c r="K97" s="1026"/>
      <c r="L97" s="393"/>
      <c r="M97" s="393"/>
      <c r="N97" s="48"/>
      <c r="O97" s="48"/>
    </row>
    <row r="98" spans="2:15" hidden="1">
      <c r="B98" s="395"/>
      <c r="C98" s="389"/>
      <c r="D98" s="389"/>
      <c r="E98" s="389"/>
      <c r="F98" s="389"/>
      <c r="G98" s="387"/>
      <c r="H98" s="464"/>
      <c r="I98" s="463" t="s">
        <v>267</v>
      </c>
      <c r="J98" s="1025" t="s">
        <v>276</v>
      </c>
      <c r="K98" s="1026"/>
      <c r="L98" s="393"/>
      <c r="M98" s="393"/>
      <c r="N98" s="48"/>
      <c r="O98" s="48"/>
    </row>
    <row r="99" spans="2:15" hidden="1">
      <c r="B99" s="395"/>
      <c r="C99" s="389"/>
      <c r="D99" s="389"/>
      <c r="E99" s="389"/>
      <c r="F99" s="389"/>
      <c r="G99" s="387"/>
      <c r="H99" s="462" t="s">
        <v>125</v>
      </c>
      <c r="I99" s="978" t="s">
        <v>277</v>
      </c>
      <c r="J99" s="978"/>
      <c r="K99" s="978"/>
      <c r="L99" s="393"/>
      <c r="M99" s="393"/>
      <c r="N99" s="48"/>
      <c r="O99" s="48"/>
    </row>
    <row r="100" spans="2:15" ht="15" hidden="1" thickBot="1">
      <c r="B100" s="396"/>
      <c r="C100" s="390"/>
      <c r="D100" s="485"/>
      <c r="E100" s="485"/>
      <c r="F100" s="485"/>
      <c r="G100" s="465"/>
      <c r="H100" s="466" t="s">
        <v>128</v>
      </c>
      <c r="I100" s="986" t="s">
        <v>278</v>
      </c>
      <c r="J100" s="986"/>
      <c r="K100" s="986"/>
      <c r="L100" s="394"/>
      <c r="M100" s="394"/>
      <c r="N100" s="467"/>
      <c r="O100" s="467"/>
    </row>
    <row r="101" spans="2:15" hidden="1">
      <c r="B101" s="78"/>
      <c r="C101" s="468"/>
      <c r="D101" s="468"/>
      <c r="E101" s="468"/>
      <c r="F101" s="468"/>
      <c r="G101" s="380"/>
      <c r="H101" s="47"/>
      <c r="I101" s="380"/>
      <c r="J101" s="380"/>
      <c r="K101" s="380"/>
      <c r="L101" s="79"/>
      <c r="M101" s="79"/>
      <c r="N101" s="469"/>
      <c r="O101" s="470"/>
    </row>
    <row r="102" spans="2:15" ht="3" hidden="1" customHeight="1" thickBot="1">
      <c r="B102" s="81"/>
      <c r="C102" s="471"/>
      <c r="D102" s="471"/>
      <c r="E102" s="471"/>
      <c r="F102" s="471"/>
      <c r="G102" s="382"/>
      <c r="H102" s="83"/>
      <c r="I102" s="382"/>
      <c r="J102" s="382"/>
      <c r="K102" s="382"/>
      <c r="L102" s="82"/>
      <c r="M102" s="82"/>
      <c r="N102" s="472"/>
      <c r="O102" s="473"/>
    </row>
    <row r="103" spans="2:15" ht="15" hidden="1" customHeight="1">
      <c r="B103" s="900" t="s">
        <v>117</v>
      </c>
      <c r="C103" s="901" t="s">
        <v>883</v>
      </c>
      <c r="D103" s="888" t="s">
        <v>258</v>
      </c>
      <c r="E103" s="888" t="s">
        <v>259</v>
      </c>
      <c r="F103" s="888" t="s">
        <v>260</v>
      </c>
      <c r="G103" s="888" t="s">
        <v>261</v>
      </c>
      <c r="H103" s="980" t="s">
        <v>119</v>
      </c>
      <c r="I103" s="981"/>
      <c r="J103" s="981"/>
      <c r="K103" s="982"/>
      <c r="L103" s="971" t="s">
        <v>120</v>
      </c>
      <c r="M103" s="972"/>
      <c r="N103" s="972"/>
      <c r="O103" s="973"/>
    </row>
    <row r="104" spans="2:15" ht="15" hidden="1" thickBot="1">
      <c r="B104" s="887"/>
      <c r="C104" s="889"/>
      <c r="D104" s="889"/>
      <c r="E104" s="889"/>
      <c r="F104" s="889"/>
      <c r="G104" s="889"/>
      <c r="H104" s="983"/>
      <c r="I104" s="984"/>
      <c r="J104" s="984"/>
      <c r="K104" s="985"/>
      <c r="L104" s="400" t="s">
        <v>37</v>
      </c>
      <c r="M104" s="400" t="s">
        <v>38</v>
      </c>
      <c r="N104" s="400" t="s">
        <v>43</v>
      </c>
      <c r="O104" s="400" t="s">
        <v>80</v>
      </c>
    </row>
    <row r="105" spans="2:15" ht="15" hidden="1" thickBot="1">
      <c r="B105" s="486">
        <v>1</v>
      </c>
      <c r="C105" s="487">
        <f>B105+1</f>
        <v>2</v>
      </c>
      <c r="D105" s="488" t="s">
        <v>926</v>
      </c>
      <c r="E105" s="488" t="s">
        <v>251</v>
      </c>
      <c r="F105" s="488" t="s">
        <v>252</v>
      </c>
      <c r="G105" s="488" t="s">
        <v>253</v>
      </c>
      <c r="H105" s="1031">
        <v>4</v>
      </c>
      <c r="I105" s="1032"/>
      <c r="J105" s="1032"/>
      <c r="K105" s="1033"/>
      <c r="L105" s="516">
        <v>5</v>
      </c>
      <c r="M105" s="516">
        <v>6</v>
      </c>
      <c r="N105" s="516">
        <v>7</v>
      </c>
      <c r="O105" s="516">
        <v>8</v>
      </c>
    </row>
    <row r="106" spans="2:15" ht="15" thickBot="1">
      <c r="B106" s="65">
        <v>9</v>
      </c>
      <c r="C106" s="871" t="s">
        <v>929</v>
      </c>
      <c r="D106" s="383"/>
      <c r="E106" s="506" t="s">
        <v>263</v>
      </c>
      <c r="F106" s="383"/>
      <c r="G106" s="868" t="s">
        <v>930</v>
      </c>
      <c r="H106" s="515" t="s">
        <v>127</v>
      </c>
      <c r="I106" s="1036" t="s">
        <v>286</v>
      </c>
      <c r="J106" s="1036"/>
      <c r="K106" s="1036"/>
      <c r="L106" s="427"/>
      <c r="M106" s="427"/>
      <c r="N106" s="427"/>
      <c r="O106" s="404"/>
    </row>
    <row r="107" spans="2:15" ht="15" thickBot="1">
      <c r="B107" s="65"/>
      <c r="C107" s="872"/>
      <c r="D107" s="384"/>
      <c r="E107" s="384"/>
      <c r="F107" s="384"/>
      <c r="G107" s="869"/>
      <c r="H107" s="514" t="s">
        <v>125</v>
      </c>
      <c r="I107" s="1037" t="s">
        <v>287</v>
      </c>
      <c r="J107" s="1037"/>
      <c r="K107" s="1037"/>
      <c r="L107" s="427"/>
      <c r="M107" s="427"/>
      <c r="N107" s="427"/>
      <c r="O107" s="404"/>
    </row>
    <row r="108" spans="2:15" ht="15" hidden="1" thickBot="1">
      <c r="B108" s="65"/>
      <c r="C108" s="872"/>
      <c r="D108" s="384"/>
      <c r="E108" s="384"/>
      <c r="F108" s="384"/>
      <c r="G108" s="869"/>
      <c r="H108" s="163" t="s">
        <v>128</v>
      </c>
      <c r="I108" s="908" t="s">
        <v>288</v>
      </c>
      <c r="J108" s="908"/>
      <c r="K108" s="908"/>
      <c r="L108" s="427"/>
      <c r="M108" s="427"/>
      <c r="N108" s="427"/>
      <c r="O108" s="404"/>
    </row>
    <row r="109" spans="2:15" ht="15" hidden="1" thickBot="1">
      <c r="B109" s="65"/>
      <c r="C109" s="872"/>
      <c r="D109" s="384"/>
      <c r="E109" s="384"/>
      <c r="F109" s="384"/>
      <c r="G109" s="869"/>
      <c r="H109" s="138" t="s">
        <v>131</v>
      </c>
      <c r="I109" s="992" t="s">
        <v>289</v>
      </c>
      <c r="J109" s="992"/>
      <c r="K109" s="992"/>
      <c r="L109" s="427"/>
      <c r="M109" s="427"/>
      <c r="N109" s="427"/>
      <c r="O109" s="404"/>
    </row>
    <row r="110" spans="2:15" ht="15" hidden="1" thickBot="1">
      <c r="B110" s="65"/>
      <c r="C110" s="872"/>
      <c r="D110" s="384"/>
      <c r="E110" s="384"/>
      <c r="F110" s="384"/>
      <c r="G110" s="869"/>
      <c r="H110" s="138" t="s">
        <v>138</v>
      </c>
      <c r="I110" s="992" t="s">
        <v>290</v>
      </c>
      <c r="J110" s="992"/>
      <c r="K110" s="992"/>
      <c r="L110" s="427"/>
      <c r="M110" s="427"/>
      <c r="N110" s="427"/>
      <c r="O110" s="404"/>
    </row>
    <row r="111" spans="2:15" ht="15" hidden="1" thickBot="1">
      <c r="B111" s="65"/>
      <c r="C111" s="872"/>
      <c r="D111" s="384"/>
      <c r="E111" s="384"/>
      <c r="F111" s="384"/>
      <c r="G111" s="869"/>
      <c r="H111" s="138" t="s">
        <v>196</v>
      </c>
      <c r="I111" s="992" t="s">
        <v>291</v>
      </c>
      <c r="J111" s="992"/>
      <c r="K111" s="992"/>
      <c r="L111" s="427"/>
      <c r="M111" s="427"/>
      <c r="N111" s="427"/>
      <c r="O111" s="404"/>
    </row>
    <row r="112" spans="2:15" ht="15" hidden="1" thickBot="1">
      <c r="B112" s="498"/>
      <c r="C112" s="1034"/>
      <c r="D112" s="160"/>
      <c r="E112" s="160"/>
      <c r="F112" s="160"/>
      <c r="G112" s="1035"/>
      <c r="H112" s="508" t="s">
        <v>279</v>
      </c>
      <c r="I112" s="1029" t="s">
        <v>292</v>
      </c>
      <c r="J112" s="1029"/>
      <c r="K112" s="1029"/>
      <c r="L112" s="427"/>
      <c r="M112" s="427"/>
      <c r="N112" s="427"/>
      <c r="O112" s="404"/>
    </row>
    <row r="113" spans="2:15" ht="20.25" customHeight="1" thickBot="1">
      <c r="B113" s="66">
        <v>10</v>
      </c>
      <c r="C113" s="207" t="s">
        <v>927</v>
      </c>
      <c r="D113" s="505" t="s">
        <v>263</v>
      </c>
      <c r="E113" s="207"/>
      <c r="F113" s="207"/>
      <c r="G113" s="209" t="s">
        <v>948</v>
      </c>
      <c r="H113" s="509" t="s">
        <v>127</v>
      </c>
      <c r="I113" s="986" t="s">
        <v>924</v>
      </c>
      <c r="J113" s="986"/>
      <c r="K113" s="986"/>
      <c r="L113" s="427"/>
      <c r="M113" s="427"/>
      <c r="N113" s="427"/>
      <c r="O113" s="404"/>
    </row>
    <row r="114" spans="2:15" ht="15" hidden="1" thickBot="1">
      <c r="B114" s="66"/>
      <c r="C114" s="160"/>
      <c r="D114" s="160"/>
      <c r="E114" s="160"/>
      <c r="F114" s="160"/>
      <c r="G114" s="175"/>
      <c r="H114" s="474" t="s">
        <v>125</v>
      </c>
      <c r="I114" s="875" t="s">
        <v>925</v>
      </c>
      <c r="J114" s="875"/>
      <c r="K114" s="1030"/>
      <c r="L114" s="152"/>
      <c r="M114" s="152"/>
      <c r="N114" s="152"/>
      <c r="O114" s="152"/>
    </row>
    <row r="115" spans="2:15" ht="28.5" customHeight="1">
      <c r="B115" s="78"/>
      <c r="C115" s="468"/>
      <c r="D115" s="468"/>
      <c r="E115" s="468"/>
      <c r="F115" s="468"/>
      <c r="G115" s="380"/>
      <c r="H115" s="47"/>
      <c r="I115" s="380"/>
      <c r="J115" s="380"/>
      <c r="K115" s="380"/>
      <c r="L115" s="79"/>
      <c r="M115" s="79"/>
      <c r="N115" s="469"/>
      <c r="O115" s="469"/>
    </row>
    <row r="116" spans="2:15">
      <c r="B116" s="78"/>
      <c r="C116" s="468"/>
      <c r="D116" s="468"/>
      <c r="E116" s="468"/>
      <c r="F116" s="468"/>
      <c r="G116" s="475"/>
      <c r="H116" s="47"/>
      <c r="I116" s="380"/>
      <c r="J116" s="380"/>
      <c r="K116" s="380"/>
      <c r="L116" s="79"/>
      <c r="M116" s="79"/>
      <c r="N116" s="469"/>
      <c r="O116" s="469"/>
    </row>
    <row r="117" spans="2:15">
      <c r="B117" s="78"/>
      <c r="C117" s="468"/>
      <c r="D117" s="468"/>
      <c r="E117" s="468"/>
      <c r="F117" s="468"/>
      <c r="G117" s="475"/>
      <c r="H117" s="47"/>
      <c r="I117" s="380"/>
      <c r="J117" s="380"/>
      <c r="K117" s="380"/>
      <c r="L117" s="79"/>
      <c r="M117" s="79"/>
      <c r="N117" s="469"/>
      <c r="O117" s="469"/>
    </row>
    <row r="118" spans="2:15">
      <c r="G118" s="476"/>
      <c r="K118" s="477"/>
    </row>
    <row r="119" spans="2:15" ht="15" thickBot="1">
      <c r="K119" s="477"/>
    </row>
    <row r="120" spans="2:15">
      <c r="C120" s="399" t="s">
        <v>204</v>
      </c>
      <c r="D120" s="399"/>
      <c r="E120" s="399"/>
      <c r="F120" s="399"/>
      <c r="G120" s="856" t="s">
        <v>326</v>
      </c>
      <c r="H120" s="72" t="s">
        <v>127</v>
      </c>
      <c r="I120" s="859" t="s">
        <v>206</v>
      </c>
      <c r="J120" s="859"/>
      <c r="K120" s="860"/>
    </row>
    <row r="121" spans="2:15">
      <c r="C121" s="389"/>
      <c r="D121" s="389"/>
      <c r="E121" s="389"/>
      <c r="F121" s="389"/>
      <c r="G121" s="857"/>
      <c r="H121" s="43" t="s">
        <v>125</v>
      </c>
      <c r="I121" s="978" t="s">
        <v>207</v>
      </c>
      <c r="J121" s="978"/>
      <c r="K121" s="862"/>
    </row>
    <row r="122" spans="2:15" ht="15" thickBot="1">
      <c r="C122" s="390"/>
      <c r="D122" s="390"/>
      <c r="E122" s="390"/>
      <c r="F122" s="390"/>
      <c r="G122" s="858"/>
      <c r="H122" s="76" t="s">
        <v>128</v>
      </c>
      <c r="I122" s="863" t="s">
        <v>208</v>
      </c>
      <c r="J122" s="863"/>
      <c r="K122" s="864"/>
    </row>
  </sheetData>
  <mergeCells count="133">
    <mergeCell ref="I113:K113"/>
    <mergeCell ref="I114:K114"/>
    <mergeCell ref="G120:G122"/>
    <mergeCell ref="I120:K120"/>
    <mergeCell ref="I121:K121"/>
    <mergeCell ref="I122:K122"/>
    <mergeCell ref="L103:O103"/>
    <mergeCell ref="H105:K105"/>
    <mergeCell ref="C106:C112"/>
    <mergeCell ref="G106:G112"/>
    <mergeCell ref="I106:K106"/>
    <mergeCell ref="I107:K107"/>
    <mergeCell ref="I108:K108"/>
    <mergeCell ref="I109:K109"/>
    <mergeCell ref="I110:K110"/>
    <mergeCell ref="I111:K111"/>
    <mergeCell ref="J98:K98"/>
    <mergeCell ref="I99:K99"/>
    <mergeCell ref="I100:K100"/>
    <mergeCell ref="I112:K112"/>
    <mergeCell ref="B103:B104"/>
    <mergeCell ref="C103:C104"/>
    <mergeCell ref="G103:G104"/>
    <mergeCell ref="H103:K104"/>
    <mergeCell ref="D103:D104"/>
    <mergeCell ref="E103:E104"/>
    <mergeCell ref="F103:F104"/>
    <mergeCell ref="I92:K92"/>
    <mergeCell ref="I93:K93"/>
    <mergeCell ref="I94:K94"/>
    <mergeCell ref="J95:K95"/>
    <mergeCell ref="J96:K96"/>
    <mergeCell ref="J97:K97"/>
    <mergeCell ref="G88:G89"/>
    <mergeCell ref="I88:K88"/>
    <mergeCell ref="I89:K89"/>
    <mergeCell ref="G90:G91"/>
    <mergeCell ref="I90:K90"/>
    <mergeCell ref="I91:K91"/>
    <mergeCell ref="C84:C85"/>
    <mergeCell ref="G84:G87"/>
    <mergeCell ref="I84:K84"/>
    <mergeCell ref="I85:K85"/>
    <mergeCell ref="I86:K86"/>
    <mergeCell ref="I87:K87"/>
    <mergeCell ref="B81:B82"/>
    <mergeCell ref="C81:C82"/>
    <mergeCell ref="G81:G82"/>
    <mergeCell ref="H81:K82"/>
    <mergeCell ref="L81:O81"/>
    <mergeCell ref="H83:K83"/>
    <mergeCell ref="I70:K70"/>
    <mergeCell ref="I71:K71"/>
    <mergeCell ref="I72:K72"/>
    <mergeCell ref="I73:K73"/>
    <mergeCell ref="B74:B77"/>
    <mergeCell ref="I74:K74"/>
    <mergeCell ref="I75:K75"/>
    <mergeCell ref="I76:K76"/>
    <mergeCell ref="I77:K77"/>
    <mergeCell ref="I67:K67"/>
    <mergeCell ref="I68:K68"/>
    <mergeCell ref="I58:K58"/>
    <mergeCell ref="I59:K59"/>
    <mergeCell ref="I60:K60"/>
    <mergeCell ref="G61:G68"/>
    <mergeCell ref="I61:K61"/>
    <mergeCell ref="I62:K62"/>
    <mergeCell ref="I63:K63"/>
    <mergeCell ref="I64:K64"/>
    <mergeCell ref="I65:K65"/>
    <mergeCell ref="I66:K66"/>
    <mergeCell ref="L51:O51"/>
    <mergeCell ref="H53:K53"/>
    <mergeCell ref="I54:K54"/>
    <mergeCell ref="I55:K55"/>
    <mergeCell ref="I56:K56"/>
    <mergeCell ref="I57:K57"/>
    <mergeCell ref="I44:K44"/>
    <mergeCell ref="I45:K45"/>
    <mergeCell ref="I46:K46"/>
    <mergeCell ref="B51:B52"/>
    <mergeCell ref="C51:C52"/>
    <mergeCell ref="G51:G52"/>
    <mergeCell ref="H51:K52"/>
    <mergeCell ref="D51:D52"/>
    <mergeCell ref="E51:E52"/>
    <mergeCell ref="F51:F52"/>
    <mergeCell ref="I35:K35"/>
    <mergeCell ref="I36:K36"/>
    <mergeCell ref="I37:K37"/>
    <mergeCell ref="I38:K38"/>
    <mergeCell ref="I39:K39"/>
    <mergeCell ref="G40:G46"/>
    <mergeCell ref="I40:K40"/>
    <mergeCell ref="I41:K41"/>
    <mergeCell ref="I42:K42"/>
    <mergeCell ref="I43:K43"/>
    <mergeCell ref="I21:K21"/>
    <mergeCell ref="I22:K22"/>
    <mergeCell ref="C23:C46"/>
    <mergeCell ref="G23:G30"/>
    <mergeCell ref="I23:K23"/>
    <mergeCell ref="I24:K24"/>
    <mergeCell ref="I25:K25"/>
    <mergeCell ref="I26:K26"/>
    <mergeCell ref="I27:K27"/>
    <mergeCell ref="I28:K28"/>
    <mergeCell ref="I29:K29"/>
    <mergeCell ref="I30:K30"/>
    <mergeCell ref="G31:G39"/>
    <mergeCell ref="I31:K31"/>
    <mergeCell ref="I32:K32"/>
    <mergeCell ref="I33:K33"/>
    <mergeCell ref="I34:K34"/>
    <mergeCell ref="I14:K14"/>
    <mergeCell ref="I15:K15"/>
    <mergeCell ref="B6:B7"/>
    <mergeCell ref="C6:C7"/>
    <mergeCell ref="G6:G7"/>
    <mergeCell ref="H6:K7"/>
    <mergeCell ref="I16:K16"/>
    <mergeCell ref="I19:K19"/>
    <mergeCell ref="I20:K20"/>
    <mergeCell ref="L6:O6"/>
    <mergeCell ref="H8:K8"/>
    <mergeCell ref="D6:D7"/>
    <mergeCell ref="E6:E7"/>
    <mergeCell ref="F6:F7"/>
    <mergeCell ref="I9:K9"/>
    <mergeCell ref="I10:K10"/>
    <mergeCell ref="I12:K12"/>
    <mergeCell ref="I13:K13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2"/>
  <sheetViews>
    <sheetView topLeftCell="A16" workbookViewId="0">
      <selection activeCell="J11" sqref="J11"/>
    </sheetView>
  </sheetViews>
  <sheetFormatPr defaultRowHeight="14.5"/>
  <cols>
    <col min="1" max="1" width="0.54296875" customWidth="1"/>
    <col min="2" max="2" width="4.54296875" customWidth="1"/>
    <col min="3" max="3" width="21.36328125" customWidth="1"/>
    <col min="4" max="4" width="25.1796875" customWidth="1"/>
    <col min="5" max="5" width="3.90625" customWidth="1"/>
    <col min="6" max="6" width="10.6328125" customWidth="1"/>
    <col min="7" max="7" width="8.6328125" customWidth="1"/>
    <col min="8" max="9" width="13.7265625" customWidth="1"/>
    <col min="10" max="10" width="9.1796875" customWidth="1"/>
    <col min="11" max="12" width="0" hidden="1" customWidth="1"/>
    <col min="13" max="13" width="9.90625" hidden="1" customWidth="1"/>
    <col min="14" max="14" width="0.54296875" customWidth="1"/>
    <col min="16" max="16" width="10.6328125" bestFit="1" customWidth="1"/>
  </cols>
  <sheetData>
    <row r="1" spans="2:16" ht="14.25" customHeight="1"/>
    <row r="2" spans="2:16" ht="5.25" customHeight="1"/>
    <row r="3" spans="2:16">
      <c r="B3" s="1043" t="s">
        <v>117</v>
      </c>
      <c r="C3" s="1043" t="s">
        <v>140</v>
      </c>
      <c r="D3" s="1043" t="s">
        <v>141</v>
      </c>
      <c r="E3" s="1043" t="s">
        <v>142</v>
      </c>
      <c r="F3" s="1038" t="s">
        <v>361</v>
      </c>
      <c r="G3" s="1039"/>
      <c r="H3" s="1038" t="s">
        <v>982</v>
      </c>
      <c r="I3" s="1039"/>
      <c r="J3" s="603" t="s">
        <v>144</v>
      </c>
      <c r="K3" s="3"/>
      <c r="L3" s="1040" t="s">
        <v>143</v>
      </c>
      <c r="M3" s="1041"/>
    </row>
    <row r="4" spans="2:16">
      <c r="B4" s="1044"/>
      <c r="C4" s="1044"/>
      <c r="D4" s="1044"/>
      <c r="E4" s="1044"/>
      <c r="F4" s="31" t="s">
        <v>145</v>
      </c>
      <c r="G4" s="31" t="s">
        <v>146</v>
      </c>
      <c r="H4" s="31" t="s">
        <v>145</v>
      </c>
      <c r="I4" s="31" t="s">
        <v>146</v>
      </c>
      <c r="J4" s="32" t="s">
        <v>147</v>
      </c>
      <c r="K4" s="3"/>
      <c r="L4" s="4" t="s">
        <v>145</v>
      </c>
      <c r="M4" s="4" t="s">
        <v>146</v>
      </c>
    </row>
    <row r="5" spans="2:16">
      <c r="B5" s="33">
        <v>1</v>
      </c>
      <c r="C5" s="33">
        <v>2</v>
      </c>
      <c r="D5" s="33">
        <v>3</v>
      </c>
      <c r="E5" s="34">
        <v>4</v>
      </c>
      <c r="F5" s="34">
        <f>+E5+1</f>
        <v>5</v>
      </c>
      <c r="G5" s="34">
        <f t="shared" ref="G5:J5" si="0">+F5+1</f>
        <v>6</v>
      </c>
      <c r="H5" s="34">
        <v>7</v>
      </c>
      <c r="I5" s="34">
        <f t="shared" si="0"/>
        <v>8</v>
      </c>
      <c r="J5" s="35">
        <f t="shared" si="0"/>
        <v>9</v>
      </c>
      <c r="K5" s="3"/>
      <c r="L5" s="5">
        <v>5</v>
      </c>
      <c r="M5" s="5">
        <v>6</v>
      </c>
    </row>
    <row r="6" spans="2:16">
      <c r="B6" s="6" t="s">
        <v>9</v>
      </c>
      <c r="C6" s="7" t="s">
        <v>148</v>
      </c>
      <c r="D6" s="8"/>
      <c r="E6" s="9"/>
      <c r="F6" s="229"/>
      <c r="G6" s="229"/>
      <c r="H6" s="229"/>
      <c r="I6" s="229"/>
      <c r="J6" s="230"/>
      <c r="L6" s="9"/>
      <c r="M6" s="9"/>
    </row>
    <row r="7" spans="2:16">
      <c r="B7" s="10" t="s">
        <v>121</v>
      </c>
      <c r="C7" s="8" t="s">
        <v>149</v>
      </c>
      <c r="D7" s="11" t="s">
        <v>150</v>
      </c>
      <c r="E7" s="12" t="s">
        <v>34</v>
      </c>
      <c r="F7" s="231">
        <f>+'LK Desember 2020 (Audited)'!E16</f>
        <v>241710</v>
      </c>
      <c r="G7" s="232">
        <f>F7/F8*100</f>
        <v>534.89864565813934</v>
      </c>
      <c r="H7" s="231">
        <f>+'LK Desember 2020 (Audited)'!F16</f>
        <v>203071.50331199999</v>
      </c>
      <c r="I7" s="232">
        <f>H7/H8*100</f>
        <v>120.05929683461147</v>
      </c>
      <c r="J7" s="233">
        <f>+I7/G7</f>
        <v>0.22445242254612649</v>
      </c>
      <c r="L7" s="13">
        <f>[99]neraca!F106</f>
        <v>0</v>
      </c>
      <c r="M7" s="14">
        <f>+L7/L8*100</f>
        <v>0</v>
      </c>
      <c r="P7" s="213"/>
    </row>
    <row r="8" spans="2:16">
      <c r="B8" s="15"/>
      <c r="C8" s="8"/>
      <c r="D8" s="16" t="s">
        <v>151</v>
      </c>
      <c r="E8" s="12"/>
      <c r="F8" s="234">
        <f>+'LK Desember 2020 (Audited)'!E39</f>
        <v>45188</v>
      </c>
      <c r="G8" s="232"/>
      <c r="H8" s="234">
        <f>+'LK Desember 2020 (Audited)'!F39</f>
        <v>169142.672551</v>
      </c>
      <c r="I8" s="232"/>
      <c r="J8" s="233"/>
      <c r="L8" s="17">
        <f>[99]neraca!F69</f>
        <v>34072.575000000004</v>
      </c>
      <c r="M8" s="18"/>
      <c r="P8" s="213"/>
    </row>
    <row r="9" spans="2:16">
      <c r="B9" s="15"/>
      <c r="C9" s="8"/>
      <c r="D9" s="16"/>
      <c r="E9" s="12"/>
      <c r="F9" s="234"/>
      <c r="G9" s="232"/>
      <c r="H9" s="234"/>
      <c r="I9" s="232"/>
      <c r="J9" s="233"/>
      <c r="L9" s="17"/>
      <c r="M9" s="18"/>
      <c r="P9" s="213"/>
    </row>
    <row r="10" spans="2:16">
      <c r="B10" s="10" t="s">
        <v>123</v>
      </c>
      <c r="C10" s="8" t="s">
        <v>152</v>
      </c>
      <c r="D10" s="11" t="s">
        <v>153</v>
      </c>
      <c r="E10" s="12" t="s">
        <v>34</v>
      </c>
      <c r="F10" s="231">
        <f>+'LK Desember 2020 (Audited)'!E10+'LK Desember 2020 (Audited)'!E11</f>
        <v>160500</v>
      </c>
      <c r="G10" s="232">
        <f>F10/F11*100</f>
        <v>355.1827918916527</v>
      </c>
      <c r="H10" s="231">
        <f>+'LK Desember 2020 (Audited)'!F10+'LK Desember 2020 (Audited)'!F11</f>
        <v>55831.362632999997</v>
      </c>
      <c r="I10" s="232">
        <f>H10/H11*100</f>
        <v>33.008442985412621</v>
      </c>
      <c r="J10" s="233">
        <f>+I10/G10</f>
        <v>9.2933677359802208E-2</v>
      </c>
      <c r="L10" s="13">
        <f>[99]neraca!F99+[99]neraca!F100</f>
        <v>0</v>
      </c>
      <c r="M10" s="14">
        <f>+L10/L11*100</f>
        <v>0</v>
      </c>
      <c r="P10" s="213"/>
    </row>
    <row r="11" spans="2:16">
      <c r="B11" s="15"/>
      <c r="C11" s="8"/>
      <c r="D11" s="16" t="s">
        <v>151</v>
      </c>
      <c r="E11" s="12"/>
      <c r="F11" s="234">
        <f>+'LK Desember 2020 (Audited)'!E39</f>
        <v>45188</v>
      </c>
      <c r="G11" s="232"/>
      <c r="H11" s="234">
        <f>+'LK Desember 2020 (Audited)'!F39</f>
        <v>169142.672551</v>
      </c>
      <c r="I11" s="232"/>
      <c r="J11" s="233"/>
      <c r="L11" s="17">
        <f>L8</f>
        <v>34072.575000000004</v>
      </c>
      <c r="M11" s="18"/>
      <c r="P11" s="213"/>
    </row>
    <row r="12" spans="2:16" s="217" customFormat="1">
      <c r="B12" s="15"/>
      <c r="C12" s="8"/>
      <c r="D12" s="16"/>
      <c r="E12" s="12"/>
      <c r="F12" s="234"/>
      <c r="G12" s="232"/>
      <c r="H12" s="234"/>
      <c r="I12" s="232"/>
      <c r="J12" s="233"/>
      <c r="L12" s="17"/>
      <c r="M12" s="18"/>
      <c r="P12" s="213"/>
    </row>
    <row r="13" spans="2:16">
      <c r="B13" s="15">
        <v>3</v>
      </c>
      <c r="C13" s="8" t="s">
        <v>154</v>
      </c>
      <c r="D13" s="11" t="s">
        <v>155</v>
      </c>
      <c r="E13" s="12" t="s">
        <v>34</v>
      </c>
      <c r="F13" s="231">
        <f>+'LK Desember 2020 (Audited)'!E10+'LK Desember 2020 (Audited)'!E11+'LK Desember 2020 (Audited)'!E12</f>
        <v>161300</v>
      </c>
      <c r="G13" s="232">
        <f>F13/F14*100</f>
        <v>356.95317340886959</v>
      </c>
      <c r="H13" s="231">
        <f>+'LK Desember 2020 (Audited)'!F10+'LK Desember 2020 (Audited)'!F11+'LK Desember 2020 (Audited)'!F12</f>
        <v>55831.362632999997</v>
      </c>
      <c r="I13" s="232">
        <f>H13/H14*100</f>
        <v>33.008442985412621</v>
      </c>
      <c r="J13" s="233">
        <f>+I13/G13</f>
        <v>9.2472753975500657E-2</v>
      </c>
      <c r="L13" s="17"/>
      <c r="M13" s="18"/>
      <c r="P13" s="213"/>
    </row>
    <row r="14" spans="2:16">
      <c r="B14" s="15"/>
      <c r="C14" s="8"/>
      <c r="D14" s="16" t="s">
        <v>151</v>
      </c>
      <c r="E14" s="12"/>
      <c r="F14" s="234">
        <f>F11</f>
        <v>45188</v>
      </c>
      <c r="G14" s="232"/>
      <c r="H14" s="234">
        <f>+'LK Desember 2020 (Audited)'!F39</f>
        <v>169142.672551</v>
      </c>
      <c r="I14" s="232"/>
      <c r="J14" s="233"/>
      <c r="L14" s="17"/>
      <c r="M14" s="18"/>
      <c r="P14" s="213"/>
    </row>
    <row r="15" spans="2:16">
      <c r="B15" s="15"/>
      <c r="C15" s="8"/>
      <c r="D15" s="16"/>
      <c r="E15" s="12"/>
      <c r="F15" s="234"/>
      <c r="G15" s="232"/>
      <c r="H15" s="234"/>
      <c r="I15" s="232"/>
      <c r="J15" s="233"/>
      <c r="L15" s="17"/>
      <c r="M15" s="18"/>
      <c r="P15" s="213"/>
    </row>
    <row r="16" spans="2:16">
      <c r="B16" s="10">
        <v>4</v>
      </c>
      <c r="C16" s="1042" t="s">
        <v>156</v>
      </c>
      <c r="D16" s="11" t="s">
        <v>157</v>
      </c>
      <c r="E16" s="12" t="s">
        <v>34</v>
      </c>
      <c r="F16" s="231">
        <f>+'LK Desember 2020 (Audited)'!E16-'LK Desember 2020 (Audited)'!E39</f>
        <v>196522</v>
      </c>
      <c r="G16" s="232">
        <f>F16/F17*100</f>
        <v>5.3548754156716525</v>
      </c>
      <c r="H16" s="231">
        <f>+'LK Desember 2020 (Audited)'!F16-'LK Desember 2020 (Audited)'!F39</f>
        <v>33928.83076099999</v>
      </c>
      <c r="I16" s="232">
        <f>H16/H17*100</f>
        <v>1.049241282192473</v>
      </c>
      <c r="J16" s="233">
        <f>+I16/G16</f>
        <v>0.19594130595863146</v>
      </c>
      <c r="L16" s="13">
        <f>[99]neraca!F106-[99]neraca!F119</f>
        <v>-615577.70000000007</v>
      </c>
      <c r="M16" s="14" t="e">
        <f>+L16/L17*100</f>
        <v>#DIV/0!</v>
      </c>
      <c r="P16" s="213"/>
    </row>
    <row r="17" spans="2:16">
      <c r="B17" s="8"/>
      <c r="C17" s="1042"/>
      <c r="D17" s="16" t="s">
        <v>158</v>
      </c>
      <c r="E17" s="12"/>
      <c r="F17" s="234">
        <f>'LK Desember 2020 (Audited)'!E35</f>
        <v>3669964</v>
      </c>
      <c r="G17" s="232"/>
      <c r="H17" s="234">
        <f>+'LK Desember 2020 (Audited)'!F35</f>
        <v>3233653.8160319999</v>
      </c>
      <c r="I17" s="232"/>
      <c r="J17" s="233"/>
      <c r="L17" s="17">
        <f>[99]neraca!F116</f>
        <v>0</v>
      </c>
      <c r="M17" s="18"/>
      <c r="P17" s="213"/>
    </row>
    <row r="18" spans="2:16">
      <c r="B18" s="8"/>
      <c r="C18" s="19"/>
      <c r="D18" s="16"/>
      <c r="E18" s="12"/>
      <c r="F18" s="235"/>
      <c r="G18" s="232"/>
      <c r="H18" s="234"/>
      <c r="I18" s="232"/>
      <c r="J18" s="233"/>
      <c r="L18" s="17"/>
      <c r="M18" s="18"/>
      <c r="P18" s="213"/>
    </row>
    <row r="19" spans="2:16">
      <c r="B19" s="6" t="s">
        <v>10</v>
      </c>
      <c r="C19" s="7" t="s">
        <v>159</v>
      </c>
      <c r="D19" s="16"/>
      <c r="E19" s="12"/>
      <c r="F19" s="234"/>
      <c r="G19" s="232"/>
      <c r="H19" s="234"/>
      <c r="I19" s="232"/>
      <c r="J19" s="233"/>
      <c r="L19" s="17"/>
      <c r="M19" s="18"/>
      <c r="P19" s="213"/>
    </row>
    <row r="20" spans="2:16">
      <c r="B20" s="10" t="s">
        <v>121</v>
      </c>
      <c r="C20" s="8" t="s">
        <v>160</v>
      </c>
      <c r="D20" s="11" t="s">
        <v>161</v>
      </c>
      <c r="E20" s="12" t="s">
        <v>34</v>
      </c>
      <c r="F20" s="231">
        <f>+'LK Desember 2020 (Audited)'!E39+'LK Desember 2020 (Audited)'!E40</f>
        <v>2420320</v>
      </c>
      <c r="G20" s="232">
        <f>F20/F21*100</f>
        <v>193.68076028052789</v>
      </c>
      <c r="H20" s="231">
        <f>+'LK Desember 2020 (Audited)'!F39+'LK Desember 2020 (Audited)'!F40</f>
        <v>2050997.633044</v>
      </c>
      <c r="I20" s="232">
        <f>H20/H21*100</f>
        <v>173.42298315831047</v>
      </c>
      <c r="J20" s="233">
        <f>+I20/G20</f>
        <v>0.89540635273800051</v>
      </c>
      <c r="L20" s="13">
        <f>[99]neraca!F119+[99]neraca!F120</f>
        <v>615827.70000000007</v>
      </c>
      <c r="M20" s="14" t="e">
        <f>+L20/L21*100</f>
        <v>#DIV/0!</v>
      </c>
      <c r="P20" s="213"/>
    </row>
    <row r="21" spans="2:16">
      <c r="B21" s="15"/>
      <c r="C21" s="8"/>
      <c r="D21" s="16" t="s">
        <v>162</v>
      </c>
      <c r="E21" s="12"/>
      <c r="F21" s="234">
        <f>+'LK Desember 2020 (Audited)'!E46</f>
        <v>1249644</v>
      </c>
      <c r="G21" s="232"/>
      <c r="H21" s="234">
        <f>+'LK Desember 2020 (Audited)'!F46</f>
        <v>1182656.182988002</v>
      </c>
      <c r="I21" s="232"/>
      <c r="J21" s="233"/>
      <c r="L21" s="17">
        <f>[99]neraca!F126</f>
        <v>0</v>
      </c>
      <c r="M21" s="18"/>
      <c r="P21" s="213"/>
    </row>
    <row r="22" spans="2:16">
      <c r="B22" s="15"/>
      <c r="C22" s="8"/>
      <c r="D22" s="16"/>
      <c r="E22" s="12"/>
      <c r="F22" s="234"/>
      <c r="G22" s="232"/>
      <c r="H22" s="234"/>
      <c r="I22" s="232"/>
      <c r="J22" s="233"/>
      <c r="L22" s="17"/>
      <c r="M22" s="18"/>
      <c r="P22" s="213"/>
    </row>
    <row r="23" spans="2:16" ht="13.5" customHeight="1">
      <c r="B23" s="10" t="s">
        <v>123</v>
      </c>
      <c r="C23" s="20" t="s">
        <v>163</v>
      </c>
      <c r="D23" s="11" t="s">
        <v>161</v>
      </c>
      <c r="E23" s="12" t="s">
        <v>34</v>
      </c>
      <c r="F23" s="231">
        <f>+'LK Desember 2020 (Audited)'!E39+'LK Desember 2020 (Audited)'!E40</f>
        <v>2420320</v>
      </c>
      <c r="G23" s="232">
        <f>F23/F24*100</f>
        <v>65.949420757260839</v>
      </c>
      <c r="H23" s="231">
        <f>+'LK Desember 2020 (Audited)'!F39+'LK Desember 2020 (Audited)'!F40</f>
        <v>2050997.633044</v>
      </c>
      <c r="I23" s="232">
        <f>H23/H24*100</f>
        <v>63.426629742350372</v>
      </c>
      <c r="J23" s="233">
        <f>+I23/G23</f>
        <v>0.96174657812088948</v>
      </c>
      <c r="L23" s="13">
        <f>L20</f>
        <v>615827.70000000007</v>
      </c>
      <c r="M23" s="14" t="e">
        <f>+L23/L24*100</f>
        <v>#DIV/0!</v>
      </c>
      <c r="P23" s="213"/>
    </row>
    <row r="24" spans="2:16">
      <c r="B24" s="15"/>
      <c r="C24" s="20"/>
      <c r="D24" s="16" t="s">
        <v>158</v>
      </c>
      <c r="E24" s="12"/>
      <c r="F24" s="234">
        <f>+'LK Desember 2020 (Audited)'!E35</f>
        <v>3669964</v>
      </c>
      <c r="G24" s="232"/>
      <c r="H24" s="234">
        <f>+'LK Desember 2020 (Audited)'!F35</f>
        <v>3233653.8160319999</v>
      </c>
      <c r="I24" s="232"/>
      <c r="J24" s="233"/>
      <c r="L24" s="17">
        <f>[99]neraca!F116</f>
        <v>0</v>
      </c>
      <c r="M24" s="18"/>
      <c r="P24" s="213"/>
    </row>
    <row r="25" spans="2:16">
      <c r="B25" s="15"/>
      <c r="C25" s="20"/>
      <c r="D25" s="16"/>
      <c r="E25" s="12"/>
      <c r="F25" s="234"/>
      <c r="G25" s="232"/>
      <c r="H25" s="234"/>
      <c r="I25" s="232"/>
      <c r="J25" s="233"/>
      <c r="L25" s="17"/>
      <c r="M25" s="18"/>
      <c r="P25" s="213"/>
    </row>
    <row r="26" spans="2:16">
      <c r="B26" s="10" t="s">
        <v>124</v>
      </c>
      <c r="C26" s="8" t="s">
        <v>164</v>
      </c>
      <c r="D26" s="11" t="s">
        <v>165</v>
      </c>
      <c r="E26" s="12" t="s">
        <v>34</v>
      </c>
      <c r="F26" s="231">
        <f>+'LK Desember 2020 (Audited)'!E40</f>
        <v>2375132</v>
      </c>
      <c r="G26" s="232">
        <f>F26/F27*100</f>
        <v>190.06469042383273</v>
      </c>
      <c r="H26" s="231">
        <f>+'LK Desember 2020 (Audited)'!F40</f>
        <v>1881854.960493</v>
      </c>
      <c r="I26" s="232">
        <f>H26/H27*100</f>
        <v>159.12105204899532</v>
      </c>
      <c r="J26" s="233">
        <f>+I26/G26</f>
        <v>0.83719417685717967</v>
      </c>
      <c r="L26" s="13">
        <f>[99]neraca!F120</f>
        <v>250</v>
      </c>
      <c r="M26" s="14" t="e">
        <f>+L26/L27*100</f>
        <v>#DIV/0!</v>
      </c>
      <c r="P26" s="213"/>
    </row>
    <row r="27" spans="2:16">
      <c r="B27" s="15"/>
      <c r="C27" s="8"/>
      <c r="D27" s="16" t="s">
        <v>166</v>
      </c>
      <c r="E27" s="12"/>
      <c r="F27" s="234">
        <f>+'LK Desember 2020 (Audited)'!E46</f>
        <v>1249644</v>
      </c>
      <c r="G27" s="232"/>
      <c r="H27" s="234">
        <f>+'LK Desember 2020 (Audited)'!F46</f>
        <v>1182656.182988002</v>
      </c>
      <c r="I27" s="232"/>
      <c r="J27" s="233"/>
      <c r="L27" s="17">
        <f>[99]neraca!F126</f>
        <v>0</v>
      </c>
      <c r="M27" s="18"/>
      <c r="P27" s="213"/>
    </row>
    <row r="28" spans="2:16">
      <c r="B28" s="15"/>
      <c r="C28" s="8"/>
      <c r="D28" s="16"/>
      <c r="E28" s="12"/>
      <c r="F28" s="234"/>
      <c r="G28" s="232"/>
      <c r="H28" s="234"/>
      <c r="I28" s="232"/>
      <c r="J28" s="233"/>
      <c r="L28" s="17"/>
      <c r="M28" s="18"/>
      <c r="P28" s="213"/>
    </row>
    <row r="29" spans="2:16">
      <c r="B29" s="10" t="s">
        <v>130</v>
      </c>
      <c r="C29" s="8" t="s">
        <v>167</v>
      </c>
      <c r="D29" s="11" t="s">
        <v>168</v>
      </c>
      <c r="E29" s="12" t="s">
        <v>34</v>
      </c>
      <c r="F29" s="231">
        <f>+'LK Desember 2020 (Audited)'!E35-'LK Desember 2020 (Audited)'!E30-'LK Desember 2020 (Audited)'!E39</f>
        <v>3624776</v>
      </c>
      <c r="G29" s="232">
        <f>F29/F30*100</f>
        <v>152.61366526155177</v>
      </c>
      <c r="H29" s="231">
        <f>+'LK Desember 2020 (Audited)'!F35-'LK Desember 2020 (Audited)'!F30-'LK Desember 2020 (Audited)'!F39</f>
        <v>35261.173868000071</v>
      </c>
      <c r="I29" s="232">
        <f>H29/H30*100</f>
        <v>1.8737455653204276</v>
      </c>
      <c r="J29" s="233">
        <f>+I29/G29</f>
        <v>1.2277705027981419E-2</v>
      </c>
      <c r="L29" s="13">
        <f>[99]neraca!F116-[99]neraca!F112-[99]neraca!F119</f>
        <v>-624172.70000000007</v>
      </c>
      <c r="M29" s="14">
        <f>+L29/L30*100</f>
        <v>-249669.08000000002</v>
      </c>
      <c r="P29" s="213"/>
    </row>
    <row r="30" spans="2:16">
      <c r="B30" s="8"/>
      <c r="C30" s="8"/>
      <c r="D30" s="16" t="s">
        <v>165</v>
      </c>
      <c r="E30" s="12"/>
      <c r="F30" s="234">
        <f>+'LK Desember 2020 (Audited)'!E40</f>
        <v>2375132</v>
      </c>
      <c r="G30" s="232"/>
      <c r="H30" s="234">
        <f>+'LK Desember 2020 (Audited)'!F40</f>
        <v>1881854.960493</v>
      </c>
      <c r="I30" s="232"/>
      <c r="J30" s="233"/>
      <c r="L30" s="17">
        <f>[99]neraca!F120</f>
        <v>250</v>
      </c>
      <c r="M30" s="18"/>
      <c r="P30" s="213"/>
    </row>
    <row r="31" spans="2:16">
      <c r="B31" s="21"/>
      <c r="C31" s="22"/>
      <c r="D31" s="23"/>
      <c r="E31" s="24"/>
      <c r="F31" s="24"/>
      <c r="G31" s="25"/>
      <c r="H31" s="26"/>
      <c r="I31" s="25"/>
      <c r="J31" s="27"/>
      <c r="L31" s="26"/>
      <c r="M31" s="28"/>
    </row>
    <row r="32" spans="2:16" ht="5.25" customHeight="1"/>
  </sheetData>
  <mergeCells count="8">
    <mergeCell ref="H3:I3"/>
    <mergeCell ref="L3:M3"/>
    <mergeCell ref="C16:C17"/>
    <mergeCell ref="B3:B4"/>
    <mergeCell ref="C3:C4"/>
    <mergeCell ref="D3:D4"/>
    <mergeCell ref="E3:E4"/>
    <mergeCell ref="F3:G3"/>
  </mergeCells>
  <pageMargins left="0.7" right="0.7" top="0.75" bottom="0.75" header="0.3" footer="0.3"/>
  <pageSetup paperSize="9" orientation="portrait" horizont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E977"/>
  <sheetViews>
    <sheetView showGridLines="0" showWhiteSpace="0" topLeftCell="A4" workbookViewId="0">
      <pane xSplit="3" ySplit="8" topLeftCell="D12" activePane="bottomRight" state="frozen"/>
      <selection activeCell="J11" sqref="J11"/>
      <selection pane="topRight" activeCell="J11" sqref="J11"/>
      <selection pane="bottomLeft" activeCell="J11" sqref="J11"/>
      <selection pane="bottomRight" activeCell="J11" sqref="J11"/>
    </sheetView>
  </sheetViews>
  <sheetFormatPr defaultColWidth="9.1796875" defaultRowHeight="14.5"/>
  <cols>
    <col min="1" max="1" width="0.90625" style="226" customWidth="1"/>
    <col min="2" max="2" width="11.453125" style="251" customWidth="1"/>
    <col min="3" max="3" width="33.08984375" style="106" customWidth="1"/>
    <col min="4" max="6" width="16.81640625" style="106" customWidth="1"/>
    <col min="7" max="7" width="1.453125" style="226" customWidth="1"/>
    <col min="8" max="8" width="14.26953125" style="241" bestFit="1" customWidth="1"/>
    <col min="9" max="9" width="10.6328125" style="241" bestFit="1" customWidth="1"/>
    <col min="10" max="10" width="9.26953125" style="241" bestFit="1" customWidth="1"/>
    <col min="11" max="13" width="14.26953125" style="602" bestFit="1" customWidth="1"/>
    <col min="14" max="14" width="10.6328125" style="226" bestFit="1" customWidth="1"/>
    <col min="15" max="31" width="9.1796875" style="226"/>
    <col min="32" max="16384" width="9.1796875" style="106"/>
  </cols>
  <sheetData>
    <row r="2" spans="1:31">
      <c r="B2" s="252" t="s">
        <v>390</v>
      </c>
      <c r="C2" s="105"/>
    </row>
    <row r="3" spans="1:31" ht="14.25" customHeight="1">
      <c r="C3" s="105"/>
    </row>
    <row r="4" spans="1:31" ht="17.25" customHeight="1">
      <c r="B4" s="252" t="s">
        <v>391</v>
      </c>
      <c r="C4" s="105"/>
    </row>
    <row r="5" spans="1:31" ht="16.5" customHeight="1">
      <c r="B5" s="252" t="s">
        <v>392</v>
      </c>
      <c r="C5" s="105"/>
      <c r="F5" s="542"/>
      <c r="G5" s="241"/>
    </row>
    <row r="6" spans="1:31" ht="14.25" customHeight="1">
      <c r="B6" s="253" t="s">
        <v>983</v>
      </c>
      <c r="C6" s="105"/>
      <c r="F6" s="542"/>
      <c r="G6" s="241"/>
    </row>
    <row r="7" spans="1:31" ht="15" customHeight="1">
      <c r="B7" s="253"/>
      <c r="C7" s="105"/>
      <c r="F7" s="601" t="s">
        <v>971</v>
      </c>
      <c r="G7" s="241"/>
    </row>
    <row r="8" spans="1:31" ht="6" customHeight="1">
      <c r="B8" s="254"/>
      <c r="C8" s="255"/>
      <c r="D8" s="256"/>
      <c r="E8" s="256"/>
      <c r="F8" s="256"/>
      <c r="G8" s="359"/>
    </row>
    <row r="9" spans="1:31" s="249" customFormat="1" ht="19.5" customHeight="1">
      <c r="A9" s="226"/>
      <c r="B9" s="1045" t="s">
        <v>117</v>
      </c>
      <c r="C9" s="1047" t="s">
        <v>3</v>
      </c>
      <c r="D9" s="1049" t="s">
        <v>937</v>
      </c>
      <c r="E9" s="1049" t="s">
        <v>970</v>
      </c>
      <c r="F9" s="598" t="s">
        <v>881</v>
      </c>
      <c r="G9" s="360"/>
      <c r="H9" s="241"/>
      <c r="I9" s="241"/>
      <c r="J9" s="241"/>
      <c r="K9" s="602"/>
      <c r="L9" s="602"/>
      <c r="M9" s="602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</row>
    <row r="10" spans="1:31" s="249" customFormat="1" ht="31.5" customHeight="1">
      <c r="A10" s="226"/>
      <c r="B10" s="1046"/>
      <c r="C10" s="1048"/>
      <c r="D10" s="1050"/>
      <c r="E10" s="1050"/>
      <c r="F10" s="597" t="s">
        <v>969</v>
      </c>
      <c r="G10" s="361"/>
      <c r="H10" s="241"/>
      <c r="I10" s="241"/>
      <c r="J10" s="241"/>
      <c r="K10" s="602"/>
      <c r="L10" s="602"/>
      <c r="M10" s="602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</row>
    <row r="11" spans="1:31" s="249" customFormat="1">
      <c r="A11" s="226"/>
      <c r="B11" s="517">
        <v>1</v>
      </c>
      <c r="C11" s="250">
        <v>2</v>
      </c>
      <c r="D11" s="518">
        <v>3</v>
      </c>
      <c r="E11" s="518">
        <v>4</v>
      </c>
      <c r="F11" s="518">
        <v>5</v>
      </c>
      <c r="G11" s="362"/>
      <c r="H11" s="241"/>
      <c r="I11" s="241"/>
      <c r="J11" s="241"/>
      <c r="K11" s="602"/>
      <c r="L11" s="602"/>
      <c r="M11" s="602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</row>
    <row r="12" spans="1:31" ht="15" customHeight="1">
      <c r="B12" s="257"/>
      <c r="C12" s="258"/>
      <c r="D12" s="259"/>
      <c r="E12" s="259"/>
      <c r="F12" s="259"/>
      <c r="G12" s="363"/>
    </row>
    <row r="13" spans="1:31">
      <c r="B13" s="260" t="s">
        <v>9</v>
      </c>
      <c r="C13" s="261" t="s">
        <v>393</v>
      </c>
      <c r="D13" s="262"/>
      <c r="E13" s="262"/>
      <c r="F13" s="262"/>
      <c r="G13" s="364"/>
    </row>
    <row r="14" spans="1:31" ht="15" customHeight="1">
      <c r="B14" s="257">
        <v>4101</v>
      </c>
      <c r="C14" s="265" t="s">
        <v>394</v>
      </c>
      <c r="D14" s="276">
        <f>D71</f>
        <v>585000</v>
      </c>
      <c r="E14" s="276">
        <v>0</v>
      </c>
      <c r="F14" s="276">
        <v>0</v>
      </c>
      <c r="G14" s="364"/>
    </row>
    <row r="15" spans="1:31" ht="15" customHeight="1">
      <c r="B15" s="257">
        <v>4103</v>
      </c>
      <c r="C15" s="265" t="s">
        <v>395</v>
      </c>
      <c r="D15" s="276">
        <f>D87</f>
        <v>0</v>
      </c>
      <c r="E15" s="276">
        <v>0</v>
      </c>
      <c r="F15" s="276">
        <v>0</v>
      </c>
      <c r="G15" s="364"/>
    </row>
    <row r="16" spans="1:31" ht="15" customHeight="1">
      <c r="B16" s="257">
        <v>4122</v>
      </c>
      <c r="C16" s="265" t="s">
        <v>396</v>
      </c>
      <c r="D16" s="276">
        <f>D102</f>
        <v>0</v>
      </c>
      <c r="E16" s="276">
        <v>0</v>
      </c>
      <c r="F16" s="276">
        <v>0</v>
      </c>
      <c r="G16" s="364"/>
    </row>
    <row r="17" spans="2:7" ht="15" customHeight="1">
      <c r="B17" s="257">
        <v>4103</v>
      </c>
      <c r="C17" s="265" t="s">
        <v>397</v>
      </c>
      <c r="D17" s="276">
        <f>D114</f>
        <v>0</v>
      </c>
      <c r="E17" s="276">
        <v>0</v>
      </c>
      <c r="F17" s="276">
        <v>0</v>
      </c>
      <c r="G17" s="364"/>
    </row>
    <row r="18" spans="2:7" ht="15" customHeight="1">
      <c r="B18" s="257">
        <v>4102</v>
      </c>
      <c r="C18" s="265" t="s">
        <v>398</v>
      </c>
      <c r="D18" s="262">
        <f>D153</f>
        <v>67201619.026423991</v>
      </c>
      <c r="E18" s="276">
        <v>0</v>
      </c>
      <c r="F18" s="276">
        <v>0</v>
      </c>
      <c r="G18" s="364"/>
    </row>
    <row r="19" spans="2:7" ht="15" customHeight="1">
      <c r="B19" s="257">
        <v>4120</v>
      </c>
      <c r="C19" s="265" t="s">
        <v>399</v>
      </c>
      <c r="D19" s="519">
        <v>0</v>
      </c>
      <c r="E19" s="519">
        <v>0</v>
      </c>
      <c r="F19" s="519">
        <v>0</v>
      </c>
      <c r="G19" s="364"/>
    </row>
    <row r="20" spans="2:7" ht="15" customHeight="1">
      <c r="B20" s="257"/>
      <c r="C20" s="266" t="s">
        <v>400</v>
      </c>
      <c r="D20" s="521">
        <f>+SUM(D14:D19)</f>
        <v>67786619.026423991</v>
      </c>
      <c r="E20" s="521">
        <f>+SUM(E14:E19)</f>
        <v>0</v>
      </c>
      <c r="F20" s="521">
        <v>0</v>
      </c>
      <c r="G20" s="364"/>
    </row>
    <row r="21" spans="2:7" ht="15" customHeight="1">
      <c r="B21" s="257"/>
      <c r="C21" s="265"/>
      <c r="D21" s="267"/>
      <c r="E21" s="267"/>
      <c r="F21" s="267"/>
      <c r="G21" s="364"/>
    </row>
    <row r="22" spans="2:7" ht="15" customHeight="1">
      <c r="B22" s="260" t="s">
        <v>38</v>
      </c>
      <c r="C22" s="268" t="s">
        <v>401</v>
      </c>
      <c r="D22" s="267"/>
      <c r="E22" s="267"/>
      <c r="F22" s="267"/>
      <c r="G22" s="364"/>
    </row>
    <row r="23" spans="2:7" ht="15" hidden="1" customHeight="1">
      <c r="B23" s="257">
        <v>751</v>
      </c>
      <c r="C23" s="265" t="s">
        <v>402</v>
      </c>
      <c r="D23" s="262">
        <v>0</v>
      </c>
      <c r="E23" s="262">
        <v>0</v>
      </c>
      <c r="F23" s="262">
        <v>0</v>
      </c>
      <c r="G23" s="364"/>
    </row>
    <row r="24" spans="2:7" ht="15" hidden="1" customHeight="1">
      <c r="B24" s="257">
        <v>752</v>
      </c>
      <c r="C24" s="265" t="s">
        <v>403</v>
      </c>
      <c r="D24" s="262">
        <v>0</v>
      </c>
      <c r="E24" s="262">
        <v>0</v>
      </c>
      <c r="F24" s="262">
        <v>0</v>
      </c>
      <c r="G24" s="364"/>
    </row>
    <row r="25" spans="2:7" ht="15" hidden="1" customHeight="1">
      <c r="B25" s="257">
        <v>753</v>
      </c>
      <c r="C25" s="265" t="s">
        <v>404</v>
      </c>
      <c r="D25" s="262">
        <v>0</v>
      </c>
      <c r="E25" s="262">
        <v>0</v>
      </c>
      <c r="F25" s="262">
        <v>0</v>
      </c>
      <c r="G25" s="364"/>
    </row>
    <row r="26" spans="2:7" ht="15" hidden="1" customHeight="1">
      <c r="B26" s="257">
        <v>754</v>
      </c>
      <c r="C26" s="265" t="s">
        <v>405</v>
      </c>
      <c r="D26" s="262">
        <v>0</v>
      </c>
      <c r="E26" s="262">
        <v>0</v>
      </c>
      <c r="F26" s="262">
        <v>0</v>
      </c>
      <c r="G26" s="364"/>
    </row>
    <row r="27" spans="2:7" ht="15" hidden="1" customHeight="1">
      <c r="B27" s="257">
        <v>755</v>
      </c>
      <c r="C27" s="265" t="s">
        <v>406</v>
      </c>
      <c r="D27" s="262">
        <v>0</v>
      </c>
      <c r="E27" s="262">
        <v>0</v>
      </c>
      <c r="F27" s="262">
        <v>0</v>
      </c>
      <c r="G27" s="364"/>
    </row>
    <row r="28" spans="2:7" ht="15" hidden="1" customHeight="1">
      <c r="B28" s="257">
        <v>756</v>
      </c>
      <c r="C28" s="265" t="s">
        <v>407</v>
      </c>
      <c r="D28" s="262">
        <v>0</v>
      </c>
      <c r="E28" s="262">
        <v>0</v>
      </c>
      <c r="F28" s="522">
        <v>0</v>
      </c>
      <c r="G28" s="364"/>
    </row>
    <row r="29" spans="2:7" ht="15" customHeight="1">
      <c r="B29" s="257"/>
      <c r="C29" s="266" t="s">
        <v>408</v>
      </c>
      <c r="D29" s="520">
        <v>0</v>
      </c>
      <c r="E29" s="521">
        <v>0</v>
      </c>
      <c r="F29" s="521">
        <v>0</v>
      </c>
      <c r="G29" s="364"/>
    </row>
    <row r="30" spans="2:7">
      <c r="B30" s="269"/>
      <c r="C30" s="270" t="s">
        <v>409</v>
      </c>
      <c r="D30" s="520">
        <f t="shared" ref="D30" si="0">SUM(D20-D29)</f>
        <v>67786619.026423991</v>
      </c>
      <c r="E30" s="521">
        <f>+SUM(E24:E29)</f>
        <v>0</v>
      </c>
      <c r="F30" s="521">
        <v>0</v>
      </c>
      <c r="G30" s="364"/>
    </row>
    <row r="31" spans="2:7">
      <c r="B31" s="257"/>
      <c r="C31" s="258"/>
      <c r="D31" s="267"/>
      <c r="E31" s="267"/>
      <c r="F31" s="267"/>
      <c r="G31" s="364"/>
    </row>
    <row r="32" spans="2:7">
      <c r="B32" s="260" t="s">
        <v>247</v>
      </c>
      <c r="C32" s="268" t="s">
        <v>410</v>
      </c>
      <c r="D32" s="272"/>
      <c r="E32" s="272"/>
      <c r="F32" s="272"/>
      <c r="G32" s="365"/>
    </row>
    <row r="33" spans="2:7">
      <c r="B33" s="274">
        <v>5101</v>
      </c>
      <c r="C33" s="265" t="s">
        <v>411</v>
      </c>
      <c r="D33" s="262">
        <v>17004849.039999999</v>
      </c>
      <c r="E33" s="262">
        <f>+E316</f>
        <v>12907395.547</v>
      </c>
      <c r="F33" s="543">
        <f>+E33/D33*100</f>
        <v>75.904205421867132</v>
      </c>
      <c r="G33" s="364"/>
    </row>
    <row r="34" spans="2:7">
      <c r="B34" s="274" t="s">
        <v>353</v>
      </c>
      <c r="C34" s="265" t="s">
        <v>412</v>
      </c>
      <c r="D34" s="262">
        <v>1614259.65625</v>
      </c>
      <c r="E34" s="262">
        <f>+E362</f>
        <v>585982.27800000005</v>
      </c>
      <c r="F34" s="543">
        <f t="shared" ref="F34:F41" si="1">+E34/D34*100</f>
        <v>36.300373098666419</v>
      </c>
      <c r="G34" s="364"/>
    </row>
    <row r="35" spans="2:7">
      <c r="B35" s="274" t="s">
        <v>354</v>
      </c>
      <c r="C35" s="265" t="s">
        <v>413</v>
      </c>
      <c r="D35" s="262">
        <v>113006</v>
      </c>
      <c r="E35" s="262">
        <f>+E382</f>
        <v>34147.536</v>
      </c>
      <c r="F35" s="543">
        <f t="shared" si="1"/>
        <v>30.217453940498736</v>
      </c>
      <c r="G35" s="364"/>
    </row>
    <row r="36" spans="2:7">
      <c r="B36" s="274" t="s">
        <v>355</v>
      </c>
      <c r="C36" s="265" t="s">
        <v>414</v>
      </c>
      <c r="D36" s="262">
        <v>7833000</v>
      </c>
      <c r="E36" s="262">
        <f>+E403</f>
        <v>0</v>
      </c>
      <c r="F36" s="543">
        <f t="shared" si="1"/>
        <v>0</v>
      </c>
      <c r="G36" s="364"/>
    </row>
    <row r="37" spans="2:7">
      <c r="B37" s="274" t="s">
        <v>356</v>
      </c>
      <c r="C37" s="265" t="s">
        <v>415</v>
      </c>
      <c r="D37" s="262">
        <v>3088200</v>
      </c>
      <c r="E37" s="262">
        <f>+E416</f>
        <v>116475.788</v>
      </c>
      <c r="F37" s="543">
        <f t="shared" si="1"/>
        <v>3.7716400492196103</v>
      </c>
      <c r="G37" s="364"/>
    </row>
    <row r="38" spans="2:7">
      <c r="B38" s="274" t="s">
        <v>357</v>
      </c>
      <c r="C38" s="265" t="s">
        <v>416</v>
      </c>
      <c r="D38" s="262">
        <v>1634010</v>
      </c>
      <c r="E38" s="262">
        <f>+E438</f>
        <v>1588727.1400000001</v>
      </c>
      <c r="F38" s="543">
        <f t="shared" si="1"/>
        <v>97.228728098359269</v>
      </c>
      <c r="G38" s="364"/>
    </row>
    <row r="39" spans="2:7">
      <c r="B39" s="274" t="s">
        <v>358</v>
      </c>
      <c r="C39" s="265" t="s">
        <v>417</v>
      </c>
      <c r="D39" s="262">
        <v>25844000</v>
      </c>
      <c r="E39" s="276">
        <f>+E452</f>
        <v>0</v>
      </c>
      <c r="F39" s="543">
        <f t="shared" si="1"/>
        <v>0</v>
      </c>
      <c r="G39" s="364"/>
    </row>
    <row r="40" spans="2:7">
      <c r="B40" s="274" t="s">
        <v>359</v>
      </c>
      <c r="C40" s="265" t="s">
        <v>418</v>
      </c>
      <c r="D40" s="262">
        <v>1415259.03125</v>
      </c>
      <c r="E40" s="262">
        <f>+E466</f>
        <v>829136.27899999998</v>
      </c>
      <c r="F40" s="543">
        <f t="shared" si="1"/>
        <v>58.585478749263409</v>
      </c>
      <c r="G40" s="364"/>
    </row>
    <row r="41" spans="2:7">
      <c r="B41" s="274" t="s">
        <v>360</v>
      </c>
      <c r="C41" s="265" t="s">
        <v>419</v>
      </c>
      <c r="D41" s="262">
        <v>25164929.333333332</v>
      </c>
      <c r="E41" s="262">
        <f>+E492</f>
        <v>17868835.322999999</v>
      </c>
      <c r="F41" s="543">
        <f t="shared" si="1"/>
        <v>71.006896488006561</v>
      </c>
      <c r="G41" s="364"/>
    </row>
    <row r="42" spans="2:7">
      <c r="B42" s="257"/>
      <c r="C42" s="265"/>
      <c r="D42" s="272"/>
      <c r="E42" s="272"/>
      <c r="F42" s="272"/>
      <c r="G42" s="365"/>
    </row>
    <row r="43" spans="2:7">
      <c r="B43" s="257"/>
      <c r="C43" s="266" t="s">
        <v>420</v>
      </c>
      <c r="D43" s="523">
        <f>SUM(D33:D42)</f>
        <v>83711513.060833335</v>
      </c>
      <c r="E43" s="526">
        <f>SUM(E33:E42)</f>
        <v>33930699.891000003</v>
      </c>
      <c r="F43" s="596">
        <f>+E43/D43*100</f>
        <v>40.53289523788979</v>
      </c>
      <c r="G43" s="366"/>
    </row>
    <row r="44" spans="2:7">
      <c r="B44" s="269"/>
      <c r="C44" s="277" t="s">
        <v>421</v>
      </c>
      <c r="D44" s="521">
        <f>SUM(D30-D43)</f>
        <v>-15924894.034409344</v>
      </c>
      <c r="E44" s="521">
        <f>SUM(E30-E43)</f>
        <v>-33930699.891000003</v>
      </c>
      <c r="F44" s="596">
        <f>+E44/D44*100</f>
        <v>213.06703716637006</v>
      </c>
      <c r="G44" s="365"/>
    </row>
    <row r="45" spans="2:7">
      <c r="B45" s="260" t="s">
        <v>422</v>
      </c>
      <c r="C45" s="268" t="s">
        <v>423</v>
      </c>
      <c r="D45" s="272"/>
      <c r="E45" s="272"/>
      <c r="F45" s="272"/>
      <c r="G45" s="365"/>
    </row>
    <row r="46" spans="2:7">
      <c r="B46" s="257">
        <v>6100</v>
      </c>
      <c r="C46" s="265" t="s">
        <v>424</v>
      </c>
      <c r="D46" s="275">
        <v>4880000</v>
      </c>
      <c r="E46" s="275">
        <f>+E528</f>
        <v>12111386.309999999</v>
      </c>
      <c r="F46" s="543">
        <f t="shared" ref="F46:F47" si="2">+E46/D46*100</f>
        <v>248.18414569672126</v>
      </c>
      <c r="G46" s="366"/>
    </row>
    <row r="47" spans="2:7">
      <c r="B47" s="257">
        <v>6200</v>
      </c>
      <c r="C47" s="265" t="s">
        <v>425</v>
      </c>
      <c r="D47" s="275">
        <v>6584000</v>
      </c>
      <c r="E47" s="275">
        <f>+E546</f>
        <v>2827775.9370000004</v>
      </c>
      <c r="F47" s="543">
        <f t="shared" si="2"/>
        <v>42.949209249696239</v>
      </c>
      <c r="G47" s="366"/>
    </row>
    <row r="48" spans="2:7">
      <c r="B48" s="257"/>
      <c r="C48" s="278" t="s">
        <v>426</v>
      </c>
      <c r="D48" s="521">
        <f>D46-D47</f>
        <v>-1704000</v>
      </c>
      <c r="E48" s="521">
        <f>E46-E47</f>
        <v>9283610.3729999978</v>
      </c>
      <c r="F48" s="596">
        <f>+E48/D48*100</f>
        <v>-544.81281531690126</v>
      </c>
      <c r="G48" s="365"/>
    </row>
    <row r="49" spans="1:31">
      <c r="B49" s="257"/>
      <c r="C49" s="265"/>
      <c r="D49" s="272"/>
      <c r="E49" s="272"/>
      <c r="F49" s="272"/>
      <c r="G49" s="365"/>
    </row>
    <row r="50" spans="1:31">
      <c r="B50" s="257" t="s">
        <v>427</v>
      </c>
      <c r="C50" s="265" t="s">
        <v>428</v>
      </c>
      <c r="D50" s="276">
        <v>0</v>
      </c>
      <c r="E50" s="276">
        <v>0</v>
      </c>
      <c r="F50" s="276">
        <v>0</v>
      </c>
      <c r="G50" s="364"/>
    </row>
    <row r="51" spans="1:31">
      <c r="B51" s="269"/>
      <c r="C51" s="277" t="s">
        <v>429</v>
      </c>
      <c r="D51" s="521">
        <f>D44+D48</f>
        <v>-17628894.034409344</v>
      </c>
      <c r="E51" s="521">
        <f>E44+E48</f>
        <v>-24647089.518000007</v>
      </c>
      <c r="F51" s="596">
        <f>+E51/D51*100</f>
        <v>139.81075313001509</v>
      </c>
      <c r="G51" s="365"/>
    </row>
    <row r="52" spans="1:31">
      <c r="B52" s="257"/>
      <c r="C52" s="258"/>
      <c r="D52" s="272"/>
      <c r="E52" s="272"/>
      <c r="F52" s="272"/>
      <c r="G52" s="365"/>
    </row>
    <row r="53" spans="1:31">
      <c r="B53" s="269">
        <v>7220</v>
      </c>
      <c r="C53" s="279" t="s">
        <v>430</v>
      </c>
      <c r="D53" s="276">
        <v>0</v>
      </c>
      <c r="E53" s="276">
        <v>0</v>
      </c>
      <c r="F53" s="276">
        <v>0</v>
      </c>
      <c r="G53" s="364"/>
    </row>
    <row r="54" spans="1:31">
      <c r="B54" s="269">
        <v>300</v>
      </c>
      <c r="C54" s="277" t="s">
        <v>431</v>
      </c>
      <c r="D54" s="521">
        <f>D51</f>
        <v>-17628894.034409344</v>
      </c>
      <c r="E54" s="521">
        <f>E51</f>
        <v>-24647089.518000007</v>
      </c>
      <c r="F54" s="596">
        <f>+E54/D54*100</f>
        <v>139.81075313001509</v>
      </c>
      <c r="G54" s="365"/>
      <c r="H54" s="241">
        <f>+D54-D568</f>
        <v>0</v>
      </c>
      <c r="I54" s="241" t="e">
        <f>+#REF!-#REF!</f>
        <v>#REF!</v>
      </c>
      <c r="J54" s="241">
        <f>+E54-E568</f>
        <v>0</v>
      </c>
    </row>
    <row r="55" spans="1:31">
      <c r="B55" s="524"/>
      <c r="C55" s="550"/>
      <c r="D55" s="280"/>
      <c r="E55" s="280"/>
      <c r="F55" s="280"/>
      <c r="G55" s="365"/>
    </row>
    <row r="56" spans="1:31" ht="4.5" customHeight="1">
      <c r="B56" s="281"/>
      <c r="C56" s="255"/>
      <c r="D56" s="271"/>
      <c r="E56" s="271"/>
      <c r="F56" s="271"/>
      <c r="G56" s="367"/>
    </row>
    <row r="57" spans="1:31">
      <c r="B57" s="281"/>
      <c r="C57" s="255"/>
      <c r="D57" s="273"/>
      <c r="E57" s="273"/>
      <c r="F57" s="273"/>
      <c r="G57" s="368"/>
    </row>
    <row r="58" spans="1:31">
      <c r="B58" s="281"/>
      <c r="C58" s="255"/>
      <c r="D58" s="273"/>
      <c r="E58" s="273"/>
      <c r="F58" s="273"/>
      <c r="G58" s="368"/>
    </row>
    <row r="59" spans="1:31" ht="7.5" customHeight="1">
      <c r="B59" s="281"/>
      <c r="C59" s="283"/>
      <c r="D59" s="273"/>
      <c r="E59" s="273"/>
      <c r="F59" s="273"/>
      <c r="G59" s="368"/>
    </row>
    <row r="60" spans="1:31" s="249" customFormat="1" ht="20.25" customHeight="1">
      <c r="A60" s="226"/>
      <c r="B60" s="1045" t="s">
        <v>117</v>
      </c>
      <c r="C60" s="1047" t="s">
        <v>3</v>
      </c>
      <c r="D60" s="1049" t="s">
        <v>937</v>
      </c>
      <c r="E60" s="1049" t="s">
        <v>970</v>
      </c>
      <c r="F60" s="598" t="s">
        <v>881</v>
      </c>
      <c r="G60" s="360"/>
      <c r="H60" s="241"/>
      <c r="I60" s="241"/>
      <c r="J60" s="241"/>
      <c r="K60" s="602"/>
      <c r="L60" s="602"/>
      <c r="M60" s="602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</row>
    <row r="61" spans="1:31" s="249" customFormat="1" ht="31.5" customHeight="1">
      <c r="A61" s="226"/>
      <c r="B61" s="1046"/>
      <c r="C61" s="1048"/>
      <c r="D61" s="1050"/>
      <c r="E61" s="1050"/>
      <c r="F61" s="597" t="s">
        <v>969</v>
      </c>
      <c r="G61" s="360"/>
      <c r="H61" s="241"/>
      <c r="I61" s="241"/>
      <c r="J61" s="241"/>
      <c r="K61" s="602"/>
      <c r="L61" s="602"/>
      <c r="M61" s="602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</row>
    <row r="62" spans="1:31" s="249" customFormat="1">
      <c r="A62" s="226"/>
      <c r="B62" s="517">
        <v>1</v>
      </c>
      <c r="C62" s="250">
        <v>2</v>
      </c>
      <c r="D62" s="518">
        <v>3</v>
      </c>
      <c r="E62" s="518">
        <v>4</v>
      </c>
      <c r="F62" s="518">
        <v>5</v>
      </c>
      <c r="G62" s="362"/>
      <c r="H62" s="241"/>
      <c r="I62" s="241"/>
      <c r="J62" s="241"/>
      <c r="K62" s="602"/>
      <c r="L62" s="602"/>
      <c r="M62" s="602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</row>
    <row r="63" spans="1:31">
      <c r="B63" s="284" t="s">
        <v>37</v>
      </c>
      <c r="C63" s="285" t="s">
        <v>432</v>
      </c>
      <c r="D63" s="276"/>
      <c r="E63" s="276"/>
      <c r="F63" s="276"/>
      <c r="G63" s="365"/>
    </row>
    <row r="64" spans="1:31">
      <c r="B64" s="257" t="s">
        <v>433</v>
      </c>
      <c r="C64" s="286" t="s">
        <v>394</v>
      </c>
      <c r="D64" s="276">
        <v>0</v>
      </c>
      <c r="E64" s="276">
        <v>0</v>
      </c>
      <c r="F64" s="543">
        <v>0</v>
      </c>
      <c r="G64" s="365"/>
    </row>
    <row r="65" spans="2:7" hidden="1">
      <c r="B65" s="287"/>
      <c r="C65" s="286" t="s">
        <v>434</v>
      </c>
      <c r="D65" s="262">
        <v>0</v>
      </c>
      <c r="E65" s="276">
        <v>0</v>
      </c>
      <c r="F65" s="543" t="e">
        <f>+E65/#REF!*100</f>
        <v>#REF!</v>
      </c>
      <c r="G65" s="364"/>
    </row>
    <row r="66" spans="2:7">
      <c r="B66" s="287">
        <v>4101050000</v>
      </c>
      <c r="C66" s="286" t="s">
        <v>435</v>
      </c>
      <c r="D66" s="262">
        <v>585000</v>
      </c>
      <c r="E66" s="276">
        <v>0</v>
      </c>
      <c r="F66" s="543">
        <v>0</v>
      </c>
      <c r="G66" s="364"/>
    </row>
    <row r="67" spans="2:7" hidden="1">
      <c r="B67" s="287"/>
      <c r="C67" s="286" t="s">
        <v>436</v>
      </c>
      <c r="D67" s="262">
        <v>0</v>
      </c>
      <c r="E67" s="262">
        <v>0</v>
      </c>
      <c r="F67" s="262">
        <v>0</v>
      </c>
      <c r="G67" s="364"/>
    </row>
    <row r="68" spans="2:7" hidden="1">
      <c r="B68" s="287"/>
      <c r="C68" s="286" t="s">
        <v>437</v>
      </c>
      <c r="D68" s="262">
        <v>0</v>
      </c>
      <c r="E68" s="262">
        <v>0</v>
      </c>
      <c r="F68" s="262">
        <v>0</v>
      </c>
      <c r="G68" s="364"/>
    </row>
    <row r="69" spans="2:7" hidden="1">
      <c r="B69" s="287"/>
      <c r="C69" s="286" t="s">
        <v>438</v>
      </c>
      <c r="D69" s="262">
        <v>0</v>
      </c>
      <c r="E69" s="262">
        <v>0</v>
      </c>
      <c r="F69" s="262">
        <v>0</v>
      </c>
      <c r="G69" s="364"/>
    </row>
    <row r="70" spans="2:7" hidden="1">
      <c r="B70" s="287"/>
      <c r="C70" s="286" t="s">
        <v>439</v>
      </c>
      <c r="D70" s="262">
        <v>0</v>
      </c>
      <c r="E70" s="522">
        <v>0</v>
      </c>
      <c r="F70" s="522">
        <v>0</v>
      </c>
      <c r="G70" s="364"/>
    </row>
    <row r="71" spans="2:7">
      <c r="B71" s="287"/>
      <c r="C71" s="288" t="s">
        <v>440</v>
      </c>
      <c r="D71" s="521">
        <f t="shared" ref="D71" si="3">SUM(D65:D70)</f>
        <v>585000</v>
      </c>
      <c r="E71" s="521">
        <f t="shared" ref="E71" si="4">+SUM(E64:E66)</f>
        <v>0</v>
      </c>
      <c r="F71" s="521">
        <v>0</v>
      </c>
      <c r="G71" s="365"/>
    </row>
    <row r="72" spans="2:7">
      <c r="B72" s="287"/>
      <c r="C72" s="286" t="s">
        <v>441</v>
      </c>
      <c r="D72" s="272"/>
      <c r="E72" s="272"/>
      <c r="F72" s="272"/>
      <c r="G72" s="365"/>
    </row>
    <row r="73" spans="2:7">
      <c r="B73" s="257">
        <v>4103</v>
      </c>
      <c r="C73" s="286" t="s">
        <v>395</v>
      </c>
      <c r="D73" s="276"/>
      <c r="E73" s="276"/>
      <c r="F73" s="276"/>
      <c r="G73" s="365"/>
    </row>
    <row r="74" spans="2:7" hidden="1">
      <c r="B74" s="287"/>
      <c r="C74" s="286" t="s">
        <v>442</v>
      </c>
      <c r="D74" s="262">
        <v>0</v>
      </c>
      <c r="E74" s="262">
        <v>0</v>
      </c>
      <c r="F74" s="262">
        <v>0</v>
      </c>
      <c r="G74" s="364"/>
    </row>
    <row r="75" spans="2:7" hidden="1">
      <c r="B75" s="287"/>
      <c r="C75" s="286" t="s">
        <v>443</v>
      </c>
      <c r="D75" s="276"/>
      <c r="E75" s="276"/>
      <c r="F75" s="276"/>
      <c r="G75" s="365"/>
    </row>
    <row r="76" spans="2:7" hidden="1">
      <c r="B76" s="287"/>
      <c r="C76" s="286" t="s">
        <v>444</v>
      </c>
      <c r="D76" s="262">
        <v>0</v>
      </c>
      <c r="E76" s="262">
        <v>0</v>
      </c>
      <c r="F76" s="262">
        <v>0</v>
      </c>
      <c r="G76" s="364"/>
    </row>
    <row r="77" spans="2:7" hidden="1">
      <c r="B77" s="287"/>
      <c r="C77" s="286" t="s">
        <v>445</v>
      </c>
      <c r="D77" s="262">
        <v>0</v>
      </c>
      <c r="E77" s="262">
        <v>0</v>
      </c>
      <c r="F77" s="262">
        <v>0</v>
      </c>
      <c r="G77" s="364"/>
    </row>
    <row r="78" spans="2:7" hidden="1">
      <c r="B78" s="287"/>
      <c r="C78" s="289" t="s">
        <v>446</v>
      </c>
      <c r="D78" s="521">
        <v>0</v>
      </c>
      <c r="E78" s="521">
        <v>0</v>
      </c>
      <c r="F78" s="521">
        <v>0</v>
      </c>
      <c r="G78" s="365"/>
    </row>
    <row r="79" spans="2:7" hidden="1">
      <c r="B79" s="287"/>
      <c r="C79" s="286" t="s">
        <v>447</v>
      </c>
      <c r="D79" s="272"/>
      <c r="E79" s="272"/>
      <c r="F79" s="272"/>
      <c r="G79" s="365"/>
    </row>
    <row r="80" spans="2:7" hidden="1">
      <c r="B80" s="287"/>
      <c r="C80" s="286" t="s">
        <v>444</v>
      </c>
      <c r="D80" s="262">
        <v>0</v>
      </c>
      <c r="E80" s="262">
        <v>0</v>
      </c>
      <c r="F80" s="262">
        <v>0</v>
      </c>
      <c r="G80" s="364"/>
    </row>
    <row r="81" spans="2:7" hidden="1">
      <c r="B81" s="287"/>
      <c r="C81" s="286" t="s">
        <v>445</v>
      </c>
      <c r="D81" s="262">
        <v>0</v>
      </c>
      <c r="E81" s="262">
        <v>0</v>
      </c>
      <c r="F81" s="262">
        <v>0</v>
      </c>
      <c r="G81" s="364"/>
    </row>
    <row r="82" spans="2:7" hidden="1">
      <c r="B82" s="287"/>
      <c r="C82" s="289" t="s">
        <v>448</v>
      </c>
      <c r="D82" s="521">
        <v>0</v>
      </c>
      <c r="E82" s="521">
        <v>0</v>
      </c>
      <c r="F82" s="521">
        <v>0</v>
      </c>
      <c r="G82" s="365"/>
    </row>
    <row r="83" spans="2:7" hidden="1">
      <c r="B83" s="287"/>
      <c r="C83" s="286" t="s">
        <v>449</v>
      </c>
      <c r="D83" s="262">
        <v>0</v>
      </c>
      <c r="E83" s="262">
        <v>0</v>
      </c>
      <c r="F83" s="262">
        <v>0</v>
      </c>
      <c r="G83" s="364"/>
    </row>
    <row r="84" spans="2:7" hidden="1">
      <c r="B84" s="287"/>
      <c r="C84" s="286" t="s">
        <v>450</v>
      </c>
      <c r="D84" s="262">
        <v>0</v>
      </c>
      <c r="E84" s="262">
        <v>0</v>
      </c>
      <c r="F84" s="262">
        <v>0</v>
      </c>
      <c r="G84" s="364"/>
    </row>
    <row r="85" spans="2:7" hidden="1">
      <c r="B85" s="287"/>
      <c r="C85" s="286" t="s">
        <v>451</v>
      </c>
      <c r="D85" s="262">
        <v>0</v>
      </c>
      <c r="E85" s="262">
        <v>0</v>
      </c>
      <c r="F85" s="262">
        <v>0</v>
      </c>
      <c r="G85" s="364"/>
    </row>
    <row r="86" spans="2:7" hidden="1">
      <c r="B86" s="287"/>
      <c r="C86" s="286" t="s">
        <v>452</v>
      </c>
      <c r="D86" s="262">
        <v>0</v>
      </c>
      <c r="E86" s="262">
        <v>0</v>
      </c>
      <c r="F86" s="262">
        <v>0</v>
      </c>
      <c r="G86" s="364"/>
    </row>
    <row r="87" spans="2:7">
      <c r="B87" s="287"/>
      <c r="C87" s="525" t="s">
        <v>453</v>
      </c>
      <c r="D87" s="521">
        <f t="shared" ref="D87" si="5">SUM(D83:D86)+D82+D78+D74</f>
        <v>0</v>
      </c>
      <c r="E87" s="521">
        <f t="shared" ref="E87" si="6">SUM(E83:E86)+E82+E78+E74</f>
        <v>0</v>
      </c>
      <c r="F87" s="521">
        <v>0</v>
      </c>
      <c r="G87" s="365"/>
    </row>
    <row r="88" spans="2:7">
      <c r="B88" s="287"/>
      <c r="C88" s="288"/>
      <c r="D88" s="272"/>
      <c r="E88" s="272"/>
      <c r="F88" s="272"/>
      <c r="G88" s="365"/>
    </row>
    <row r="89" spans="2:7">
      <c r="B89" s="257">
        <v>4122</v>
      </c>
      <c r="C89" s="286" t="s">
        <v>396</v>
      </c>
      <c r="D89" s="276">
        <v>0</v>
      </c>
      <c r="E89" s="276">
        <v>0</v>
      </c>
      <c r="F89" s="543">
        <v>0</v>
      </c>
      <c r="G89" s="365"/>
    </row>
    <row r="90" spans="2:7" hidden="1">
      <c r="B90" s="287"/>
      <c r="C90" s="286" t="s">
        <v>454</v>
      </c>
      <c r="D90" s="262">
        <v>0</v>
      </c>
      <c r="E90" s="262">
        <v>0</v>
      </c>
      <c r="F90" s="262">
        <v>0</v>
      </c>
      <c r="G90" s="364"/>
    </row>
    <row r="91" spans="2:7" hidden="1">
      <c r="B91" s="287"/>
      <c r="C91" s="286" t="s">
        <v>455</v>
      </c>
      <c r="D91" s="262">
        <v>0</v>
      </c>
      <c r="E91" s="262">
        <v>0</v>
      </c>
      <c r="F91" s="262">
        <v>0</v>
      </c>
      <c r="G91" s="364"/>
    </row>
    <row r="92" spans="2:7" hidden="1">
      <c r="B92" s="287"/>
      <c r="C92" s="286" t="s">
        <v>456</v>
      </c>
      <c r="D92" s="262">
        <v>0</v>
      </c>
      <c r="E92" s="262">
        <v>0</v>
      </c>
      <c r="F92" s="262">
        <v>0</v>
      </c>
      <c r="G92" s="364"/>
    </row>
    <row r="93" spans="2:7" hidden="1">
      <c r="B93" s="287"/>
      <c r="C93" s="286" t="s">
        <v>457</v>
      </c>
      <c r="D93" s="262">
        <v>0</v>
      </c>
      <c r="E93" s="262">
        <v>0</v>
      </c>
      <c r="F93" s="262">
        <v>0</v>
      </c>
      <c r="G93" s="364"/>
    </row>
    <row r="94" spans="2:7" hidden="1">
      <c r="B94" s="287"/>
      <c r="C94" s="286" t="s">
        <v>458</v>
      </c>
      <c r="D94" s="262">
        <v>0</v>
      </c>
      <c r="E94" s="262">
        <v>0</v>
      </c>
      <c r="F94" s="262">
        <v>0</v>
      </c>
      <c r="G94" s="364"/>
    </row>
    <row r="95" spans="2:7" hidden="1">
      <c r="B95" s="287"/>
      <c r="C95" s="286" t="s">
        <v>459</v>
      </c>
      <c r="D95" s="262">
        <v>0</v>
      </c>
      <c r="E95" s="262">
        <v>0</v>
      </c>
      <c r="F95" s="262">
        <v>0</v>
      </c>
      <c r="G95" s="364"/>
    </row>
    <row r="96" spans="2:7" hidden="1">
      <c r="B96" s="287"/>
      <c r="C96" s="286" t="s">
        <v>460</v>
      </c>
      <c r="D96" s="262">
        <v>0</v>
      </c>
      <c r="E96" s="262">
        <v>0</v>
      </c>
      <c r="F96" s="262">
        <v>0</v>
      </c>
      <c r="G96" s="364"/>
    </row>
    <row r="97" spans="2:7" hidden="1">
      <c r="B97" s="287"/>
      <c r="C97" s="286" t="s">
        <v>461</v>
      </c>
      <c r="D97" s="262">
        <v>0</v>
      </c>
      <c r="E97" s="262">
        <v>0</v>
      </c>
      <c r="F97" s="262">
        <v>0</v>
      </c>
      <c r="G97" s="364"/>
    </row>
    <row r="98" spans="2:7" hidden="1">
      <c r="B98" s="287"/>
      <c r="C98" s="286" t="s">
        <v>462</v>
      </c>
      <c r="D98" s="262">
        <v>0</v>
      </c>
      <c r="E98" s="262">
        <v>0</v>
      </c>
      <c r="F98" s="262">
        <v>0</v>
      </c>
      <c r="G98" s="364"/>
    </row>
    <row r="99" spans="2:7" hidden="1">
      <c r="B99" s="287"/>
      <c r="C99" s="286" t="s">
        <v>463</v>
      </c>
      <c r="D99" s="262">
        <v>0</v>
      </c>
      <c r="E99" s="262">
        <v>0</v>
      </c>
      <c r="F99" s="262">
        <v>0</v>
      </c>
      <c r="G99" s="364"/>
    </row>
    <row r="100" spans="2:7" hidden="1">
      <c r="B100" s="287"/>
      <c r="C100" s="286" t="s">
        <v>464</v>
      </c>
      <c r="D100" s="262">
        <v>0</v>
      </c>
      <c r="E100" s="262">
        <v>0</v>
      </c>
      <c r="F100" s="262">
        <v>0</v>
      </c>
      <c r="G100" s="364"/>
    </row>
    <row r="101" spans="2:7" hidden="1">
      <c r="B101" s="287"/>
      <c r="C101" s="286" t="s">
        <v>465</v>
      </c>
      <c r="D101" s="262">
        <v>0</v>
      </c>
      <c r="E101" s="262">
        <v>0</v>
      </c>
      <c r="F101" s="262">
        <v>0</v>
      </c>
      <c r="G101" s="364"/>
    </row>
    <row r="102" spans="2:7">
      <c r="B102" s="287"/>
      <c r="C102" s="525" t="s">
        <v>466</v>
      </c>
      <c r="D102" s="521">
        <f t="shared" ref="D102:E102" si="7">SUM(D90:D101)</f>
        <v>0</v>
      </c>
      <c r="E102" s="521">
        <f t="shared" si="7"/>
        <v>0</v>
      </c>
      <c r="F102" s="521">
        <v>0</v>
      </c>
      <c r="G102" s="365"/>
    </row>
    <row r="103" spans="2:7">
      <c r="B103" s="287"/>
      <c r="C103" s="286"/>
      <c r="D103" s="272"/>
      <c r="E103" s="272"/>
      <c r="F103" s="272"/>
      <c r="G103" s="365"/>
    </row>
    <row r="104" spans="2:7">
      <c r="B104" s="257">
        <v>4103</v>
      </c>
      <c r="C104" s="290" t="s">
        <v>397</v>
      </c>
      <c r="D104" s="276"/>
      <c r="E104" s="276"/>
      <c r="F104" s="276"/>
      <c r="G104" s="365"/>
    </row>
    <row r="105" spans="2:7" hidden="1">
      <c r="B105" s="287"/>
      <c r="C105" s="286" t="s">
        <v>467</v>
      </c>
      <c r="D105" s="262">
        <v>0</v>
      </c>
      <c r="E105" s="262">
        <v>0</v>
      </c>
      <c r="F105" s="262">
        <v>0</v>
      </c>
      <c r="G105" s="364"/>
    </row>
    <row r="106" spans="2:7" hidden="1">
      <c r="B106" s="287"/>
      <c r="C106" s="286" t="s">
        <v>468</v>
      </c>
      <c r="D106" s="262">
        <v>0</v>
      </c>
      <c r="E106" s="262">
        <v>0</v>
      </c>
      <c r="F106" s="262">
        <v>0</v>
      </c>
      <c r="G106" s="364"/>
    </row>
    <row r="107" spans="2:7" hidden="1">
      <c r="B107" s="287"/>
      <c r="C107" s="286" t="s">
        <v>469</v>
      </c>
      <c r="D107" s="262">
        <v>0</v>
      </c>
      <c r="E107" s="262">
        <v>0</v>
      </c>
      <c r="F107" s="262">
        <v>0</v>
      </c>
      <c r="G107" s="364"/>
    </row>
    <row r="108" spans="2:7" hidden="1">
      <c r="B108" s="287"/>
      <c r="C108" s="286" t="s">
        <v>470</v>
      </c>
      <c r="D108" s="262">
        <v>0</v>
      </c>
      <c r="E108" s="262">
        <v>0</v>
      </c>
      <c r="F108" s="262">
        <v>0</v>
      </c>
      <c r="G108" s="364"/>
    </row>
    <row r="109" spans="2:7" hidden="1">
      <c r="B109" s="287"/>
      <c r="C109" s="286" t="s">
        <v>471</v>
      </c>
      <c r="D109" s="262">
        <v>0</v>
      </c>
      <c r="E109" s="262">
        <v>0</v>
      </c>
      <c r="F109" s="262">
        <v>0</v>
      </c>
      <c r="G109" s="364"/>
    </row>
    <row r="110" spans="2:7" hidden="1">
      <c r="B110" s="287"/>
      <c r="C110" s="286" t="s">
        <v>472</v>
      </c>
      <c r="D110" s="262">
        <v>0</v>
      </c>
      <c r="E110" s="262">
        <v>0</v>
      </c>
      <c r="F110" s="262">
        <v>0</v>
      </c>
      <c r="G110" s="364"/>
    </row>
    <row r="111" spans="2:7" hidden="1">
      <c r="B111" s="287"/>
      <c r="C111" s="286" t="s">
        <v>473</v>
      </c>
      <c r="D111" s="262">
        <v>0</v>
      </c>
      <c r="E111" s="262">
        <v>0</v>
      </c>
      <c r="F111" s="262">
        <v>0</v>
      </c>
      <c r="G111" s="364"/>
    </row>
    <row r="112" spans="2:7" hidden="1">
      <c r="B112" s="287"/>
      <c r="C112" s="286" t="s">
        <v>474</v>
      </c>
      <c r="D112" s="262">
        <v>0</v>
      </c>
      <c r="E112" s="262">
        <v>0</v>
      </c>
      <c r="F112" s="262">
        <v>0</v>
      </c>
      <c r="G112" s="364"/>
    </row>
    <row r="113" spans="2:7" hidden="1">
      <c r="B113" s="287"/>
      <c r="C113" s="286" t="s">
        <v>475</v>
      </c>
      <c r="D113" s="262">
        <v>0</v>
      </c>
      <c r="E113" s="262">
        <v>0</v>
      </c>
      <c r="F113" s="262">
        <v>0</v>
      </c>
      <c r="G113" s="364"/>
    </row>
    <row r="114" spans="2:7">
      <c r="B114" s="287"/>
      <c r="C114" s="525" t="s">
        <v>453</v>
      </c>
      <c r="D114" s="521">
        <f t="shared" ref="D114:E114" si="8">SUM(D105:D113)</f>
        <v>0</v>
      </c>
      <c r="E114" s="521">
        <f t="shared" si="8"/>
        <v>0</v>
      </c>
      <c r="F114" s="521">
        <v>0</v>
      </c>
      <c r="G114" s="365"/>
    </row>
    <row r="115" spans="2:7">
      <c r="B115" s="287"/>
      <c r="C115" s="286"/>
      <c r="D115" s="272"/>
      <c r="E115" s="272"/>
      <c r="F115" s="272"/>
      <c r="G115" s="365"/>
    </row>
    <row r="116" spans="2:7">
      <c r="B116" s="257" t="s">
        <v>476</v>
      </c>
      <c r="C116" s="286" t="s">
        <v>398</v>
      </c>
      <c r="D116" s="276"/>
      <c r="E116" s="276"/>
      <c r="F116" s="276"/>
      <c r="G116" s="365"/>
    </row>
    <row r="117" spans="2:7">
      <c r="B117" s="287" t="s">
        <v>477</v>
      </c>
      <c r="C117" s="286" t="s">
        <v>478</v>
      </c>
      <c r="D117" s="276"/>
      <c r="E117" s="276"/>
      <c r="F117" s="276"/>
      <c r="G117" s="365"/>
    </row>
    <row r="118" spans="2:7">
      <c r="B118" s="287" t="s">
        <v>477</v>
      </c>
      <c r="C118" s="286" t="s">
        <v>479</v>
      </c>
      <c r="D118" s="262">
        <v>46100618.431098104</v>
      </c>
      <c r="E118" s="276">
        <v>0</v>
      </c>
      <c r="F118" s="543">
        <v>0</v>
      </c>
      <c r="G118" s="364"/>
    </row>
    <row r="119" spans="2:7">
      <c r="B119" s="287" t="s">
        <v>477</v>
      </c>
      <c r="C119" s="286" t="s">
        <v>480</v>
      </c>
      <c r="D119" s="262">
        <v>0</v>
      </c>
      <c r="E119" s="276">
        <v>0</v>
      </c>
      <c r="F119" s="543">
        <v>0</v>
      </c>
      <c r="G119" s="364"/>
    </row>
    <row r="120" spans="2:7">
      <c r="B120" s="287" t="s">
        <v>477</v>
      </c>
      <c r="C120" s="286" t="s">
        <v>481</v>
      </c>
      <c r="D120" s="262">
        <v>13097.000000000002</v>
      </c>
      <c r="E120" s="276">
        <v>0</v>
      </c>
      <c r="F120" s="543">
        <v>0</v>
      </c>
      <c r="G120" s="364"/>
    </row>
    <row r="121" spans="2:7">
      <c r="B121" s="287" t="s">
        <v>477</v>
      </c>
      <c r="C121" s="286" t="s">
        <v>482</v>
      </c>
      <c r="D121" s="262">
        <v>8853.6</v>
      </c>
      <c r="E121" s="276">
        <v>0</v>
      </c>
      <c r="F121" s="543">
        <v>0</v>
      </c>
      <c r="G121" s="364"/>
    </row>
    <row r="122" spans="2:7">
      <c r="B122" s="287" t="s">
        <v>477</v>
      </c>
      <c r="C122" s="286" t="s">
        <v>483</v>
      </c>
      <c r="D122" s="262">
        <v>115920</v>
      </c>
      <c r="E122" s="276">
        <v>0</v>
      </c>
      <c r="F122" s="543">
        <v>0</v>
      </c>
      <c r="G122" s="364"/>
    </row>
    <row r="123" spans="2:7">
      <c r="B123" s="287" t="s">
        <v>477</v>
      </c>
      <c r="C123" s="286" t="s">
        <v>484</v>
      </c>
      <c r="D123" s="262">
        <v>1318121.3720077942</v>
      </c>
      <c r="E123" s="276">
        <v>0</v>
      </c>
      <c r="F123" s="543">
        <v>0</v>
      </c>
      <c r="G123" s="364"/>
    </row>
    <row r="124" spans="2:7">
      <c r="B124" s="287" t="s">
        <v>477</v>
      </c>
      <c r="C124" s="286" t="s">
        <v>485</v>
      </c>
      <c r="D124" s="262">
        <v>4699.5</v>
      </c>
      <c r="E124" s="276">
        <v>0</v>
      </c>
      <c r="F124" s="543">
        <v>0</v>
      </c>
      <c r="G124" s="364"/>
    </row>
    <row r="125" spans="2:7">
      <c r="B125" s="291"/>
      <c r="C125" s="292" t="s">
        <v>486</v>
      </c>
      <c r="D125" s="521">
        <f>SUM(D118:D124)</f>
        <v>47561309.9031059</v>
      </c>
      <c r="E125" s="521">
        <f>SUM(E118:E124)</f>
        <v>0</v>
      </c>
      <c r="F125" s="521">
        <v>0</v>
      </c>
      <c r="G125" s="365"/>
    </row>
    <row r="126" spans="2:7">
      <c r="B126" s="287" t="s">
        <v>477</v>
      </c>
      <c r="C126" s="286" t="s">
        <v>487</v>
      </c>
      <c r="D126" s="272"/>
      <c r="E126" s="272"/>
      <c r="F126" s="272"/>
      <c r="G126" s="365"/>
    </row>
    <row r="127" spans="2:7">
      <c r="B127" s="287" t="s">
        <v>477</v>
      </c>
      <c r="C127" s="286" t="s">
        <v>488</v>
      </c>
      <c r="D127" s="262">
        <v>10754864.506507676</v>
      </c>
      <c r="E127" s="276">
        <v>0</v>
      </c>
      <c r="F127" s="543">
        <v>0</v>
      </c>
      <c r="G127" s="364"/>
    </row>
    <row r="128" spans="2:7">
      <c r="B128" s="287" t="s">
        <v>477</v>
      </c>
      <c r="C128" s="286" t="s">
        <v>489</v>
      </c>
      <c r="D128" s="262">
        <v>0</v>
      </c>
      <c r="E128" s="276">
        <v>0</v>
      </c>
      <c r="F128" s="543">
        <v>0</v>
      </c>
      <c r="G128" s="364"/>
    </row>
    <row r="129" spans="2:7">
      <c r="B129" s="287" t="s">
        <v>477</v>
      </c>
      <c r="C129" s="286" t="s">
        <v>490</v>
      </c>
      <c r="D129" s="262">
        <v>15465.999999999998</v>
      </c>
      <c r="E129" s="276">
        <v>0</v>
      </c>
      <c r="F129" s="543">
        <v>0</v>
      </c>
      <c r="G129" s="364"/>
    </row>
    <row r="130" spans="2:7">
      <c r="B130" s="287" t="s">
        <v>477</v>
      </c>
      <c r="C130" s="286" t="s">
        <v>491</v>
      </c>
      <c r="D130" s="262">
        <v>365129.97063054098</v>
      </c>
      <c r="E130" s="276">
        <v>0</v>
      </c>
      <c r="F130" s="543">
        <v>0</v>
      </c>
      <c r="G130" s="364"/>
    </row>
    <row r="131" spans="2:7">
      <c r="B131" s="287" t="s">
        <v>477</v>
      </c>
      <c r="C131" s="286" t="s">
        <v>492</v>
      </c>
      <c r="D131" s="262">
        <v>7901388.7825923217</v>
      </c>
      <c r="E131" s="276">
        <v>0</v>
      </c>
      <c r="F131" s="543">
        <v>0</v>
      </c>
      <c r="G131" s="364"/>
    </row>
    <row r="132" spans="2:7">
      <c r="B132" s="287" t="s">
        <v>477</v>
      </c>
      <c r="C132" s="286" t="s">
        <v>493</v>
      </c>
      <c r="D132" s="262">
        <v>0</v>
      </c>
      <c r="E132" s="276">
        <v>0</v>
      </c>
      <c r="F132" s="543">
        <v>0</v>
      </c>
      <c r="G132" s="364"/>
    </row>
    <row r="133" spans="2:7">
      <c r="B133" s="287" t="s">
        <v>477</v>
      </c>
      <c r="C133" s="286" t="s">
        <v>494</v>
      </c>
      <c r="D133" s="262">
        <v>0</v>
      </c>
      <c r="E133" s="276">
        <v>0</v>
      </c>
      <c r="F133" s="543">
        <v>0</v>
      </c>
      <c r="G133" s="364"/>
    </row>
    <row r="134" spans="2:7">
      <c r="B134" s="287"/>
      <c r="C134" s="289" t="s">
        <v>495</v>
      </c>
      <c r="D134" s="521">
        <f t="shared" ref="D134:E134" si="9">SUM(D132:D133)+SUM(D127:D131)</f>
        <v>19036849.25973054</v>
      </c>
      <c r="E134" s="521">
        <f t="shared" si="9"/>
        <v>0</v>
      </c>
      <c r="F134" s="521">
        <v>0</v>
      </c>
      <c r="G134" s="365"/>
    </row>
    <row r="135" spans="2:7">
      <c r="B135" s="287" t="s">
        <v>477</v>
      </c>
      <c r="C135" s="286" t="s">
        <v>496</v>
      </c>
      <c r="D135" s="293"/>
      <c r="E135" s="354"/>
      <c r="F135" s="293"/>
      <c r="G135" s="365"/>
    </row>
    <row r="136" spans="2:7" hidden="1">
      <c r="B136" s="287"/>
      <c r="C136" s="286" t="s">
        <v>497</v>
      </c>
      <c r="D136" s="262">
        <v>0</v>
      </c>
      <c r="E136" s="294">
        <v>0</v>
      </c>
      <c r="F136" s="262">
        <v>0</v>
      </c>
      <c r="G136" s="364"/>
    </row>
    <row r="137" spans="2:7" hidden="1">
      <c r="B137" s="287"/>
      <c r="C137" s="286" t="s">
        <v>498</v>
      </c>
      <c r="D137" s="262">
        <v>0</v>
      </c>
      <c r="E137" s="294">
        <v>0</v>
      </c>
      <c r="F137" s="262">
        <v>0</v>
      </c>
      <c r="G137" s="364"/>
    </row>
    <row r="138" spans="2:7" hidden="1">
      <c r="B138" s="287"/>
      <c r="C138" s="286" t="s">
        <v>499</v>
      </c>
      <c r="D138" s="262">
        <v>0</v>
      </c>
      <c r="E138" s="294">
        <v>0</v>
      </c>
      <c r="F138" s="262">
        <v>0</v>
      </c>
      <c r="G138" s="364"/>
    </row>
    <row r="139" spans="2:7" hidden="1">
      <c r="B139" s="287"/>
      <c r="C139" s="286" t="s">
        <v>500</v>
      </c>
      <c r="D139" s="262">
        <v>0</v>
      </c>
      <c r="E139" s="294">
        <v>0</v>
      </c>
      <c r="F139" s="262">
        <v>0</v>
      </c>
      <c r="G139" s="364"/>
    </row>
    <row r="140" spans="2:7" hidden="1">
      <c r="B140" s="287"/>
      <c r="C140" s="286" t="s">
        <v>501</v>
      </c>
      <c r="D140" s="262">
        <v>0</v>
      </c>
      <c r="E140" s="294">
        <v>0</v>
      </c>
      <c r="F140" s="262">
        <v>0</v>
      </c>
      <c r="G140" s="364"/>
    </row>
    <row r="141" spans="2:7" hidden="1">
      <c r="B141" s="287"/>
      <c r="C141" s="286" t="s">
        <v>502</v>
      </c>
      <c r="D141" s="262">
        <v>0</v>
      </c>
      <c r="E141" s="294">
        <v>0</v>
      </c>
      <c r="F141" s="262">
        <v>0</v>
      </c>
      <c r="G141" s="364"/>
    </row>
    <row r="142" spans="2:7" hidden="1">
      <c r="B142" s="287"/>
      <c r="C142" s="286" t="s">
        <v>503</v>
      </c>
      <c r="D142" s="262">
        <v>0</v>
      </c>
      <c r="E142" s="294">
        <v>0</v>
      </c>
      <c r="F142" s="262">
        <v>0</v>
      </c>
      <c r="G142" s="364"/>
    </row>
    <row r="143" spans="2:7" hidden="1">
      <c r="B143" s="287"/>
      <c r="C143" s="286" t="s">
        <v>504</v>
      </c>
      <c r="D143" s="262">
        <v>0</v>
      </c>
      <c r="E143" s="294">
        <v>0</v>
      </c>
      <c r="F143" s="262">
        <v>0</v>
      </c>
      <c r="G143" s="364"/>
    </row>
    <row r="144" spans="2:7" hidden="1">
      <c r="B144" s="287"/>
      <c r="C144" s="286" t="s">
        <v>505</v>
      </c>
      <c r="D144" s="522">
        <v>0</v>
      </c>
      <c r="E144" s="295">
        <v>0</v>
      </c>
      <c r="F144" s="522">
        <v>0</v>
      </c>
      <c r="G144" s="364"/>
    </row>
    <row r="145" spans="2:7">
      <c r="B145" s="287"/>
      <c r="C145" s="289" t="s">
        <v>506</v>
      </c>
      <c r="D145" s="521">
        <v>0</v>
      </c>
      <c r="E145" s="521">
        <v>0</v>
      </c>
      <c r="F145" s="521">
        <v>0</v>
      </c>
      <c r="G145" s="365"/>
    </row>
    <row r="146" spans="2:7">
      <c r="B146" s="287" t="s">
        <v>477</v>
      </c>
      <c r="C146" s="286" t="s">
        <v>507</v>
      </c>
      <c r="D146" s="272"/>
      <c r="E146" s="272"/>
      <c r="F146" s="272"/>
      <c r="G146" s="365"/>
    </row>
    <row r="147" spans="2:7">
      <c r="B147" s="287" t="s">
        <v>477</v>
      </c>
      <c r="C147" s="286" t="s">
        <v>508</v>
      </c>
      <c r="D147" s="276">
        <v>0</v>
      </c>
      <c r="E147" s="276">
        <v>0</v>
      </c>
      <c r="F147" s="276">
        <v>0</v>
      </c>
      <c r="G147" s="364"/>
    </row>
    <row r="148" spans="2:7">
      <c r="B148" s="287" t="s">
        <v>477</v>
      </c>
      <c r="C148" s="286" t="s">
        <v>509</v>
      </c>
      <c r="D148" s="294">
        <v>589409.86358755396</v>
      </c>
      <c r="E148" s="276">
        <v>0</v>
      </c>
      <c r="F148" s="276">
        <v>0</v>
      </c>
      <c r="G148" s="369"/>
    </row>
    <row r="149" spans="2:7">
      <c r="B149" s="287" t="s">
        <v>477</v>
      </c>
      <c r="C149" s="286" t="s">
        <v>510</v>
      </c>
      <c r="D149" s="276">
        <v>0</v>
      </c>
      <c r="E149" s="276">
        <v>0</v>
      </c>
      <c r="F149" s="276">
        <v>0</v>
      </c>
      <c r="G149" s="369"/>
    </row>
    <row r="150" spans="2:7">
      <c r="B150" s="287" t="s">
        <v>477</v>
      </c>
      <c r="C150" s="286" t="s">
        <v>511</v>
      </c>
      <c r="D150" s="276">
        <v>0</v>
      </c>
      <c r="E150" s="276">
        <v>0</v>
      </c>
      <c r="F150" s="276">
        <v>0</v>
      </c>
      <c r="G150" s="369"/>
    </row>
    <row r="151" spans="2:7">
      <c r="B151" s="287" t="s">
        <v>477</v>
      </c>
      <c r="C151" s="286" t="s">
        <v>512</v>
      </c>
      <c r="D151" s="294">
        <v>14049.999999999998</v>
      </c>
      <c r="E151" s="519">
        <v>0</v>
      </c>
      <c r="F151" s="519">
        <v>0</v>
      </c>
      <c r="G151" s="369"/>
    </row>
    <row r="152" spans="2:7">
      <c r="B152" s="287"/>
      <c r="C152" s="289" t="s">
        <v>513</v>
      </c>
      <c r="D152" s="526">
        <f>SUM(D147:D151)</f>
        <v>603459.86358755396</v>
      </c>
      <c r="E152" s="521">
        <f t="shared" ref="E152" si="10">+SUM(E147:E151)</f>
        <v>0</v>
      </c>
      <c r="F152" s="521">
        <v>0</v>
      </c>
      <c r="G152" s="370"/>
    </row>
    <row r="153" spans="2:7">
      <c r="B153" s="287"/>
      <c r="C153" s="525" t="s">
        <v>514</v>
      </c>
      <c r="D153" s="526">
        <f t="shared" ref="D153" si="11">SUM(D125,D134,D145,D152)</f>
        <v>67201619.026423991</v>
      </c>
      <c r="E153" s="521">
        <f>+E125+E134+E145+E152</f>
        <v>0</v>
      </c>
      <c r="F153" s="521">
        <v>0</v>
      </c>
      <c r="G153" s="370"/>
    </row>
    <row r="154" spans="2:7">
      <c r="B154" s="287"/>
      <c r="C154" s="286"/>
      <c r="D154" s="297"/>
      <c r="E154" s="297"/>
      <c r="F154" s="297"/>
      <c r="G154" s="370"/>
    </row>
    <row r="155" spans="2:7">
      <c r="B155" s="257">
        <v>4120</v>
      </c>
      <c r="C155" s="286" t="s">
        <v>399</v>
      </c>
      <c r="D155" s="297"/>
      <c r="E155" s="297"/>
      <c r="F155" s="297"/>
      <c r="G155" s="370"/>
    </row>
    <row r="156" spans="2:7" hidden="1">
      <c r="B156" s="287"/>
      <c r="C156" s="286" t="s">
        <v>515</v>
      </c>
      <c r="D156" s="297"/>
      <c r="E156" s="297"/>
      <c r="F156" s="297"/>
      <c r="G156" s="370"/>
    </row>
    <row r="157" spans="2:7" hidden="1">
      <c r="B157" s="287"/>
      <c r="C157" s="286" t="s">
        <v>516</v>
      </c>
      <c r="D157" s="294" t="e">
        <f>SUM(#REF!)</f>
        <v>#REF!</v>
      </c>
      <c r="E157" s="294" t="e">
        <f>SUM(#REF!)</f>
        <v>#REF!</v>
      </c>
      <c r="F157" s="294" t="e">
        <f>SUM(#REF!)</f>
        <v>#REF!</v>
      </c>
      <c r="G157" s="369"/>
    </row>
    <row r="158" spans="2:7" hidden="1">
      <c r="B158" s="287"/>
      <c r="C158" s="286" t="s">
        <v>517</v>
      </c>
      <c r="D158" s="294" t="e">
        <f>SUM(#REF!)</f>
        <v>#REF!</v>
      </c>
      <c r="E158" s="294" t="e">
        <f>SUM(#REF!)</f>
        <v>#REF!</v>
      </c>
      <c r="F158" s="294" t="e">
        <f>SUM(#REF!)</f>
        <v>#REF!</v>
      </c>
      <c r="G158" s="369"/>
    </row>
    <row r="159" spans="2:7" hidden="1">
      <c r="B159" s="287"/>
      <c r="C159" s="289" t="s">
        <v>518</v>
      </c>
      <c r="D159" s="526" t="e">
        <f t="shared" ref="D159" si="12">SUM(D157:D158)</f>
        <v>#REF!</v>
      </c>
      <c r="E159" s="526" t="e">
        <f t="shared" ref="E159:F159" si="13">SUM(E157:E158)</f>
        <v>#REF!</v>
      </c>
      <c r="F159" s="526" t="e">
        <f t="shared" si="13"/>
        <v>#REF!</v>
      </c>
      <c r="G159" s="370"/>
    </row>
    <row r="160" spans="2:7" hidden="1">
      <c r="B160" s="287"/>
      <c r="C160" s="286" t="s">
        <v>519</v>
      </c>
      <c r="D160" s="297"/>
      <c r="E160" s="297"/>
      <c r="F160" s="297"/>
      <c r="G160" s="370"/>
    </row>
    <row r="161" spans="2:7" hidden="1">
      <c r="B161" s="287"/>
      <c r="C161" s="286" t="s">
        <v>520</v>
      </c>
      <c r="D161" s="294" t="e">
        <f>SUM(#REF!)</f>
        <v>#REF!</v>
      </c>
      <c r="E161" s="294" t="e">
        <f>SUM(#REF!)</f>
        <v>#REF!</v>
      </c>
      <c r="F161" s="294" t="e">
        <f>SUM(#REF!)</f>
        <v>#REF!</v>
      </c>
      <c r="G161" s="369"/>
    </row>
    <row r="162" spans="2:7" hidden="1">
      <c r="B162" s="287"/>
      <c r="C162" s="286" t="s">
        <v>521</v>
      </c>
      <c r="D162" s="294" t="e">
        <f>SUM(#REF!)</f>
        <v>#REF!</v>
      </c>
      <c r="E162" s="294" t="e">
        <f>SUM(#REF!)</f>
        <v>#REF!</v>
      </c>
      <c r="F162" s="294" t="e">
        <f>SUM(#REF!)</f>
        <v>#REF!</v>
      </c>
      <c r="G162" s="369"/>
    </row>
    <row r="163" spans="2:7" hidden="1">
      <c r="B163" s="287"/>
      <c r="C163" s="289" t="s">
        <v>522</v>
      </c>
      <c r="D163" s="526" t="e">
        <f t="shared" ref="D163:F163" si="14">SUM(D161:D162)</f>
        <v>#REF!</v>
      </c>
      <c r="E163" s="526" t="e">
        <f t="shared" si="14"/>
        <v>#REF!</v>
      </c>
      <c r="F163" s="526" t="e">
        <f t="shared" si="14"/>
        <v>#REF!</v>
      </c>
      <c r="G163" s="370"/>
    </row>
    <row r="164" spans="2:7" hidden="1">
      <c r="B164" s="287"/>
      <c r="C164" s="286" t="s">
        <v>523</v>
      </c>
      <c r="D164" s="297"/>
      <c r="E164" s="297"/>
      <c r="F164" s="297"/>
      <c r="G164" s="370"/>
    </row>
    <row r="165" spans="2:7" hidden="1">
      <c r="B165" s="287"/>
      <c r="C165" s="286" t="s">
        <v>524</v>
      </c>
      <c r="D165" s="294" t="e">
        <f>SUM(#REF!)</f>
        <v>#REF!</v>
      </c>
      <c r="E165" s="294" t="e">
        <f>SUM(#REF!)</f>
        <v>#REF!</v>
      </c>
      <c r="F165" s="294" t="e">
        <f>SUM(#REF!)</f>
        <v>#REF!</v>
      </c>
      <c r="G165" s="369"/>
    </row>
    <row r="166" spans="2:7" hidden="1">
      <c r="B166" s="287"/>
      <c r="C166" s="286" t="s">
        <v>525</v>
      </c>
      <c r="D166" s="294" t="e">
        <f>SUM(#REF!)</f>
        <v>#REF!</v>
      </c>
      <c r="E166" s="294" t="e">
        <f>SUM(#REF!)</f>
        <v>#REF!</v>
      </c>
      <c r="F166" s="294" t="e">
        <f>SUM(#REF!)</f>
        <v>#REF!</v>
      </c>
      <c r="G166" s="369"/>
    </row>
    <row r="167" spans="2:7" hidden="1">
      <c r="B167" s="287"/>
      <c r="C167" s="289" t="s">
        <v>526</v>
      </c>
      <c r="D167" s="526" t="e">
        <f t="shared" ref="D167:F167" si="15">SUM(D165:D166)</f>
        <v>#REF!</v>
      </c>
      <c r="E167" s="526" t="e">
        <f t="shared" si="15"/>
        <v>#REF!</v>
      </c>
      <c r="F167" s="526" t="e">
        <f t="shared" si="15"/>
        <v>#REF!</v>
      </c>
      <c r="G167" s="370"/>
    </row>
    <row r="168" spans="2:7" hidden="1">
      <c r="B168" s="287"/>
      <c r="C168" s="286" t="s">
        <v>527</v>
      </c>
      <c r="D168" s="294" t="e">
        <f>SUM(#REF!)</f>
        <v>#REF!</v>
      </c>
      <c r="E168" s="294" t="e">
        <f>SUM(#REF!)</f>
        <v>#REF!</v>
      </c>
      <c r="F168" s="294" t="e">
        <f>SUM(#REF!)</f>
        <v>#REF!</v>
      </c>
      <c r="G168" s="369"/>
    </row>
    <row r="169" spans="2:7" hidden="1">
      <c r="B169" s="287"/>
      <c r="C169" s="298" t="s">
        <v>528</v>
      </c>
      <c r="D169" s="294" t="e">
        <f>SUM(#REF!)</f>
        <v>#REF!</v>
      </c>
      <c r="E169" s="294" t="e">
        <f>SUM(#REF!)</f>
        <v>#REF!</v>
      </c>
      <c r="F169" s="294" t="e">
        <f>SUM(#REF!)</f>
        <v>#REF!</v>
      </c>
      <c r="G169" s="369"/>
    </row>
    <row r="170" spans="2:7">
      <c r="B170" s="287"/>
      <c r="C170" s="288" t="s">
        <v>529</v>
      </c>
      <c r="D170" s="519">
        <v>0</v>
      </c>
      <c r="E170" s="519">
        <v>0</v>
      </c>
      <c r="F170" s="519">
        <v>0</v>
      </c>
      <c r="G170" s="370"/>
    </row>
    <row r="171" spans="2:7">
      <c r="B171" s="287"/>
      <c r="C171" s="299"/>
      <c r="D171" s="300"/>
      <c r="E171" s="300"/>
      <c r="F171" s="300"/>
      <c r="G171" s="370"/>
    </row>
    <row r="172" spans="2:7">
      <c r="B172" s="287"/>
      <c r="C172" s="527" t="s">
        <v>400</v>
      </c>
      <c r="D172" s="528">
        <f>D170+D153+D114+D102+D87+D71</f>
        <v>67786619.026423991</v>
      </c>
      <c r="E172" s="521">
        <f>+E144+E153+E164+E171</f>
        <v>0</v>
      </c>
      <c r="F172" s="521">
        <v>0</v>
      </c>
      <c r="G172" s="371"/>
    </row>
    <row r="173" spans="2:7">
      <c r="B173" s="287"/>
      <c r="C173" s="301"/>
      <c r="D173" s="302"/>
      <c r="E173" s="302"/>
      <c r="F173" s="302"/>
      <c r="G173" s="371"/>
    </row>
    <row r="174" spans="2:7">
      <c r="B174" s="287" t="s">
        <v>38</v>
      </c>
      <c r="C174" s="303" t="s">
        <v>401</v>
      </c>
      <c r="D174" s="304"/>
      <c r="E174" s="304"/>
      <c r="F174" s="304"/>
      <c r="G174" s="370"/>
    </row>
    <row r="175" spans="2:7">
      <c r="B175" s="287" t="s">
        <v>530</v>
      </c>
      <c r="C175" s="286" t="s">
        <v>402</v>
      </c>
      <c r="D175" s="304"/>
      <c r="E175" s="304"/>
      <c r="F175" s="304"/>
      <c r="G175" s="370"/>
    </row>
    <row r="176" spans="2:7" hidden="1">
      <c r="B176" s="287"/>
      <c r="C176" s="286" t="s">
        <v>434</v>
      </c>
      <c r="D176" s="294" t="e">
        <f>SUM(#REF!)</f>
        <v>#REF!</v>
      </c>
      <c r="E176" s="294" t="e">
        <f>SUM(#REF!)</f>
        <v>#REF!</v>
      </c>
      <c r="F176" s="294" t="e">
        <f>SUM(#REF!)</f>
        <v>#REF!</v>
      </c>
      <c r="G176" s="369"/>
    </row>
    <row r="177" spans="2:7" hidden="1">
      <c r="B177" s="287"/>
      <c r="C177" s="286" t="s">
        <v>435</v>
      </c>
      <c r="D177" s="294" t="e">
        <f>SUM(#REF!)</f>
        <v>#REF!</v>
      </c>
      <c r="E177" s="294" t="e">
        <f>SUM(#REF!)</f>
        <v>#REF!</v>
      </c>
      <c r="F177" s="294" t="e">
        <f>SUM(#REF!)</f>
        <v>#REF!</v>
      </c>
      <c r="G177" s="369"/>
    </row>
    <row r="178" spans="2:7" hidden="1">
      <c r="B178" s="287"/>
      <c r="C178" s="286" t="s">
        <v>436</v>
      </c>
      <c r="D178" s="294" t="e">
        <f>SUM(#REF!)</f>
        <v>#REF!</v>
      </c>
      <c r="E178" s="294" t="e">
        <f>SUM(#REF!)</f>
        <v>#REF!</v>
      </c>
      <c r="F178" s="294" t="e">
        <f>SUM(#REF!)</f>
        <v>#REF!</v>
      </c>
      <c r="G178" s="369"/>
    </row>
    <row r="179" spans="2:7" hidden="1">
      <c r="B179" s="287"/>
      <c r="C179" s="286" t="s">
        <v>437</v>
      </c>
      <c r="D179" s="294" t="e">
        <f>SUM(#REF!)</f>
        <v>#REF!</v>
      </c>
      <c r="E179" s="294" t="e">
        <f>SUM(#REF!)</f>
        <v>#REF!</v>
      </c>
      <c r="F179" s="294" t="e">
        <f>SUM(#REF!)</f>
        <v>#REF!</v>
      </c>
      <c r="G179" s="369"/>
    </row>
    <row r="180" spans="2:7" hidden="1">
      <c r="B180" s="287"/>
      <c r="C180" s="286" t="s">
        <v>438</v>
      </c>
      <c r="D180" s="294" t="e">
        <f>SUM(#REF!)</f>
        <v>#REF!</v>
      </c>
      <c r="E180" s="294" t="e">
        <f>SUM(#REF!)</f>
        <v>#REF!</v>
      </c>
      <c r="F180" s="294" t="e">
        <f>SUM(#REF!)</f>
        <v>#REF!</v>
      </c>
      <c r="G180" s="369"/>
    </row>
    <row r="181" spans="2:7" hidden="1">
      <c r="B181" s="287"/>
      <c r="C181" s="286" t="s">
        <v>531</v>
      </c>
      <c r="D181" s="295" t="e">
        <f>SUM(#REF!)</f>
        <v>#REF!</v>
      </c>
      <c r="E181" s="295" t="e">
        <f>SUM(#REF!)</f>
        <v>#REF!</v>
      </c>
      <c r="F181" s="295" t="e">
        <f>SUM(#REF!)</f>
        <v>#REF!</v>
      </c>
      <c r="G181" s="369"/>
    </row>
    <row r="182" spans="2:7">
      <c r="B182" s="287"/>
      <c r="C182" s="288" t="s">
        <v>532</v>
      </c>
      <c r="D182" s="521">
        <v>0</v>
      </c>
      <c r="E182" s="521">
        <v>0</v>
      </c>
      <c r="F182" s="521">
        <v>0</v>
      </c>
      <c r="G182" s="370"/>
    </row>
    <row r="183" spans="2:7">
      <c r="B183" s="287"/>
      <c r="C183" s="286"/>
      <c r="D183" s="297"/>
      <c r="E183" s="297"/>
      <c r="F183" s="297"/>
      <c r="G183" s="370"/>
    </row>
    <row r="184" spans="2:7">
      <c r="B184" s="287" t="s">
        <v>533</v>
      </c>
      <c r="C184" s="286" t="s">
        <v>403</v>
      </c>
      <c r="D184" s="304"/>
      <c r="E184" s="304"/>
      <c r="F184" s="304"/>
      <c r="G184" s="370"/>
    </row>
    <row r="185" spans="2:7" hidden="1">
      <c r="B185" s="287"/>
      <c r="C185" s="286" t="s">
        <v>442</v>
      </c>
      <c r="D185" s="294" t="e">
        <f>SUM(#REF!)</f>
        <v>#REF!</v>
      </c>
      <c r="E185" s="294" t="e">
        <f>SUM(#REF!)</f>
        <v>#REF!</v>
      </c>
      <c r="F185" s="294" t="e">
        <f>SUM(#REF!)</f>
        <v>#REF!</v>
      </c>
      <c r="G185" s="369"/>
    </row>
    <row r="186" spans="2:7" hidden="1">
      <c r="B186" s="287"/>
      <c r="C186" s="286" t="s">
        <v>443</v>
      </c>
      <c r="D186" s="294" t="e">
        <f>SUM(#REF!)</f>
        <v>#REF!</v>
      </c>
      <c r="E186" s="294" t="e">
        <f>SUM(#REF!)</f>
        <v>#REF!</v>
      </c>
      <c r="F186" s="294" t="e">
        <f>SUM(#REF!)</f>
        <v>#REF!</v>
      </c>
      <c r="G186" s="369"/>
    </row>
    <row r="187" spans="2:7" hidden="1">
      <c r="B187" s="305"/>
      <c r="C187" s="286" t="s">
        <v>447</v>
      </c>
      <c r="D187" s="294" t="e">
        <f>SUM(#REF!)</f>
        <v>#REF!</v>
      </c>
      <c r="E187" s="294" t="e">
        <f>SUM(#REF!)</f>
        <v>#REF!</v>
      </c>
      <c r="F187" s="294" t="e">
        <f>SUM(#REF!)</f>
        <v>#REF!</v>
      </c>
      <c r="G187" s="369"/>
    </row>
    <row r="188" spans="2:7" hidden="1">
      <c r="B188" s="287"/>
      <c r="C188" s="286" t="s">
        <v>449</v>
      </c>
      <c r="D188" s="294" t="e">
        <f>SUM(#REF!)</f>
        <v>#REF!</v>
      </c>
      <c r="E188" s="294" t="e">
        <f>SUM(#REF!)</f>
        <v>#REF!</v>
      </c>
      <c r="F188" s="294" t="e">
        <f>SUM(#REF!)</f>
        <v>#REF!</v>
      </c>
      <c r="G188" s="369"/>
    </row>
    <row r="189" spans="2:7" hidden="1">
      <c r="B189" s="287"/>
      <c r="C189" s="286" t="s">
        <v>450</v>
      </c>
      <c r="D189" s="294" t="e">
        <f>SUM(#REF!)</f>
        <v>#REF!</v>
      </c>
      <c r="E189" s="294" t="e">
        <f>SUM(#REF!)</f>
        <v>#REF!</v>
      </c>
      <c r="F189" s="294" t="e">
        <f>SUM(#REF!)</f>
        <v>#REF!</v>
      </c>
      <c r="G189" s="369"/>
    </row>
    <row r="190" spans="2:7" hidden="1">
      <c r="B190" s="287"/>
      <c r="C190" s="286" t="s">
        <v>534</v>
      </c>
      <c r="D190" s="294" t="e">
        <f>SUM(#REF!)</f>
        <v>#REF!</v>
      </c>
      <c r="E190" s="294" t="e">
        <f>SUM(#REF!)</f>
        <v>#REF!</v>
      </c>
      <c r="F190" s="294" t="e">
        <f>SUM(#REF!)</f>
        <v>#REF!</v>
      </c>
      <c r="G190" s="369"/>
    </row>
    <row r="191" spans="2:7" hidden="1">
      <c r="B191" s="287"/>
      <c r="C191" s="286" t="s">
        <v>452</v>
      </c>
      <c r="D191" s="294" t="e">
        <f>SUM(#REF!)</f>
        <v>#REF!</v>
      </c>
      <c r="E191" s="294" t="e">
        <f>SUM(#REF!)</f>
        <v>#REF!</v>
      </c>
      <c r="F191" s="294" t="e">
        <f>SUM(#REF!)</f>
        <v>#REF!</v>
      </c>
      <c r="G191" s="369"/>
    </row>
    <row r="192" spans="2:7">
      <c r="B192" s="287"/>
      <c r="C192" s="288" t="s">
        <v>535</v>
      </c>
      <c r="D192" s="521">
        <v>0</v>
      </c>
      <c r="E192" s="521">
        <v>0</v>
      </c>
      <c r="F192" s="521">
        <v>0</v>
      </c>
      <c r="G192" s="370"/>
    </row>
    <row r="193" spans="2:7">
      <c r="B193" s="287"/>
      <c r="C193" s="286"/>
      <c r="D193" s="297"/>
      <c r="E193" s="297"/>
      <c r="F193" s="297"/>
      <c r="G193" s="370"/>
    </row>
    <row r="194" spans="2:7">
      <c r="B194" s="287" t="s">
        <v>536</v>
      </c>
      <c r="C194" s="286" t="s">
        <v>404</v>
      </c>
      <c r="D194" s="304"/>
      <c r="E194" s="304"/>
      <c r="F194" s="304"/>
      <c r="G194" s="370"/>
    </row>
    <row r="195" spans="2:7" hidden="1">
      <c r="B195" s="287"/>
      <c r="C195" s="286" t="s">
        <v>454</v>
      </c>
      <c r="D195" s="294" t="e">
        <f>SUM(#REF!)</f>
        <v>#REF!</v>
      </c>
      <c r="E195" s="294" t="e">
        <f>SUM(#REF!)</f>
        <v>#REF!</v>
      </c>
      <c r="F195" s="294" t="e">
        <f>SUM(#REF!)</f>
        <v>#REF!</v>
      </c>
      <c r="G195" s="369"/>
    </row>
    <row r="196" spans="2:7" hidden="1">
      <c r="B196" s="287"/>
      <c r="C196" s="286" t="s">
        <v>455</v>
      </c>
      <c r="D196" s="294" t="e">
        <f>SUM(#REF!)</f>
        <v>#REF!</v>
      </c>
      <c r="E196" s="294" t="e">
        <f>SUM(#REF!)</f>
        <v>#REF!</v>
      </c>
      <c r="F196" s="294" t="e">
        <f>SUM(#REF!)</f>
        <v>#REF!</v>
      </c>
      <c r="G196" s="369"/>
    </row>
    <row r="197" spans="2:7" hidden="1">
      <c r="B197" s="287"/>
      <c r="C197" s="286" t="s">
        <v>456</v>
      </c>
      <c r="D197" s="294" t="e">
        <f>SUM(#REF!)</f>
        <v>#REF!</v>
      </c>
      <c r="E197" s="294" t="e">
        <f>SUM(#REF!)</f>
        <v>#REF!</v>
      </c>
      <c r="F197" s="294" t="e">
        <f>SUM(#REF!)</f>
        <v>#REF!</v>
      </c>
      <c r="G197" s="369"/>
    </row>
    <row r="198" spans="2:7" hidden="1">
      <c r="B198" s="287"/>
      <c r="C198" s="286" t="s">
        <v>537</v>
      </c>
      <c r="D198" s="294" t="e">
        <f>SUM(#REF!)</f>
        <v>#REF!</v>
      </c>
      <c r="E198" s="294" t="e">
        <f>SUM(#REF!)</f>
        <v>#REF!</v>
      </c>
      <c r="F198" s="294" t="e">
        <f>SUM(#REF!)</f>
        <v>#REF!</v>
      </c>
      <c r="G198" s="369"/>
    </row>
    <row r="199" spans="2:7" hidden="1">
      <c r="B199" s="287"/>
      <c r="C199" s="286" t="s">
        <v>458</v>
      </c>
      <c r="D199" s="294" t="e">
        <f>SUM(#REF!)</f>
        <v>#REF!</v>
      </c>
      <c r="E199" s="294" t="e">
        <f>SUM(#REF!)</f>
        <v>#REF!</v>
      </c>
      <c r="F199" s="294" t="e">
        <f>SUM(#REF!)</f>
        <v>#REF!</v>
      </c>
      <c r="G199" s="369"/>
    </row>
    <row r="200" spans="2:7" hidden="1">
      <c r="B200" s="287"/>
      <c r="C200" s="286" t="s">
        <v>459</v>
      </c>
      <c r="D200" s="294" t="e">
        <f>SUM(#REF!)</f>
        <v>#REF!</v>
      </c>
      <c r="E200" s="294" t="e">
        <f>SUM(#REF!)</f>
        <v>#REF!</v>
      </c>
      <c r="F200" s="294" t="e">
        <f>SUM(#REF!)</f>
        <v>#REF!</v>
      </c>
      <c r="G200" s="369"/>
    </row>
    <row r="201" spans="2:7" hidden="1">
      <c r="B201" s="287"/>
      <c r="C201" s="286" t="s">
        <v>538</v>
      </c>
      <c r="D201" s="294" t="e">
        <f>SUM(#REF!)</f>
        <v>#REF!</v>
      </c>
      <c r="E201" s="294" t="e">
        <f>SUM(#REF!)</f>
        <v>#REF!</v>
      </c>
      <c r="F201" s="294" t="e">
        <f>SUM(#REF!)</f>
        <v>#REF!</v>
      </c>
      <c r="G201" s="369"/>
    </row>
    <row r="202" spans="2:7" hidden="1">
      <c r="B202" s="287"/>
      <c r="C202" s="286" t="s">
        <v>539</v>
      </c>
      <c r="D202" s="294" t="e">
        <f>SUM(#REF!)</f>
        <v>#REF!</v>
      </c>
      <c r="E202" s="294" t="e">
        <f>SUM(#REF!)</f>
        <v>#REF!</v>
      </c>
      <c r="F202" s="294" t="e">
        <f>SUM(#REF!)</f>
        <v>#REF!</v>
      </c>
      <c r="G202" s="369"/>
    </row>
    <row r="203" spans="2:7" hidden="1">
      <c r="B203" s="287"/>
      <c r="C203" s="286" t="s">
        <v>540</v>
      </c>
      <c r="D203" s="294" t="e">
        <f>SUM(#REF!)</f>
        <v>#REF!</v>
      </c>
      <c r="E203" s="294" t="e">
        <f>SUM(#REF!)</f>
        <v>#REF!</v>
      </c>
      <c r="F203" s="294" t="e">
        <f>SUM(#REF!)</f>
        <v>#REF!</v>
      </c>
      <c r="G203" s="369"/>
    </row>
    <row r="204" spans="2:7" hidden="1">
      <c r="B204" s="287"/>
      <c r="C204" s="286" t="s">
        <v>541</v>
      </c>
      <c r="D204" s="294" t="e">
        <f>SUM(#REF!)</f>
        <v>#REF!</v>
      </c>
      <c r="E204" s="294" t="e">
        <f>SUM(#REF!)</f>
        <v>#REF!</v>
      </c>
      <c r="F204" s="294" t="e">
        <f>SUM(#REF!)</f>
        <v>#REF!</v>
      </c>
      <c r="G204" s="369"/>
    </row>
    <row r="205" spans="2:7" hidden="1">
      <c r="B205" s="287"/>
      <c r="C205" s="286" t="s">
        <v>464</v>
      </c>
      <c r="D205" s="294" t="e">
        <f>SUM(#REF!)</f>
        <v>#REF!</v>
      </c>
      <c r="E205" s="294" t="e">
        <f>SUM(#REF!)</f>
        <v>#REF!</v>
      </c>
      <c r="F205" s="294" t="e">
        <f>SUM(#REF!)</f>
        <v>#REF!</v>
      </c>
      <c r="G205" s="369"/>
    </row>
    <row r="206" spans="2:7" hidden="1">
      <c r="B206" s="287"/>
      <c r="C206" s="286" t="s">
        <v>465</v>
      </c>
      <c r="D206" s="294" t="e">
        <f>SUM(#REF!)</f>
        <v>#REF!</v>
      </c>
      <c r="E206" s="294" t="e">
        <f>SUM(#REF!)</f>
        <v>#REF!</v>
      </c>
      <c r="F206" s="294" t="e">
        <f>SUM(#REF!)</f>
        <v>#REF!</v>
      </c>
      <c r="G206" s="369"/>
    </row>
    <row r="207" spans="2:7">
      <c r="B207" s="529"/>
      <c r="C207" s="525" t="s">
        <v>542</v>
      </c>
      <c r="D207" s="521">
        <v>0</v>
      </c>
      <c r="E207" s="521">
        <v>0</v>
      </c>
      <c r="F207" s="521">
        <v>0</v>
      </c>
      <c r="G207" s="370"/>
    </row>
    <row r="208" spans="2:7">
      <c r="B208" s="287"/>
      <c r="C208" s="286"/>
      <c r="D208" s="297"/>
      <c r="E208" s="297"/>
      <c r="F208" s="297"/>
      <c r="G208" s="370"/>
    </row>
    <row r="209" spans="2:7">
      <c r="B209" s="287">
        <v>754</v>
      </c>
      <c r="C209" s="286" t="s">
        <v>405</v>
      </c>
      <c r="D209" s="304"/>
      <c r="E209" s="304"/>
      <c r="F209" s="304"/>
      <c r="G209" s="370"/>
    </row>
    <row r="210" spans="2:7" hidden="1">
      <c r="B210" s="287"/>
      <c r="C210" s="286" t="s">
        <v>467</v>
      </c>
      <c r="D210" s="294" t="e">
        <f>SUM(#REF!)</f>
        <v>#REF!</v>
      </c>
      <c r="E210" s="294" t="e">
        <f>SUM(#REF!)</f>
        <v>#REF!</v>
      </c>
      <c r="F210" s="294" t="e">
        <f>SUM(#REF!)</f>
        <v>#REF!</v>
      </c>
      <c r="G210" s="369"/>
    </row>
    <row r="211" spans="2:7" hidden="1">
      <c r="B211" s="287"/>
      <c r="C211" s="286" t="s">
        <v>468</v>
      </c>
      <c r="D211" s="294" t="e">
        <f>SUM(#REF!)</f>
        <v>#REF!</v>
      </c>
      <c r="E211" s="294" t="e">
        <f>SUM(#REF!)</f>
        <v>#REF!</v>
      </c>
      <c r="F211" s="294" t="e">
        <f>SUM(#REF!)</f>
        <v>#REF!</v>
      </c>
      <c r="G211" s="369"/>
    </row>
    <row r="212" spans="2:7" hidden="1">
      <c r="B212" s="287"/>
      <c r="C212" s="286" t="s">
        <v>469</v>
      </c>
      <c r="D212" s="294" t="e">
        <f>SUM(#REF!)</f>
        <v>#REF!</v>
      </c>
      <c r="E212" s="294" t="e">
        <f>SUM(#REF!)</f>
        <v>#REF!</v>
      </c>
      <c r="F212" s="294" t="e">
        <f>SUM(#REF!)</f>
        <v>#REF!</v>
      </c>
      <c r="G212" s="369"/>
    </row>
    <row r="213" spans="2:7" hidden="1">
      <c r="B213" s="287"/>
      <c r="C213" s="286" t="s">
        <v>470</v>
      </c>
      <c r="D213" s="294" t="e">
        <f>SUM(#REF!)</f>
        <v>#REF!</v>
      </c>
      <c r="E213" s="294" t="e">
        <f>SUM(#REF!)</f>
        <v>#REF!</v>
      </c>
      <c r="F213" s="294" t="e">
        <f>SUM(#REF!)</f>
        <v>#REF!</v>
      </c>
      <c r="G213" s="369"/>
    </row>
    <row r="214" spans="2:7" hidden="1">
      <c r="B214" s="287"/>
      <c r="C214" s="286" t="s">
        <v>471</v>
      </c>
      <c r="D214" s="294" t="e">
        <f>SUM(#REF!)</f>
        <v>#REF!</v>
      </c>
      <c r="E214" s="294" t="e">
        <f>SUM(#REF!)</f>
        <v>#REF!</v>
      </c>
      <c r="F214" s="294" t="e">
        <f>SUM(#REF!)</f>
        <v>#REF!</v>
      </c>
      <c r="G214" s="369"/>
    </row>
    <row r="215" spans="2:7" hidden="1">
      <c r="B215" s="287"/>
      <c r="C215" s="286" t="s">
        <v>472</v>
      </c>
      <c r="D215" s="294" t="e">
        <f>SUM(#REF!)</f>
        <v>#REF!</v>
      </c>
      <c r="E215" s="294" t="e">
        <f>SUM(#REF!)</f>
        <v>#REF!</v>
      </c>
      <c r="F215" s="294" t="e">
        <f>SUM(#REF!)</f>
        <v>#REF!</v>
      </c>
      <c r="G215" s="369"/>
    </row>
    <row r="216" spans="2:7" hidden="1">
      <c r="B216" s="287"/>
      <c r="C216" s="286" t="s">
        <v>473</v>
      </c>
      <c r="D216" s="294" t="e">
        <f>SUM(#REF!)</f>
        <v>#REF!</v>
      </c>
      <c r="E216" s="294" t="e">
        <f>SUM(#REF!)</f>
        <v>#REF!</v>
      </c>
      <c r="F216" s="294" t="e">
        <f>SUM(#REF!)</f>
        <v>#REF!</v>
      </c>
      <c r="G216" s="369"/>
    </row>
    <row r="217" spans="2:7" hidden="1">
      <c r="B217" s="287"/>
      <c r="C217" s="286" t="s">
        <v>474</v>
      </c>
      <c r="D217" s="294" t="e">
        <f>SUM(#REF!)</f>
        <v>#REF!</v>
      </c>
      <c r="E217" s="294" t="e">
        <f>SUM(#REF!)</f>
        <v>#REF!</v>
      </c>
      <c r="F217" s="294" t="e">
        <f>SUM(#REF!)</f>
        <v>#REF!</v>
      </c>
      <c r="G217" s="369"/>
    </row>
    <row r="218" spans="2:7" hidden="1">
      <c r="B218" s="287"/>
      <c r="C218" s="286" t="s">
        <v>475</v>
      </c>
      <c r="D218" s="294" t="e">
        <f>SUM(#REF!)</f>
        <v>#REF!</v>
      </c>
      <c r="E218" s="294" t="e">
        <f>SUM(#REF!)</f>
        <v>#REF!</v>
      </c>
      <c r="F218" s="294" t="e">
        <f>SUM(#REF!)</f>
        <v>#REF!</v>
      </c>
      <c r="G218" s="369"/>
    </row>
    <row r="219" spans="2:7">
      <c r="B219" s="287"/>
      <c r="C219" s="288" t="s">
        <v>543</v>
      </c>
      <c r="D219" s="521">
        <v>0</v>
      </c>
      <c r="E219" s="521">
        <v>0</v>
      </c>
      <c r="F219" s="521">
        <v>0</v>
      </c>
      <c r="G219" s="370"/>
    </row>
    <row r="220" spans="2:7">
      <c r="B220" s="287"/>
      <c r="C220" s="286"/>
      <c r="D220" s="297"/>
      <c r="E220" s="297"/>
      <c r="F220" s="297"/>
      <c r="G220" s="370"/>
    </row>
    <row r="221" spans="2:7">
      <c r="B221" s="287">
        <v>755</v>
      </c>
      <c r="C221" s="286" t="s">
        <v>406</v>
      </c>
      <c r="D221" s="304"/>
      <c r="E221" s="304"/>
      <c r="F221" s="304"/>
      <c r="G221" s="370"/>
    </row>
    <row r="222" spans="2:7" hidden="1">
      <c r="B222" s="287"/>
      <c r="C222" s="286" t="s">
        <v>478</v>
      </c>
      <c r="D222" s="294" t="e">
        <f>SUM(#REF!)</f>
        <v>#REF!</v>
      </c>
      <c r="E222" s="294" t="e">
        <f>SUM(#REF!)</f>
        <v>#REF!</v>
      </c>
      <c r="F222" s="294" t="e">
        <f>SUM(#REF!)</f>
        <v>#REF!</v>
      </c>
      <c r="G222" s="369"/>
    </row>
    <row r="223" spans="2:7" hidden="1">
      <c r="B223" s="287"/>
      <c r="C223" s="286" t="s">
        <v>487</v>
      </c>
      <c r="D223" s="294" t="e">
        <f>SUM(#REF!)</f>
        <v>#REF!</v>
      </c>
      <c r="E223" s="294" t="e">
        <f>SUM(#REF!)</f>
        <v>#REF!</v>
      </c>
      <c r="F223" s="294" t="e">
        <f>SUM(#REF!)</f>
        <v>#REF!</v>
      </c>
      <c r="G223" s="369"/>
    </row>
    <row r="224" spans="2:7" hidden="1">
      <c r="B224" s="287"/>
      <c r="C224" s="286" t="s">
        <v>496</v>
      </c>
      <c r="D224" s="294" t="e">
        <f>SUM(#REF!)</f>
        <v>#REF!</v>
      </c>
      <c r="E224" s="294" t="e">
        <f>SUM(#REF!)</f>
        <v>#REF!</v>
      </c>
      <c r="F224" s="294" t="e">
        <f>SUM(#REF!)</f>
        <v>#REF!</v>
      </c>
      <c r="G224" s="369"/>
    </row>
    <row r="225" spans="2:7" hidden="1">
      <c r="B225" s="287"/>
      <c r="C225" s="286" t="s">
        <v>507</v>
      </c>
      <c r="D225" s="294" t="e">
        <f>SUM(#REF!)</f>
        <v>#REF!</v>
      </c>
      <c r="E225" s="294" t="e">
        <f>SUM(#REF!)</f>
        <v>#REF!</v>
      </c>
      <c r="F225" s="294" t="e">
        <f>SUM(#REF!)</f>
        <v>#REF!</v>
      </c>
      <c r="G225" s="369"/>
    </row>
    <row r="226" spans="2:7">
      <c r="B226" s="287"/>
      <c r="C226" s="288" t="s">
        <v>544</v>
      </c>
      <c r="D226" s="521">
        <v>0</v>
      </c>
      <c r="E226" s="521">
        <v>0</v>
      </c>
      <c r="F226" s="521">
        <v>0</v>
      </c>
      <c r="G226" s="370"/>
    </row>
    <row r="227" spans="2:7">
      <c r="B227" s="287"/>
      <c r="C227" s="286"/>
      <c r="D227" s="297"/>
      <c r="E227" s="297"/>
      <c r="F227" s="297"/>
      <c r="G227" s="370"/>
    </row>
    <row r="228" spans="2:7">
      <c r="B228" s="287">
        <v>756</v>
      </c>
      <c r="C228" s="286" t="s">
        <v>407</v>
      </c>
      <c r="D228" s="297"/>
      <c r="E228" s="297"/>
      <c r="F228" s="297"/>
      <c r="G228" s="370"/>
    </row>
    <row r="229" spans="2:7" hidden="1">
      <c r="B229" s="287"/>
      <c r="C229" s="286" t="s">
        <v>515</v>
      </c>
      <c r="D229" s="294" t="e">
        <f>SUM(#REF!)</f>
        <v>#REF!</v>
      </c>
      <c r="E229" s="294" t="e">
        <f>SUM(#REF!)</f>
        <v>#REF!</v>
      </c>
      <c r="F229" s="294" t="e">
        <f>SUM(#REF!)</f>
        <v>#REF!</v>
      </c>
      <c r="G229" s="369"/>
    </row>
    <row r="230" spans="2:7" hidden="1">
      <c r="B230" s="287"/>
      <c r="C230" s="286" t="s">
        <v>519</v>
      </c>
      <c r="D230" s="294" t="e">
        <f>SUM(#REF!)</f>
        <v>#REF!</v>
      </c>
      <c r="E230" s="294" t="e">
        <f>SUM(#REF!)</f>
        <v>#REF!</v>
      </c>
      <c r="F230" s="294" t="e">
        <f>SUM(#REF!)</f>
        <v>#REF!</v>
      </c>
      <c r="G230" s="369"/>
    </row>
    <row r="231" spans="2:7" hidden="1">
      <c r="B231" s="287"/>
      <c r="C231" s="286" t="s">
        <v>523</v>
      </c>
      <c r="D231" s="294" t="e">
        <f>SUM(#REF!)</f>
        <v>#REF!</v>
      </c>
      <c r="E231" s="294" t="e">
        <f>SUM(#REF!)</f>
        <v>#REF!</v>
      </c>
      <c r="F231" s="294" t="e">
        <f>SUM(#REF!)</f>
        <v>#REF!</v>
      </c>
      <c r="G231" s="369"/>
    </row>
    <row r="232" spans="2:7" hidden="1">
      <c r="B232" s="287"/>
      <c r="C232" s="286" t="s">
        <v>545</v>
      </c>
      <c r="D232" s="294" t="e">
        <f>SUM(#REF!)</f>
        <v>#REF!</v>
      </c>
      <c r="E232" s="294" t="e">
        <f>SUM(#REF!)</f>
        <v>#REF!</v>
      </c>
      <c r="F232" s="294" t="e">
        <f>SUM(#REF!)</f>
        <v>#REF!</v>
      </c>
      <c r="G232" s="369"/>
    </row>
    <row r="233" spans="2:7" hidden="1">
      <c r="B233" s="287"/>
      <c r="C233" s="286" t="s">
        <v>546</v>
      </c>
      <c r="D233" s="294" t="e">
        <f>SUM(#REF!)</f>
        <v>#REF!</v>
      </c>
      <c r="E233" s="294" t="e">
        <f>SUM(#REF!)</f>
        <v>#REF!</v>
      </c>
      <c r="F233" s="294" t="e">
        <f>SUM(#REF!)</f>
        <v>#REF!</v>
      </c>
      <c r="G233" s="369"/>
    </row>
    <row r="234" spans="2:7">
      <c r="B234" s="287"/>
      <c r="C234" s="288" t="s">
        <v>547</v>
      </c>
      <c r="D234" s="521">
        <v>0</v>
      </c>
      <c r="E234" s="521">
        <v>0</v>
      </c>
      <c r="F234" s="521">
        <v>0</v>
      </c>
      <c r="G234" s="370"/>
    </row>
    <row r="235" spans="2:7">
      <c r="B235" s="287"/>
      <c r="C235" s="301" t="s">
        <v>408</v>
      </c>
      <c r="D235" s="521">
        <v>0</v>
      </c>
      <c r="E235" s="521">
        <v>0</v>
      </c>
      <c r="F235" s="521">
        <v>0</v>
      </c>
      <c r="G235" s="370"/>
    </row>
    <row r="236" spans="2:7">
      <c r="B236" s="287"/>
      <c r="C236" s="306"/>
      <c r="D236" s="297"/>
      <c r="E236" s="297"/>
      <c r="F236" s="297"/>
      <c r="G236" s="370"/>
    </row>
    <row r="237" spans="2:7">
      <c r="B237" s="529"/>
      <c r="C237" s="525" t="s">
        <v>548</v>
      </c>
      <c r="D237" s="526">
        <f>D172-D235</f>
        <v>67786619.026423991</v>
      </c>
      <c r="E237" s="526">
        <f t="shared" ref="E237" si="16">E172-E235</f>
        <v>0</v>
      </c>
      <c r="F237" s="521">
        <v>0</v>
      </c>
      <c r="G237" s="370"/>
    </row>
    <row r="238" spans="2:7" ht="5.25" customHeight="1">
      <c r="B238" s="307"/>
      <c r="C238" s="308"/>
      <c r="D238" s="273"/>
      <c r="E238" s="273"/>
      <c r="F238" s="273"/>
      <c r="G238" s="368"/>
    </row>
    <row r="239" spans="2:7">
      <c r="B239" s="307"/>
      <c r="C239" s="308"/>
      <c r="D239" s="273"/>
      <c r="E239" s="273"/>
      <c r="F239" s="273"/>
      <c r="G239" s="368"/>
    </row>
    <row r="240" spans="2:7">
      <c r="B240" s="307"/>
      <c r="C240" s="308"/>
      <c r="D240" s="273"/>
      <c r="E240" s="273"/>
      <c r="F240" s="273"/>
      <c r="G240" s="368"/>
    </row>
    <row r="241" spans="2:7">
      <c r="B241" s="307"/>
      <c r="C241" s="308"/>
      <c r="D241" s="282"/>
      <c r="E241" s="282"/>
      <c r="F241" s="282"/>
      <c r="G241" s="372"/>
    </row>
    <row r="242" spans="2:7" hidden="1">
      <c r="B242" s="307"/>
      <c r="C242" s="308"/>
      <c r="D242" s="282"/>
      <c r="E242" s="282"/>
      <c r="F242" s="282"/>
      <c r="G242" s="372"/>
    </row>
    <row r="243" spans="2:7" hidden="1">
      <c r="B243" s="307"/>
      <c r="C243" s="308"/>
      <c r="D243" s="282"/>
      <c r="E243" s="282"/>
      <c r="F243" s="282"/>
      <c r="G243" s="372"/>
    </row>
    <row r="244" spans="2:7" hidden="1">
      <c r="B244" s="307"/>
      <c r="C244" s="308"/>
      <c r="D244" s="282"/>
      <c r="E244" s="282"/>
      <c r="F244" s="282"/>
      <c r="G244" s="372"/>
    </row>
    <row r="245" spans="2:7" hidden="1">
      <c r="B245" s="307"/>
      <c r="C245" s="308"/>
      <c r="D245" s="282"/>
      <c r="E245" s="282"/>
      <c r="F245" s="282"/>
      <c r="G245" s="372"/>
    </row>
    <row r="246" spans="2:7" hidden="1">
      <c r="B246" s="307"/>
      <c r="C246" s="308"/>
      <c r="D246" s="282"/>
      <c r="E246" s="282"/>
      <c r="F246" s="282"/>
      <c r="G246" s="372"/>
    </row>
    <row r="247" spans="2:7" hidden="1">
      <c r="B247" s="307"/>
      <c r="C247" s="308"/>
      <c r="D247" s="282"/>
      <c r="E247" s="282"/>
      <c r="F247" s="282"/>
      <c r="G247" s="372"/>
    </row>
    <row r="248" spans="2:7" hidden="1">
      <c r="B248" s="307"/>
      <c r="C248" s="308"/>
      <c r="D248" s="282"/>
      <c r="E248" s="282"/>
      <c r="F248" s="282"/>
      <c r="G248" s="372"/>
    </row>
    <row r="249" spans="2:7" hidden="1">
      <c r="B249" s="307"/>
      <c r="C249" s="308"/>
      <c r="D249" s="282"/>
      <c r="E249" s="282"/>
      <c r="F249" s="282"/>
      <c r="G249" s="372"/>
    </row>
    <row r="250" spans="2:7" hidden="1">
      <c r="B250" s="307"/>
      <c r="C250" s="308"/>
      <c r="D250" s="282"/>
      <c r="E250" s="282"/>
      <c r="F250" s="282"/>
      <c r="G250" s="372"/>
    </row>
    <row r="251" spans="2:7" hidden="1">
      <c r="B251" s="307"/>
      <c r="C251" s="308"/>
      <c r="D251" s="282"/>
      <c r="E251" s="282"/>
      <c r="F251" s="282"/>
      <c r="G251" s="372"/>
    </row>
    <row r="252" spans="2:7" hidden="1">
      <c r="B252" s="307"/>
      <c r="C252" s="308"/>
      <c r="D252" s="282"/>
      <c r="E252" s="282"/>
      <c r="F252" s="282"/>
      <c r="G252" s="372"/>
    </row>
    <row r="253" spans="2:7" hidden="1">
      <c r="B253" s="307"/>
      <c r="C253" s="308"/>
      <c r="D253" s="282"/>
      <c r="E253" s="282"/>
      <c r="F253" s="282"/>
      <c r="G253" s="372"/>
    </row>
    <row r="254" spans="2:7" hidden="1">
      <c r="B254" s="307"/>
      <c r="C254" s="308"/>
      <c r="D254" s="282"/>
      <c r="E254" s="282"/>
      <c r="F254" s="282"/>
      <c r="G254" s="372"/>
    </row>
    <row r="255" spans="2:7" hidden="1">
      <c r="B255" s="307"/>
      <c r="C255" s="308"/>
      <c r="D255" s="282"/>
      <c r="E255" s="282"/>
      <c r="F255" s="282"/>
      <c r="G255" s="372"/>
    </row>
    <row r="256" spans="2:7" hidden="1">
      <c r="B256" s="307"/>
      <c r="C256" s="308"/>
      <c r="D256" s="282"/>
      <c r="E256" s="282"/>
      <c r="F256" s="282"/>
      <c r="G256" s="372"/>
    </row>
    <row r="257" spans="2:7" hidden="1">
      <c r="B257" s="307"/>
      <c r="C257" s="308"/>
      <c r="D257" s="282"/>
      <c r="E257" s="282"/>
      <c r="F257" s="282"/>
      <c r="G257" s="372"/>
    </row>
    <row r="258" spans="2:7" hidden="1">
      <c r="B258" s="307"/>
      <c r="C258" s="308"/>
      <c r="D258" s="282"/>
      <c r="E258" s="282"/>
      <c r="F258" s="282"/>
      <c r="G258" s="372"/>
    </row>
    <row r="259" spans="2:7" hidden="1">
      <c r="B259" s="307"/>
      <c r="C259" s="308"/>
      <c r="D259" s="282"/>
      <c r="E259" s="282"/>
      <c r="F259" s="282"/>
      <c r="G259" s="372"/>
    </row>
    <row r="260" spans="2:7" hidden="1">
      <c r="B260" s="307"/>
      <c r="C260" s="308"/>
      <c r="D260" s="282"/>
      <c r="E260" s="282"/>
      <c r="F260" s="282"/>
      <c r="G260" s="372"/>
    </row>
    <row r="261" spans="2:7" hidden="1">
      <c r="B261" s="307"/>
      <c r="C261" s="308"/>
      <c r="D261" s="282"/>
      <c r="E261" s="282"/>
      <c r="F261" s="282"/>
      <c r="G261" s="372"/>
    </row>
    <row r="262" spans="2:7" hidden="1">
      <c r="B262" s="307"/>
      <c r="C262" s="308"/>
      <c r="D262" s="282"/>
      <c r="E262" s="282"/>
      <c r="F262" s="282"/>
      <c r="G262" s="372"/>
    </row>
    <row r="263" spans="2:7" hidden="1">
      <c r="B263" s="307"/>
      <c r="C263" s="308"/>
      <c r="D263" s="282"/>
      <c r="E263" s="282"/>
      <c r="F263" s="282"/>
      <c r="G263" s="372"/>
    </row>
    <row r="264" spans="2:7" hidden="1">
      <c r="B264" s="307"/>
      <c r="C264" s="308"/>
      <c r="D264" s="282"/>
      <c r="E264" s="282"/>
      <c r="F264" s="282"/>
      <c r="G264" s="372"/>
    </row>
    <row r="265" spans="2:7" hidden="1">
      <c r="B265" s="307"/>
      <c r="C265" s="308"/>
      <c r="D265" s="282"/>
      <c r="E265" s="282"/>
      <c r="F265" s="282"/>
      <c r="G265" s="372"/>
    </row>
    <row r="266" spans="2:7" hidden="1">
      <c r="B266" s="307"/>
      <c r="C266" s="308"/>
      <c r="D266" s="282"/>
      <c r="E266" s="282"/>
      <c r="F266" s="282"/>
      <c r="G266" s="372"/>
    </row>
    <row r="267" spans="2:7" hidden="1">
      <c r="B267" s="307"/>
      <c r="C267" s="308"/>
      <c r="D267" s="282"/>
      <c r="E267" s="282"/>
      <c r="F267" s="282"/>
      <c r="G267" s="372"/>
    </row>
    <row r="268" spans="2:7" hidden="1">
      <c r="B268" s="307"/>
      <c r="C268" s="308"/>
      <c r="D268" s="282"/>
      <c r="E268" s="282"/>
      <c r="F268" s="282"/>
      <c r="G268" s="372"/>
    </row>
    <row r="269" spans="2:7" hidden="1">
      <c r="B269" s="307"/>
      <c r="C269" s="308"/>
      <c r="D269" s="282"/>
      <c r="E269" s="282"/>
      <c r="F269" s="282"/>
      <c r="G269" s="372"/>
    </row>
    <row r="270" spans="2:7" hidden="1">
      <c r="B270" s="307"/>
      <c r="C270" s="308"/>
      <c r="D270" s="282"/>
      <c r="E270" s="282"/>
      <c r="F270" s="282"/>
      <c r="G270" s="372"/>
    </row>
    <row r="271" spans="2:7" hidden="1">
      <c r="B271" s="307"/>
      <c r="C271" s="308"/>
      <c r="D271" s="282"/>
      <c r="E271" s="282"/>
      <c r="F271" s="282"/>
      <c r="G271" s="372"/>
    </row>
    <row r="272" spans="2:7" hidden="1">
      <c r="B272" s="307"/>
      <c r="C272" s="308"/>
      <c r="D272" s="282"/>
      <c r="E272" s="282"/>
      <c r="F272" s="282"/>
      <c r="G272" s="372"/>
    </row>
    <row r="273" spans="2:15" hidden="1">
      <c r="B273" s="307"/>
      <c r="C273" s="308"/>
      <c r="D273" s="282"/>
      <c r="E273" s="282"/>
      <c r="F273" s="282"/>
      <c r="G273" s="372"/>
    </row>
    <row r="274" spans="2:15" hidden="1">
      <c r="B274" s="307"/>
      <c r="C274" s="308"/>
      <c r="D274" s="282"/>
      <c r="E274" s="282"/>
      <c r="F274" s="282"/>
      <c r="G274" s="372"/>
    </row>
    <row r="275" spans="2:15" hidden="1">
      <c r="B275" s="307"/>
      <c r="C275" s="308"/>
      <c r="D275" s="282"/>
      <c r="E275" s="282"/>
      <c r="F275" s="282"/>
      <c r="G275" s="372"/>
    </row>
    <row r="276" spans="2:15">
      <c r="B276" s="307"/>
      <c r="C276" s="308"/>
      <c r="D276" s="282"/>
      <c r="E276" s="282"/>
      <c r="F276" s="282"/>
      <c r="G276" s="372"/>
    </row>
    <row r="277" spans="2:15">
      <c r="B277" s="307"/>
      <c r="C277" s="308"/>
      <c r="D277" s="282"/>
      <c r="E277" s="282"/>
      <c r="F277" s="282"/>
      <c r="G277" s="372"/>
    </row>
    <row r="278" spans="2:15">
      <c r="B278" s="307"/>
      <c r="C278" s="308"/>
      <c r="D278" s="282"/>
      <c r="E278" s="282"/>
      <c r="F278" s="282"/>
      <c r="G278" s="372"/>
    </row>
    <row r="279" spans="2:15" ht="4.5" customHeight="1">
      <c r="B279" s="307"/>
      <c r="C279" s="308"/>
      <c r="D279" s="282"/>
      <c r="E279" s="282"/>
      <c r="F279" s="282"/>
      <c r="G279" s="372"/>
    </row>
    <row r="280" spans="2:15" ht="5.25" customHeight="1">
      <c r="B280" s="309"/>
      <c r="C280" s="310"/>
      <c r="D280" s="312"/>
      <c r="E280" s="312"/>
      <c r="F280" s="312"/>
      <c r="G280" s="365"/>
    </row>
    <row r="281" spans="2:15" ht="23.25" customHeight="1">
      <c r="B281" s="1045" t="s">
        <v>117</v>
      </c>
      <c r="C281" s="1047" t="s">
        <v>3</v>
      </c>
      <c r="D281" s="1049" t="s">
        <v>937</v>
      </c>
      <c r="E281" s="1049" t="s">
        <v>970</v>
      </c>
      <c r="F281" s="598" t="s">
        <v>881</v>
      </c>
      <c r="G281" s="360"/>
    </row>
    <row r="282" spans="2:15" ht="33.75" customHeight="1">
      <c r="B282" s="1046"/>
      <c r="C282" s="1048"/>
      <c r="D282" s="1050"/>
      <c r="E282" s="1050"/>
      <c r="F282" s="597" t="s">
        <v>969</v>
      </c>
      <c r="G282" s="360"/>
    </row>
    <row r="283" spans="2:15" ht="9.75" customHeight="1">
      <c r="B283" s="517">
        <v>1</v>
      </c>
      <c r="C283" s="250">
        <v>2</v>
      </c>
      <c r="D283" s="518">
        <v>3</v>
      </c>
      <c r="E283" s="518">
        <v>4</v>
      </c>
      <c r="F283" s="518">
        <v>5</v>
      </c>
      <c r="G283" s="362"/>
    </row>
    <row r="284" spans="2:15" ht="14.25" customHeight="1">
      <c r="B284" s="313" t="s">
        <v>9</v>
      </c>
      <c r="C284" s="314" t="s">
        <v>410</v>
      </c>
      <c r="D284" s="304"/>
      <c r="E284" s="304"/>
      <c r="F284" s="304"/>
      <c r="G284" s="370"/>
    </row>
    <row r="285" spans="2:15" ht="12" customHeight="1">
      <c r="B285" s="274">
        <v>5101</v>
      </c>
      <c r="C285" s="315" t="s">
        <v>411</v>
      </c>
      <c r="D285" s="304"/>
      <c r="E285" s="355"/>
      <c r="F285" s="304"/>
      <c r="G285" s="370"/>
    </row>
    <row r="286" spans="2:15" ht="12" customHeight="1">
      <c r="B286" s="287" t="s">
        <v>549</v>
      </c>
      <c r="C286" s="286" t="s">
        <v>550</v>
      </c>
      <c r="D286" s="316">
        <v>2042000</v>
      </c>
      <c r="E286" s="541">
        <f>1544575843/1000</f>
        <v>1544575.8430000001</v>
      </c>
      <c r="F286" s="543">
        <f>+E286/D286*100</f>
        <v>75.64034490695397</v>
      </c>
      <c r="G286" s="373"/>
    </row>
    <row r="287" spans="2:15" ht="12" customHeight="1">
      <c r="B287" s="287" t="s">
        <v>551</v>
      </c>
      <c r="C287" s="286" t="s">
        <v>552</v>
      </c>
      <c r="D287" s="316"/>
      <c r="E287" s="539"/>
      <c r="F287" s="543"/>
      <c r="G287" s="373"/>
      <c r="K287" s="602" t="s">
        <v>972</v>
      </c>
      <c r="L287" s="602" t="s">
        <v>973</v>
      </c>
      <c r="M287" s="602" t="s">
        <v>974</v>
      </c>
      <c r="N287" s="247">
        <f>+SUM(N288:N296)</f>
        <v>2431544.085</v>
      </c>
      <c r="O287" s="247">
        <f>+H288-N287</f>
        <v>0.43800000008195639</v>
      </c>
    </row>
    <row r="288" spans="2:15" ht="12" customHeight="1">
      <c r="B288" s="287" t="s">
        <v>551</v>
      </c>
      <c r="C288" s="286" t="s">
        <v>553</v>
      </c>
      <c r="D288" s="316">
        <v>426000</v>
      </c>
      <c r="E288" s="541">
        <f>66409.323+78245+78245+24314+33513+33144+33144</f>
        <v>347014.32299999997</v>
      </c>
      <c r="F288" s="543">
        <f t="shared" ref="F288:F314" si="17">+E288/D288*100</f>
        <v>81.458761267605624</v>
      </c>
      <c r="G288" s="373"/>
      <c r="H288" s="241">
        <v>2431544.523</v>
      </c>
      <c r="J288" s="541">
        <f>66409.323+78245+78245+24314</f>
        <v>247213.323</v>
      </c>
      <c r="K288" s="602">
        <f>33512903/1000</f>
        <v>33512.902999999998</v>
      </c>
      <c r="L288" s="602">
        <f>33144029/1000</f>
        <v>33144.029000000002</v>
      </c>
      <c r="M288" s="602">
        <f>33144029/1000</f>
        <v>33144.029000000002</v>
      </c>
      <c r="N288" s="247">
        <f>+SUM(J288:M288)</f>
        <v>347014.28399999999</v>
      </c>
    </row>
    <row r="289" spans="2:14" ht="12" customHeight="1">
      <c r="B289" s="287" t="s">
        <v>551</v>
      </c>
      <c r="C289" s="286" t="s">
        <v>554</v>
      </c>
      <c r="D289" s="316">
        <v>117000</v>
      </c>
      <c r="E289" s="541">
        <f>17525.475+20856+20856+9027+8916+8916</f>
        <v>86096.475000000006</v>
      </c>
      <c r="F289" s="543">
        <f t="shared" si="17"/>
        <v>73.586730769230783</v>
      </c>
      <c r="G289" s="373"/>
      <c r="J289" s="541">
        <f>17525.475+20856+20856</f>
        <v>59237.474999999999</v>
      </c>
      <c r="K289" s="602">
        <f>9027150/1000</f>
        <v>9027.15</v>
      </c>
      <c r="L289" s="602">
        <f>8915775/1000</f>
        <v>8915.7749999999996</v>
      </c>
      <c r="M289" s="602">
        <f>8915775/1000</f>
        <v>8915.7749999999996</v>
      </c>
      <c r="N289" s="247">
        <f t="shared" ref="N289:N296" si="18">+SUM(J289:M289)</f>
        <v>86096.174999999988</v>
      </c>
    </row>
    <row r="290" spans="2:14" ht="12" customHeight="1">
      <c r="B290" s="287" t="s">
        <v>551</v>
      </c>
      <c r="C290" s="286" t="s">
        <v>555</v>
      </c>
      <c r="D290" s="316">
        <v>415000</v>
      </c>
      <c r="E290" s="541">
        <f>68750.55+81291+81291+24313+35802+35802+35802</f>
        <v>363051.55</v>
      </c>
      <c r="F290" s="543">
        <f t="shared" si="17"/>
        <v>87.482301204819279</v>
      </c>
      <c r="G290" s="373"/>
      <c r="J290" s="541">
        <f>68750.55+81291+81291+24313</f>
        <v>255645.55</v>
      </c>
      <c r="K290" s="602">
        <f>35801700/1000</f>
        <v>35801.699999999997</v>
      </c>
      <c r="L290" s="602">
        <f>35801700/1000</f>
        <v>35801.699999999997</v>
      </c>
      <c r="M290" s="602">
        <f>35801700/1000</f>
        <v>35801.699999999997</v>
      </c>
      <c r="N290" s="247">
        <f t="shared" si="18"/>
        <v>363050.65</v>
      </c>
    </row>
    <row r="291" spans="2:14" ht="12" customHeight="1">
      <c r="B291" s="287" t="s">
        <v>551</v>
      </c>
      <c r="C291" s="286" t="s">
        <v>556</v>
      </c>
      <c r="D291" s="276">
        <v>0</v>
      </c>
      <c r="E291" s="541">
        <v>0</v>
      </c>
      <c r="F291" s="543">
        <v>0</v>
      </c>
      <c r="G291" s="373"/>
      <c r="J291" s="541">
        <v>0</v>
      </c>
      <c r="N291" s="247">
        <f t="shared" si="18"/>
        <v>0</v>
      </c>
    </row>
    <row r="292" spans="2:14" ht="12" customHeight="1">
      <c r="B292" s="287" t="s">
        <v>551</v>
      </c>
      <c r="C292" s="286" t="s">
        <v>557</v>
      </c>
      <c r="D292" s="316">
        <v>320000</v>
      </c>
      <c r="E292" s="541">
        <f>45065.625+51819+51819+24313+22811+22254+22254</f>
        <v>240335.625</v>
      </c>
      <c r="F292" s="543">
        <f t="shared" si="17"/>
        <v>75.104882812499994</v>
      </c>
      <c r="G292" s="373"/>
      <c r="J292" s="541">
        <f>45065.625+51819+51819+24313</f>
        <v>173016.625</v>
      </c>
      <c r="K292" s="602">
        <f>22811250/1000</f>
        <v>22811.25</v>
      </c>
      <c r="L292" s="602">
        <f>22254375/1000</f>
        <v>22254.375</v>
      </c>
      <c r="M292" s="602">
        <f>22254375/1000</f>
        <v>22254.375</v>
      </c>
      <c r="N292" s="247">
        <f t="shared" si="18"/>
        <v>240336.625</v>
      </c>
    </row>
    <row r="293" spans="2:14" ht="12" customHeight="1">
      <c r="B293" s="287" t="s">
        <v>551</v>
      </c>
      <c r="C293" s="286" t="s">
        <v>558</v>
      </c>
      <c r="D293" s="316">
        <v>320000</v>
      </c>
      <c r="E293" s="541">
        <f>33757.625+52047+52047+24313+20346+33307</f>
        <v>215817.625</v>
      </c>
      <c r="F293" s="543">
        <f t="shared" si="17"/>
        <v>67.443007812499999</v>
      </c>
      <c r="G293" s="373"/>
      <c r="J293" s="541">
        <f>33757.625+52047+52047+24313</f>
        <v>162164.625</v>
      </c>
      <c r="K293" s="602">
        <f>20243.74+102</f>
        <v>20345.740000000002</v>
      </c>
      <c r="L293" s="602">
        <v>0</v>
      </c>
      <c r="M293" s="602">
        <f>33307230/1000</f>
        <v>33307.230000000003</v>
      </c>
      <c r="N293" s="247">
        <f t="shared" si="18"/>
        <v>215817.595</v>
      </c>
    </row>
    <row r="294" spans="2:14" ht="12" customHeight="1">
      <c r="B294" s="287" t="s">
        <v>551</v>
      </c>
      <c r="C294" s="286" t="s">
        <v>559</v>
      </c>
      <c r="D294" s="316">
        <v>710000</v>
      </c>
      <c r="E294" s="541">
        <f>352723+98096</f>
        <v>450819</v>
      </c>
      <c r="F294" s="543">
        <f t="shared" si="17"/>
        <v>63.495633802816897</v>
      </c>
      <c r="G294" s="373"/>
      <c r="J294" s="541">
        <v>352723</v>
      </c>
      <c r="M294" s="602">
        <f>98095756/1000</f>
        <v>98095.755999999994</v>
      </c>
      <c r="N294" s="247">
        <f t="shared" si="18"/>
        <v>450818.75599999999</v>
      </c>
    </row>
    <row r="295" spans="2:14" ht="12" customHeight="1">
      <c r="B295" s="287" t="s">
        <v>551</v>
      </c>
      <c r="C295" s="286" t="s">
        <v>560</v>
      </c>
      <c r="D295" s="316">
        <v>725000</v>
      </c>
      <c r="E295" s="541">
        <f>113553+133956+57552+56958+56958</f>
        <v>418977</v>
      </c>
      <c r="F295" s="543">
        <f t="shared" si="17"/>
        <v>57.789931034482755</v>
      </c>
      <c r="G295" s="373"/>
      <c r="J295" s="541">
        <f>113553+133956</f>
        <v>247509</v>
      </c>
      <c r="K295" s="602">
        <f>57552000/1000</f>
        <v>57552</v>
      </c>
      <c r="L295" s="602">
        <f>56958000/1000</f>
        <v>56958</v>
      </c>
      <c r="M295" s="602">
        <f>56958000/1000</f>
        <v>56958</v>
      </c>
      <c r="N295" s="247">
        <f t="shared" si="18"/>
        <v>418977</v>
      </c>
    </row>
    <row r="296" spans="2:14" ht="12" customHeight="1">
      <c r="B296" s="287" t="s">
        <v>551</v>
      </c>
      <c r="C296" s="286" t="s">
        <v>561</v>
      </c>
      <c r="D296" s="316">
        <v>335000</v>
      </c>
      <c r="E296" s="541">
        <f>53460+71280+71280+24313+29700+29700+29700</f>
        <v>309433</v>
      </c>
      <c r="F296" s="543">
        <f t="shared" si="17"/>
        <v>92.368059701492527</v>
      </c>
      <c r="G296" s="373"/>
      <c r="J296" s="541">
        <f>53460+71280+71280+24313</f>
        <v>220333</v>
      </c>
      <c r="K296" s="602">
        <f>29700000/1000</f>
        <v>29700</v>
      </c>
      <c r="L296" s="602">
        <f>29700000/1000</f>
        <v>29700</v>
      </c>
      <c r="M296" s="602">
        <f>29700000/1000</f>
        <v>29700</v>
      </c>
      <c r="N296" s="247">
        <f t="shared" si="18"/>
        <v>309433</v>
      </c>
    </row>
    <row r="297" spans="2:14" ht="12" customHeight="1">
      <c r="B297" s="287" t="s">
        <v>562</v>
      </c>
      <c r="C297" s="286" t="s">
        <v>563</v>
      </c>
      <c r="D297" s="316">
        <v>108000</v>
      </c>
      <c r="E297" s="539">
        <v>0</v>
      </c>
      <c r="F297" s="543">
        <f t="shared" si="17"/>
        <v>0</v>
      </c>
      <c r="G297" s="373"/>
    </row>
    <row r="298" spans="2:14" ht="12" customHeight="1">
      <c r="B298" s="287" t="s">
        <v>564</v>
      </c>
      <c r="C298" s="286" t="s">
        <v>565</v>
      </c>
      <c r="D298" s="316">
        <v>3588000</v>
      </c>
      <c r="E298" s="541">
        <f>3588000000/1000</f>
        <v>3588000</v>
      </c>
      <c r="F298" s="543">
        <f t="shared" si="17"/>
        <v>100</v>
      </c>
      <c r="G298" s="373"/>
    </row>
    <row r="299" spans="2:14" ht="12" customHeight="1">
      <c r="B299" s="287" t="s">
        <v>566</v>
      </c>
      <c r="C299" s="286" t="s">
        <v>567</v>
      </c>
      <c r="D299" s="276">
        <v>0</v>
      </c>
      <c r="E299" s="539">
        <v>0</v>
      </c>
      <c r="F299" s="543">
        <v>0</v>
      </c>
      <c r="G299" s="373"/>
    </row>
    <row r="300" spans="2:14" ht="12" customHeight="1">
      <c r="B300" s="287" t="s">
        <v>566</v>
      </c>
      <c r="C300" s="286" t="s">
        <v>568</v>
      </c>
      <c r="D300" s="316">
        <v>330000</v>
      </c>
      <c r="E300" s="551">
        <f>239433425/1000</f>
        <v>239433.42499999999</v>
      </c>
      <c r="F300" s="543">
        <f t="shared" si="17"/>
        <v>72.555583333333331</v>
      </c>
      <c r="G300" s="373"/>
    </row>
    <row r="301" spans="2:14" ht="12" customHeight="1">
      <c r="B301" s="287" t="s">
        <v>566</v>
      </c>
      <c r="C301" s="286" t="s">
        <v>569</v>
      </c>
      <c r="D301" s="316">
        <v>204000</v>
      </c>
      <c r="E301" s="539">
        <v>0</v>
      </c>
      <c r="F301" s="543">
        <f t="shared" si="17"/>
        <v>0</v>
      </c>
      <c r="G301" s="373"/>
    </row>
    <row r="302" spans="2:14" ht="12" customHeight="1">
      <c r="B302" s="287" t="s">
        <v>566</v>
      </c>
      <c r="C302" s="286" t="s">
        <v>570</v>
      </c>
      <c r="D302" s="316">
        <v>240000</v>
      </c>
      <c r="E302" s="539">
        <v>0</v>
      </c>
      <c r="F302" s="543">
        <f t="shared" si="17"/>
        <v>0</v>
      </c>
      <c r="G302" s="373"/>
    </row>
    <row r="303" spans="2:14" ht="12" customHeight="1">
      <c r="B303" s="287" t="s">
        <v>571</v>
      </c>
      <c r="C303" s="286" t="s">
        <v>572</v>
      </c>
      <c r="D303" s="316">
        <v>3340000</v>
      </c>
      <c r="E303" s="541">
        <f>3146000000/1000</f>
        <v>3146000</v>
      </c>
      <c r="F303" s="543">
        <f t="shared" si="17"/>
        <v>94.191616766467064</v>
      </c>
      <c r="G303" s="373"/>
    </row>
    <row r="304" spans="2:14" ht="12" customHeight="1">
      <c r="B304" s="287"/>
      <c r="C304" s="286" t="s">
        <v>573</v>
      </c>
      <c r="D304" s="276"/>
      <c r="E304" s="539"/>
      <c r="F304" s="543"/>
      <c r="G304" s="373"/>
    </row>
    <row r="305" spans="2:7" ht="12" customHeight="1">
      <c r="B305" s="287" t="s">
        <v>574</v>
      </c>
      <c r="C305" s="286" t="s">
        <v>575</v>
      </c>
      <c r="D305" s="316">
        <v>700000</v>
      </c>
      <c r="E305" s="541">
        <f>1051047467/1000</f>
        <v>1051047.4669999999</v>
      </c>
      <c r="F305" s="543">
        <f t="shared" si="17"/>
        <v>150.14963814285713</v>
      </c>
      <c r="G305" s="373"/>
    </row>
    <row r="306" spans="2:7" ht="12" hidden="1" customHeight="1">
      <c r="B306" s="287"/>
      <c r="C306" s="286" t="s">
        <v>576</v>
      </c>
      <c r="D306" s="316">
        <v>0</v>
      </c>
      <c r="E306" s="539">
        <v>0</v>
      </c>
      <c r="F306" s="543" t="e">
        <f t="shared" si="17"/>
        <v>#DIV/0!</v>
      </c>
      <c r="G306" s="373"/>
    </row>
    <row r="307" spans="2:7" ht="12" hidden="1" customHeight="1">
      <c r="B307" s="287"/>
      <c r="C307" s="286" t="s">
        <v>577</v>
      </c>
      <c r="D307" s="316">
        <v>0</v>
      </c>
      <c r="E307" s="539">
        <v>0</v>
      </c>
      <c r="F307" s="543" t="e">
        <f t="shared" si="17"/>
        <v>#DIV/0!</v>
      </c>
      <c r="G307" s="373"/>
    </row>
    <row r="308" spans="2:7" ht="12" customHeight="1">
      <c r="B308" s="287" t="s">
        <v>578</v>
      </c>
      <c r="C308" s="286" t="s">
        <v>579</v>
      </c>
      <c r="D308" s="316">
        <v>290000</v>
      </c>
      <c r="E308" s="539">
        <v>0</v>
      </c>
      <c r="F308" s="543">
        <f t="shared" si="17"/>
        <v>0</v>
      </c>
      <c r="G308" s="373"/>
    </row>
    <row r="309" spans="2:7" ht="12" customHeight="1">
      <c r="B309" s="287" t="s">
        <v>578</v>
      </c>
      <c r="C309" s="286" t="s">
        <v>580</v>
      </c>
      <c r="D309" s="316">
        <v>160000</v>
      </c>
      <c r="E309" s="539">
        <v>0</v>
      </c>
      <c r="F309" s="543">
        <f t="shared" si="17"/>
        <v>0</v>
      </c>
      <c r="G309" s="373"/>
    </row>
    <row r="310" spans="2:7" ht="12" customHeight="1">
      <c r="B310" s="287" t="s">
        <v>578</v>
      </c>
      <c r="C310" s="286" t="s">
        <v>581</v>
      </c>
      <c r="D310" s="316">
        <v>180000</v>
      </c>
      <c r="E310" s="539">
        <v>0</v>
      </c>
      <c r="F310" s="543">
        <f t="shared" si="17"/>
        <v>0</v>
      </c>
      <c r="G310" s="373"/>
    </row>
    <row r="311" spans="2:7" ht="12" hidden="1" customHeight="1">
      <c r="B311" s="287"/>
      <c r="C311" s="286" t="s">
        <v>582</v>
      </c>
      <c r="D311" s="316">
        <v>0</v>
      </c>
      <c r="E311" s="539">
        <v>0</v>
      </c>
      <c r="F311" s="543" t="e">
        <f t="shared" si="17"/>
        <v>#DIV/0!</v>
      </c>
      <c r="G311" s="373"/>
    </row>
    <row r="312" spans="2:7" ht="12" customHeight="1">
      <c r="B312" s="287"/>
      <c r="C312" s="286" t="s">
        <v>583</v>
      </c>
      <c r="D312" s="316"/>
      <c r="E312" s="539">
        <v>0</v>
      </c>
      <c r="F312" s="543">
        <v>0</v>
      </c>
      <c r="G312" s="373"/>
    </row>
    <row r="313" spans="2:7" ht="12" customHeight="1">
      <c r="B313" s="287" t="s">
        <v>584</v>
      </c>
      <c r="C313" s="286" t="s">
        <v>585</v>
      </c>
      <c r="D313" s="316">
        <v>700000</v>
      </c>
      <c r="E313" s="316">
        <f>275452435/1000</f>
        <v>275452.435</v>
      </c>
      <c r="F313" s="543">
        <f t="shared" si="17"/>
        <v>39.350347857142857</v>
      </c>
      <c r="G313" s="373"/>
    </row>
    <row r="314" spans="2:7" ht="12" customHeight="1">
      <c r="B314" s="287" t="s">
        <v>586</v>
      </c>
      <c r="C314" s="286" t="s">
        <v>587</v>
      </c>
      <c r="D314" s="316">
        <v>1754849.04</v>
      </c>
      <c r="E314" s="316">
        <f>631341779/1000</f>
        <v>631341.77899999998</v>
      </c>
      <c r="F314" s="543">
        <f t="shared" si="17"/>
        <v>35.976985177026968</v>
      </c>
      <c r="G314" s="373"/>
    </row>
    <row r="315" spans="2:7" ht="12" customHeight="1">
      <c r="B315" s="287"/>
      <c r="C315" s="320"/>
      <c r="D315" s="300"/>
      <c r="E315" s="300"/>
      <c r="F315" s="530"/>
      <c r="G315" s="370"/>
    </row>
    <row r="316" spans="2:7" ht="12" customHeight="1">
      <c r="B316" s="529"/>
      <c r="C316" s="531" t="s">
        <v>588</v>
      </c>
      <c r="D316" s="532">
        <f>SUM(D286:D314)</f>
        <v>17004849.039999999</v>
      </c>
      <c r="E316" s="532">
        <f>SUM(E286:E314)</f>
        <v>12907395.547</v>
      </c>
      <c r="F316" s="544">
        <f>+E316/D316*100</f>
        <v>75.904205421867132</v>
      </c>
      <c r="G316" s="374"/>
    </row>
    <row r="317" spans="2:7" ht="0.75" customHeight="1">
      <c r="B317" s="287"/>
      <c r="C317" s="321" t="s">
        <v>441</v>
      </c>
      <c r="D317" s="322"/>
      <c r="E317" s="322"/>
      <c r="F317" s="322"/>
      <c r="G317" s="373"/>
    </row>
    <row r="318" spans="2:7" ht="12" customHeight="1">
      <c r="B318" s="274" t="s">
        <v>353</v>
      </c>
      <c r="C318" s="315" t="s">
        <v>412</v>
      </c>
      <c r="D318" s="297"/>
      <c r="E318" s="297"/>
      <c r="F318" s="297"/>
      <c r="G318" s="370"/>
    </row>
    <row r="319" spans="2:7" ht="12" customHeight="1">
      <c r="B319" s="287"/>
      <c r="C319" s="286" t="s">
        <v>589</v>
      </c>
      <c r="D319" s="323"/>
      <c r="E319" s="323"/>
      <c r="F319" s="323"/>
      <c r="G319" s="370"/>
    </row>
    <row r="320" spans="2:7" ht="12" customHeight="1">
      <c r="B320" s="287" t="s">
        <v>590</v>
      </c>
      <c r="C320" s="286" t="s">
        <v>591</v>
      </c>
      <c r="D320" s="316">
        <v>115266.1875</v>
      </c>
      <c r="E320" s="316">
        <f>89810052/1000</f>
        <v>89810.051999999996</v>
      </c>
      <c r="F320" s="543">
        <f t="shared" ref="F320:F324" si="19">+E320/D320*100</f>
        <v>77.915348766089792</v>
      </c>
      <c r="G320" s="373"/>
    </row>
    <row r="321" spans="2:7" ht="12" hidden="1" customHeight="1">
      <c r="B321" s="287"/>
      <c r="C321" s="286" t="s">
        <v>592</v>
      </c>
      <c r="D321" s="316">
        <v>0</v>
      </c>
      <c r="E321" s="539">
        <v>0</v>
      </c>
      <c r="F321" s="543" t="e">
        <f t="shared" si="19"/>
        <v>#DIV/0!</v>
      </c>
      <c r="G321" s="373"/>
    </row>
    <row r="322" spans="2:7" ht="12" hidden="1" customHeight="1">
      <c r="B322" s="287"/>
      <c r="C322" s="286" t="s">
        <v>593</v>
      </c>
      <c r="D322" s="316">
        <v>0</v>
      </c>
      <c r="E322" s="539">
        <v>0</v>
      </c>
      <c r="F322" s="543" t="e">
        <f t="shared" si="19"/>
        <v>#DIV/0!</v>
      </c>
      <c r="G322" s="373"/>
    </row>
    <row r="323" spans="2:7" ht="12" hidden="1" customHeight="1">
      <c r="B323" s="287"/>
      <c r="C323" s="286" t="s">
        <v>594</v>
      </c>
      <c r="D323" s="316">
        <v>0</v>
      </c>
      <c r="E323" s="539">
        <v>0</v>
      </c>
      <c r="F323" s="543" t="e">
        <f t="shared" si="19"/>
        <v>#DIV/0!</v>
      </c>
      <c r="G323" s="373"/>
    </row>
    <row r="324" spans="2:7" ht="12" customHeight="1">
      <c r="B324" s="287" t="s">
        <v>595</v>
      </c>
      <c r="C324" s="286" t="s">
        <v>596</v>
      </c>
      <c r="D324" s="316">
        <v>9662</v>
      </c>
      <c r="E324" s="539">
        <v>0</v>
      </c>
      <c r="F324" s="543">
        <f t="shared" si="19"/>
        <v>0</v>
      </c>
      <c r="G324" s="373"/>
    </row>
    <row r="325" spans="2:7" ht="12" customHeight="1">
      <c r="B325" s="287"/>
      <c r="C325" s="286" t="s">
        <v>597</v>
      </c>
      <c r="D325" s="276">
        <v>0</v>
      </c>
      <c r="E325" s="539">
        <v>0</v>
      </c>
      <c r="F325" s="543">
        <v>0</v>
      </c>
      <c r="G325" s="373"/>
    </row>
    <row r="326" spans="2:7" ht="12" customHeight="1">
      <c r="B326" s="287"/>
      <c r="C326" s="289" t="s">
        <v>598</v>
      </c>
      <c r="D326" s="526">
        <f t="shared" ref="D326:E326" si="20">SUM(D320:D325)</f>
        <v>124928.1875</v>
      </c>
      <c r="E326" s="526">
        <f t="shared" si="20"/>
        <v>89810.051999999996</v>
      </c>
      <c r="F326" s="544">
        <f>+E326/D326*100</f>
        <v>71.889342026994512</v>
      </c>
      <c r="G326" s="370"/>
    </row>
    <row r="327" spans="2:7" ht="12" customHeight="1">
      <c r="B327" s="287" t="s">
        <v>441</v>
      </c>
      <c r="C327" s="286" t="s">
        <v>599</v>
      </c>
      <c r="D327" s="325"/>
      <c r="E327" s="325"/>
      <c r="F327" s="325"/>
      <c r="G327" s="373"/>
    </row>
    <row r="328" spans="2:7" ht="12" hidden="1" customHeight="1">
      <c r="B328" s="287"/>
      <c r="C328" s="286" t="s">
        <v>591</v>
      </c>
      <c r="D328" s="316">
        <v>0</v>
      </c>
      <c r="E328" s="316">
        <v>0</v>
      </c>
      <c r="F328" s="316">
        <v>0</v>
      </c>
      <c r="G328" s="373"/>
    </row>
    <row r="329" spans="2:7" ht="12" hidden="1" customHeight="1">
      <c r="B329" s="287"/>
      <c r="C329" s="286" t="s">
        <v>592</v>
      </c>
      <c r="D329" s="316">
        <v>0</v>
      </c>
      <c r="E329" s="316">
        <v>0</v>
      </c>
      <c r="F329" s="316">
        <v>0</v>
      </c>
      <c r="G329" s="373"/>
    </row>
    <row r="330" spans="2:7" ht="12" hidden="1" customHeight="1">
      <c r="B330" s="287"/>
      <c r="C330" s="286" t="s">
        <v>593</v>
      </c>
      <c r="D330" s="316">
        <v>0</v>
      </c>
      <c r="E330" s="316">
        <v>0</v>
      </c>
      <c r="F330" s="316">
        <v>0</v>
      </c>
      <c r="G330" s="373"/>
    </row>
    <row r="331" spans="2:7" ht="12" hidden="1" customHeight="1">
      <c r="B331" s="287"/>
      <c r="C331" s="286" t="s">
        <v>594</v>
      </c>
      <c r="D331" s="316">
        <v>0</v>
      </c>
      <c r="E331" s="316">
        <v>0</v>
      </c>
      <c r="F331" s="316">
        <v>0</v>
      </c>
      <c r="G331" s="373"/>
    </row>
    <row r="332" spans="2:7" ht="12" customHeight="1">
      <c r="B332" s="287" t="s">
        <v>600</v>
      </c>
      <c r="C332" s="286" t="s">
        <v>596</v>
      </c>
      <c r="D332" s="316">
        <v>4520</v>
      </c>
      <c r="E332" s="539">
        <v>0</v>
      </c>
      <c r="F332" s="543">
        <f t="shared" ref="F332" si="21">+E332/D332*100</f>
        <v>0</v>
      </c>
      <c r="G332" s="373"/>
    </row>
    <row r="333" spans="2:7" ht="12" customHeight="1">
      <c r="B333" s="287" t="s">
        <v>600</v>
      </c>
      <c r="C333" s="286" t="s">
        <v>597</v>
      </c>
      <c r="D333" s="276">
        <v>0</v>
      </c>
      <c r="E333" s="599">
        <v>0</v>
      </c>
      <c r="F333" s="276">
        <v>0</v>
      </c>
      <c r="G333" s="373"/>
    </row>
    <row r="334" spans="2:7" ht="12" customHeight="1">
      <c r="B334" s="287"/>
      <c r="C334" s="289" t="s">
        <v>601</v>
      </c>
      <c r="D334" s="526">
        <f t="shared" ref="D334" si="22">SUM(D328:D333)</f>
        <v>4520</v>
      </c>
      <c r="E334" s="600">
        <f>+SUM(E332:E333)</f>
        <v>0</v>
      </c>
      <c r="F334" s="544">
        <f>+E334/D334*100</f>
        <v>0</v>
      </c>
      <c r="G334" s="370"/>
    </row>
    <row r="335" spans="2:7" ht="12" customHeight="1">
      <c r="B335" s="287"/>
      <c r="C335" s="286" t="s">
        <v>602</v>
      </c>
      <c r="D335" s="325"/>
      <c r="E335" s="325"/>
      <c r="F335" s="325"/>
      <c r="G335" s="373"/>
    </row>
    <row r="336" spans="2:7" ht="12" hidden="1" customHeight="1">
      <c r="B336" s="287"/>
      <c r="C336" s="286" t="s">
        <v>603</v>
      </c>
      <c r="D336" s="316">
        <v>0</v>
      </c>
      <c r="E336" s="316">
        <v>0</v>
      </c>
      <c r="F336" s="316">
        <v>0</v>
      </c>
      <c r="G336" s="373"/>
    </row>
    <row r="337" spans="2:7" ht="12" hidden="1" customHeight="1">
      <c r="B337" s="287"/>
      <c r="C337" s="286" t="s">
        <v>604</v>
      </c>
      <c r="D337" s="316">
        <v>0</v>
      </c>
      <c r="E337" s="316">
        <v>0</v>
      </c>
      <c r="F337" s="316">
        <v>0</v>
      </c>
      <c r="G337" s="373"/>
    </row>
    <row r="338" spans="2:7" ht="12" customHeight="1">
      <c r="B338" s="287" t="s">
        <v>605</v>
      </c>
      <c r="C338" s="286" t="s">
        <v>606</v>
      </c>
      <c r="D338" s="316">
        <v>432000</v>
      </c>
      <c r="E338" s="316">
        <f>203664710/1000</f>
        <v>203664.71</v>
      </c>
      <c r="F338" s="543">
        <f t="shared" ref="F338" si="23">+E338/D338*100</f>
        <v>47.144608796296296</v>
      </c>
      <c r="G338" s="373"/>
    </row>
    <row r="339" spans="2:7" ht="12" customHeight="1">
      <c r="B339" s="287"/>
      <c r="C339" s="289" t="s">
        <v>607</v>
      </c>
      <c r="D339" s="526">
        <f>SUM(D336:D338)</f>
        <v>432000</v>
      </c>
      <c r="E339" s="526">
        <f>SUM(E336:E338)</f>
        <v>203664.71</v>
      </c>
      <c r="F339" s="544">
        <f>+E339/D339*100</f>
        <v>47.144608796296296</v>
      </c>
      <c r="G339" s="370"/>
    </row>
    <row r="340" spans="2:7" ht="12" customHeight="1">
      <c r="B340" s="287"/>
      <c r="C340" s="286" t="s">
        <v>608</v>
      </c>
      <c r="D340" s="325"/>
      <c r="E340" s="325"/>
      <c r="F340" s="325"/>
      <c r="G340" s="373"/>
    </row>
    <row r="341" spans="2:7" ht="12" customHeight="1">
      <c r="B341" s="287" t="s">
        <v>609</v>
      </c>
      <c r="C341" s="286" t="s">
        <v>610</v>
      </c>
      <c r="D341" s="316">
        <v>16951.46875</v>
      </c>
      <c r="E341" s="316">
        <f>8385820/1000</f>
        <v>8385.82</v>
      </c>
      <c r="F341" s="543">
        <f t="shared" ref="F341" si="24">+E341/D341*100</f>
        <v>49.469577673026116</v>
      </c>
      <c r="G341" s="373"/>
    </row>
    <row r="342" spans="2:7" ht="12" customHeight="1">
      <c r="B342" s="287" t="s">
        <v>609</v>
      </c>
      <c r="C342" s="286" t="s">
        <v>611</v>
      </c>
      <c r="D342" s="276">
        <v>0</v>
      </c>
      <c r="E342" s="276">
        <v>0</v>
      </c>
      <c r="F342" s="276">
        <v>0</v>
      </c>
      <c r="G342" s="373"/>
    </row>
    <row r="343" spans="2:7" ht="12" customHeight="1">
      <c r="B343" s="287"/>
      <c r="C343" s="289" t="s">
        <v>612</v>
      </c>
      <c r="D343" s="526">
        <f t="shared" ref="D343:E343" si="25">SUM(D341:D342)</f>
        <v>16951.46875</v>
      </c>
      <c r="E343" s="526">
        <f t="shared" si="25"/>
        <v>8385.82</v>
      </c>
      <c r="F343" s="544">
        <f>+E343/D343*100</f>
        <v>49.469577673026116</v>
      </c>
      <c r="G343" s="370"/>
    </row>
    <row r="344" spans="2:7" ht="12" customHeight="1">
      <c r="B344" s="287"/>
      <c r="C344" s="286" t="s">
        <v>613</v>
      </c>
      <c r="D344" s="297"/>
      <c r="E344" s="297"/>
      <c r="F344" s="297"/>
      <c r="G344" s="370"/>
    </row>
    <row r="345" spans="2:7" ht="12" customHeight="1">
      <c r="B345" s="287" t="s">
        <v>614</v>
      </c>
      <c r="C345" s="286" t="s">
        <v>610</v>
      </c>
      <c r="D345" s="316">
        <v>67804</v>
      </c>
      <c r="E345" s="316">
        <f>49298697/1000</f>
        <v>49298.697</v>
      </c>
      <c r="F345" s="543">
        <f t="shared" ref="F345" si="26">+E345/D345*100</f>
        <v>72.707652940829448</v>
      </c>
      <c r="G345" s="373"/>
    </row>
    <row r="346" spans="2:7" ht="12" customHeight="1">
      <c r="B346" s="287" t="s">
        <v>614</v>
      </c>
      <c r="C346" s="286" t="s">
        <v>611</v>
      </c>
      <c r="D346" s="276">
        <v>0</v>
      </c>
      <c r="E346" s="276">
        <v>0</v>
      </c>
      <c r="F346" s="276">
        <v>0</v>
      </c>
      <c r="G346" s="373"/>
    </row>
    <row r="347" spans="2:7" ht="12" customHeight="1">
      <c r="B347" s="287"/>
      <c r="C347" s="289" t="s">
        <v>615</v>
      </c>
      <c r="D347" s="526">
        <f t="shared" ref="D347:E347" si="27">SUM(D345:D346)</f>
        <v>67804</v>
      </c>
      <c r="E347" s="526">
        <f t="shared" si="27"/>
        <v>49298.697</v>
      </c>
      <c r="F347" s="544">
        <f>+E347/D347*100</f>
        <v>72.707652940829448</v>
      </c>
      <c r="G347" s="370"/>
    </row>
    <row r="348" spans="2:7" ht="12" customHeight="1">
      <c r="B348" s="287"/>
      <c r="C348" s="286" t="s">
        <v>616</v>
      </c>
      <c r="D348" s="325"/>
      <c r="E348" s="325"/>
      <c r="F348" s="325"/>
      <c r="G348" s="373"/>
    </row>
    <row r="349" spans="2:7" ht="12" customHeight="1">
      <c r="B349" s="287" t="s">
        <v>617</v>
      </c>
      <c r="C349" s="286" t="s">
        <v>610</v>
      </c>
      <c r="D349" s="316">
        <v>33902</v>
      </c>
      <c r="E349" s="316">
        <f>17202999/1000</f>
        <v>17202.999</v>
      </c>
      <c r="F349" s="543">
        <f t="shared" ref="F349" si="28">+E349/D349*100</f>
        <v>50.74331602855289</v>
      </c>
      <c r="G349" s="373"/>
    </row>
    <row r="350" spans="2:7" ht="12" customHeight="1">
      <c r="B350" s="287" t="s">
        <v>617</v>
      </c>
      <c r="C350" s="286" t="s">
        <v>611</v>
      </c>
      <c r="D350" s="276">
        <v>0</v>
      </c>
      <c r="E350" s="276">
        <v>0</v>
      </c>
      <c r="F350" s="276">
        <v>0</v>
      </c>
      <c r="G350" s="373"/>
    </row>
    <row r="351" spans="2:7" ht="11.25" customHeight="1">
      <c r="B351" s="287"/>
      <c r="C351" s="289" t="s">
        <v>618</v>
      </c>
      <c r="D351" s="526">
        <f t="shared" ref="D351:E351" si="29">SUM(D349:D350)</f>
        <v>33902</v>
      </c>
      <c r="E351" s="526">
        <f t="shared" si="29"/>
        <v>17202.999</v>
      </c>
      <c r="F351" s="544">
        <f>+E351/D351*100</f>
        <v>50.74331602855289</v>
      </c>
      <c r="G351" s="370"/>
    </row>
    <row r="352" spans="2:7" ht="12" hidden="1" customHeight="1">
      <c r="B352" s="287"/>
      <c r="C352" s="286" t="s">
        <v>619</v>
      </c>
      <c r="D352" s="325">
        <v>0</v>
      </c>
      <c r="E352" s="325">
        <v>0</v>
      </c>
      <c r="F352" s="325">
        <v>0</v>
      </c>
      <c r="G352" s="373"/>
    </row>
    <row r="353" spans="2:7" ht="12" hidden="1" customHeight="1">
      <c r="B353" s="287"/>
      <c r="C353" s="286" t="s">
        <v>620</v>
      </c>
      <c r="D353" s="316">
        <v>0</v>
      </c>
      <c r="E353" s="316">
        <v>0</v>
      </c>
      <c r="F353" s="316">
        <v>0</v>
      </c>
      <c r="G353" s="373"/>
    </row>
    <row r="354" spans="2:7" ht="12" hidden="1" customHeight="1">
      <c r="B354" s="287"/>
      <c r="C354" s="286" t="s">
        <v>621</v>
      </c>
      <c r="D354" s="316">
        <v>0</v>
      </c>
      <c r="E354" s="316">
        <v>0</v>
      </c>
      <c r="F354" s="316">
        <v>0</v>
      </c>
      <c r="G354" s="373"/>
    </row>
    <row r="355" spans="2:7" ht="12" customHeight="1">
      <c r="B355" s="287"/>
      <c r="C355" s="286" t="s">
        <v>622</v>
      </c>
      <c r="D355" s="316"/>
      <c r="E355" s="316"/>
      <c r="F355" s="316"/>
      <c r="G355" s="373"/>
    </row>
    <row r="356" spans="2:7" ht="12" customHeight="1">
      <c r="B356" s="287" t="s">
        <v>623</v>
      </c>
      <c r="C356" s="286" t="s">
        <v>624</v>
      </c>
      <c r="D356" s="316">
        <v>625000</v>
      </c>
      <c r="E356" s="316">
        <f>124674700/1000</f>
        <v>124674.7</v>
      </c>
      <c r="F356" s="543">
        <f t="shared" ref="F356:F358" si="30">+E356/D356*100</f>
        <v>19.947952000000001</v>
      </c>
      <c r="G356" s="373"/>
    </row>
    <row r="357" spans="2:7" ht="12" customHeight="1">
      <c r="B357" s="287" t="s">
        <v>625</v>
      </c>
      <c r="C357" s="286" t="s">
        <v>626</v>
      </c>
      <c r="D357" s="316">
        <v>125000</v>
      </c>
      <c r="E357" s="276">
        <f>90764000/1000</f>
        <v>90764</v>
      </c>
      <c r="F357" s="543">
        <f t="shared" si="30"/>
        <v>72.611199999999997</v>
      </c>
      <c r="G357" s="373"/>
    </row>
    <row r="358" spans="2:7" ht="12" customHeight="1">
      <c r="B358" s="287" t="s">
        <v>625</v>
      </c>
      <c r="C358" s="286" t="s">
        <v>627</v>
      </c>
      <c r="D358" s="324">
        <v>93749.5</v>
      </c>
      <c r="E358" s="276">
        <v>0</v>
      </c>
      <c r="F358" s="543">
        <f t="shared" si="30"/>
        <v>0</v>
      </c>
      <c r="G358" s="373"/>
    </row>
    <row r="359" spans="2:7" ht="12" customHeight="1">
      <c r="B359" s="287"/>
      <c r="C359" s="289" t="s">
        <v>628</v>
      </c>
      <c r="D359" s="526">
        <f t="shared" ref="D359:E359" si="31">SUM(D356:D358)</f>
        <v>843749.5</v>
      </c>
      <c r="E359" s="526">
        <f t="shared" si="31"/>
        <v>215438.7</v>
      </c>
      <c r="F359" s="544">
        <f>+E359/D359*100</f>
        <v>25.533490686512998</v>
      </c>
      <c r="G359" s="370"/>
    </row>
    <row r="360" spans="2:7" ht="12" customHeight="1">
      <c r="B360" s="287" t="s">
        <v>629</v>
      </c>
      <c r="C360" s="286" t="s">
        <v>630</v>
      </c>
      <c r="D360" s="276">
        <v>0</v>
      </c>
      <c r="E360" s="276">
        <v>0</v>
      </c>
      <c r="F360" s="276">
        <v>0</v>
      </c>
      <c r="G360" s="373"/>
    </row>
    <row r="361" spans="2:7" ht="12" customHeight="1">
      <c r="B361" s="287" t="s">
        <v>631</v>
      </c>
      <c r="C361" s="286" t="s">
        <v>632</v>
      </c>
      <c r="D361" s="316">
        <v>90404.5</v>
      </c>
      <c r="E361" s="316">
        <f>2181300/1000</f>
        <v>2181.3000000000002</v>
      </c>
      <c r="F361" s="543">
        <f t="shared" ref="F361" si="32">+E361/D361*100</f>
        <v>2.4128223705678371</v>
      </c>
      <c r="G361" s="373"/>
    </row>
    <row r="362" spans="2:7" ht="12" customHeight="1">
      <c r="B362" s="529"/>
      <c r="C362" s="531" t="s">
        <v>633</v>
      </c>
      <c r="D362" s="532">
        <f t="shared" ref="D362:E362" si="33">SUM(D326,D334,D339,D343,D347,D351,D352:D354,D359,D360:D361)</f>
        <v>1614259.65625</v>
      </c>
      <c r="E362" s="532">
        <f t="shared" si="33"/>
        <v>585982.27800000005</v>
      </c>
      <c r="F362" s="544">
        <f>+E362/D362*100</f>
        <v>36.300373098666419</v>
      </c>
      <c r="G362" s="374"/>
    </row>
    <row r="363" spans="2:7">
      <c r="B363" s="291"/>
      <c r="C363" s="328"/>
      <c r="D363" s="330"/>
      <c r="E363" s="330"/>
      <c r="F363" s="330"/>
      <c r="G363" s="369"/>
    </row>
    <row r="364" spans="2:7" ht="9.75" customHeight="1">
      <c r="B364" s="307"/>
      <c r="C364" s="318"/>
      <c r="D364" s="296"/>
      <c r="E364" s="296"/>
      <c r="F364" s="296"/>
      <c r="G364" s="375"/>
    </row>
    <row r="365" spans="2:7" ht="5.25" customHeight="1">
      <c r="B365" s="307"/>
      <c r="C365" s="318"/>
      <c r="D365" s="263"/>
      <c r="E365" s="263"/>
      <c r="F365" s="263"/>
      <c r="G365" s="376"/>
    </row>
    <row r="366" spans="2:7" ht="3.75" customHeight="1">
      <c r="B366" s="307"/>
      <c r="C366" s="318"/>
      <c r="D366" s="263"/>
      <c r="E366" s="263"/>
      <c r="F366" s="263"/>
      <c r="G366" s="376"/>
    </row>
    <row r="367" spans="2:7" ht="24" customHeight="1">
      <c r="B367" s="1045" t="s">
        <v>117</v>
      </c>
      <c r="C367" s="1047" t="s">
        <v>3</v>
      </c>
      <c r="D367" s="1049" t="s">
        <v>937</v>
      </c>
      <c r="E367" s="1049" t="s">
        <v>970</v>
      </c>
      <c r="F367" s="598" t="s">
        <v>881</v>
      </c>
      <c r="G367" s="360"/>
    </row>
    <row r="368" spans="2:7" ht="32.25" customHeight="1">
      <c r="B368" s="1046"/>
      <c r="C368" s="1048"/>
      <c r="D368" s="1050"/>
      <c r="E368" s="1050"/>
      <c r="F368" s="597" t="s">
        <v>969</v>
      </c>
      <c r="G368" s="360"/>
    </row>
    <row r="369" spans="2:7" ht="12" customHeight="1">
      <c r="B369" s="517">
        <v>1</v>
      </c>
      <c r="C369" s="250">
        <v>2</v>
      </c>
      <c r="D369" s="518">
        <v>3</v>
      </c>
      <c r="E369" s="518">
        <v>4</v>
      </c>
      <c r="F369" s="518">
        <v>5</v>
      </c>
      <c r="G369" s="362"/>
    </row>
    <row r="370" spans="2:7" ht="12" customHeight="1">
      <c r="B370" s="287"/>
      <c r="C370" s="286"/>
      <c r="D370" s="326"/>
      <c r="E370" s="326"/>
      <c r="F370" s="326"/>
      <c r="G370" s="364"/>
    </row>
    <row r="371" spans="2:7" ht="12" customHeight="1">
      <c r="B371" s="274" t="s">
        <v>354</v>
      </c>
      <c r="C371" s="315" t="s">
        <v>413</v>
      </c>
      <c r="D371" s="294"/>
      <c r="E371" s="294"/>
      <c r="F371" s="294"/>
      <c r="G371" s="369"/>
    </row>
    <row r="372" spans="2:7" ht="12" hidden="1" customHeight="1">
      <c r="B372" s="287"/>
      <c r="C372" s="286" t="s">
        <v>634</v>
      </c>
      <c r="D372" s="294">
        <v>0</v>
      </c>
      <c r="E372" s="294">
        <v>0</v>
      </c>
      <c r="F372" s="294">
        <v>0</v>
      </c>
      <c r="G372" s="369"/>
    </row>
    <row r="373" spans="2:7" ht="12" hidden="1" customHeight="1">
      <c r="B373" s="287"/>
      <c r="C373" s="286" t="s">
        <v>635</v>
      </c>
      <c r="D373" s="294">
        <v>0</v>
      </c>
      <c r="E373" s="294">
        <v>0</v>
      </c>
      <c r="F373" s="294">
        <v>0</v>
      </c>
      <c r="G373" s="369"/>
    </row>
    <row r="374" spans="2:7" ht="12" hidden="1" customHeight="1">
      <c r="B374" s="287"/>
      <c r="C374" s="286" t="s">
        <v>636</v>
      </c>
      <c r="D374" s="294">
        <v>0</v>
      </c>
      <c r="E374" s="294">
        <v>0</v>
      </c>
      <c r="F374" s="294">
        <v>0</v>
      </c>
      <c r="G374" s="369"/>
    </row>
    <row r="375" spans="2:7" ht="12" hidden="1" customHeight="1">
      <c r="B375" s="287"/>
      <c r="C375" s="286" t="s">
        <v>637</v>
      </c>
      <c r="D375" s="294">
        <v>0</v>
      </c>
      <c r="E375" s="294">
        <v>0</v>
      </c>
      <c r="F375" s="294">
        <v>0</v>
      </c>
      <c r="G375" s="369"/>
    </row>
    <row r="376" spans="2:7" ht="12" hidden="1" customHeight="1">
      <c r="B376" s="287"/>
      <c r="C376" s="286" t="s">
        <v>638</v>
      </c>
      <c r="D376" s="294">
        <v>0</v>
      </c>
      <c r="E376" s="294">
        <v>0</v>
      </c>
      <c r="F376" s="294">
        <v>0</v>
      </c>
      <c r="G376" s="369"/>
    </row>
    <row r="377" spans="2:7" ht="12" customHeight="1">
      <c r="B377" s="287" t="s">
        <v>639</v>
      </c>
      <c r="C377" s="286" t="s">
        <v>640</v>
      </c>
      <c r="D377" s="316">
        <v>45202</v>
      </c>
      <c r="E377" s="276">
        <v>0</v>
      </c>
      <c r="F377" s="543">
        <f t="shared" ref="F377:F381" si="34">+E377/D377*100</f>
        <v>0</v>
      </c>
      <c r="G377" s="373"/>
    </row>
    <row r="378" spans="2:7" ht="12" customHeight="1">
      <c r="B378" s="287" t="s">
        <v>641</v>
      </c>
      <c r="C378" s="286" t="s">
        <v>642</v>
      </c>
      <c r="D378" s="316">
        <v>27122</v>
      </c>
      <c r="E378" s="316">
        <f>26094836/1000</f>
        <v>26094.835999999999</v>
      </c>
      <c r="F378" s="543">
        <f t="shared" si="34"/>
        <v>96.212801415824785</v>
      </c>
      <c r="G378" s="373"/>
    </row>
    <row r="379" spans="2:7" ht="12" customHeight="1">
      <c r="B379" s="287" t="s">
        <v>643</v>
      </c>
      <c r="C379" s="286" t="s">
        <v>644</v>
      </c>
      <c r="D379" s="276">
        <v>0</v>
      </c>
      <c r="E379" s="316">
        <f>1656000/1000</f>
        <v>1656</v>
      </c>
      <c r="F379" s="543">
        <v>0</v>
      </c>
      <c r="G379" s="373"/>
    </row>
    <row r="380" spans="2:7" ht="12" customHeight="1">
      <c r="B380" s="287" t="s">
        <v>645</v>
      </c>
      <c r="C380" s="286" t="s">
        <v>646</v>
      </c>
      <c r="D380" s="276">
        <v>0</v>
      </c>
      <c r="E380" s="276">
        <v>0</v>
      </c>
      <c r="F380" s="543">
        <v>0</v>
      </c>
      <c r="G380" s="373"/>
    </row>
    <row r="381" spans="2:7" ht="12" customHeight="1">
      <c r="B381" s="287" t="s">
        <v>647</v>
      </c>
      <c r="C381" s="286" t="s">
        <v>648</v>
      </c>
      <c r="D381" s="316">
        <v>40682</v>
      </c>
      <c r="E381" s="316">
        <f>6396700/1000</f>
        <v>6396.7</v>
      </c>
      <c r="F381" s="543">
        <f t="shared" si="34"/>
        <v>15.723661570227618</v>
      </c>
      <c r="G381" s="373"/>
    </row>
    <row r="382" spans="2:7" ht="12" customHeight="1">
      <c r="B382" s="529"/>
      <c r="C382" s="531" t="s">
        <v>649</v>
      </c>
      <c r="D382" s="532">
        <f t="shared" ref="D382" si="35">SUM(D372:D381)</f>
        <v>113006</v>
      </c>
      <c r="E382" s="532">
        <f t="shared" ref="E382" si="36">SUM(E372:E381)</f>
        <v>34147.536</v>
      </c>
      <c r="F382" s="544">
        <f>+E382/D382*100</f>
        <v>30.217453940498736</v>
      </c>
      <c r="G382" s="374"/>
    </row>
    <row r="383" spans="2:7" ht="12" customHeight="1">
      <c r="B383" s="287"/>
      <c r="C383" s="286"/>
      <c r="D383" s="325"/>
      <c r="E383" s="325"/>
      <c r="F383" s="325"/>
      <c r="G383" s="373"/>
    </row>
    <row r="384" spans="2:7" ht="12" customHeight="1">
      <c r="B384" s="274" t="s">
        <v>355</v>
      </c>
      <c r="C384" s="315" t="s">
        <v>414</v>
      </c>
      <c r="D384" s="294"/>
      <c r="E384" s="294"/>
      <c r="F384" s="294"/>
      <c r="G384" s="369"/>
    </row>
    <row r="385" spans="2:7" ht="12" customHeight="1">
      <c r="B385" s="287" t="s">
        <v>650</v>
      </c>
      <c r="C385" s="286" t="s">
        <v>651</v>
      </c>
      <c r="D385" s="276">
        <v>0</v>
      </c>
      <c r="E385" s="276">
        <v>0</v>
      </c>
      <c r="F385" s="543">
        <v>0</v>
      </c>
      <c r="G385" s="369"/>
    </row>
    <row r="386" spans="2:7" ht="12" customHeight="1">
      <c r="B386" s="287" t="s">
        <v>652</v>
      </c>
      <c r="C386" s="286" t="s">
        <v>653</v>
      </c>
      <c r="D386" s="276">
        <v>0</v>
      </c>
      <c r="E386" s="276">
        <v>0</v>
      </c>
      <c r="F386" s="543">
        <v>0</v>
      </c>
      <c r="G386" s="369"/>
    </row>
    <row r="387" spans="2:7" ht="12" customHeight="1">
      <c r="B387" s="287" t="s">
        <v>654</v>
      </c>
      <c r="C387" s="286" t="s">
        <v>655</v>
      </c>
      <c r="D387" s="276">
        <v>0</v>
      </c>
      <c r="E387" s="276">
        <v>0</v>
      </c>
      <c r="F387" s="543">
        <v>0</v>
      </c>
      <c r="G387" s="369"/>
    </row>
    <row r="388" spans="2:7" ht="12" customHeight="1">
      <c r="B388" s="287" t="s">
        <v>656</v>
      </c>
      <c r="C388" s="286" t="s">
        <v>657</v>
      </c>
      <c r="D388" s="276">
        <v>0</v>
      </c>
      <c r="E388" s="276">
        <v>0</v>
      </c>
      <c r="F388" s="543">
        <v>0</v>
      </c>
      <c r="G388" s="369"/>
    </row>
    <row r="389" spans="2:7" ht="12" customHeight="1">
      <c r="B389" s="287" t="s">
        <v>658</v>
      </c>
      <c r="C389" s="286" t="s">
        <v>659</v>
      </c>
      <c r="D389" s="276">
        <v>0</v>
      </c>
      <c r="E389" s="276">
        <v>0</v>
      </c>
      <c r="F389" s="543">
        <v>0</v>
      </c>
      <c r="G389" s="369"/>
    </row>
    <row r="390" spans="2:7" ht="12" customHeight="1">
      <c r="B390" s="287" t="s">
        <v>660</v>
      </c>
      <c r="C390" s="286" t="s">
        <v>661</v>
      </c>
      <c r="D390" s="276">
        <v>0</v>
      </c>
      <c r="E390" s="276">
        <v>0</v>
      </c>
      <c r="F390" s="543">
        <v>0</v>
      </c>
      <c r="G390" s="369"/>
    </row>
    <row r="391" spans="2:7" ht="12" customHeight="1">
      <c r="B391" s="287" t="s">
        <v>662</v>
      </c>
      <c r="C391" s="286" t="s">
        <v>663</v>
      </c>
      <c r="D391" s="276">
        <v>0</v>
      </c>
      <c r="E391" s="276">
        <v>0</v>
      </c>
      <c r="F391" s="543">
        <v>0</v>
      </c>
      <c r="G391" s="369"/>
    </row>
    <row r="392" spans="2:7" ht="12" customHeight="1">
      <c r="B392" s="287" t="s">
        <v>664</v>
      </c>
      <c r="C392" s="286" t="s">
        <v>665</v>
      </c>
      <c r="D392" s="276">
        <v>0</v>
      </c>
      <c r="E392" s="276">
        <v>0</v>
      </c>
      <c r="F392" s="543">
        <v>0</v>
      </c>
      <c r="G392" s="369"/>
    </row>
    <row r="393" spans="2:7" ht="12" customHeight="1">
      <c r="B393" s="287" t="s">
        <v>666</v>
      </c>
      <c r="C393" s="286" t="s">
        <v>667</v>
      </c>
      <c r="D393" s="276">
        <v>0</v>
      </c>
      <c r="E393" s="276">
        <v>0</v>
      </c>
      <c r="F393" s="543">
        <v>0</v>
      </c>
      <c r="G393" s="369"/>
    </row>
    <row r="394" spans="2:7" ht="12" customHeight="1">
      <c r="B394" s="287" t="s">
        <v>668</v>
      </c>
      <c r="C394" s="286" t="s">
        <v>669</v>
      </c>
      <c r="D394" s="276">
        <v>0</v>
      </c>
      <c r="E394" s="276">
        <v>0</v>
      </c>
      <c r="F394" s="543">
        <v>0</v>
      </c>
      <c r="G394" s="369"/>
    </row>
    <row r="395" spans="2:7" ht="12" customHeight="1">
      <c r="B395" s="287" t="s">
        <v>670</v>
      </c>
      <c r="C395" s="286" t="s">
        <v>671</v>
      </c>
      <c r="D395" s="316">
        <v>253248</v>
      </c>
      <c r="E395" s="276">
        <v>0</v>
      </c>
      <c r="F395" s="543">
        <v>0</v>
      </c>
      <c r="G395" s="373"/>
    </row>
    <row r="396" spans="2:7" ht="12" hidden="1" customHeight="1">
      <c r="B396" s="287"/>
      <c r="C396" s="286" t="s">
        <v>672</v>
      </c>
      <c r="D396" s="316">
        <v>0</v>
      </c>
      <c r="E396" s="276">
        <v>0</v>
      </c>
      <c r="F396" s="543" t="e">
        <f t="shared" ref="F396:F402" si="37">+E396/D396*100</f>
        <v>#DIV/0!</v>
      </c>
      <c r="G396" s="373"/>
    </row>
    <row r="397" spans="2:7" ht="12" hidden="1" customHeight="1">
      <c r="B397" s="287"/>
      <c r="C397" s="286" t="s">
        <v>673</v>
      </c>
      <c r="D397" s="316">
        <v>0</v>
      </c>
      <c r="E397" s="276">
        <v>0</v>
      </c>
      <c r="F397" s="543" t="e">
        <f t="shared" si="37"/>
        <v>#DIV/0!</v>
      </c>
      <c r="G397" s="373"/>
    </row>
    <row r="398" spans="2:7" ht="12" hidden="1" customHeight="1">
      <c r="B398" s="287"/>
      <c r="C398" s="286" t="s">
        <v>674</v>
      </c>
      <c r="D398" s="316">
        <v>0</v>
      </c>
      <c r="E398" s="276">
        <v>0</v>
      </c>
      <c r="F398" s="543" t="e">
        <f t="shared" si="37"/>
        <v>#DIV/0!</v>
      </c>
      <c r="G398" s="373"/>
    </row>
    <row r="399" spans="2:7" ht="12" hidden="1" customHeight="1">
      <c r="B399" s="287"/>
      <c r="C399" s="286" t="s">
        <v>675</v>
      </c>
      <c r="D399" s="316">
        <v>0</v>
      </c>
      <c r="E399" s="276">
        <v>0</v>
      </c>
      <c r="F399" s="543" t="e">
        <f t="shared" si="37"/>
        <v>#DIV/0!</v>
      </c>
      <c r="G399" s="373"/>
    </row>
    <row r="400" spans="2:7" ht="12" hidden="1" customHeight="1">
      <c r="B400" s="287"/>
      <c r="C400" s="286" t="s">
        <v>676</v>
      </c>
      <c r="D400" s="316">
        <v>0</v>
      </c>
      <c r="E400" s="276">
        <v>0</v>
      </c>
      <c r="F400" s="543" t="e">
        <f t="shared" si="37"/>
        <v>#DIV/0!</v>
      </c>
      <c r="G400" s="373"/>
    </row>
    <row r="401" spans="2:7" ht="12" hidden="1" customHeight="1">
      <c r="B401" s="287"/>
      <c r="C401" s="286" t="s">
        <v>677</v>
      </c>
      <c r="D401" s="316">
        <v>0</v>
      </c>
      <c r="E401" s="276">
        <v>0</v>
      </c>
      <c r="F401" s="543" t="e">
        <f t="shared" si="37"/>
        <v>#DIV/0!</v>
      </c>
      <c r="G401" s="373"/>
    </row>
    <row r="402" spans="2:7" ht="12" customHeight="1">
      <c r="B402" s="287" t="s">
        <v>678</v>
      </c>
      <c r="C402" s="286" t="s">
        <v>679</v>
      </c>
      <c r="D402" s="316">
        <v>7579752</v>
      </c>
      <c r="E402" s="519">
        <v>0</v>
      </c>
      <c r="F402" s="543">
        <f t="shared" si="37"/>
        <v>0</v>
      </c>
      <c r="G402" s="373"/>
    </row>
    <row r="403" spans="2:7" ht="12" customHeight="1">
      <c r="B403" s="529"/>
      <c r="C403" s="531" t="s">
        <v>680</v>
      </c>
      <c r="D403" s="532">
        <f>D395+D402</f>
        <v>7833000</v>
      </c>
      <c r="E403" s="533">
        <f>+SUM(E385:E402)</f>
        <v>0</v>
      </c>
      <c r="F403" s="544">
        <f>+E403/D403*100</f>
        <v>0</v>
      </c>
      <c r="G403" s="374"/>
    </row>
    <row r="404" spans="2:7" ht="12" customHeight="1">
      <c r="B404" s="287"/>
      <c r="C404" s="286"/>
      <c r="D404" s="325"/>
      <c r="E404" s="325"/>
      <c r="F404" s="325"/>
      <c r="G404" s="373"/>
    </row>
    <row r="405" spans="2:7" ht="11.25" customHeight="1">
      <c r="B405" s="274" t="s">
        <v>356</v>
      </c>
      <c r="C405" s="315" t="s">
        <v>415</v>
      </c>
      <c r="D405" s="316"/>
      <c r="E405" s="316"/>
      <c r="F405" s="316"/>
      <c r="G405" s="373"/>
    </row>
    <row r="406" spans="2:7" ht="12" customHeight="1">
      <c r="B406" s="287" t="s">
        <v>681</v>
      </c>
      <c r="C406" s="286" t="s">
        <v>682</v>
      </c>
      <c r="D406" s="316">
        <v>3000000</v>
      </c>
      <c r="E406" s="276">
        <v>0</v>
      </c>
      <c r="F406" s="543">
        <f t="shared" ref="F406:F415" si="38">+E406/D406*100</f>
        <v>0</v>
      </c>
      <c r="G406" s="373"/>
    </row>
    <row r="407" spans="2:7" ht="12" customHeight="1">
      <c r="B407" s="287" t="s">
        <v>683</v>
      </c>
      <c r="C407" s="286" t="s">
        <v>684</v>
      </c>
      <c r="D407" s="276">
        <v>0</v>
      </c>
      <c r="E407" s="276">
        <v>0</v>
      </c>
      <c r="F407" s="543">
        <v>0</v>
      </c>
      <c r="G407" s="373"/>
    </row>
    <row r="408" spans="2:7" ht="12" customHeight="1">
      <c r="B408" s="287" t="s">
        <v>685</v>
      </c>
      <c r="C408" s="286" t="s">
        <v>686</v>
      </c>
      <c r="D408" s="276">
        <v>0</v>
      </c>
      <c r="E408" s="276">
        <v>0</v>
      </c>
      <c r="F408" s="543">
        <v>0</v>
      </c>
      <c r="G408" s="373"/>
    </row>
    <row r="409" spans="2:7" ht="12" customHeight="1">
      <c r="B409" s="287" t="s">
        <v>687</v>
      </c>
      <c r="C409" s="286" t="s">
        <v>688</v>
      </c>
      <c r="D409" s="276">
        <v>0</v>
      </c>
      <c r="E409" s="276">
        <v>0</v>
      </c>
      <c r="F409" s="543">
        <v>0</v>
      </c>
      <c r="G409" s="373"/>
    </row>
    <row r="410" spans="2:7" ht="12" customHeight="1">
      <c r="B410" s="287" t="s">
        <v>689</v>
      </c>
      <c r="C410" s="286" t="s">
        <v>690</v>
      </c>
      <c r="D410" s="276">
        <v>0</v>
      </c>
      <c r="E410" s="276">
        <v>0</v>
      </c>
      <c r="F410" s="543">
        <v>0</v>
      </c>
      <c r="G410" s="373"/>
    </row>
    <row r="411" spans="2:7" ht="12" customHeight="1">
      <c r="B411" s="287" t="s">
        <v>691</v>
      </c>
      <c r="C411" s="286" t="s">
        <v>692</v>
      </c>
      <c r="D411" s="276">
        <v>0</v>
      </c>
      <c r="E411" s="276">
        <v>0</v>
      </c>
      <c r="F411" s="543">
        <v>0</v>
      </c>
      <c r="G411" s="373"/>
    </row>
    <row r="412" spans="2:7" ht="12" customHeight="1">
      <c r="B412" s="287" t="s">
        <v>693</v>
      </c>
      <c r="C412" s="286" t="s">
        <v>694</v>
      </c>
      <c r="D412" s="276">
        <v>0</v>
      </c>
      <c r="E412" s="276">
        <v>0</v>
      </c>
      <c r="F412" s="543">
        <v>0</v>
      </c>
      <c r="G412" s="373"/>
    </row>
    <row r="413" spans="2:7" ht="12" customHeight="1">
      <c r="B413" s="287" t="s">
        <v>695</v>
      </c>
      <c r="C413" s="286" t="s">
        <v>696</v>
      </c>
      <c r="D413" s="276">
        <v>0</v>
      </c>
      <c r="E413" s="276">
        <v>0</v>
      </c>
      <c r="F413" s="543">
        <v>0</v>
      </c>
      <c r="G413" s="373"/>
    </row>
    <row r="414" spans="2:7" ht="12" customHeight="1">
      <c r="B414" s="287" t="s">
        <v>697</v>
      </c>
      <c r="C414" s="286" t="s">
        <v>698</v>
      </c>
      <c r="D414" s="276">
        <v>0</v>
      </c>
      <c r="E414" s="276">
        <v>0</v>
      </c>
      <c r="F414" s="543">
        <v>0</v>
      </c>
      <c r="G414" s="373"/>
    </row>
    <row r="415" spans="2:7" ht="12" customHeight="1">
      <c r="B415" s="287" t="s">
        <v>699</v>
      </c>
      <c r="C415" s="286" t="s">
        <v>700</v>
      </c>
      <c r="D415" s="316">
        <v>88200</v>
      </c>
      <c r="E415" s="294">
        <f>116475788/1000</f>
        <v>116475.788</v>
      </c>
      <c r="F415" s="543">
        <f t="shared" si="38"/>
        <v>132.05871655328798</v>
      </c>
      <c r="G415" s="373"/>
    </row>
    <row r="416" spans="2:7" ht="12" customHeight="1">
      <c r="B416" s="529"/>
      <c r="C416" s="531" t="s">
        <v>701</v>
      </c>
      <c r="D416" s="532">
        <f t="shared" ref="D416:E416" si="39">SUM(D406:D415)</f>
        <v>3088200</v>
      </c>
      <c r="E416" s="532">
        <f t="shared" si="39"/>
        <v>116475.788</v>
      </c>
      <c r="F416" s="544">
        <f>+E416/D416*100</f>
        <v>3.7716400492196103</v>
      </c>
      <c r="G416" s="374"/>
    </row>
    <row r="417" spans="2:7" ht="12" customHeight="1">
      <c r="B417" s="287"/>
      <c r="C417" s="288"/>
      <c r="D417" s="297"/>
      <c r="E417" s="297"/>
      <c r="F417" s="297"/>
      <c r="G417" s="370"/>
    </row>
    <row r="418" spans="2:7" ht="12" customHeight="1">
      <c r="B418" s="274" t="s">
        <v>357</v>
      </c>
      <c r="C418" s="332" t="s">
        <v>416</v>
      </c>
      <c r="D418" s="319"/>
      <c r="E418" s="319"/>
      <c r="F418" s="319"/>
      <c r="G418" s="370"/>
    </row>
    <row r="419" spans="2:7" ht="12" hidden="1" customHeight="1">
      <c r="B419" s="287"/>
      <c r="C419" s="286" t="s">
        <v>702</v>
      </c>
      <c r="D419" s="316" t="e">
        <f>SUM(#REF!)</f>
        <v>#REF!</v>
      </c>
      <c r="E419" s="316" t="e">
        <f>SUM(#REF!)</f>
        <v>#REF!</v>
      </c>
      <c r="F419" s="316" t="e">
        <f>SUM(#REF!)</f>
        <v>#REF!</v>
      </c>
      <c r="G419" s="373"/>
    </row>
    <row r="420" spans="2:7" ht="12" hidden="1" customHeight="1">
      <c r="B420" s="287"/>
      <c r="C420" s="286" t="s">
        <v>703</v>
      </c>
      <c r="D420" s="316" t="e">
        <f>SUM(#REF!)</f>
        <v>#REF!</v>
      </c>
      <c r="E420" s="316" t="e">
        <f>SUM(#REF!)</f>
        <v>#REF!</v>
      </c>
      <c r="F420" s="316" t="e">
        <f>SUM(#REF!)</f>
        <v>#REF!</v>
      </c>
      <c r="G420" s="373"/>
    </row>
    <row r="421" spans="2:7" ht="12" hidden="1" customHeight="1">
      <c r="B421" s="287"/>
      <c r="C421" s="286" t="s">
        <v>704</v>
      </c>
      <c r="D421" s="316" t="e">
        <f>SUM(#REF!)</f>
        <v>#REF!</v>
      </c>
      <c r="E421" s="316" t="e">
        <f>SUM(#REF!)</f>
        <v>#REF!</v>
      </c>
      <c r="F421" s="316" t="e">
        <f>SUM(#REF!)</f>
        <v>#REF!</v>
      </c>
      <c r="G421" s="373"/>
    </row>
    <row r="422" spans="2:7" ht="12" customHeight="1">
      <c r="B422" s="287" t="s">
        <v>705</v>
      </c>
      <c r="C422" s="286" t="s">
        <v>706</v>
      </c>
      <c r="D422" s="276">
        <v>0</v>
      </c>
      <c r="E422" s="316">
        <v>0</v>
      </c>
      <c r="F422" s="543">
        <v>0</v>
      </c>
      <c r="G422" s="373"/>
    </row>
    <row r="423" spans="2:7" ht="12" customHeight="1">
      <c r="B423" s="287" t="s">
        <v>707</v>
      </c>
      <c r="C423" s="286" t="s">
        <v>708</v>
      </c>
      <c r="D423" s="316">
        <v>252000</v>
      </c>
      <c r="E423" s="294">
        <f>190300000/1000</f>
        <v>190300</v>
      </c>
      <c r="F423" s="543">
        <f t="shared" ref="F423:F437" si="40">+E423/D423*100</f>
        <v>75.515873015873012</v>
      </c>
      <c r="G423" s="373"/>
    </row>
    <row r="424" spans="2:7" ht="12" customHeight="1">
      <c r="B424" s="287" t="s">
        <v>709</v>
      </c>
      <c r="C424" s="286" t="s">
        <v>710</v>
      </c>
      <c r="D424" s="276">
        <v>0</v>
      </c>
      <c r="E424" s="294">
        <v>0</v>
      </c>
      <c r="F424" s="543">
        <v>0</v>
      </c>
      <c r="G424" s="373"/>
    </row>
    <row r="425" spans="2:7" ht="12" customHeight="1">
      <c r="B425" s="287" t="s">
        <v>711</v>
      </c>
      <c r="C425" s="286" t="s">
        <v>712</v>
      </c>
      <c r="D425" s="316">
        <v>781200</v>
      </c>
      <c r="E425" s="294">
        <f>635250000/1000</f>
        <v>635250</v>
      </c>
      <c r="F425" s="543">
        <f t="shared" si="40"/>
        <v>81.317204301075279</v>
      </c>
      <c r="G425" s="373"/>
    </row>
    <row r="426" spans="2:7" ht="12" hidden="1" customHeight="1">
      <c r="B426" s="287"/>
      <c r="C426" s="286" t="s">
        <v>713</v>
      </c>
      <c r="D426" s="316">
        <v>0</v>
      </c>
      <c r="E426" s="294">
        <v>0</v>
      </c>
      <c r="F426" s="543" t="e">
        <f t="shared" si="40"/>
        <v>#DIV/0!</v>
      </c>
      <c r="G426" s="373"/>
    </row>
    <row r="427" spans="2:7" ht="12" hidden="1" customHeight="1">
      <c r="B427" s="287"/>
      <c r="C427" s="286" t="s">
        <v>714</v>
      </c>
      <c r="D427" s="316">
        <v>0</v>
      </c>
      <c r="E427" s="294">
        <v>0</v>
      </c>
      <c r="F427" s="543" t="e">
        <f t="shared" si="40"/>
        <v>#DIV/0!</v>
      </c>
      <c r="G427" s="373"/>
    </row>
    <row r="428" spans="2:7" ht="12" hidden="1" customHeight="1">
      <c r="B428" s="287"/>
      <c r="C428" s="286" t="s">
        <v>715</v>
      </c>
      <c r="D428" s="316">
        <v>0</v>
      </c>
      <c r="E428" s="294">
        <v>0</v>
      </c>
      <c r="F428" s="543" t="e">
        <f t="shared" si="40"/>
        <v>#DIV/0!</v>
      </c>
      <c r="G428" s="373"/>
    </row>
    <row r="429" spans="2:7" ht="12" hidden="1" customHeight="1">
      <c r="B429" s="287"/>
      <c r="C429" s="286" t="s">
        <v>716</v>
      </c>
      <c r="D429" s="316">
        <v>0</v>
      </c>
      <c r="E429" s="294">
        <v>0</v>
      </c>
      <c r="F429" s="543" t="e">
        <f t="shared" si="40"/>
        <v>#DIV/0!</v>
      </c>
      <c r="G429" s="373"/>
    </row>
    <row r="430" spans="2:7" ht="12" hidden="1" customHeight="1">
      <c r="B430" s="287"/>
      <c r="C430" s="286" t="s">
        <v>717</v>
      </c>
      <c r="D430" s="316">
        <v>0</v>
      </c>
      <c r="E430" s="294">
        <v>0</v>
      </c>
      <c r="F430" s="543" t="e">
        <f t="shared" si="40"/>
        <v>#DIV/0!</v>
      </c>
      <c r="G430" s="373"/>
    </row>
    <row r="431" spans="2:7" ht="12" hidden="1" customHeight="1">
      <c r="B431" s="287"/>
      <c r="C431" s="286" t="s">
        <v>718</v>
      </c>
      <c r="D431" s="316">
        <v>0</v>
      </c>
      <c r="E431" s="294">
        <v>0</v>
      </c>
      <c r="F431" s="543" t="e">
        <f t="shared" si="40"/>
        <v>#DIV/0!</v>
      </c>
      <c r="G431" s="373"/>
    </row>
    <row r="432" spans="2:7" ht="12" hidden="1" customHeight="1">
      <c r="B432" s="287"/>
      <c r="C432" s="286" t="s">
        <v>719</v>
      </c>
      <c r="D432" s="316">
        <v>0</v>
      </c>
      <c r="E432" s="294">
        <v>0</v>
      </c>
      <c r="F432" s="543" t="e">
        <f t="shared" si="40"/>
        <v>#DIV/0!</v>
      </c>
      <c r="G432" s="373"/>
    </row>
    <row r="433" spans="2:7" ht="12" hidden="1" customHeight="1">
      <c r="B433" s="287"/>
      <c r="C433" s="286" t="s">
        <v>720</v>
      </c>
      <c r="D433" s="316">
        <v>0</v>
      </c>
      <c r="E433" s="294">
        <v>0</v>
      </c>
      <c r="F433" s="543" t="e">
        <f t="shared" si="40"/>
        <v>#DIV/0!</v>
      </c>
      <c r="G433" s="373"/>
    </row>
    <row r="434" spans="2:7" ht="12" hidden="1" customHeight="1">
      <c r="B434" s="287"/>
      <c r="C434" s="286" t="s">
        <v>721</v>
      </c>
      <c r="D434" s="316">
        <v>0</v>
      </c>
      <c r="E434" s="294">
        <v>0</v>
      </c>
      <c r="F434" s="543" t="e">
        <f t="shared" si="40"/>
        <v>#DIV/0!</v>
      </c>
      <c r="G434" s="373"/>
    </row>
    <row r="435" spans="2:7" ht="12" customHeight="1">
      <c r="B435" s="287" t="s">
        <v>722</v>
      </c>
      <c r="C435" s="286" t="s">
        <v>723</v>
      </c>
      <c r="D435" s="316">
        <v>504000</v>
      </c>
      <c r="E435" s="294">
        <f>762113140/1000</f>
        <v>762113.14</v>
      </c>
      <c r="F435" s="543">
        <f t="shared" si="40"/>
        <v>151.21292460317463</v>
      </c>
      <c r="G435" s="373"/>
    </row>
    <row r="436" spans="2:7" ht="12" customHeight="1">
      <c r="B436" s="287" t="s">
        <v>724</v>
      </c>
      <c r="C436" s="286" t="s">
        <v>725</v>
      </c>
      <c r="D436" s="276">
        <v>0</v>
      </c>
      <c r="E436" s="276">
        <v>0</v>
      </c>
      <c r="F436" s="543">
        <v>0</v>
      </c>
      <c r="G436" s="373"/>
    </row>
    <row r="437" spans="2:7" ht="12" customHeight="1">
      <c r="B437" s="287" t="s">
        <v>726</v>
      </c>
      <c r="C437" s="286" t="s">
        <v>727</v>
      </c>
      <c r="D437" s="316">
        <v>96810</v>
      </c>
      <c r="E437" s="276">
        <f>1064000/1000</f>
        <v>1064</v>
      </c>
      <c r="F437" s="543">
        <f t="shared" si="40"/>
        <v>1.0990600144613161</v>
      </c>
      <c r="G437" s="373"/>
    </row>
    <row r="438" spans="2:7" ht="12" customHeight="1">
      <c r="B438" s="529"/>
      <c r="C438" s="531" t="s">
        <v>728</v>
      </c>
      <c r="D438" s="532">
        <f>D437+D435+D425+D423</f>
        <v>1634010</v>
      </c>
      <c r="E438" s="532">
        <f>E437+E435+E425+E423</f>
        <v>1588727.1400000001</v>
      </c>
      <c r="F438" s="544">
        <f>+E438/D438*100</f>
        <v>97.228728098359269</v>
      </c>
      <c r="G438" s="374"/>
    </row>
    <row r="439" spans="2:7" ht="12" hidden="1" customHeight="1">
      <c r="B439" s="287"/>
      <c r="C439" s="286"/>
      <c r="D439" s="333"/>
      <c r="E439" s="333"/>
      <c r="F439" s="333"/>
      <c r="G439" s="369"/>
    </row>
    <row r="440" spans="2:7" ht="12" customHeight="1">
      <c r="B440" s="274" t="s">
        <v>358</v>
      </c>
      <c r="C440" s="315" t="s">
        <v>417</v>
      </c>
      <c r="D440" s="294"/>
      <c r="E440" s="294"/>
      <c r="F440" s="294"/>
      <c r="G440" s="369"/>
    </row>
    <row r="441" spans="2:7" ht="12" customHeight="1">
      <c r="B441" s="287"/>
      <c r="C441" s="286"/>
      <c r="D441" s="294"/>
      <c r="E441" s="294"/>
      <c r="F441" s="294"/>
      <c r="G441" s="369"/>
    </row>
    <row r="442" spans="2:7" ht="12" customHeight="1">
      <c r="B442" s="287" t="s">
        <v>729</v>
      </c>
      <c r="C442" s="286" t="s">
        <v>730</v>
      </c>
      <c r="D442" s="276">
        <v>0</v>
      </c>
      <c r="E442" s="276">
        <v>0</v>
      </c>
      <c r="F442" s="276">
        <v>0</v>
      </c>
      <c r="G442" s="369"/>
    </row>
    <row r="443" spans="2:7" ht="12" customHeight="1">
      <c r="B443" s="287" t="s">
        <v>731</v>
      </c>
      <c r="C443" s="286" t="s">
        <v>732</v>
      </c>
      <c r="D443" s="276">
        <v>0</v>
      </c>
      <c r="E443" s="276">
        <v>0</v>
      </c>
      <c r="F443" s="276">
        <v>0</v>
      </c>
      <c r="G443" s="369"/>
    </row>
    <row r="444" spans="2:7" ht="12" customHeight="1">
      <c r="B444" s="287" t="s">
        <v>733</v>
      </c>
      <c r="C444" s="286" t="s">
        <v>734</v>
      </c>
      <c r="D444" s="276">
        <v>0</v>
      </c>
      <c r="E444" s="276">
        <v>0</v>
      </c>
      <c r="F444" s="276">
        <v>0</v>
      </c>
      <c r="G444" s="369"/>
    </row>
    <row r="445" spans="2:7" ht="12" customHeight="1">
      <c r="B445" s="287" t="s">
        <v>735</v>
      </c>
      <c r="C445" s="286" t="s">
        <v>736</v>
      </c>
      <c r="D445" s="276">
        <v>0</v>
      </c>
      <c r="E445" s="276">
        <v>0</v>
      </c>
      <c r="F445" s="276">
        <v>0</v>
      </c>
      <c r="G445" s="369"/>
    </row>
    <row r="446" spans="2:7" ht="12" customHeight="1">
      <c r="B446" s="287" t="s">
        <v>735</v>
      </c>
      <c r="C446" s="286" t="s">
        <v>737</v>
      </c>
      <c r="D446" s="276">
        <v>0</v>
      </c>
      <c r="E446" s="276">
        <v>0</v>
      </c>
      <c r="F446" s="276">
        <v>0</v>
      </c>
      <c r="G446" s="369"/>
    </row>
    <row r="447" spans="2:7" ht="12" customHeight="1">
      <c r="B447" s="287" t="s">
        <v>735</v>
      </c>
      <c r="C447" s="286" t="s">
        <v>738</v>
      </c>
      <c r="D447" s="294">
        <v>25844000</v>
      </c>
      <c r="E447" s="276">
        <v>0</v>
      </c>
      <c r="F447" s="276">
        <v>0</v>
      </c>
      <c r="G447" s="369"/>
    </row>
    <row r="448" spans="2:7" ht="12" hidden="1" customHeight="1">
      <c r="B448" s="287"/>
      <c r="C448" s="286" t="s">
        <v>739</v>
      </c>
      <c r="D448" s="294">
        <v>0</v>
      </c>
      <c r="E448" s="276">
        <v>0</v>
      </c>
      <c r="F448" s="276">
        <v>0</v>
      </c>
      <c r="G448" s="369"/>
    </row>
    <row r="449" spans="2:7" ht="12" hidden="1" customHeight="1">
      <c r="B449" s="287"/>
      <c r="C449" s="286" t="s">
        <v>740</v>
      </c>
      <c r="D449" s="294">
        <v>0</v>
      </c>
      <c r="E449" s="276">
        <v>0</v>
      </c>
      <c r="F449" s="276">
        <v>0</v>
      </c>
      <c r="G449" s="369"/>
    </row>
    <row r="450" spans="2:7" ht="12" hidden="1" customHeight="1">
      <c r="B450" s="287"/>
      <c r="C450" s="286" t="s">
        <v>741</v>
      </c>
      <c r="D450" s="294">
        <v>0</v>
      </c>
      <c r="E450" s="276">
        <v>0</v>
      </c>
      <c r="F450" s="276">
        <v>0</v>
      </c>
      <c r="G450" s="369"/>
    </row>
    <row r="451" spans="2:7" ht="12" customHeight="1">
      <c r="B451" s="287" t="s">
        <v>742</v>
      </c>
      <c r="C451" s="286" t="s">
        <v>743</v>
      </c>
      <c r="D451" s="276">
        <v>0</v>
      </c>
      <c r="E451" s="519">
        <v>0</v>
      </c>
      <c r="F451" s="519">
        <v>0</v>
      </c>
      <c r="G451" s="369"/>
    </row>
    <row r="452" spans="2:7" ht="12" customHeight="1">
      <c r="B452" s="287"/>
      <c r="C452" s="288" t="s">
        <v>744</v>
      </c>
      <c r="D452" s="526">
        <f t="shared" ref="D452" si="41">SUM(D441:D451)</f>
        <v>25844000</v>
      </c>
      <c r="E452" s="521">
        <f>+SUM(E442:E451)</f>
        <v>0</v>
      </c>
      <c r="F452" s="544">
        <f>+E452/D452*100</f>
        <v>0</v>
      </c>
      <c r="G452" s="370"/>
    </row>
    <row r="453" spans="2:7" ht="12" customHeight="1">
      <c r="B453" s="287"/>
      <c r="C453" s="286"/>
      <c r="D453" s="333"/>
      <c r="E453" s="333"/>
      <c r="F453" s="333"/>
      <c r="G453" s="369"/>
    </row>
    <row r="454" spans="2:7" ht="12" customHeight="1">
      <c r="B454" s="274" t="s">
        <v>359</v>
      </c>
      <c r="C454" s="315" t="s">
        <v>418</v>
      </c>
      <c r="D454" s="294"/>
      <c r="E454" s="294"/>
      <c r="F454" s="294"/>
      <c r="G454" s="369"/>
    </row>
    <row r="455" spans="2:7" ht="12" customHeight="1">
      <c r="B455" s="287" t="s">
        <v>745</v>
      </c>
      <c r="C455" s="286" t="s">
        <v>746</v>
      </c>
      <c r="D455" s="316">
        <v>56955</v>
      </c>
      <c r="E455" s="294">
        <f>46779950/1000</f>
        <v>46779.95</v>
      </c>
      <c r="F455" s="543">
        <f t="shared" ref="F455:F465" si="42">+E455/D455*100</f>
        <v>82.134931085945041</v>
      </c>
      <c r="G455" s="373"/>
    </row>
    <row r="456" spans="2:7" ht="12" customHeight="1">
      <c r="B456" s="287" t="s">
        <v>747</v>
      </c>
      <c r="C456" s="286" t="s">
        <v>748</v>
      </c>
      <c r="D456" s="316">
        <v>52887</v>
      </c>
      <c r="E456" s="294">
        <f>39017000/1000</f>
        <v>39017</v>
      </c>
      <c r="F456" s="543">
        <f t="shared" si="42"/>
        <v>73.774273450942573</v>
      </c>
      <c r="G456" s="373"/>
    </row>
    <row r="457" spans="2:7" ht="12" customHeight="1">
      <c r="B457" s="287" t="s">
        <v>749</v>
      </c>
      <c r="C457" s="286" t="s">
        <v>750</v>
      </c>
      <c r="D457" s="316">
        <v>11391</v>
      </c>
      <c r="E457" s="294">
        <f>7483498/1000</f>
        <v>7483.4979999999996</v>
      </c>
      <c r="F457" s="543">
        <f t="shared" si="42"/>
        <v>65.696585023263978</v>
      </c>
      <c r="G457" s="373"/>
    </row>
    <row r="458" spans="2:7" ht="12" customHeight="1">
      <c r="B458" s="287" t="s">
        <v>751</v>
      </c>
      <c r="C458" s="286" t="s">
        <v>752</v>
      </c>
      <c r="D458" s="316">
        <v>3052</v>
      </c>
      <c r="E458" s="294">
        <f>2475000/1000</f>
        <v>2475</v>
      </c>
      <c r="F458" s="543">
        <f t="shared" si="42"/>
        <v>81.09436435124509</v>
      </c>
      <c r="G458" s="373"/>
    </row>
    <row r="459" spans="2:7" ht="12" customHeight="1">
      <c r="B459" s="287" t="s">
        <v>753</v>
      </c>
      <c r="C459" s="286" t="s">
        <v>754</v>
      </c>
      <c r="D459" s="316">
        <v>27122</v>
      </c>
      <c r="E459" s="276">
        <v>0</v>
      </c>
      <c r="F459" s="543">
        <f t="shared" si="42"/>
        <v>0</v>
      </c>
      <c r="G459" s="373"/>
    </row>
    <row r="460" spans="2:7" ht="12" customHeight="1">
      <c r="B460" s="287" t="s">
        <v>755</v>
      </c>
      <c r="C460" s="286" t="s">
        <v>756</v>
      </c>
      <c r="D460" s="316">
        <v>508528.03125</v>
      </c>
      <c r="E460" s="294">
        <f>525072268/1000</f>
        <v>525072.26800000004</v>
      </c>
      <c r="F460" s="543">
        <f t="shared" si="42"/>
        <v>103.25335787475333</v>
      </c>
      <c r="G460" s="373"/>
    </row>
    <row r="461" spans="2:7" ht="12" customHeight="1">
      <c r="B461" s="287" t="s">
        <v>757</v>
      </c>
      <c r="C461" s="286" t="s">
        <v>758</v>
      </c>
      <c r="D461" s="316">
        <v>158209</v>
      </c>
      <c r="E461" s="294">
        <f>77308563/1000</f>
        <v>77308.562999999995</v>
      </c>
      <c r="F461" s="543">
        <f t="shared" si="42"/>
        <v>48.864832594858697</v>
      </c>
      <c r="G461" s="373"/>
    </row>
    <row r="462" spans="2:7" ht="12" customHeight="1">
      <c r="B462" s="287" t="s">
        <v>759</v>
      </c>
      <c r="C462" s="286" t="s">
        <v>760</v>
      </c>
      <c r="D462" s="316">
        <v>169509</v>
      </c>
      <c r="E462" s="276">
        <v>0</v>
      </c>
      <c r="F462" s="543">
        <f t="shared" si="42"/>
        <v>0</v>
      </c>
      <c r="G462" s="373"/>
    </row>
    <row r="463" spans="2:7" ht="12" customHeight="1">
      <c r="B463" s="287" t="s">
        <v>761</v>
      </c>
      <c r="C463" s="286" t="s">
        <v>762</v>
      </c>
      <c r="D463" s="316">
        <v>113006</v>
      </c>
      <c r="E463" s="276">
        <v>0</v>
      </c>
      <c r="F463" s="543">
        <f t="shared" si="42"/>
        <v>0</v>
      </c>
      <c r="G463" s="373"/>
    </row>
    <row r="464" spans="2:7" ht="12" customHeight="1">
      <c r="B464" s="287" t="s">
        <v>763</v>
      </c>
      <c r="C464" s="286" t="s">
        <v>764</v>
      </c>
      <c r="D464" s="276">
        <v>0</v>
      </c>
      <c r="E464" s="276">
        <v>0</v>
      </c>
      <c r="F464" s="543">
        <v>0</v>
      </c>
      <c r="G464" s="373"/>
    </row>
    <row r="465" spans="2:7" ht="12" customHeight="1">
      <c r="B465" s="287" t="s">
        <v>765</v>
      </c>
      <c r="C465" s="286" t="s">
        <v>766</v>
      </c>
      <c r="D465" s="316">
        <v>314600</v>
      </c>
      <c r="E465" s="294">
        <f>131000000/1000</f>
        <v>131000</v>
      </c>
      <c r="F465" s="543">
        <f t="shared" si="42"/>
        <v>41.640178003814363</v>
      </c>
      <c r="G465" s="373"/>
    </row>
    <row r="466" spans="2:7" ht="12" customHeight="1">
      <c r="B466" s="529"/>
      <c r="C466" s="531" t="s">
        <v>767</v>
      </c>
      <c r="D466" s="532">
        <f>SUM(D455:D465)</f>
        <v>1415259.03125</v>
      </c>
      <c r="E466" s="532">
        <f>SUM(E455:E465)</f>
        <v>829136.27899999998</v>
      </c>
      <c r="F466" s="544">
        <f>+E466/D466*100</f>
        <v>58.585478749263409</v>
      </c>
      <c r="G466" s="374"/>
    </row>
    <row r="467" spans="2:7" ht="12" customHeight="1">
      <c r="B467" s="287"/>
      <c r="C467" s="286"/>
      <c r="D467" s="333"/>
      <c r="E467" s="333"/>
      <c r="F467" s="333"/>
      <c r="G467" s="369"/>
    </row>
    <row r="468" spans="2:7" ht="12" customHeight="1">
      <c r="B468" s="274" t="s">
        <v>360</v>
      </c>
      <c r="C468" s="315" t="s">
        <v>419</v>
      </c>
      <c r="D468" s="294"/>
      <c r="E468" s="294"/>
      <c r="F468" s="294"/>
      <c r="G468" s="369"/>
    </row>
    <row r="469" spans="2:7" ht="12" customHeight="1">
      <c r="B469" s="287" t="s">
        <v>768</v>
      </c>
      <c r="C469" s="286" t="s">
        <v>769</v>
      </c>
      <c r="D469" s="316">
        <v>8184800</v>
      </c>
      <c r="E469" s="294">
        <f>5239183623/1000</f>
        <v>5239183.6229999997</v>
      </c>
      <c r="F469" s="543">
        <f t="shared" ref="F469:F491" si="43">+E469/D469*100</f>
        <v>64.011137999706762</v>
      </c>
      <c r="G469" s="373"/>
    </row>
    <row r="470" spans="2:7" ht="12" hidden="1" customHeight="1">
      <c r="B470" s="287"/>
      <c r="C470" s="286" t="s">
        <v>770</v>
      </c>
      <c r="D470" s="316" t="e">
        <v>#NUM!</v>
      </c>
      <c r="E470" s="294">
        <v>0</v>
      </c>
      <c r="F470" s="543" t="e">
        <f t="shared" si="43"/>
        <v>#NUM!</v>
      </c>
      <c r="G470" s="373"/>
    </row>
    <row r="471" spans="2:7" ht="12" hidden="1" customHeight="1">
      <c r="B471" s="287" t="s">
        <v>441</v>
      </c>
      <c r="C471" s="286" t="s">
        <v>771</v>
      </c>
      <c r="D471" s="316" t="e">
        <v>#NUM!</v>
      </c>
      <c r="E471" s="294">
        <v>0</v>
      </c>
      <c r="F471" s="543" t="e">
        <f t="shared" si="43"/>
        <v>#NUM!</v>
      </c>
      <c r="G471" s="373"/>
    </row>
    <row r="472" spans="2:7" ht="12" hidden="1" customHeight="1">
      <c r="B472" s="287" t="s">
        <v>441</v>
      </c>
      <c r="C472" s="286" t="s">
        <v>772</v>
      </c>
      <c r="D472" s="316" t="e">
        <v>#NUM!</v>
      </c>
      <c r="E472" s="294">
        <v>0</v>
      </c>
      <c r="F472" s="543" t="e">
        <f t="shared" si="43"/>
        <v>#NUM!</v>
      </c>
      <c r="G472" s="373"/>
    </row>
    <row r="473" spans="2:7" ht="12" hidden="1" customHeight="1">
      <c r="B473" s="287"/>
      <c r="C473" s="286" t="s">
        <v>773</v>
      </c>
      <c r="D473" s="316" t="e">
        <v>#NUM!</v>
      </c>
      <c r="E473" s="294">
        <v>0</v>
      </c>
      <c r="F473" s="543" t="e">
        <f t="shared" si="43"/>
        <v>#NUM!</v>
      </c>
      <c r="G473" s="373"/>
    </row>
    <row r="474" spans="2:7" ht="12" customHeight="1">
      <c r="B474" s="287" t="s">
        <v>774</v>
      </c>
      <c r="C474" s="286" t="s">
        <v>775</v>
      </c>
      <c r="D474" s="316">
        <v>67804</v>
      </c>
      <c r="E474" s="294">
        <f>22094071/1000</f>
        <v>22094.071</v>
      </c>
      <c r="F474" s="543">
        <f t="shared" si="43"/>
        <v>32.585202937879771</v>
      </c>
      <c r="G474" s="373"/>
    </row>
    <row r="475" spans="2:7" ht="12" customHeight="1">
      <c r="B475" s="287" t="s">
        <v>774</v>
      </c>
      <c r="C475" s="286" t="s">
        <v>776</v>
      </c>
      <c r="D475" s="316">
        <v>45201</v>
      </c>
      <c r="E475" s="276">
        <v>0</v>
      </c>
      <c r="F475" s="543">
        <f t="shared" si="43"/>
        <v>0</v>
      </c>
      <c r="G475" s="373"/>
    </row>
    <row r="476" spans="2:7" ht="12" customHeight="1">
      <c r="B476" s="287" t="s">
        <v>777</v>
      </c>
      <c r="C476" s="286" t="s">
        <v>778</v>
      </c>
      <c r="D476" s="316">
        <v>28252</v>
      </c>
      <c r="E476" s="276">
        <v>0</v>
      </c>
      <c r="F476" s="543">
        <f t="shared" si="43"/>
        <v>0</v>
      </c>
      <c r="G476" s="373"/>
    </row>
    <row r="477" spans="2:7" ht="12" hidden="1" customHeight="1">
      <c r="B477" s="287"/>
      <c r="C477" s="286" t="s">
        <v>779</v>
      </c>
      <c r="D477" s="316" t="e">
        <v>#NUM!</v>
      </c>
      <c r="E477" s="276">
        <v>0</v>
      </c>
      <c r="F477" s="543" t="e">
        <f t="shared" si="43"/>
        <v>#NUM!</v>
      </c>
      <c r="G477" s="373"/>
    </row>
    <row r="478" spans="2:7" ht="12" hidden="1" customHeight="1">
      <c r="B478" s="287"/>
      <c r="C478" s="286" t="s">
        <v>780</v>
      </c>
      <c r="D478" s="316" t="e">
        <v>#NUM!</v>
      </c>
      <c r="E478" s="276">
        <v>0</v>
      </c>
      <c r="F478" s="543" t="e">
        <f t="shared" si="43"/>
        <v>#NUM!</v>
      </c>
      <c r="G478" s="373"/>
    </row>
    <row r="479" spans="2:7" ht="12" hidden="1" customHeight="1">
      <c r="B479" s="287"/>
      <c r="C479" s="286" t="s">
        <v>781</v>
      </c>
      <c r="D479" s="316" t="e">
        <v>#NUM!</v>
      </c>
      <c r="E479" s="276">
        <v>0</v>
      </c>
      <c r="F479" s="543" t="e">
        <f t="shared" si="43"/>
        <v>#NUM!</v>
      </c>
      <c r="G479" s="373"/>
    </row>
    <row r="480" spans="2:7" ht="12" customHeight="1">
      <c r="B480" s="287" t="s">
        <v>782</v>
      </c>
      <c r="C480" s="286" t="s">
        <v>783</v>
      </c>
      <c r="D480" s="316">
        <v>512500</v>
      </c>
      <c r="E480" s="276">
        <f>295880000/1000</f>
        <v>295880</v>
      </c>
      <c r="F480" s="543">
        <f t="shared" si="43"/>
        <v>57.73268292682927</v>
      </c>
      <c r="G480" s="373"/>
    </row>
    <row r="481" spans="2:7" ht="12" customHeight="1">
      <c r="B481" s="287" t="s">
        <v>784</v>
      </c>
      <c r="C481" s="286" t="s">
        <v>785</v>
      </c>
      <c r="D481" s="316">
        <v>27122</v>
      </c>
      <c r="E481" s="294">
        <f>16535000/1000</f>
        <v>16535</v>
      </c>
      <c r="F481" s="543">
        <f t="shared" si="43"/>
        <v>60.965268048079047</v>
      </c>
      <c r="G481" s="373"/>
    </row>
    <row r="482" spans="2:7" ht="12" customHeight="1">
      <c r="B482" s="287" t="s">
        <v>786</v>
      </c>
      <c r="C482" s="286" t="s">
        <v>787</v>
      </c>
      <c r="D482" s="316">
        <v>211250</v>
      </c>
      <c r="E482" s="276">
        <f>78700000/1000</f>
        <v>78700</v>
      </c>
      <c r="F482" s="543">
        <f t="shared" si="43"/>
        <v>37.254437869822489</v>
      </c>
      <c r="G482" s="373"/>
    </row>
    <row r="483" spans="2:7" ht="12" customHeight="1">
      <c r="B483" s="287" t="s">
        <v>788</v>
      </c>
      <c r="C483" s="286" t="s">
        <v>789</v>
      </c>
      <c r="D483" s="276">
        <v>0</v>
      </c>
      <c r="E483" s="276">
        <v>0</v>
      </c>
      <c r="F483" s="543">
        <v>0</v>
      </c>
      <c r="G483" s="373"/>
    </row>
    <row r="484" spans="2:7" ht="12" customHeight="1">
      <c r="B484" s="287" t="s">
        <v>790</v>
      </c>
      <c r="C484" s="286" t="s">
        <v>791</v>
      </c>
      <c r="D484" s="316">
        <v>459000</v>
      </c>
      <c r="E484" s="294">
        <f>41933265/1000</f>
        <v>41933.264999999999</v>
      </c>
      <c r="F484" s="543">
        <f t="shared" si="43"/>
        <v>9.135787581699347</v>
      </c>
      <c r="G484" s="373"/>
    </row>
    <row r="485" spans="2:7" ht="12" customHeight="1">
      <c r="B485" s="287" t="s">
        <v>792</v>
      </c>
      <c r="C485" s="286" t="s">
        <v>793</v>
      </c>
      <c r="D485" s="316">
        <v>150000</v>
      </c>
      <c r="E485" s="276">
        <f>34180000/1000</f>
        <v>34180</v>
      </c>
      <c r="F485" s="543">
        <f t="shared" si="43"/>
        <v>22.786666666666665</v>
      </c>
      <c r="G485" s="373"/>
    </row>
    <row r="486" spans="2:7" ht="12" customHeight="1">
      <c r="B486" s="287" t="s">
        <v>794</v>
      </c>
      <c r="C486" s="286" t="s">
        <v>795</v>
      </c>
      <c r="D486" s="316">
        <v>1224000</v>
      </c>
      <c r="E486" s="294">
        <f>227545805/1000</f>
        <v>227545.80499999999</v>
      </c>
      <c r="F486" s="543">
        <f t="shared" si="43"/>
        <v>18.590343545751633</v>
      </c>
      <c r="G486" s="373"/>
    </row>
    <row r="487" spans="2:7" ht="12" customHeight="1">
      <c r="B487" s="287" t="s">
        <v>796</v>
      </c>
      <c r="C487" s="286" t="s">
        <v>797</v>
      </c>
      <c r="D487" s="276">
        <v>0</v>
      </c>
      <c r="E487" s="276">
        <v>0</v>
      </c>
      <c r="F487" s="543">
        <v>0</v>
      </c>
      <c r="G487" s="373"/>
    </row>
    <row r="488" spans="2:7" ht="12" customHeight="1">
      <c r="B488" s="287" t="s">
        <v>798</v>
      </c>
      <c r="C488" s="286" t="s">
        <v>799</v>
      </c>
      <c r="D488" s="316">
        <v>960000</v>
      </c>
      <c r="E488" s="294">
        <f>793667076/1000</f>
        <v>793667.076</v>
      </c>
      <c r="F488" s="543">
        <f t="shared" si="43"/>
        <v>82.67365375</v>
      </c>
      <c r="G488" s="373"/>
    </row>
    <row r="489" spans="2:7" ht="12" hidden="1" customHeight="1">
      <c r="B489" s="287"/>
      <c r="C489" s="286" t="s">
        <v>800</v>
      </c>
      <c r="D489" s="316">
        <v>0</v>
      </c>
      <c r="E489" s="294">
        <v>0</v>
      </c>
      <c r="F489" s="543" t="e">
        <f t="shared" si="43"/>
        <v>#DIV/0!</v>
      </c>
      <c r="G489" s="373"/>
    </row>
    <row r="490" spans="2:7" ht="12" hidden="1" customHeight="1">
      <c r="B490" s="287"/>
      <c r="C490" s="286" t="s">
        <v>801</v>
      </c>
      <c r="D490" s="316">
        <v>0</v>
      </c>
      <c r="E490" s="294">
        <v>0</v>
      </c>
      <c r="F490" s="543" t="e">
        <f t="shared" si="43"/>
        <v>#DIV/0!</v>
      </c>
      <c r="G490" s="373"/>
    </row>
    <row r="491" spans="2:7" ht="12" customHeight="1">
      <c r="B491" s="287" t="s">
        <v>802</v>
      </c>
      <c r="C491" s="286" t="s">
        <v>803</v>
      </c>
      <c r="D491" s="316">
        <v>13295000.333333332</v>
      </c>
      <c r="E491" s="294">
        <f>11119116483/1000</f>
        <v>11119116.482999999</v>
      </c>
      <c r="F491" s="543">
        <f t="shared" si="43"/>
        <v>83.633818760591225</v>
      </c>
      <c r="G491" s="373"/>
    </row>
    <row r="492" spans="2:7" ht="12" customHeight="1">
      <c r="B492" s="529"/>
      <c r="C492" s="531" t="s">
        <v>804</v>
      </c>
      <c r="D492" s="532">
        <f>D491+D488+D486+D485+D484+D482+D481+D480+D476+D475+D474+D469</f>
        <v>25164929.333333332</v>
      </c>
      <c r="E492" s="532">
        <f>E491+E488+E486+E485+E484+E482+E481+E480+E476+E475+E474+E469</f>
        <v>17868835.322999999</v>
      </c>
      <c r="F492" s="544">
        <f>+E492/D492*100</f>
        <v>71.006896488006561</v>
      </c>
      <c r="G492" s="374"/>
    </row>
    <row r="493" spans="2:7" ht="12" hidden="1" customHeight="1">
      <c r="B493" s="287"/>
      <c r="C493" s="286"/>
      <c r="D493" s="333"/>
      <c r="E493" s="333"/>
      <c r="F493" s="544" t="e">
        <f>+E493/#REF!*100</f>
        <v>#REF!</v>
      </c>
      <c r="G493" s="369"/>
    </row>
    <row r="494" spans="2:7" ht="12" hidden="1" customHeight="1">
      <c r="B494" s="287">
        <v>9</v>
      </c>
      <c r="C494" s="286" t="s">
        <v>805</v>
      </c>
      <c r="D494" s="294" t="e">
        <f>SUM(#REF!)</f>
        <v>#REF!</v>
      </c>
      <c r="E494" s="294" t="e">
        <f>SUM(#REF!)</f>
        <v>#REF!</v>
      </c>
      <c r="F494" s="544" t="e">
        <f>+E494/#REF!*100</f>
        <v>#REF!</v>
      </c>
      <c r="G494" s="369"/>
    </row>
    <row r="495" spans="2:7" ht="12" hidden="1" customHeight="1">
      <c r="B495" s="287"/>
      <c r="C495" s="286" t="s">
        <v>806</v>
      </c>
      <c r="D495" s="294" t="e">
        <f>SUM(#REF!)</f>
        <v>#REF!</v>
      </c>
      <c r="E495" s="294" t="e">
        <f>SUM(#REF!)</f>
        <v>#REF!</v>
      </c>
      <c r="F495" s="544" t="e">
        <f>+E495/#REF!*100</f>
        <v>#REF!</v>
      </c>
      <c r="G495" s="369"/>
    </row>
    <row r="496" spans="2:7" ht="12" hidden="1" customHeight="1">
      <c r="B496" s="287"/>
      <c r="C496" s="286" t="s">
        <v>807</v>
      </c>
      <c r="D496" s="294" t="e">
        <f>SUM(#REF!)</f>
        <v>#REF!</v>
      </c>
      <c r="E496" s="294" t="e">
        <f>SUM(#REF!)</f>
        <v>#REF!</v>
      </c>
      <c r="F496" s="544" t="e">
        <f>+E496/#REF!*100</f>
        <v>#REF!</v>
      </c>
      <c r="G496" s="369"/>
    </row>
    <row r="497" spans="2:7" ht="12" hidden="1" customHeight="1">
      <c r="B497" s="287"/>
      <c r="C497" s="286" t="s">
        <v>808</v>
      </c>
      <c r="D497" s="295" t="e">
        <f>SUM(#REF!)</f>
        <v>#REF!</v>
      </c>
      <c r="E497" s="295" t="e">
        <f>SUM(#REF!)</f>
        <v>#REF!</v>
      </c>
      <c r="F497" s="544" t="e">
        <f>+E497/#REF!*100</f>
        <v>#REF!</v>
      </c>
      <c r="G497" s="369"/>
    </row>
    <row r="498" spans="2:7" ht="12" hidden="1" customHeight="1">
      <c r="B498" s="287"/>
      <c r="C498" s="288" t="s">
        <v>809</v>
      </c>
      <c r="D498" s="534" t="e">
        <f>SUM(#REF!)</f>
        <v>#REF!</v>
      </c>
      <c r="E498" s="534" t="e">
        <f>SUM(#REF!)</f>
        <v>#REF!</v>
      </c>
      <c r="F498" s="544" t="e">
        <f>+E498/#REF!*100</f>
        <v>#REF!</v>
      </c>
      <c r="G498" s="369"/>
    </row>
    <row r="499" spans="2:7" ht="12" hidden="1" customHeight="1">
      <c r="B499" s="287"/>
      <c r="C499" s="321"/>
      <c r="D499" s="534"/>
      <c r="E499" s="534"/>
      <c r="F499" s="544" t="e">
        <f>+E499/#REF!*100</f>
        <v>#REF!</v>
      </c>
      <c r="G499" s="369"/>
    </row>
    <row r="500" spans="2:7" ht="12" customHeight="1">
      <c r="B500" s="529"/>
      <c r="C500" s="535" t="s">
        <v>810</v>
      </c>
      <c r="D500" s="532">
        <f>D492+D466+D438+D416+D403+D382+D362+D316+D452</f>
        <v>83711513.060833335</v>
      </c>
      <c r="E500" s="532">
        <f>E492+E466+E438+E416+E403+E382+E362+E316+E452</f>
        <v>33930699.890999995</v>
      </c>
      <c r="F500" s="544">
        <f>+E500/D500*100</f>
        <v>40.532895237889775</v>
      </c>
      <c r="G500" s="374"/>
    </row>
    <row r="501" spans="2:7" ht="12" hidden="1" customHeight="1">
      <c r="B501" s="287"/>
      <c r="C501" s="334"/>
      <c r="D501" s="337"/>
      <c r="E501" s="337"/>
      <c r="F501" s="544" t="e">
        <f>+E501/#REF!*100</f>
        <v>#REF!</v>
      </c>
      <c r="G501" s="374"/>
    </row>
    <row r="502" spans="2:7" ht="12" customHeight="1">
      <c r="B502" s="529"/>
      <c r="C502" s="552" t="s">
        <v>811</v>
      </c>
      <c r="D502" s="553">
        <f>SUM(D237-D500)</f>
        <v>-15924894.034409344</v>
      </c>
      <c r="E502" s="553">
        <f>SUM(E237-E500)</f>
        <v>-33930699.890999995</v>
      </c>
      <c r="F502" s="544">
        <f>+E502/D502*100</f>
        <v>213.06703716637</v>
      </c>
      <c r="G502" s="374"/>
    </row>
    <row r="503" spans="2:7" ht="1.5" hidden="1" customHeight="1">
      <c r="B503" s="524"/>
      <c r="C503" s="554"/>
      <c r="D503" s="329"/>
      <c r="E503" s="329"/>
      <c r="F503" s="329"/>
      <c r="G503" s="377"/>
    </row>
    <row r="504" spans="2:7" ht="7.5" customHeight="1">
      <c r="B504" s="281"/>
      <c r="C504" s="338"/>
      <c r="D504" s="339"/>
      <c r="E504" s="339"/>
      <c r="F504" s="339"/>
      <c r="G504" s="372"/>
    </row>
    <row r="505" spans="2:7">
      <c r="B505" s="281"/>
      <c r="C505" s="338"/>
      <c r="D505" s="282"/>
      <c r="E505" s="282"/>
      <c r="F505" s="282"/>
      <c r="G505" s="372"/>
    </row>
    <row r="506" spans="2:7">
      <c r="B506" s="281"/>
      <c r="C506" s="338"/>
      <c r="D506" s="273"/>
      <c r="E506" s="273"/>
      <c r="F506" s="273"/>
      <c r="G506" s="368"/>
    </row>
    <row r="507" spans="2:7">
      <c r="B507" s="281"/>
      <c r="C507" s="338"/>
      <c r="D507" s="273"/>
      <c r="E507" s="273"/>
      <c r="F507" s="273"/>
      <c r="G507" s="368"/>
    </row>
    <row r="508" spans="2:7">
      <c r="B508" s="281"/>
      <c r="C508" s="338"/>
      <c r="D508" s="282"/>
      <c r="E508" s="282"/>
      <c r="F508" s="282"/>
      <c r="G508" s="372"/>
    </row>
    <row r="509" spans="2:7" ht="5.25" customHeight="1">
      <c r="B509" s="281"/>
      <c r="C509" s="338"/>
      <c r="D509" s="282"/>
      <c r="E509" s="282"/>
      <c r="F509" s="282"/>
      <c r="G509" s="372"/>
    </row>
    <row r="510" spans="2:7" ht="4.5" customHeight="1">
      <c r="B510" s="340"/>
      <c r="C510" s="341"/>
      <c r="D510" s="311"/>
      <c r="E510" s="311"/>
      <c r="F510" s="311"/>
      <c r="G510" s="377"/>
    </row>
    <row r="511" spans="2:7" ht="15" customHeight="1">
      <c r="B511" s="1045" t="s">
        <v>117</v>
      </c>
      <c r="C511" s="1047" t="s">
        <v>3</v>
      </c>
      <c r="D511" s="1049" t="s">
        <v>937</v>
      </c>
      <c r="E511" s="1049" t="s">
        <v>970</v>
      </c>
      <c r="F511" s="598" t="s">
        <v>881</v>
      </c>
      <c r="G511" s="360"/>
    </row>
    <row r="512" spans="2:7" ht="34.5" customHeight="1">
      <c r="B512" s="1046"/>
      <c r="C512" s="1048"/>
      <c r="D512" s="1050"/>
      <c r="E512" s="1050"/>
      <c r="F512" s="597" t="s">
        <v>969</v>
      </c>
      <c r="G512" s="360"/>
    </row>
    <row r="513" spans="2:7" ht="9.75" customHeight="1">
      <c r="B513" s="517">
        <v>1</v>
      </c>
      <c r="C513" s="250">
        <v>2</v>
      </c>
      <c r="D513" s="518">
        <v>3</v>
      </c>
      <c r="E513" s="518">
        <v>4</v>
      </c>
      <c r="F513" s="518">
        <v>5</v>
      </c>
      <c r="G513" s="362"/>
    </row>
    <row r="514" spans="2:7" ht="12" customHeight="1">
      <c r="B514" s="257"/>
      <c r="C514" s="335"/>
      <c r="D514" s="327"/>
      <c r="E514" s="327"/>
      <c r="F514" s="327"/>
      <c r="G514" s="377"/>
    </row>
    <row r="515" spans="2:7" ht="12" customHeight="1">
      <c r="B515" s="287" t="s">
        <v>80</v>
      </c>
      <c r="C515" s="336" t="s">
        <v>812</v>
      </c>
      <c r="D515" s="342"/>
      <c r="E515" s="342"/>
      <c r="F515" s="342"/>
      <c r="G515" s="370"/>
    </row>
    <row r="516" spans="2:7" ht="12" customHeight="1">
      <c r="B516" s="287"/>
      <c r="C516" s="336"/>
      <c r="D516" s="319"/>
      <c r="E516" s="319"/>
      <c r="F516" s="319"/>
      <c r="G516" s="370"/>
    </row>
    <row r="517" spans="2:7" ht="12" customHeight="1">
      <c r="B517" s="287" t="s">
        <v>813</v>
      </c>
      <c r="C517" s="286" t="s">
        <v>814</v>
      </c>
      <c r="D517" s="319"/>
      <c r="E517" s="319"/>
      <c r="F517" s="319"/>
      <c r="G517" s="370"/>
    </row>
    <row r="518" spans="2:7" ht="12" customHeight="1">
      <c r="B518" s="287" t="s">
        <v>815</v>
      </c>
      <c r="C518" s="286" t="s">
        <v>816</v>
      </c>
      <c r="D518" s="276">
        <v>0</v>
      </c>
      <c r="E518" s="276">
        <f>3074742201/1000</f>
        <v>3074742.2009999999</v>
      </c>
      <c r="F518" s="543">
        <v>0</v>
      </c>
      <c r="G518" s="369"/>
    </row>
    <row r="519" spans="2:7" ht="12" customHeight="1">
      <c r="B519" s="287" t="s">
        <v>817</v>
      </c>
      <c r="C519" s="286" t="s">
        <v>818</v>
      </c>
      <c r="D519" s="316">
        <v>4800000</v>
      </c>
      <c r="E519" s="294">
        <f>8335156079/1000</f>
        <v>8335156.0789999999</v>
      </c>
      <c r="F519" s="543">
        <f t="shared" ref="F519:F520" si="44">+E519/D519*100</f>
        <v>173.64908497916667</v>
      </c>
      <c r="G519" s="373"/>
    </row>
    <row r="520" spans="2:7" ht="12" customHeight="1">
      <c r="B520" s="287" t="s">
        <v>819</v>
      </c>
      <c r="C520" s="286" t="s">
        <v>820</v>
      </c>
      <c r="D520" s="316">
        <v>80000</v>
      </c>
      <c r="E520" s="294">
        <f>701481779/1000</f>
        <v>701481.77899999998</v>
      </c>
      <c r="F520" s="543">
        <f t="shared" si="44"/>
        <v>876.85222374999989</v>
      </c>
      <c r="G520" s="373"/>
    </row>
    <row r="521" spans="2:7" ht="12" customHeight="1">
      <c r="B521" s="287" t="s">
        <v>821</v>
      </c>
      <c r="C521" s="286" t="s">
        <v>822</v>
      </c>
      <c r="D521" s="276">
        <v>0</v>
      </c>
      <c r="E521" s="276">
        <v>0</v>
      </c>
      <c r="F521" s="543">
        <v>0</v>
      </c>
      <c r="G521" s="369"/>
    </row>
    <row r="522" spans="2:7" ht="12" customHeight="1">
      <c r="B522" s="287" t="s">
        <v>823</v>
      </c>
      <c r="C522" s="286" t="s">
        <v>824</v>
      </c>
      <c r="D522" s="276">
        <v>0</v>
      </c>
      <c r="E522" s="276">
        <v>0</v>
      </c>
      <c r="F522" s="543">
        <v>0</v>
      </c>
      <c r="G522" s="369"/>
    </row>
    <row r="523" spans="2:7" ht="12" customHeight="1">
      <c r="B523" s="287" t="s">
        <v>825</v>
      </c>
      <c r="C523" s="286" t="s">
        <v>826</v>
      </c>
      <c r="D523" s="276">
        <v>0</v>
      </c>
      <c r="E523" s="276">
        <v>0</v>
      </c>
      <c r="F523" s="543">
        <v>0</v>
      </c>
      <c r="G523" s="369"/>
    </row>
    <row r="524" spans="2:7" ht="12" customHeight="1">
      <c r="B524" s="287" t="s">
        <v>827</v>
      </c>
      <c r="C524" s="286" t="s">
        <v>828</v>
      </c>
      <c r="D524" s="276">
        <v>0</v>
      </c>
      <c r="E524" s="276">
        <v>0</v>
      </c>
      <c r="F524" s="543">
        <v>0</v>
      </c>
      <c r="G524" s="369"/>
    </row>
    <row r="525" spans="2:7" ht="12" customHeight="1">
      <c r="B525" s="287" t="s">
        <v>829</v>
      </c>
      <c r="C525" s="286" t="s">
        <v>830</v>
      </c>
      <c r="D525" s="276">
        <v>0</v>
      </c>
      <c r="E525" s="276">
        <v>0</v>
      </c>
      <c r="F525" s="543">
        <v>0</v>
      </c>
      <c r="G525" s="369"/>
    </row>
    <row r="526" spans="2:7" ht="12" customHeight="1">
      <c r="B526" s="287" t="s">
        <v>829</v>
      </c>
      <c r="C526" s="286" t="s">
        <v>831</v>
      </c>
      <c r="D526" s="276">
        <v>0</v>
      </c>
      <c r="E526" s="276">
        <v>0</v>
      </c>
      <c r="F526" s="543">
        <v>0</v>
      </c>
      <c r="G526" s="369"/>
    </row>
    <row r="527" spans="2:7" ht="12" customHeight="1">
      <c r="B527" s="287" t="s">
        <v>829</v>
      </c>
      <c r="C527" s="286" t="s">
        <v>727</v>
      </c>
      <c r="D527" s="276">
        <v>0</v>
      </c>
      <c r="E527" s="294">
        <v>6.2510000000000003</v>
      </c>
      <c r="F527" s="543">
        <v>0</v>
      </c>
      <c r="G527" s="369"/>
    </row>
    <row r="528" spans="2:7" ht="12" customHeight="1">
      <c r="B528" s="287"/>
      <c r="C528" s="288" t="s">
        <v>832</v>
      </c>
      <c r="D528" s="526">
        <f t="shared" ref="D528" si="45">SUM(D518:D527)</f>
        <v>4880000</v>
      </c>
      <c r="E528" s="526">
        <f t="shared" ref="E528" si="46">SUM(E518:E527)</f>
        <v>12111386.309999999</v>
      </c>
      <c r="F528" s="544">
        <f>+E528/D528*100</f>
        <v>248.18414569672126</v>
      </c>
      <c r="G528" s="370"/>
    </row>
    <row r="529" spans="2:7" ht="12" customHeight="1">
      <c r="B529" s="287"/>
      <c r="C529" s="286" t="s">
        <v>441</v>
      </c>
      <c r="D529" s="333"/>
      <c r="E529" s="333"/>
      <c r="F529" s="333"/>
      <c r="G529" s="369"/>
    </row>
    <row r="530" spans="2:7" ht="12" customHeight="1">
      <c r="B530" s="287" t="s">
        <v>833</v>
      </c>
      <c r="C530" s="286" t="s">
        <v>834</v>
      </c>
      <c r="D530" s="294"/>
      <c r="E530" s="294"/>
      <c r="F530" s="294"/>
      <c r="G530" s="369"/>
    </row>
    <row r="531" spans="2:7" ht="12" customHeight="1">
      <c r="B531" s="287" t="s">
        <v>835</v>
      </c>
      <c r="C531" s="286" t="s">
        <v>836</v>
      </c>
      <c r="D531" s="276">
        <v>0</v>
      </c>
      <c r="E531" s="276">
        <f>2684192575/1000</f>
        <v>2684192.5750000002</v>
      </c>
      <c r="F531" s="543">
        <v>0</v>
      </c>
      <c r="G531" s="369"/>
    </row>
    <row r="532" spans="2:7" ht="12" customHeight="1">
      <c r="B532" s="287" t="s">
        <v>837</v>
      </c>
      <c r="C532" s="286" t="s">
        <v>838</v>
      </c>
      <c r="D532" s="276">
        <v>0</v>
      </c>
      <c r="E532" s="276">
        <v>0</v>
      </c>
      <c r="F532" s="543">
        <v>0</v>
      </c>
      <c r="G532" s="369"/>
    </row>
    <row r="533" spans="2:7" ht="12" customHeight="1">
      <c r="B533" s="287" t="s">
        <v>839</v>
      </c>
      <c r="C533" s="286" t="s">
        <v>840</v>
      </c>
      <c r="D533" s="316">
        <v>14000</v>
      </c>
      <c r="E533" s="294">
        <f>140295816/1000</f>
        <v>140295.81599999999</v>
      </c>
      <c r="F533" s="543">
        <f t="shared" ref="F533:F545" si="47">+E533/D533*100</f>
        <v>1002.1129714285713</v>
      </c>
      <c r="G533" s="373"/>
    </row>
    <row r="534" spans="2:7" ht="12" customHeight="1">
      <c r="B534" s="287" t="s">
        <v>841</v>
      </c>
      <c r="C534" s="286" t="s">
        <v>842</v>
      </c>
      <c r="D534" s="316">
        <v>22000</v>
      </c>
      <c r="E534" s="276">
        <v>0</v>
      </c>
      <c r="F534" s="543">
        <f t="shared" si="47"/>
        <v>0</v>
      </c>
      <c r="G534" s="373"/>
    </row>
    <row r="535" spans="2:7" ht="12" customHeight="1">
      <c r="B535" s="287" t="s">
        <v>843</v>
      </c>
      <c r="C535" s="286" t="s">
        <v>844</v>
      </c>
      <c r="D535" s="316">
        <v>4000</v>
      </c>
      <c r="E535" s="294">
        <f>3002401/1000</f>
        <v>3002.4009999999998</v>
      </c>
      <c r="F535" s="543">
        <f t="shared" si="47"/>
        <v>75.060024999999996</v>
      </c>
      <c r="G535" s="373"/>
    </row>
    <row r="536" spans="2:7" ht="12" customHeight="1">
      <c r="B536" s="287" t="s">
        <v>845</v>
      </c>
      <c r="C536" s="286" t="s">
        <v>846</v>
      </c>
      <c r="D536" s="294">
        <v>6500000</v>
      </c>
      <c r="E536" s="276">
        <v>0</v>
      </c>
      <c r="F536" s="543">
        <f t="shared" si="47"/>
        <v>0</v>
      </c>
      <c r="G536" s="369"/>
    </row>
    <row r="537" spans="2:7" ht="12" customHeight="1">
      <c r="B537" s="287" t="s">
        <v>847</v>
      </c>
      <c r="C537" s="286" t="s">
        <v>848</v>
      </c>
      <c r="D537" s="276">
        <v>0</v>
      </c>
      <c r="E537" s="276">
        <v>0</v>
      </c>
      <c r="F537" s="543">
        <v>0</v>
      </c>
      <c r="G537" s="369"/>
    </row>
    <row r="538" spans="2:7" ht="12" customHeight="1">
      <c r="B538" s="287" t="s">
        <v>849</v>
      </c>
      <c r="C538" s="286" t="s">
        <v>850</v>
      </c>
      <c r="D538" s="276">
        <v>0</v>
      </c>
      <c r="E538" s="276">
        <v>0</v>
      </c>
      <c r="F538" s="543">
        <v>0</v>
      </c>
      <c r="G538" s="369"/>
    </row>
    <row r="539" spans="2:7" ht="12" customHeight="1">
      <c r="B539" s="287" t="s">
        <v>849</v>
      </c>
      <c r="C539" s="286" t="s">
        <v>851</v>
      </c>
      <c r="D539" s="276">
        <v>0</v>
      </c>
      <c r="E539" s="276">
        <v>0</v>
      </c>
      <c r="F539" s="543">
        <v>0</v>
      </c>
      <c r="G539" s="369"/>
    </row>
    <row r="540" spans="2:7" ht="12" customHeight="1">
      <c r="B540" s="287" t="s">
        <v>852</v>
      </c>
      <c r="C540" s="286" t="s">
        <v>853</v>
      </c>
      <c r="D540" s="276">
        <v>0</v>
      </c>
      <c r="E540" s="276">
        <v>0</v>
      </c>
      <c r="F540" s="543">
        <v>0</v>
      </c>
      <c r="G540" s="369"/>
    </row>
    <row r="541" spans="2:7" ht="12" customHeight="1">
      <c r="B541" s="287" t="s">
        <v>854</v>
      </c>
      <c r="C541" s="286" t="s">
        <v>855</v>
      </c>
      <c r="D541" s="276">
        <v>0</v>
      </c>
      <c r="E541" s="276">
        <v>0</v>
      </c>
      <c r="F541" s="543">
        <v>0</v>
      </c>
      <c r="G541" s="369"/>
    </row>
    <row r="542" spans="2:7" ht="12" customHeight="1">
      <c r="B542" s="287" t="s">
        <v>841</v>
      </c>
      <c r="C542" s="286" t="s">
        <v>856</v>
      </c>
      <c r="D542" s="276">
        <v>0</v>
      </c>
      <c r="E542" s="276">
        <v>0</v>
      </c>
      <c r="F542" s="543">
        <v>0</v>
      </c>
      <c r="G542" s="369"/>
    </row>
    <row r="543" spans="2:7" ht="12" customHeight="1">
      <c r="B543" s="287" t="s">
        <v>857</v>
      </c>
      <c r="C543" s="286" t="s">
        <v>858</v>
      </c>
      <c r="D543" s="276">
        <v>0</v>
      </c>
      <c r="E543" s="276">
        <v>0</v>
      </c>
      <c r="F543" s="543">
        <v>0</v>
      </c>
      <c r="G543" s="369"/>
    </row>
    <row r="544" spans="2:7" ht="12" customHeight="1">
      <c r="B544" s="287">
        <v>6211000000</v>
      </c>
      <c r="C544" s="286" t="s">
        <v>882</v>
      </c>
      <c r="D544" s="276">
        <v>0</v>
      </c>
      <c r="E544" s="294">
        <f>285145/1000</f>
        <v>285.14499999999998</v>
      </c>
      <c r="F544" s="543">
        <v>0</v>
      </c>
      <c r="G544" s="369"/>
    </row>
    <row r="545" spans="2:7" ht="12" customHeight="1">
      <c r="B545" s="287" t="s">
        <v>841</v>
      </c>
      <c r="C545" s="286" t="s">
        <v>859</v>
      </c>
      <c r="D545" s="316">
        <v>44000</v>
      </c>
      <c r="E545" s="276">
        <v>0</v>
      </c>
      <c r="F545" s="543">
        <f t="shared" si="47"/>
        <v>0</v>
      </c>
      <c r="G545" s="373"/>
    </row>
    <row r="546" spans="2:7" ht="12" customHeight="1">
      <c r="B546" s="287"/>
      <c r="C546" s="288" t="s">
        <v>860</v>
      </c>
      <c r="D546" s="526">
        <f t="shared" ref="D546:E546" si="48">SUM(D531:D545)</f>
        <v>6584000</v>
      </c>
      <c r="E546" s="526">
        <f t="shared" si="48"/>
        <v>2827775.9370000004</v>
      </c>
      <c r="F546" s="544">
        <f>+E546/D546*100</f>
        <v>42.949209249696239</v>
      </c>
      <c r="G546" s="370"/>
    </row>
    <row r="547" spans="2:7" ht="12" customHeight="1">
      <c r="B547" s="305"/>
      <c r="C547" s="301" t="s">
        <v>861</v>
      </c>
      <c r="D547" s="300">
        <f t="shared" ref="D547:E547" si="49">D528-D546</f>
        <v>-1704000</v>
      </c>
      <c r="E547" s="300">
        <f t="shared" si="49"/>
        <v>9283610.3729999978</v>
      </c>
      <c r="F547" s="544">
        <f>+E547/D547*100</f>
        <v>-544.81281531690126</v>
      </c>
      <c r="G547" s="370"/>
    </row>
    <row r="548" spans="2:7" ht="12" customHeight="1">
      <c r="B548" s="287"/>
      <c r="C548" s="286"/>
      <c r="D548" s="333"/>
      <c r="E548" s="333"/>
      <c r="F548" s="333"/>
      <c r="G548" s="369"/>
    </row>
    <row r="549" spans="2:7" ht="12" customHeight="1">
      <c r="B549" s="287" t="s">
        <v>862</v>
      </c>
      <c r="C549" s="286" t="s">
        <v>863</v>
      </c>
      <c r="D549" s="276">
        <v>0</v>
      </c>
      <c r="E549" s="276">
        <v>0</v>
      </c>
      <c r="F549" s="276">
        <v>0</v>
      </c>
      <c r="G549" s="369"/>
    </row>
    <row r="550" spans="2:7" ht="12" customHeight="1">
      <c r="B550" s="287"/>
      <c r="C550" s="286" t="s">
        <v>864</v>
      </c>
      <c r="D550" s="276">
        <v>0</v>
      </c>
      <c r="E550" s="276">
        <v>0</v>
      </c>
      <c r="F550" s="276">
        <v>0</v>
      </c>
      <c r="G550" s="369"/>
    </row>
    <row r="551" spans="2:7" ht="12" customHeight="1">
      <c r="B551" s="287"/>
      <c r="C551" s="286" t="s">
        <v>865</v>
      </c>
      <c r="D551" s="276">
        <v>0</v>
      </c>
      <c r="E551" s="276">
        <v>0</v>
      </c>
      <c r="F551" s="276">
        <v>0</v>
      </c>
      <c r="G551" s="369"/>
    </row>
    <row r="552" spans="2:7" ht="12" customHeight="1">
      <c r="B552" s="287"/>
      <c r="C552" s="286" t="s">
        <v>866</v>
      </c>
      <c r="D552" s="519">
        <v>0</v>
      </c>
      <c r="E552" s="519">
        <v>0</v>
      </c>
      <c r="F552" s="519">
        <v>0</v>
      </c>
      <c r="G552" s="369"/>
    </row>
    <row r="553" spans="2:7" ht="12" customHeight="1">
      <c r="B553" s="287"/>
      <c r="C553" s="288" t="s">
        <v>867</v>
      </c>
      <c r="D553" s="521">
        <f>+SUM(D549:D552)</f>
        <v>0</v>
      </c>
      <c r="E553" s="521">
        <f t="shared" ref="E553" si="50">+SUM(E549:E552)</f>
        <v>0</v>
      </c>
      <c r="F553" s="521">
        <v>0</v>
      </c>
      <c r="G553" s="370"/>
    </row>
    <row r="554" spans="2:7" ht="12" customHeight="1">
      <c r="B554" s="287"/>
      <c r="C554" s="536" t="s">
        <v>868</v>
      </c>
      <c r="D554" s="297"/>
      <c r="E554" s="297"/>
      <c r="F554" s="297"/>
      <c r="G554" s="370"/>
    </row>
    <row r="555" spans="2:7" ht="12" customHeight="1">
      <c r="B555" s="291"/>
      <c r="C555" s="537" t="s">
        <v>811</v>
      </c>
      <c r="D555" s="526">
        <f t="shared" ref="D555:E555" si="51">+D547</f>
        <v>-1704000</v>
      </c>
      <c r="E555" s="526">
        <f t="shared" si="51"/>
        <v>9283610.3729999978</v>
      </c>
      <c r="F555" s="544">
        <f>+E555/D555*100</f>
        <v>-544.81281531690126</v>
      </c>
      <c r="G555" s="370"/>
    </row>
    <row r="556" spans="2:7" ht="12" customHeight="1">
      <c r="B556" s="287"/>
      <c r="C556" s="288"/>
      <c r="D556" s="294"/>
      <c r="E556" s="294"/>
      <c r="F556" s="294"/>
      <c r="G556" s="369"/>
    </row>
    <row r="557" spans="2:7" ht="12" customHeight="1">
      <c r="B557" s="287" t="s">
        <v>869</v>
      </c>
      <c r="C557" s="331" t="s">
        <v>870</v>
      </c>
      <c r="D557" s="276">
        <v>0</v>
      </c>
      <c r="E557" s="276">
        <v>0</v>
      </c>
      <c r="F557" s="276">
        <v>0</v>
      </c>
      <c r="G557" s="369"/>
    </row>
    <row r="558" spans="2:7" ht="12" customHeight="1">
      <c r="B558" s="287"/>
      <c r="C558" s="286" t="s">
        <v>871</v>
      </c>
      <c r="D558" s="276">
        <v>0</v>
      </c>
      <c r="E558" s="276">
        <v>0</v>
      </c>
      <c r="F558" s="276">
        <v>0</v>
      </c>
      <c r="G558" s="369"/>
    </row>
    <row r="559" spans="2:7" ht="12" customHeight="1">
      <c r="B559" s="287" t="s">
        <v>872</v>
      </c>
      <c r="C559" s="331" t="s">
        <v>873</v>
      </c>
      <c r="D559" s="276">
        <v>0</v>
      </c>
      <c r="E559" s="276">
        <v>0</v>
      </c>
      <c r="F559" s="276">
        <v>0</v>
      </c>
      <c r="G559" s="369"/>
    </row>
    <row r="560" spans="2:7" ht="12" customHeight="1">
      <c r="B560" s="287" t="s">
        <v>872</v>
      </c>
      <c r="C560" s="331" t="s">
        <v>874</v>
      </c>
      <c r="D560" s="519">
        <v>0</v>
      </c>
      <c r="E560" s="519">
        <v>0</v>
      </c>
      <c r="F560" s="519">
        <v>0</v>
      </c>
      <c r="G560" s="369"/>
    </row>
    <row r="561" spans="2:7" ht="12" customHeight="1">
      <c r="B561" s="287"/>
      <c r="C561" s="289" t="s">
        <v>875</v>
      </c>
      <c r="D561" s="521">
        <f>+SUM(D557:D560)</f>
        <v>0</v>
      </c>
      <c r="E561" s="521">
        <v>0</v>
      </c>
      <c r="F561" s="544">
        <v>0</v>
      </c>
      <c r="G561" s="370"/>
    </row>
    <row r="562" spans="2:7" ht="12" customHeight="1">
      <c r="B562" s="287"/>
      <c r="C562" s="331" t="s">
        <v>876</v>
      </c>
      <c r="D562" s="276">
        <v>0</v>
      </c>
      <c r="E562" s="276">
        <v>0</v>
      </c>
      <c r="F562" s="276">
        <v>0</v>
      </c>
      <c r="G562" s="369"/>
    </row>
    <row r="563" spans="2:7" ht="12" customHeight="1">
      <c r="B563" s="287" t="s">
        <v>877</v>
      </c>
      <c r="C563" s="331" t="s">
        <v>873</v>
      </c>
      <c r="D563" s="276">
        <v>0</v>
      </c>
      <c r="E563" s="276">
        <v>0</v>
      </c>
      <c r="F563" s="276">
        <v>0</v>
      </c>
      <c r="G563" s="369"/>
    </row>
    <row r="564" spans="2:7" ht="12" customHeight="1">
      <c r="B564" s="287" t="s">
        <v>877</v>
      </c>
      <c r="C564" s="331" t="s">
        <v>874</v>
      </c>
      <c r="D564" s="276">
        <v>0</v>
      </c>
      <c r="E564" s="276">
        <v>0</v>
      </c>
      <c r="F564" s="276">
        <v>0</v>
      </c>
      <c r="G564" s="369"/>
    </row>
    <row r="565" spans="2:7" ht="12" customHeight="1">
      <c r="B565" s="287"/>
      <c r="C565" s="289" t="s">
        <v>878</v>
      </c>
      <c r="D565" s="276">
        <v>0</v>
      </c>
      <c r="E565" s="276">
        <v>0</v>
      </c>
      <c r="F565" s="276">
        <v>0</v>
      </c>
      <c r="G565" s="370"/>
    </row>
    <row r="566" spans="2:7" ht="12" customHeight="1">
      <c r="B566" s="287"/>
      <c r="C566" s="525" t="s">
        <v>879</v>
      </c>
      <c r="D566" s="521">
        <f t="shared" ref="D566" si="52">+D561+D565</f>
        <v>0</v>
      </c>
      <c r="E566" s="521">
        <f t="shared" ref="E566" si="53">+E561+E565</f>
        <v>0</v>
      </c>
      <c r="F566" s="544">
        <v>0</v>
      </c>
      <c r="G566" s="370"/>
    </row>
    <row r="567" spans="2:7" ht="12" customHeight="1">
      <c r="B567" s="287"/>
      <c r="C567" s="536"/>
      <c r="D567" s="521">
        <v>0</v>
      </c>
      <c r="E567" s="521">
        <v>0</v>
      </c>
      <c r="F567" s="521">
        <v>0</v>
      </c>
      <c r="G567" s="369"/>
    </row>
    <row r="568" spans="2:7" ht="12" customHeight="1">
      <c r="B568" s="291">
        <v>999</v>
      </c>
      <c r="C568" s="343" t="s">
        <v>431</v>
      </c>
      <c r="D568" s="526">
        <f>D502+D555</f>
        <v>-17628894.034409344</v>
      </c>
      <c r="E568" s="526">
        <f>E502+E555</f>
        <v>-24647089.517999999</v>
      </c>
      <c r="F568" s="544">
        <f>+E568/D568*100</f>
        <v>139.81075313001506</v>
      </c>
      <c r="G568" s="370"/>
    </row>
    <row r="569" spans="2:7" ht="9" customHeight="1">
      <c r="B569" s="357"/>
      <c r="C569" s="358"/>
      <c r="D569" s="356"/>
      <c r="E569" s="356"/>
      <c r="F569" s="356"/>
      <c r="G569" s="370"/>
    </row>
    <row r="570" spans="2:7" ht="12" customHeight="1">
      <c r="B570" s="281"/>
      <c r="C570" s="283"/>
      <c r="D570" s="344">
        <f>+D568-D54</f>
        <v>0</v>
      </c>
      <c r="E570" s="344">
        <f>+E568-E54</f>
        <v>0</v>
      </c>
      <c r="F570" s="344">
        <f t="shared" ref="F570" si="54">+F568-F54</f>
        <v>0</v>
      </c>
      <c r="G570" s="378"/>
    </row>
    <row r="571" spans="2:7" ht="12" customHeight="1">
      <c r="B571" s="281"/>
      <c r="C571" s="283"/>
      <c r="D571" s="345"/>
      <c r="E571" s="538"/>
      <c r="F571" s="345"/>
      <c r="G571" s="379"/>
    </row>
    <row r="572" spans="2:7">
      <c r="B572" s="254"/>
      <c r="C572" s="255"/>
      <c r="D572" s="264"/>
      <c r="E572" s="264"/>
      <c r="F572" s="264"/>
      <c r="G572" s="379"/>
    </row>
    <row r="573" spans="2:7">
      <c r="B573" s="254"/>
      <c r="C573" s="255"/>
      <c r="D573" s="264"/>
      <c r="E573" s="264"/>
      <c r="F573" s="264"/>
      <c r="G573" s="379"/>
    </row>
    <row r="574" spans="2:7">
      <c r="B574" s="254"/>
      <c r="C574" s="255"/>
      <c r="D574" s="264"/>
      <c r="E574" s="264"/>
      <c r="F574" s="264"/>
      <c r="G574" s="379"/>
    </row>
    <row r="575" spans="2:7">
      <c r="B575" s="254"/>
      <c r="C575" s="255"/>
      <c r="D575" s="264"/>
      <c r="E575" s="264"/>
      <c r="F575" s="264"/>
      <c r="G575" s="379"/>
    </row>
    <row r="576" spans="2:7">
      <c r="B576" s="346"/>
      <c r="C576" s="347"/>
      <c r="D576" s="264"/>
      <c r="E576" s="264"/>
      <c r="F576" s="264"/>
      <c r="G576" s="379"/>
    </row>
    <row r="577" spans="2:7">
      <c r="D577" s="264"/>
      <c r="E577" s="264"/>
      <c r="F577" s="264"/>
      <c r="G577" s="379"/>
    </row>
    <row r="578" spans="2:7">
      <c r="B578" s="348"/>
      <c r="C578" s="347"/>
      <c r="D578" s="264"/>
      <c r="E578" s="264"/>
      <c r="F578" s="264"/>
      <c r="G578" s="379"/>
    </row>
    <row r="579" spans="2:7">
      <c r="B579" s="348"/>
      <c r="C579" s="347"/>
      <c r="D579" s="264"/>
      <c r="E579" s="264"/>
      <c r="F579" s="264"/>
      <c r="G579" s="379"/>
    </row>
    <row r="580" spans="2:7">
      <c r="B580" s="281"/>
      <c r="C580" s="349"/>
      <c r="D580" s="264"/>
      <c r="E580" s="264"/>
      <c r="F580" s="264"/>
      <c r="G580" s="379"/>
    </row>
    <row r="581" spans="2:7">
      <c r="B581" s="281"/>
      <c r="C581" s="283"/>
      <c r="D581" s="264"/>
      <c r="E581" s="264"/>
      <c r="F581" s="264"/>
      <c r="G581" s="379"/>
    </row>
    <row r="582" spans="2:7">
      <c r="B582" s="281"/>
      <c r="C582" s="283"/>
      <c r="D582" s="264"/>
      <c r="E582" s="264"/>
      <c r="F582" s="264"/>
      <c r="G582" s="379"/>
    </row>
    <row r="583" spans="2:7">
      <c r="B583" s="281"/>
      <c r="C583" s="255"/>
      <c r="D583" s="264"/>
      <c r="E583" s="264"/>
      <c r="F583" s="264"/>
      <c r="G583" s="379"/>
    </row>
    <row r="584" spans="2:7">
      <c r="B584" s="281"/>
      <c r="C584" s="255"/>
      <c r="D584" s="264"/>
      <c r="E584" s="264"/>
      <c r="F584" s="264"/>
      <c r="G584" s="379"/>
    </row>
    <row r="585" spans="2:7">
      <c r="B585" s="281"/>
      <c r="C585" s="255"/>
      <c r="D585" s="264"/>
      <c r="E585" s="264"/>
      <c r="F585" s="264"/>
      <c r="G585" s="379"/>
    </row>
    <row r="586" spans="2:7">
      <c r="B586" s="281"/>
      <c r="C586" s="255"/>
      <c r="D586" s="264"/>
      <c r="E586" s="264"/>
      <c r="F586" s="264"/>
      <c r="G586" s="379"/>
    </row>
    <row r="587" spans="2:7">
      <c r="B587" s="281"/>
      <c r="C587" s="255"/>
      <c r="D587" s="264"/>
      <c r="E587" s="264"/>
      <c r="F587" s="264"/>
      <c r="G587" s="379"/>
    </row>
    <row r="588" spans="2:7">
      <c r="B588" s="281"/>
      <c r="C588" s="255"/>
      <c r="D588" s="264"/>
      <c r="E588" s="264"/>
      <c r="F588" s="264"/>
      <c r="G588" s="379"/>
    </row>
    <row r="589" spans="2:7">
      <c r="B589" s="281"/>
      <c r="C589" s="255"/>
      <c r="D589" s="264"/>
      <c r="E589" s="264"/>
      <c r="F589" s="264"/>
      <c r="G589" s="379"/>
    </row>
    <row r="590" spans="2:7">
      <c r="B590" s="281"/>
      <c r="C590" s="255"/>
      <c r="D590" s="264"/>
      <c r="E590" s="264"/>
      <c r="F590" s="264"/>
      <c r="G590" s="379"/>
    </row>
    <row r="591" spans="2:7">
      <c r="B591" s="281"/>
      <c r="C591" s="255"/>
      <c r="D591" s="264"/>
      <c r="E591" s="264"/>
      <c r="F591" s="264"/>
      <c r="G591" s="379"/>
    </row>
    <row r="592" spans="2:7">
      <c r="B592" s="281"/>
      <c r="C592" s="255"/>
      <c r="D592" s="264"/>
      <c r="E592" s="264"/>
      <c r="F592" s="264"/>
      <c r="G592" s="379"/>
    </row>
    <row r="593" spans="2:7">
      <c r="B593" s="281"/>
      <c r="C593" s="255"/>
      <c r="D593" s="264"/>
      <c r="E593" s="264"/>
      <c r="F593" s="264"/>
      <c r="G593" s="379"/>
    </row>
    <row r="594" spans="2:7">
      <c r="B594" s="281"/>
      <c r="C594" s="255"/>
      <c r="D594" s="264"/>
      <c r="E594" s="264"/>
      <c r="F594" s="264"/>
      <c r="G594" s="379"/>
    </row>
    <row r="595" spans="2:7">
      <c r="B595" s="281"/>
      <c r="C595" s="255"/>
      <c r="D595" s="264"/>
      <c r="E595" s="264"/>
      <c r="F595" s="264"/>
      <c r="G595" s="379"/>
    </row>
    <row r="596" spans="2:7">
      <c r="B596" s="281"/>
      <c r="C596" s="255"/>
      <c r="D596" s="264"/>
      <c r="E596" s="264"/>
      <c r="F596" s="264"/>
      <c r="G596" s="379"/>
    </row>
    <row r="597" spans="2:7">
      <c r="B597" s="281"/>
      <c r="C597" s="338"/>
      <c r="D597" s="264"/>
      <c r="E597" s="264"/>
      <c r="F597" s="264"/>
      <c r="G597" s="379"/>
    </row>
    <row r="598" spans="2:7">
      <c r="B598" s="254"/>
      <c r="C598" s="255"/>
      <c r="D598" s="264"/>
      <c r="E598" s="264"/>
      <c r="F598" s="264"/>
      <c r="G598" s="379"/>
    </row>
    <row r="599" spans="2:7">
      <c r="B599" s="281"/>
      <c r="C599" s="283"/>
      <c r="D599" s="264"/>
      <c r="E599" s="264"/>
      <c r="F599" s="264"/>
      <c r="G599" s="379"/>
    </row>
    <row r="600" spans="2:7">
      <c r="B600" s="281"/>
      <c r="C600" s="283"/>
      <c r="D600" s="264"/>
      <c r="E600" s="264"/>
      <c r="F600" s="264"/>
      <c r="G600" s="379"/>
    </row>
    <row r="601" spans="2:7">
      <c r="B601" s="281"/>
      <c r="C601" s="255"/>
      <c r="D601" s="264"/>
      <c r="E601" s="264"/>
      <c r="F601" s="264"/>
      <c r="G601" s="379"/>
    </row>
    <row r="602" spans="2:7">
      <c r="B602" s="281"/>
      <c r="C602" s="255"/>
      <c r="D602" s="264"/>
      <c r="E602" s="264"/>
      <c r="F602" s="264"/>
      <c r="G602" s="379"/>
    </row>
    <row r="603" spans="2:7">
      <c r="B603" s="281"/>
      <c r="C603" s="255"/>
      <c r="D603" s="264"/>
      <c r="E603" s="264"/>
      <c r="F603" s="264"/>
      <c r="G603" s="379"/>
    </row>
    <row r="604" spans="2:7">
      <c r="B604" s="281"/>
      <c r="C604" s="255"/>
      <c r="D604" s="264"/>
      <c r="E604" s="264"/>
      <c r="F604" s="264"/>
      <c r="G604" s="379"/>
    </row>
    <row r="605" spans="2:7">
      <c r="B605" s="281"/>
      <c r="C605" s="255"/>
      <c r="D605" s="264"/>
      <c r="E605" s="264"/>
      <c r="F605" s="264"/>
      <c r="G605" s="379"/>
    </row>
    <row r="606" spans="2:7">
      <c r="B606" s="281"/>
      <c r="C606" s="255"/>
      <c r="D606" s="264"/>
      <c r="E606" s="264"/>
      <c r="F606" s="264"/>
      <c r="G606" s="379"/>
    </row>
    <row r="607" spans="2:7">
      <c r="B607" s="281"/>
      <c r="C607" s="255"/>
      <c r="D607" s="264"/>
      <c r="E607" s="264"/>
      <c r="F607" s="264"/>
      <c r="G607" s="379"/>
    </row>
    <row r="608" spans="2:7">
      <c r="B608" s="281"/>
      <c r="C608" s="255"/>
      <c r="D608" s="264"/>
      <c r="E608" s="264"/>
      <c r="F608" s="264"/>
      <c r="G608" s="379"/>
    </row>
    <row r="609" spans="2:7">
      <c r="B609" s="281"/>
      <c r="C609" s="255"/>
      <c r="D609" s="264"/>
      <c r="E609" s="264"/>
      <c r="F609" s="264"/>
      <c r="G609" s="379"/>
    </row>
    <row r="610" spans="2:7">
      <c r="B610" s="281"/>
      <c r="C610" s="255"/>
      <c r="D610" s="264"/>
      <c r="E610" s="264"/>
      <c r="F610" s="264"/>
      <c r="G610" s="379"/>
    </row>
    <row r="611" spans="2:7">
      <c r="B611" s="281"/>
      <c r="C611" s="255"/>
      <c r="D611" s="264"/>
      <c r="E611" s="264"/>
      <c r="F611" s="264"/>
      <c r="G611" s="379"/>
    </row>
    <row r="612" spans="2:7">
      <c r="B612" s="281"/>
      <c r="C612" s="255"/>
      <c r="D612" s="264"/>
      <c r="E612" s="264"/>
      <c r="F612" s="264"/>
      <c r="G612" s="379"/>
    </row>
    <row r="613" spans="2:7">
      <c r="B613" s="281"/>
      <c r="C613" s="338"/>
      <c r="D613" s="264"/>
      <c r="E613" s="264"/>
      <c r="F613" s="264"/>
      <c r="G613" s="379"/>
    </row>
    <row r="614" spans="2:7">
      <c r="B614" s="254"/>
      <c r="C614" s="349"/>
      <c r="D614" s="264"/>
      <c r="E614" s="264"/>
      <c r="F614" s="264"/>
      <c r="G614" s="379"/>
    </row>
    <row r="615" spans="2:7">
      <c r="B615" s="281"/>
      <c r="C615" s="283"/>
      <c r="D615" s="264"/>
      <c r="E615" s="264"/>
      <c r="F615" s="264"/>
      <c r="G615" s="379"/>
    </row>
    <row r="616" spans="2:7">
      <c r="B616" s="281"/>
      <c r="C616" s="283"/>
      <c r="D616" s="264"/>
      <c r="E616" s="264"/>
      <c r="F616" s="264"/>
      <c r="G616" s="379"/>
    </row>
    <row r="617" spans="2:7">
      <c r="B617" s="281"/>
      <c r="C617" s="283"/>
      <c r="D617" s="264"/>
      <c r="E617" s="264"/>
      <c r="F617" s="264"/>
      <c r="G617" s="379"/>
    </row>
    <row r="618" spans="2:7">
      <c r="B618" s="350"/>
      <c r="C618" s="255"/>
      <c r="D618" s="264"/>
      <c r="E618" s="264"/>
      <c r="F618" s="264"/>
      <c r="G618" s="379"/>
    </row>
    <row r="619" spans="2:7">
      <c r="B619" s="350"/>
      <c r="C619" s="255"/>
      <c r="D619" s="264"/>
      <c r="E619" s="264"/>
      <c r="F619" s="264"/>
      <c r="G619" s="379"/>
    </row>
    <row r="620" spans="2:7">
      <c r="B620" s="350"/>
      <c r="C620" s="255"/>
      <c r="D620" s="264"/>
      <c r="E620" s="264"/>
      <c r="F620" s="264"/>
      <c r="G620" s="379"/>
    </row>
    <row r="621" spans="2:7">
      <c r="B621" s="350"/>
      <c r="C621" s="255"/>
      <c r="D621" s="264"/>
      <c r="E621" s="264"/>
      <c r="F621" s="264"/>
      <c r="G621" s="379"/>
    </row>
    <row r="622" spans="2:7">
      <c r="B622" s="350"/>
      <c r="C622" s="255"/>
      <c r="D622" s="264"/>
      <c r="E622" s="264"/>
      <c r="F622" s="264"/>
      <c r="G622" s="379"/>
    </row>
    <row r="623" spans="2:7">
      <c r="B623" s="350"/>
      <c r="C623" s="255"/>
      <c r="D623" s="264"/>
      <c r="E623" s="264"/>
      <c r="F623" s="264"/>
      <c r="G623" s="379"/>
    </row>
    <row r="624" spans="2:7">
      <c r="B624" s="350"/>
      <c r="C624" s="255"/>
      <c r="D624" s="264"/>
      <c r="E624" s="264"/>
      <c r="F624" s="264"/>
      <c r="G624" s="379"/>
    </row>
    <row r="625" spans="2:7">
      <c r="B625" s="350"/>
      <c r="C625" s="255"/>
      <c r="D625" s="264"/>
      <c r="E625" s="264"/>
      <c r="F625" s="264"/>
      <c r="G625" s="379"/>
    </row>
    <row r="626" spans="2:7">
      <c r="B626" s="350"/>
      <c r="C626" s="255"/>
      <c r="D626" s="264"/>
      <c r="E626" s="264"/>
      <c r="F626" s="264"/>
      <c r="G626" s="379"/>
    </row>
    <row r="627" spans="2:7">
      <c r="B627" s="350"/>
      <c r="C627" s="255"/>
      <c r="D627" s="264"/>
      <c r="E627" s="264"/>
      <c r="F627" s="264"/>
      <c r="G627" s="379"/>
    </row>
    <row r="628" spans="2:7">
      <c r="B628" s="350"/>
      <c r="C628" s="255"/>
      <c r="D628" s="264"/>
      <c r="E628" s="264"/>
      <c r="F628" s="264"/>
      <c r="G628" s="379"/>
    </row>
    <row r="629" spans="2:7">
      <c r="B629" s="350"/>
      <c r="C629" s="255"/>
      <c r="D629" s="264"/>
      <c r="E629" s="264"/>
      <c r="F629" s="264"/>
      <c r="G629" s="379"/>
    </row>
    <row r="630" spans="2:7">
      <c r="B630" s="350"/>
      <c r="C630" s="255"/>
      <c r="D630" s="264"/>
      <c r="E630" s="264"/>
      <c r="F630" s="264"/>
      <c r="G630" s="379"/>
    </row>
    <row r="631" spans="2:7">
      <c r="B631" s="350"/>
      <c r="C631" s="255"/>
      <c r="D631" s="264"/>
      <c r="E631" s="264"/>
      <c r="F631" s="264"/>
      <c r="G631" s="379"/>
    </row>
    <row r="632" spans="2:7">
      <c r="B632" s="350"/>
      <c r="C632" s="338"/>
      <c r="D632" s="264"/>
      <c r="E632" s="264"/>
      <c r="F632" s="264"/>
      <c r="G632" s="379"/>
    </row>
    <row r="633" spans="2:7">
      <c r="B633" s="281"/>
      <c r="C633" s="255"/>
      <c r="D633" s="264"/>
      <c r="E633" s="264"/>
      <c r="F633" s="264"/>
      <c r="G633" s="379"/>
    </row>
    <row r="634" spans="2:7">
      <c r="B634" s="281"/>
      <c r="C634" s="283"/>
      <c r="D634" s="264"/>
      <c r="E634" s="264"/>
      <c r="F634" s="264"/>
      <c r="G634" s="379"/>
    </row>
    <row r="635" spans="2:7">
      <c r="B635" s="281"/>
      <c r="C635" s="283"/>
      <c r="D635" s="264"/>
      <c r="E635" s="264"/>
      <c r="F635" s="264"/>
      <c r="G635" s="379"/>
    </row>
    <row r="636" spans="2:7">
      <c r="B636" s="350"/>
      <c r="C636" s="255"/>
      <c r="D636" s="264"/>
      <c r="E636" s="264"/>
      <c r="F636" s="264"/>
      <c r="G636" s="379"/>
    </row>
    <row r="637" spans="2:7">
      <c r="B637" s="350"/>
      <c r="C637" s="255"/>
      <c r="D637" s="264"/>
      <c r="E637" s="264"/>
      <c r="F637" s="264"/>
      <c r="G637" s="379"/>
    </row>
    <row r="638" spans="2:7">
      <c r="B638" s="350"/>
      <c r="C638" s="255"/>
      <c r="D638" s="264"/>
      <c r="E638" s="264"/>
      <c r="F638" s="264"/>
      <c r="G638" s="379"/>
    </row>
    <row r="639" spans="2:7">
      <c r="B639" s="350"/>
      <c r="C639" s="255"/>
      <c r="D639" s="264"/>
      <c r="E639" s="264"/>
      <c r="F639" s="264"/>
      <c r="G639" s="379"/>
    </row>
    <row r="640" spans="2:7">
      <c r="B640" s="350"/>
      <c r="C640" s="255"/>
      <c r="D640" s="264"/>
      <c r="E640" s="264"/>
      <c r="F640" s="264"/>
      <c r="G640" s="379"/>
    </row>
    <row r="641" spans="2:7">
      <c r="B641" s="350"/>
      <c r="C641" s="255"/>
      <c r="D641" s="264"/>
      <c r="E641" s="264"/>
      <c r="F641" s="264"/>
      <c r="G641" s="379"/>
    </row>
    <row r="642" spans="2:7">
      <c r="B642" s="350"/>
      <c r="C642" s="255"/>
      <c r="D642" s="264"/>
      <c r="E642" s="264"/>
      <c r="F642" s="264"/>
      <c r="G642" s="379"/>
    </row>
    <row r="643" spans="2:7">
      <c r="B643" s="281"/>
      <c r="C643" s="338"/>
      <c r="D643" s="264"/>
      <c r="E643" s="264"/>
      <c r="F643" s="264"/>
      <c r="G643" s="379"/>
    </row>
    <row r="644" spans="2:7">
      <c r="B644" s="281"/>
      <c r="C644" s="255"/>
      <c r="D644" s="264"/>
      <c r="E644" s="264"/>
      <c r="F644" s="264"/>
      <c r="G644" s="379"/>
    </row>
    <row r="645" spans="2:7">
      <c r="B645" s="281"/>
      <c r="C645" s="283"/>
      <c r="D645" s="264"/>
      <c r="E645" s="264"/>
      <c r="F645" s="264"/>
      <c r="G645" s="379"/>
    </row>
    <row r="646" spans="2:7">
      <c r="B646" s="281"/>
      <c r="C646" s="283"/>
      <c r="D646" s="264"/>
      <c r="E646" s="264"/>
      <c r="F646" s="264"/>
      <c r="G646" s="379"/>
    </row>
    <row r="647" spans="2:7">
      <c r="B647" s="350"/>
      <c r="C647" s="255"/>
      <c r="D647" s="264"/>
      <c r="E647" s="264"/>
      <c r="F647" s="264"/>
      <c r="G647" s="379"/>
    </row>
    <row r="648" spans="2:7">
      <c r="B648" s="350"/>
      <c r="C648" s="255"/>
      <c r="D648" s="264"/>
      <c r="E648" s="264"/>
      <c r="F648" s="264"/>
      <c r="G648" s="379"/>
    </row>
    <row r="649" spans="2:7">
      <c r="B649" s="350"/>
      <c r="C649" s="255"/>
      <c r="D649" s="264"/>
      <c r="E649" s="264"/>
      <c r="F649" s="264"/>
      <c r="G649" s="379"/>
    </row>
    <row r="650" spans="2:7">
      <c r="B650" s="350"/>
      <c r="C650" s="255"/>
      <c r="D650" s="264"/>
      <c r="E650" s="264"/>
      <c r="F650" s="264"/>
      <c r="G650" s="379"/>
    </row>
    <row r="651" spans="2:7">
      <c r="B651" s="281"/>
      <c r="C651" s="338"/>
      <c r="D651" s="264"/>
      <c r="E651" s="264"/>
      <c r="F651" s="264"/>
      <c r="G651" s="379"/>
    </row>
    <row r="652" spans="2:7">
      <c r="B652" s="281"/>
      <c r="C652" s="255"/>
      <c r="D652" s="264"/>
      <c r="E652" s="264"/>
      <c r="F652" s="264"/>
      <c r="G652" s="379"/>
    </row>
    <row r="653" spans="2:7">
      <c r="B653" s="281"/>
      <c r="C653" s="283"/>
      <c r="D653" s="264"/>
      <c r="E653" s="264"/>
      <c r="F653" s="264"/>
      <c r="G653" s="379"/>
    </row>
    <row r="654" spans="2:7">
      <c r="B654" s="281"/>
      <c r="C654" s="283"/>
      <c r="D654" s="264"/>
      <c r="E654" s="264"/>
      <c r="F654" s="264"/>
      <c r="G654" s="379"/>
    </row>
    <row r="655" spans="2:7">
      <c r="B655" s="281"/>
      <c r="C655" s="283"/>
      <c r="D655" s="264"/>
      <c r="E655" s="264"/>
      <c r="F655" s="264"/>
      <c r="G655" s="379"/>
    </row>
    <row r="656" spans="2:7">
      <c r="B656" s="281"/>
      <c r="C656" s="283"/>
      <c r="D656" s="264"/>
      <c r="E656" s="264"/>
      <c r="F656" s="264"/>
      <c r="G656" s="379"/>
    </row>
    <row r="657" spans="2:7">
      <c r="B657" s="281"/>
      <c r="C657" s="338"/>
      <c r="D657" s="264"/>
      <c r="E657" s="264"/>
      <c r="F657" s="264"/>
      <c r="G657" s="379"/>
    </row>
    <row r="658" spans="2:7">
      <c r="B658" s="281"/>
      <c r="C658" s="255"/>
      <c r="D658" s="264"/>
      <c r="E658" s="264"/>
      <c r="F658" s="264"/>
      <c r="G658" s="379"/>
    </row>
    <row r="659" spans="2:7">
      <c r="B659" s="281"/>
      <c r="C659" s="351"/>
      <c r="D659" s="264"/>
      <c r="E659" s="264"/>
      <c r="F659" s="264"/>
      <c r="G659" s="379"/>
    </row>
    <row r="660" spans="2:7">
      <c r="B660" s="281"/>
      <c r="C660" s="255"/>
      <c r="D660" s="264"/>
      <c r="E660" s="264"/>
      <c r="F660" s="264"/>
      <c r="G660" s="379"/>
    </row>
    <row r="661" spans="2:7">
      <c r="B661" s="281"/>
      <c r="C661" s="255"/>
      <c r="D661" s="264"/>
      <c r="E661" s="264"/>
      <c r="F661" s="264"/>
      <c r="G661" s="379"/>
    </row>
    <row r="662" spans="2:7">
      <c r="B662" s="254"/>
      <c r="C662" s="338"/>
      <c r="D662" s="264"/>
      <c r="E662" s="264"/>
      <c r="F662" s="264"/>
      <c r="G662" s="379"/>
    </row>
    <row r="663" spans="2:7">
      <c r="B663" s="254"/>
      <c r="C663" s="255"/>
      <c r="D663" s="264"/>
      <c r="E663" s="264"/>
      <c r="F663" s="264"/>
      <c r="G663" s="379"/>
    </row>
    <row r="664" spans="2:7">
      <c r="B664" s="281"/>
      <c r="C664" s="255"/>
      <c r="D664" s="264"/>
      <c r="E664" s="264"/>
      <c r="F664" s="264"/>
      <c r="G664" s="379"/>
    </row>
    <row r="665" spans="2:7">
      <c r="B665" s="281"/>
      <c r="C665" s="255"/>
      <c r="D665" s="264"/>
      <c r="E665" s="264"/>
      <c r="F665" s="264"/>
      <c r="G665" s="379"/>
    </row>
    <row r="666" spans="2:7">
      <c r="B666" s="281"/>
      <c r="C666" s="338"/>
      <c r="D666" s="264"/>
      <c r="E666" s="264"/>
      <c r="F666" s="264"/>
      <c r="G666" s="379"/>
    </row>
    <row r="667" spans="2:7">
      <c r="B667" s="281"/>
      <c r="C667" s="349"/>
      <c r="D667" s="264"/>
      <c r="E667" s="264"/>
      <c r="F667" s="264"/>
      <c r="G667" s="379"/>
    </row>
    <row r="668" spans="2:7">
      <c r="B668" s="281"/>
      <c r="C668" s="352"/>
      <c r="D668" s="264"/>
      <c r="E668" s="264"/>
      <c r="F668" s="264"/>
      <c r="G668" s="379"/>
    </row>
    <row r="669" spans="2:7">
      <c r="B669" s="281"/>
      <c r="C669" s="352"/>
      <c r="D669" s="264"/>
      <c r="E669" s="264"/>
      <c r="F669" s="264"/>
      <c r="G669" s="379"/>
    </row>
    <row r="670" spans="2:7">
      <c r="B670" s="281"/>
      <c r="C670" s="338"/>
      <c r="D670" s="264"/>
      <c r="E670" s="264"/>
      <c r="F670" s="264"/>
      <c r="G670" s="379"/>
    </row>
    <row r="671" spans="2:7">
      <c r="B671" s="281"/>
      <c r="C671" s="351"/>
      <c r="D671" s="264"/>
      <c r="E671" s="264"/>
      <c r="F671" s="264"/>
      <c r="G671" s="379"/>
    </row>
    <row r="672" spans="2:7">
      <c r="B672" s="346"/>
      <c r="C672" s="347"/>
      <c r="D672" s="264"/>
      <c r="E672" s="264"/>
      <c r="F672" s="264"/>
      <c r="G672" s="379"/>
    </row>
    <row r="673" spans="2:7">
      <c r="B673" s="348"/>
      <c r="C673" s="347"/>
      <c r="D673" s="264"/>
      <c r="E673" s="264"/>
      <c r="F673" s="264"/>
      <c r="G673" s="379"/>
    </row>
    <row r="674" spans="2:7">
      <c r="B674" s="348"/>
      <c r="C674" s="347"/>
      <c r="D674" s="264"/>
      <c r="E674" s="264"/>
      <c r="F674" s="264"/>
      <c r="G674" s="379"/>
    </row>
    <row r="675" spans="2:7">
      <c r="B675" s="281"/>
      <c r="C675" s="349"/>
      <c r="D675" s="264"/>
      <c r="E675" s="264"/>
      <c r="F675" s="264"/>
      <c r="G675" s="379"/>
    </row>
    <row r="676" spans="2:7">
      <c r="B676" s="281"/>
      <c r="C676" s="255"/>
      <c r="D676" s="264"/>
      <c r="E676" s="264"/>
      <c r="F676" s="264"/>
      <c r="G676" s="379"/>
    </row>
    <row r="677" spans="2:7">
      <c r="B677" s="281"/>
      <c r="C677" s="351"/>
      <c r="D677" s="264"/>
      <c r="E677" s="264"/>
      <c r="F677" s="264"/>
      <c r="G677" s="379"/>
    </row>
    <row r="678" spans="2:7">
      <c r="B678" s="281"/>
      <c r="C678" s="255"/>
      <c r="D678" s="264"/>
      <c r="E678" s="264"/>
      <c r="F678" s="264"/>
      <c r="G678" s="379"/>
    </row>
    <row r="679" spans="2:7">
      <c r="B679" s="281"/>
      <c r="C679" s="351"/>
      <c r="D679" s="264"/>
      <c r="E679" s="264"/>
      <c r="F679" s="264"/>
      <c r="G679" s="379"/>
    </row>
    <row r="680" spans="2:7">
      <c r="B680" s="281"/>
      <c r="C680" s="255"/>
      <c r="D680" s="264"/>
      <c r="E680" s="264"/>
      <c r="F680" s="264"/>
      <c r="G680" s="379"/>
    </row>
    <row r="681" spans="2:7">
      <c r="B681" s="281"/>
      <c r="C681" s="255"/>
      <c r="D681" s="264"/>
      <c r="E681" s="264"/>
      <c r="F681" s="264"/>
      <c r="G681" s="379"/>
    </row>
    <row r="682" spans="2:7">
      <c r="B682" s="281"/>
      <c r="C682" s="255"/>
      <c r="D682" s="264"/>
      <c r="E682" s="264"/>
      <c r="F682" s="264"/>
      <c r="G682" s="379"/>
    </row>
    <row r="683" spans="2:7">
      <c r="B683" s="281"/>
      <c r="C683" s="255"/>
      <c r="D683" s="264"/>
      <c r="E683" s="264"/>
      <c r="F683" s="264"/>
      <c r="G683" s="379"/>
    </row>
    <row r="684" spans="2:7">
      <c r="B684" s="281"/>
      <c r="C684" s="255"/>
      <c r="D684" s="264"/>
      <c r="E684" s="264"/>
      <c r="F684" s="264"/>
      <c r="G684" s="379"/>
    </row>
    <row r="685" spans="2:7">
      <c r="B685" s="281"/>
      <c r="C685" s="255"/>
      <c r="D685" s="264"/>
      <c r="E685" s="264"/>
      <c r="F685" s="264"/>
      <c r="G685" s="379"/>
    </row>
    <row r="686" spans="2:7">
      <c r="B686" s="281"/>
      <c r="C686" s="255"/>
      <c r="D686" s="317"/>
      <c r="E686" s="317"/>
      <c r="F686" s="317"/>
      <c r="G686" s="240"/>
    </row>
    <row r="687" spans="2:7">
      <c r="B687" s="281"/>
      <c r="C687" s="255"/>
      <c r="D687" s="317"/>
      <c r="E687" s="317"/>
      <c r="F687" s="317"/>
      <c r="G687" s="240"/>
    </row>
    <row r="688" spans="2:7">
      <c r="B688" s="281"/>
      <c r="C688" s="349"/>
      <c r="D688" s="317"/>
      <c r="E688" s="317"/>
      <c r="F688" s="317"/>
      <c r="G688" s="240"/>
    </row>
    <row r="689" spans="2:7">
      <c r="B689" s="281"/>
      <c r="C689" s="255"/>
      <c r="D689" s="317"/>
      <c r="E689" s="317"/>
      <c r="F689" s="317"/>
      <c r="G689" s="240"/>
    </row>
    <row r="690" spans="2:7">
      <c r="B690" s="281"/>
      <c r="C690" s="255"/>
      <c r="D690" s="317"/>
      <c r="E690" s="317"/>
      <c r="F690" s="317"/>
      <c r="G690" s="240"/>
    </row>
    <row r="691" spans="2:7">
      <c r="B691" s="281"/>
      <c r="C691" s="255"/>
      <c r="D691" s="317"/>
      <c r="E691" s="317"/>
      <c r="F691" s="317"/>
      <c r="G691" s="240"/>
    </row>
    <row r="692" spans="2:7">
      <c r="B692" s="281"/>
      <c r="C692" s="255"/>
      <c r="D692" s="317"/>
      <c r="E692" s="317"/>
      <c r="F692" s="317"/>
      <c r="G692" s="240"/>
    </row>
    <row r="693" spans="2:7">
      <c r="B693" s="281"/>
      <c r="C693" s="255"/>
      <c r="D693" s="317"/>
      <c r="E693" s="317"/>
      <c r="F693" s="317"/>
      <c r="G693" s="240"/>
    </row>
    <row r="694" spans="2:7">
      <c r="B694" s="281"/>
      <c r="C694" s="255"/>
      <c r="D694" s="317"/>
      <c r="E694" s="317"/>
      <c r="F694" s="317"/>
      <c r="G694" s="240"/>
    </row>
    <row r="695" spans="2:7">
      <c r="B695" s="281"/>
      <c r="C695" s="255"/>
      <c r="D695" s="317"/>
      <c r="E695" s="317"/>
      <c r="F695" s="317"/>
      <c r="G695" s="240"/>
    </row>
    <row r="696" spans="2:7">
      <c r="B696" s="281"/>
      <c r="C696" s="255"/>
      <c r="D696" s="317"/>
      <c r="E696" s="317"/>
      <c r="F696" s="317"/>
      <c r="G696" s="240"/>
    </row>
    <row r="697" spans="2:7">
      <c r="B697" s="281"/>
      <c r="C697" s="349"/>
      <c r="D697" s="317"/>
      <c r="E697" s="317"/>
      <c r="F697" s="317"/>
      <c r="G697" s="240"/>
    </row>
    <row r="698" spans="2:7">
      <c r="B698" s="281"/>
      <c r="C698" s="349"/>
      <c r="D698" s="317"/>
      <c r="E698" s="317"/>
      <c r="F698" s="317"/>
      <c r="G698" s="240"/>
    </row>
    <row r="699" spans="2:7">
      <c r="B699" s="281"/>
      <c r="C699" s="255"/>
      <c r="D699" s="317"/>
      <c r="E699" s="317"/>
      <c r="F699" s="317"/>
      <c r="G699" s="240"/>
    </row>
    <row r="700" spans="2:7">
      <c r="B700" s="281"/>
      <c r="C700" s="255"/>
      <c r="D700" s="317"/>
      <c r="E700" s="317"/>
      <c r="F700" s="317"/>
      <c r="G700" s="240"/>
    </row>
    <row r="701" spans="2:7">
      <c r="B701" s="281"/>
      <c r="C701" s="255"/>
      <c r="D701" s="317"/>
      <c r="E701" s="317"/>
      <c r="F701" s="317"/>
      <c r="G701" s="240"/>
    </row>
    <row r="702" spans="2:7">
      <c r="B702" s="281"/>
      <c r="C702" s="255"/>
      <c r="D702" s="317"/>
      <c r="E702" s="317"/>
      <c r="F702" s="317"/>
      <c r="G702" s="240"/>
    </row>
    <row r="703" spans="2:7">
      <c r="B703" s="281"/>
      <c r="C703" s="255"/>
      <c r="D703" s="317"/>
      <c r="E703" s="317"/>
      <c r="F703" s="317"/>
      <c r="G703" s="240"/>
    </row>
    <row r="704" spans="2:7">
      <c r="B704" s="281"/>
      <c r="C704" s="255"/>
      <c r="D704" s="317"/>
      <c r="E704" s="317"/>
      <c r="F704" s="317"/>
      <c r="G704" s="240"/>
    </row>
    <row r="705" spans="2:7">
      <c r="B705" s="281"/>
      <c r="C705" s="255"/>
      <c r="D705" s="317"/>
      <c r="E705" s="317"/>
      <c r="F705" s="317"/>
      <c r="G705" s="240"/>
    </row>
    <row r="706" spans="2:7">
      <c r="B706" s="281"/>
      <c r="C706" s="255"/>
      <c r="D706" s="317"/>
      <c r="E706" s="317"/>
      <c r="F706" s="317"/>
      <c r="G706" s="240"/>
    </row>
    <row r="707" spans="2:7">
      <c r="B707" s="281"/>
      <c r="C707" s="255"/>
      <c r="D707" s="317"/>
      <c r="E707" s="317"/>
      <c r="F707" s="317"/>
      <c r="G707" s="240"/>
    </row>
    <row r="708" spans="2:7">
      <c r="B708" s="281"/>
      <c r="C708" s="255"/>
      <c r="D708" s="317"/>
      <c r="E708" s="317"/>
      <c r="F708" s="317"/>
      <c r="G708" s="240"/>
    </row>
    <row r="709" spans="2:7">
      <c r="B709" s="281"/>
      <c r="C709" s="255"/>
      <c r="D709" s="317"/>
      <c r="E709" s="317"/>
      <c r="F709" s="317"/>
      <c r="G709" s="240"/>
    </row>
    <row r="710" spans="2:7">
      <c r="B710" s="281"/>
      <c r="C710" s="255"/>
      <c r="D710" s="317"/>
      <c r="E710" s="317"/>
      <c r="F710" s="317"/>
      <c r="G710" s="240"/>
    </row>
    <row r="711" spans="2:7">
      <c r="B711" s="281"/>
      <c r="C711" s="349"/>
      <c r="D711" s="317"/>
      <c r="E711" s="317"/>
      <c r="F711" s="317"/>
      <c r="G711" s="240"/>
    </row>
    <row r="712" spans="2:7">
      <c r="B712" s="281"/>
      <c r="C712" s="255"/>
      <c r="D712" s="317"/>
      <c r="E712" s="317"/>
      <c r="F712" s="317"/>
      <c r="G712" s="240"/>
    </row>
    <row r="713" spans="2:7">
      <c r="B713" s="281"/>
      <c r="C713" s="255"/>
      <c r="D713" s="317"/>
      <c r="E713" s="317"/>
      <c r="F713" s="317"/>
      <c r="G713" s="240"/>
    </row>
    <row r="714" spans="2:7">
      <c r="B714" s="281"/>
      <c r="C714" s="255"/>
      <c r="D714" s="317"/>
      <c r="E714" s="317"/>
      <c r="F714" s="317"/>
      <c r="G714" s="240"/>
    </row>
    <row r="715" spans="2:7">
      <c r="B715" s="281"/>
      <c r="C715" s="255"/>
      <c r="D715" s="317"/>
      <c r="E715" s="317"/>
      <c r="F715" s="317"/>
      <c r="G715" s="240"/>
    </row>
    <row r="716" spans="2:7">
      <c r="B716" s="281"/>
      <c r="C716" s="255"/>
      <c r="D716" s="317"/>
      <c r="E716" s="317"/>
      <c r="F716" s="317"/>
      <c r="G716" s="240"/>
    </row>
    <row r="717" spans="2:7">
      <c r="B717" s="281"/>
      <c r="C717" s="255"/>
    </row>
    <row r="718" spans="2:7">
      <c r="B718" s="281"/>
      <c r="C718" s="255"/>
    </row>
    <row r="719" spans="2:7">
      <c r="B719" s="281"/>
      <c r="C719" s="255"/>
    </row>
    <row r="720" spans="2:7">
      <c r="B720" s="281"/>
      <c r="C720" s="255"/>
    </row>
    <row r="721" spans="2:3">
      <c r="B721" s="281"/>
      <c r="C721" s="255"/>
    </row>
    <row r="722" spans="2:3">
      <c r="B722" s="281"/>
      <c r="C722" s="255"/>
    </row>
    <row r="723" spans="2:3">
      <c r="B723" s="281"/>
      <c r="C723" s="349"/>
    </row>
    <row r="724" spans="2:3">
      <c r="B724" s="281"/>
      <c r="C724" s="255"/>
    </row>
    <row r="725" spans="2:3">
      <c r="B725" s="281"/>
      <c r="C725" s="255"/>
    </row>
    <row r="726" spans="2:3">
      <c r="B726" s="281"/>
      <c r="C726" s="255"/>
    </row>
    <row r="727" spans="2:3">
      <c r="B727" s="281"/>
      <c r="C727" s="255"/>
    </row>
    <row r="728" spans="2:3">
      <c r="B728" s="281"/>
      <c r="C728" s="255"/>
    </row>
    <row r="729" spans="2:3">
      <c r="B729" s="281"/>
      <c r="C729" s="255"/>
    </row>
    <row r="730" spans="2:3">
      <c r="B730" s="281"/>
      <c r="C730" s="349"/>
    </row>
    <row r="731" spans="2:3">
      <c r="B731" s="281"/>
      <c r="C731" s="255"/>
    </row>
    <row r="732" spans="2:3">
      <c r="B732" s="281"/>
      <c r="C732" s="255"/>
    </row>
    <row r="733" spans="2:3">
      <c r="B733" s="281"/>
      <c r="C733" s="255"/>
    </row>
    <row r="734" spans="2:3">
      <c r="B734" s="281"/>
      <c r="C734" s="255"/>
    </row>
    <row r="735" spans="2:3">
      <c r="B735" s="281"/>
      <c r="C735" s="255"/>
    </row>
    <row r="736" spans="2:3">
      <c r="B736" s="281"/>
      <c r="C736" s="255"/>
    </row>
    <row r="737" spans="2:3">
      <c r="B737" s="281"/>
      <c r="C737" s="255"/>
    </row>
    <row r="738" spans="2:3">
      <c r="B738" s="281"/>
      <c r="C738" s="349"/>
    </row>
    <row r="739" spans="2:3">
      <c r="B739" s="281"/>
      <c r="C739" s="255"/>
    </row>
    <row r="740" spans="2:3">
      <c r="B740" s="281"/>
      <c r="C740" s="255"/>
    </row>
    <row r="741" spans="2:3">
      <c r="B741" s="281"/>
      <c r="C741" s="255"/>
    </row>
    <row r="742" spans="2:3">
      <c r="B742" s="281"/>
      <c r="C742" s="255"/>
    </row>
    <row r="743" spans="2:3">
      <c r="B743" s="281"/>
      <c r="C743" s="255"/>
    </row>
    <row r="744" spans="2:3">
      <c r="B744" s="281"/>
      <c r="C744" s="255"/>
    </row>
    <row r="745" spans="2:3">
      <c r="B745" s="281"/>
      <c r="C745" s="255"/>
    </row>
    <row r="746" spans="2:3">
      <c r="B746" s="281"/>
      <c r="C746" s="255"/>
    </row>
    <row r="747" spans="2:3">
      <c r="B747" s="281"/>
      <c r="C747" s="349"/>
    </row>
    <row r="748" spans="2:3">
      <c r="B748" s="281"/>
      <c r="C748" s="255"/>
    </row>
    <row r="749" spans="2:3">
      <c r="B749" s="281"/>
      <c r="C749" s="255"/>
    </row>
    <row r="750" spans="2:3">
      <c r="B750" s="281"/>
      <c r="C750" s="255"/>
    </row>
    <row r="751" spans="2:3">
      <c r="B751" s="281"/>
      <c r="C751" s="255"/>
    </row>
    <row r="752" spans="2:3">
      <c r="B752" s="281"/>
      <c r="C752" s="255"/>
    </row>
    <row r="753" spans="2:3">
      <c r="B753" s="281"/>
      <c r="C753" s="255"/>
    </row>
    <row r="754" spans="2:3">
      <c r="B754" s="281"/>
      <c r="C754" s="255"/>
    </row>
    <row r="755" spans="2:3">
      <c r="B755" s="281"/>
      <c r="C755" s="255"/>
    </row>
    <row r="756" spans="2:3">
      <c r="B756" s="281"/>
      <c r="C756" s="255"/>
    </row>
    <row r="757" spans="2:3">
      <c r="B757" s="281"/>
      <c r="C757" s="255"/>
    </row>
    <row r="758" spans="2:3">
      <c r="B758" s="281"/>
      <c r="C758" s="255"/>
    </row>
    <row r="759" spans="2:3">
      <c r="B759" s="281"/>
      <c r="C759" s="255"/>
    </row>
    <row r="760" spans="2:3">
      <c r="B760" s="281"/>
      <c r="C760" s="255"/>
    </row>
    <row r="761" spans="2:3">
      <c r="B761" s="281"/>
      <c r="C761" s="349"/>
    </row>
    <row r="762" spans="2:3">
      <c r="B762" s="281"/>
      <c r="C762" s="255"/>
    </row>
    <row r="763" spans="2:3">
      <c r="B763" s="281"/>
      <c r="C763" s="255"/>
    </row>
    <row r="764" spans="2:3">
      <c r="B764" s="281"/>
      <c r="C764" s="255"/>
    </row>
    <row r="765" spans="2:3">
      <c r="B765" s="281"/>
      <c r="C765" s="255"/>
    </row>
    <row r="766" spans="2:3">
      <c r="B766" s="281"/>
      <c r="C766" s="255"/>
    </row>
    <row r="767" spans="2:3">
      <c r="B767" s="281"/>
      <c r="C767" s="255"/>
    </row>
    <row r="768" spans="2:3">
      <c r="B768" s="281"/>
      <c r="C768" s="255"/>
    </row>
    <row r="769" spans="2:3">
      <c r="B769" s="281"/>
      <c r="C769" s="255"/>
    </row>
    <row r="770" spans="2:3">
      <c r="B770" s="281"/>
      <c r="C770" s="255"/>
    </row>
    <row r="771" spans="2:3">
      <c r="B771" s="281"/>
      <c r="C771" s="349"/>
    </row>
    <row r="772" spans="2:3">
      <c r="B772" s="281"/>
      <c r="C772" s="349"/>
    </row>
    <row r="773" spans="2:3">
      <c r="B773" s="281"/>
      <c r="C773" s="255"/>
    </row>
    <row r="774" spans="2:3">
      <c r="B774" s="281"/>
      <c r="C774" s="255"/>
    </row>
    <row r="775" spans="2:3">
      <c r="B775" s="281"/>
      <c r="C775" s="255"/>
    </row>
    <row r="776" spans="2:3">
      <c r="B776" s="281"/>
      <c r="C776" s="255"/>
    </row>
    <row r="777" spans="2:3">
      <c r="B777" s="281"/>
      <c r="C777" s="255"/>
    </row>
    <row r="778" spans="2:3">
      <c r="B778" s="281"/>
      <c r="C778" s="255"/>
    </row>
    <row r="779" spans="2:3">
      <c r="B779" s="281"/>
      <c r="C779" s="255"/>
    </row>
    <row r="780" spans="2:3">
      <c r="B780" s="281"/>
      <c r="C780" s="255"/>
    </row>
    <row r="781" spans="2:3">
      <c r="B781" s="281"/>
      <c r="C781" s="255"/>
    </row>
    <row r="782" spans="2:3">
      <c r="B782" s="281"/>
      <c r="C782" s="255"/>
    </row>
    <row r="783" spans="2:3">
      <c r="B783" s="281"/>
      <c r="C783" s="255"/>
    </row>
    <row r="784" spans="2:3">
      <c r="B784" s="281"/>
      <c r="C784" s="255"/>
    </row>
    <row r="785" spans="2:3">
      <c r="B785" s="281"/>
      <c r="C785" s="353"/>
    </row>
    <row r="786" spans="2:3">
      <c r="B786" s="281"/>
      <c r="C786" s="353"/>
    </row>
    <row r="787" spans="2:3">
      <c r="B787" s="281"/>
      <c r="C787" s="255"/>
    </row>
    <row r="788" spans="2:3">
      <c r="B788" s="281"/>
      <c r="C788" s="255"/>
    </row>
    <row r="789" spans="2:3">
      <c r="B789" s="281"/>
      <c r="C789" s="255"/>
    </row>
    <row r="790" spans="2:3">
      <c r="B790" s="281"/>
      <c r="C790" s="255"/>
    </row>
    <row r="791" spans="2:3">
      <c r="B791" s="281"/>
      <c r="C791" s="353"/>
    </row>
    <row r="792" spans="2:3">
      <c r="B792" s="281"/>
      <c r="C792" s="353"/>
    </row>
    <row r="793" spans="2:3">
      <c r="B793" s="281"/>
      <c r="C793" s="255"/>
    </row>
    <row r="794" spans="2:3">
      <c r="B794" s="281"/>
      <c r="C794" s="255"/>
    </row>
    <row r="795" spans="2:3">
      <c r="B795" s="281"/>
      <c r="C795" s="255"/>
    </row>
    <row r="796" spans="2:3">
      <c r="B796" s="281"/>
      <c r="C796" s="255"/>
    </row>
    <row r="797" spans="2:3">
      <c r="B797" s="281"/>
      <c r="C797" s="255"/>
    </row>
    <row r="798" spans="2:3">
      <c r="B798" s="281"/>
      <c r="C798" s="255"/>
    </row>
    <row r="799" spans="2:3">
      <c r="B799" s="281"/>
      <c r="C799" s="255"/>
    </row>
    <row r="800" spans="2:3">
      <c r="B800" s="281"/>
      <c r="C800" s="255"/>
    </row>
    <row r="801" spans="2:3">
      <c r="B801" s="281"/>
      <c r="C801" s="255"/>
    </row>
    <row r="802" spans="2:3">
      <c r="B802" s="281"/>
      <c r="C802" s="353"/>
    </row>
    <row r="803" spans="2:3">
      <c r="B803" s="281"/>
      <c r="C803" s="255"/>
    </row>
    <row r="804" spans="2:3">
      <c r="B804" s="281"/>
      <c r="C804" s="255"/>
    </row>
    <row r="805" spans="2:3">
      <c r="B805" s="281"/>
      <c r="C805" s="255"/>
    </row>
    <row r="806" spans="2:3">
      <c r="B806" s="281"/>
      <c r="C806" s="255"/>
    </row>
    <row r="807" spans="2:3">
      <c r="B807" s="281"/>
      <c r="C807" s="349"/>
    </row>
    <row r="808" spans="2:3">
      <c r="B808" s="281"/>
      <c r="C808" s="338"/>
    </row>
    <row r="809" spans="2:3">
      <c r="B809" s="281"/>
      <c r="C809" s="255"/>
    </row>
    <row r="810" spans="2:3">
      <c r="B810" s="281"/>
      <c r="C810" s="255"/>
    </row>
    <row r="811" spans="2:3">
      <c r="B811" s="281"/>
      <c r="C811" s="255"/>
    </row>
    <row r="812" spans="2:3">
      <c r="B812" s="281"/>
      <c r="C812" s="255"/>
    </row>
    <row r="813" spans="2:3">
      <c r="B813" s="281"/>
      <c r="C813" s="255"/>
    </row>
    <row r="814" spans="2:3">
      <c r="B814" s="281"/>
      <c r="C814" s="255"/>
    </row>
    <row r="815" spans="2:3">
      <c r="B815" s="281"/>
      <c r="C815" s="255"/>
    </row>
    <row r="816" spans="2:3">
      <c r="B816" s="281"/>
      <c r="C816" s="255"/>
    </row>
    <row r="817" spans="2:3">
      <c r="B817" s="281"/>
      <c r="C817" s="349"/>
    </row>
    <row r="818" spans="2:3">
      <c r="B818" s="281"/>
      <c r="C818" s="255"/>
    </row>
    <row r="819" spans="2:3">
      <c r="B819" s="281"/>
      <c r="C819" s="255"/>
    </row>
    <row r="820" spans="2:3">
      <c r="B820" s="281"/>
      <c r="C820" s="255"/>
    </row>
    <row r="821" spans="2:3">
      <c r="B821" s="281"/>
      <c r="C821" s="255"/>
    </row>
    <row r="822" spans="2:3">
      <c r="B822" s="281"/>
      <c r="C822" s="255"/>
    </row>
    <row r="823" spans="2:3">
      <c r="B823" s="281"/>
      <c r="C823" s="255"/>
    </row>
    <row r="824" spans="2:3">
      <c r="B824" s="281"/>
      <c r="C824" s="255"/>
    </row>
    <row r="825" spans="2:3">
      <c r="B825" s="254"/>
      <c r="C825" s="349"/>
    </row>
    <row r="826" spans="2:3">
      <c r="B826" s="254"/>
      <c r="C826" s="255"/>
    </row>
    <row r="827" spans="2:3">
      <c r="B827" s="281"/>
      <c r="C827" s="255"/>
    </row>
    <row r="828" spans="2:3">
      <c r="B828" s="281"/>
      <c r="C828" s="255"/>
    </row>
    <row r="829" spans="2:3">
      <c r="B829" s="281"/>
      <c r="C829" s="255"/>
    </row>
    <row r="830" spans="2:3">
      <c r="B830" s="281"/>
      <c r="C830" s="255"/>
    </row>
    <row r="831" spans="2:3">
      <c r="B831" s="281"/>
      <c r="C831" s="255"/>
    </row>
    <row r="832" spans="2:3">
      <c r="B832" s="254"/>
      <c r="C832" s="349"/>
    </row>
    <row r="833" spans="2:3">
      <c r="B833" s="254"/>
      <c r="C833" s="255"/>
    </row>
    <row r="834" spans="2:3">
      <c r="B834" s="281"/>
      <c r="C834" s="255"/>
    </row>
    <row r="835" spans="2:3">
      <c r="B835" s="281"/>
      <c r="C835" s="255"/>
    </row>
    <row r="836" spans="2:3">
      <c r="B836" s="281"/>
      <c r="C836" s="255"/>
    </row>
    <row r="837" spans="2:3">
      <c r="B837" s="281"/>
      <c r="C837" s="255"/>
    </row>
    <row r="838" spans="2:3">
      <c r="B838" s="281"/>
      <c r="C838" s="255"/>
    </row>
    <row r="839" spans="2:3">
      <c r="B839" s="254"/>
      <c r="C839" s="349"/>
    </row>
    <row r="840" spans="2:3">
      <c r="B840" s="254"/>
      <c r="C840" s="349"/>
    </row>
    <row r="841" spans="2:3">
      <c r="B841" s="281"/>
      <c r="C841" s="255"/>
    </row>
    <row r="842" spans="2:3">
      <c r="B842" s="281"/>
      <c r="C842" s="255"/>
    </row>
    <row r="843" spans="2:3">
      <c r="B843" s="281"/>
      <c r="C843" s="255"/>
    </row>
    <row r="844" spans="2:3">
      <c r="B844" s="281"/>
      <c r="C844" s="255"/>
    </row>
    <row r="845" spans="2:3">
      <c r="B845" s="281"/>
      <c r="C845" s="349"/>
    </row>
    <row r="846" spans="2:3">
      <c r="B846" s="281"/>
      <c r="C846" s="255"/>
    </row>
    <row r="847" spans="2:3">
      <c r="B847" s="281"/>
      <c r="C847" s="255"/>
    </row>
    <row r="848" spans="2:3">
      <c r="B848" s="281"/>
      <c r="C848" s="255"/>
    </row>
    <row r="849" spans="2:3">
      <c r="B849" s="281"/>
      <c r="C849" s="255"/>
    </row>
    <row r="850" spans="2:3">
      <c r="B850" s="281"/>
      <c r="C850" s="349"/>
    </row>
    <row r="851" spans="2:3">
      <c r="B851" s="281"/>
      <c r="C851" s="255"/>
    </row>
    <row r="852" spans="2:3">
      <c r="B852" s="281"/>
      <c r="C852" s="255"/>
    </row>
    <row r="853" spans="2:3">
      <c r="B853" s="254"/>
      <c r="C853" s="255"/>
    </row>
    <row r="854" spans="2:3">
      <c r="B854" s="254"/>
      <c r="C854" s="255"/>
    </row>
    <row r="855" spans="2:3">
      <c r="B855" s="254"/>
      <c r="C855" s="349"/>
    </row>
    <row r="856" spans="2:3">
      <c r="B856" s="254"/>
      <c r="C856" s="283"/>
    </row>
    <row r="857" spans="2:3">
      <c r="B857" s="254"/>
      <c r="C857" s="255"/>
    </row>
    <row r="858" spans="2:3">
      <c r="B858" s="281"/>
      <c r="C858" s="283"/>
    </row>
    <row r="859" spans="2:3">
      <c r="B859" s="281"/>
      <c r="C859" s="283"/>
    </row>
    <row r="860" spans="2:3">
      <c r="B860" s="281"/>
      <c r="C860" s="255"/>
    </row>
    <row r="861" spans="2:3">
      <c r="B861" s="281"/>
      <c r="C861" s="255"/>
    </row>
    <row r="862" spans="2:3">
      <c r="B862" s="281"/>
      <c r="C862" s="255"/>
    </row>
    <row r="863" spans="2:3">
      <c r="B863" s="281"/>
      <c r="C863" s="255"/>
    </row>
    <row r="864" spans="2:3">
      <c r="B864" s="281"/>
      <c r="C864" s="255"/>
    </row>
    <row r="865" spans="2:3">
      <c r="B865" s="281"/>
      <c r="C865" s="255"/>
    </row>
    <row r="866" spans="2:3">
      <c r="B866" s="254"/>
      <c r="C866" s="255"/>
    </row>
    <row r="867" spans="2:3">
      <c r="B867" s="254"/>
      <c r="C867" s="255"/>
    </row>
    <row r="868" spans="2:3">
      <c r="B868" s="254"/>
      <c r="C868" s="349"/>
    </row>
    <row r="869" spans="2:3">
      <c r="B869" s="281"/>
      <c r="C869" s="255"/>
    </row>
    <row r="870" spans="2:3">
      <c r="B870" s="281"/>
      <c r="C870" s="255"/>
    </row>
    <row r="871" spans="2:3">
      <c r="B871" s="281"/>
      <c r="C871" s="255"/>
    </row>
    <row r="872" spans="2:3">
      <c r="B872" s="281"/>
      <c r="C872" s="255"/>
    </row>
    <row r="873" spans="2:3">
      <c r="B873" s="281"/>
      <c r="C873" s="255"/>
    </row>
    <row r="874" spans="2:3">
      <c r="B874" s="281"/>
      <c r="C874" s="255"/>
    </row>
    <row r="875" spans="2:3">
      <c r="B875" s="281"/>
      <c r="C875" s="255"/>
    </row>
    <row r="876" spans="2:3">
      <c r="B876" s="254"/>
      <c r="C876" s="349"/>
    </row>
    <row r="877" spans="2:3">
      <c r="B877" s="254"/>
      <c r="C877" s="255"/>
    </row>
    <row r="878" spans="2:3">
      <c r="B878" s="281"/>
      <c r="C878" s="255"/>
    </row>
    <row r="879" spans="2:3">
      <c r="B879" s="281"/>
      <c r="C879" s="255"/>
    </row>
    <row r="880" spans="2:3">
      <c r="B880" s="281"/>
      <c r="C880" s="255"/>
    </row>
    <row r="881" spans="2:3">
      <c r="B881" s="281"/>
      <c r="C881" s="255"/>
    </row>
    <row r="882" spans="2:3">
      <c r="B882" s="281"/>
      <c r="C882" s="255"/>
    </row>
    <row r="883" spans="2:3">
      <c r="B883" s="281"/>
      <c r="C883" s="255"/>
    </row>
    <row r="884" spans="2:3">
      <c r="B884" s="254"/>
      <c r="C884" s="349"/>
    </row>
    <row r="885" spans="2:3">
      <c r="B885" s="254"/>
      <c r="C885" s="255"/>
    </row>
    <row r="886" spans="2:3">
      <c r="B886" s="281"/>
      <c r="C886" s="255"/>
    </row>
    <row r="887" spans="2:3">
      <c r="B887" s="281"/>
      <c r="C887" s="255"/>
    </row>
    <row r="888" spans="2:3">
      <c r="B888" s="281"/>
      <c r="C888" s="255"/>
    </row>
    <row r="889" spans="2:3">
      <c r="B889" s="281"/>
      <c r="C889" s="255"/>
    </row>
    <row r="890" spans="2:3">
      <c r="B890" s="254"/>
      <c r="C890" s="349"/>
    </row>
    <row r="891" spans="2:3">
      <c r="B891" s="254"/>
      <c r="C891" s="283"/>
    </row>
    <row r="892" spans="2:3">
      <c r="B892" s="254"/>
      <c r="C892" s="349"/>
    </row>
    <row r="893" spans="2:3">
      <c r="B893" s="281"/>
      <c r="C893" s="352"/>
    </row>
    <row r="894" spans="2:3">
      <c r="B894" s="254"/>
      <c r="C894" s="352"/>
    </row>
    <row r="895" spans="2:3">
      <c r="B895" s="254"/>
      <c r="C895" s="352"/>
    </row>
    <row r="896" spans="2:3">
      <c r="B896" s="254"/>
      <c r="C896" s="352"/>
    </row>
    <row r="897" spans="2:3">
      <c r="B897" s="254"/>
      <c r="C897" s="338"/>
    </row>
    <row r="898" spans="2:3">
      <c r="B898" s="254"/>
      <c r="C898" s="352"/>
    </row>
    <row r="899" spans="2:3">
      <c r="B899" s="346"/>
      <c r="C899" s="347"/>
    </row>
    <row r="900" spans="2:3">
      <c r="B900" s="348"/>
      <c r="C900" s="347"/>
    </row>
    <row r="901" spans="2:3">
      <c r="B901" s="348"/>
      <c r="C901" s="347"/>
    </row>
    <row r="902" spans="2:3">
      <c r="B902" s="281"/>
      <c r="C902" s="349"/>
    </row>
    <row r="903" spans="2:3">
      <c r="B903" s="254"/>
      <c r="C903" s="352"/>
    </row>
    <row r="904" spans="2:3">
      <c r="B904" s="281"/>
      <c r="C904" s="283"/>
    </row>
    <row r="905" spans="2:3">
      <c r="B905" s="281"/>
      <c r="C905" s="283"/>
    </row>
    <row r="906" spans="2:3">
      <c r="B906" s="281"/>
      <c r="C906" s="255"/>
    </row>
    <row r="907" spans="2:3">
      <c r="B907" s="281"/>
      <c r="C907" s="255"/>
    </row>
    <row r="908" spans="2:3">
      <c r="B908" s="281"/>
      <c r="C908" s="255"/>
    </row>
    <row r="909" spans="2:3">
      <c r="B909" s="281"/>
      <c r="C909" s="255"/>
    </row>
    <row r="910" spans="2:3">
      <c r="B910" s="281"/>
      <c r="C910" s="255"/>
    </row>
    <row r="911" spans="2:3">
      <c r="B911" s="281"/>
      <c r="C911" s="255"/>
    </row>
    <row r="912" spans="2:3">
      <c r="B912" s="281"/>
      <c r="C912" s="255"/>
    </row>
    <row r="913" spans="2:3">
      <c r="B913" s="281"/>
      <c r="C913" s="255"/>
    </row>
    <row r="914" spans="2:3">
      <c r="B914" s="281"/>
      <c r="C914" s="255"/>
    </row>
    <row r="915" spans="2:3">
      <c r="B915" s="281"/>
      <c r="C915" s="255"/>
    </row>
    <row r="916" spans="2:3">
      <c r="B916" s="281"/>
      <c r="C916" s="255"/>
    </row>
    <row r="917" spans="2:3">
      <c r="B917" s="281"/>
      <c r="C917" s="349"/>
    </row>
    <row r="918" spans="2:3">
      <c r="B918" s="281"/>
      <c r="C918" s="255"/>
    </row>
    <row r="919" spans="2:3">
      <c r="B919" s="281"/>
      <c r="C919" s="255"/>
    </row>
    <row r="920" spans="2:3">
      <c r="B920" s="281"/>
      <c r="C920" s="255"/>
    </row>
    <row r="921" spans="2:3">
      <c r="B921" s="281"/>
      <c r="C921" s="255"/>
    </row>
    <row r="922" spans="2:3">
      <c r="B922" s="281"/>
      <c r="C922" s="255"/>
    </row>
    <row r="923" spans="2:3">
      <c r="B923" s="281"/>
      <c r="C923" s="255"/>
    </row>
    <row r="924" spans="2:3">
      <c r="B924" s="281"/>
      <c r="C924" s="255"/>
    </row>
    <row r="925" spans="2:3">
      <c r="B925" s="281"/>
      <c r="C925" s="255"/>
    </row>
    <row r="926" spans="2:3">
      <c r="B926" s="281"/>
      <c r="C926" s="255"/>
    </row>
    <row r="927" spans="2:3">
      <c r="B927" s="281"/>
      <c r="C927" s="255"/>
    </row>
    <row r="928" spans="2:3">
      <c r="B928" s="281"/>
      <c r="C928" s="255"/>
    </row>
    <row r="929" spans="2:3">
      <c r="B929" s="281"/>
      <c r="C929" s="255"/>
    </row>
    <row r="930" spans="2:3">
      <c r="B930" s="281"/>
      <c r="C930" s="255"/>
    </row>
    <row r="931" spans="2:3">
      <c r="B931" s="281"/>
      <c r="C931" s="255"/>
    </row>
    <row r="932" spans="2:3">
      <c r="B932" s="281"/>
      <c r="C932" s="255"/>
    </row>
    <row r="933" spans="2:3">
      <c r="B933" s="281"/>
      <c r="C933" s="255"/>
    </row>
    <row r="934" spans="2:3">
      <c r="B934" s="281"/>
      <c r="C934" s="349"/>
    </row>
    <row r="935" spans="2:3">
      <c r="B935" s="254"/>
      <c r="C935" s="338"/>
    </row>
    <row r="936" spans="2:3">
      <c r="B936" s="254"/>
      <c r="C936" s="255"/>
    </row>
    <row r="937" spans="2:3">
      <c r="B937" s="281"/>
      <c r="C937" s="255"/>
    </row>
    <row r="938" spans="2:3">
      <c r="B938" s="281"/>
      <c r="C938" s="255"/>
    </row>
    <row r="939" spans="2:3">
      <c r="B939" s="281"/>
      <c r="C939" s="255"/>
    </row>
    <row r="940" spans="2:3">
      <c r="B940" s="281"/>
      <c r="C940" s="255"/>
    </row>
    <row r="941" spans="2:3">
      <c r="B941" s="281"/>
      <c r="C941" s="349"/>
    </row>
    <row r="942" spans="2:3">
      <c r="B942" s="281"/>
      <c r="C942" s="349"/>
    </row>
    <row r="943" spans="2:3">
      <c r="B943" s="281"/>
      <c r="C943" s="338"/>
    </row>
    <row r="944" spans="2:3">
      <c r="B944" s="281"/>
      <c r="C944" s="349"/>
    </row>
    <row r="945" spans="2:3">
      <c r="B945" s="281"/>
      <c r="C945" s="352"/>
    </row>
    <row r="946" spans="2:3">
      <c r="B946" s="281"/>
      <c r="C946" s="255"/>
    </row>
    <row r="947" spans="2:3">
      <c r="B947" s="281"/>
      <c r="C947" s="352"/>
    </row>
    <row r="948" spans="2:3">
      <c r="B948" s="281"/>
      <c r="C948" s="352"/>
    </row>
    <row r="949" spans="2:3">
      <c r="B949" s="281"/>
      <c r="C949" s="353"/>
    </row>
    <row r="950" spans="2:3">
      <c r="B950" s="281"/>
      <c r="C950" s="352"/>
    </row>
    <row r="951" spans="2:3">
      <c r="B951" s="281"/>
      <c r="C951" s="352"/>
    </row>
    <row r="952" spans="2:3">
      <c r="B952" s="281"/>
      <c r="C952" s="352"/>
    </row>
    <row r="953" spans="2:3">
      <c r="B953" s="281"/>
      <c r="C953" s="353"/>
    </row>
    <row r="954" spans="2:3">
      <c r="B954" s="281"/>
      <c r="C954" s="349"/>
    </row>
    <row r="955" spans="2:3">
      <c r="B955" s="281"/>
      <c r="C955" s="352"/>
    </row>
    <row r="956" spans="2:3">
      <c r="B956" s="281"/>
      <c r="C956" s="283"/>
    </row>
    <row r="957" spans="2:3">
      <c r="B957" s="254"/>
      <c r="C957" s="255"/>
    </row>
    <row r="958" spans="2:3">
      <c r="B958" s="254"/>
      <c r="C958" s="255"/>
    </row>
    <row r="959" spans="2:3">
      <c r="B959" s="254"/>
      <c r="C959" s="255"/>
    </row>
    <row r="960" spans="2:3">
      <c r="B960" s="254"/>
      <c r="C960" s="255"/>
    </row>
    <row r="961" spans="2:3">
      <c r="B961" s="254"/>
      <c r="C961" s="255"/>
    </row>
    <row r="962" spans="2:3">
      <c r="B962" s="254"/>
      <c r="C962" s="255"/>
    </row>
    <row r="963" spans="2:3">
      <c r="B963" s="254"/>
      <c r="C963" s="255"/>
    </row>
    <row r="964" spans="2:3">
      <c r="B964" s="254"/>
      <c r="C964" s="255"/>
    </row>
    <row r="965" spans="2:3">
      <c r="B965" s="254"/>
      <c r="C965" s="255"/>
    </row>
    <row r="966" spans="2:3">
      <c r="B966" s="254"/>
      <c r="C966" s="351"/>
    </row>
    <row r="967" spans="2:3">
      <c r="B967" s="254"/>
      <c r="C967" s="351"/>
    </row>
    <row r="968" spans="2:3">
      <c r="B968" s="254"/>
      <c r="C968" s="352"/>
    </row>
    <row r="969" spans="2:3">
      <c r="B969" s="254"/>
      <c r="C969" s="351"/>
    </row>
    <row r="970" spans="2:3">
      <c r="B970" s="254"/>
      <c r="C970" s="351"/>
    </row>
    <row r="971" spans="2:3">
      <c r="B971" s="254"/>
      <c r="C971" s="352"/>
    </row>
    <row r="972" spans="2:3">
      <c r="B972" s="254"/>
      <c r="C972" s="351"/>
    </row>
    <row r="973" spans="2:3">
      <c r="B973" s="254"/>
      <c r="C973" s="351"/>
    </row>
    <row r="974" spans="2:3">
      <c r="B974" s="254"/>
      <c r="C974" s="352"/>
    </row>
    <row r="975" spans="2:3">
      <c r="B975" s="254"/>
      <c r="C975" s="351"/>
    </row>
    <row r="976" spans="2:3">
      <c r="B976" s="254"/>
      <c r="C976" s="351"/>
    </row>
    <row r="977" spans="2:3">
      <c r="B977" s="254"/>
      <c r="C977" s="255"/>
    </row>
  </sheetData>
  <mergeCells count="20">
    <mergeCell ref="B511:B512"/>
    <mergeCell ref="C511:C512"/>
    <mergeCell ref="D511:D512"/>
    <mergeCell ref="E511:E512"/>
    <mergeCell ref="B281:B282"/>
    <mergeCell ref="C281:C282"/>
    <mergeCell ref="D281:D282"/>
    <mergeCell ref="E281:E282"/>
    <mergeCell ref="B367:B368"/>
    <mergeCell ref="C367:C368"/>
    <mergeCell ref="D367:D368"/>
    <mergeCell ref="E367:E368"/>
    <mergeCell ref="B9:B10"/>
    <mergeCell ref="C9:C10"/>
    <mergeCell ref="D9:D10"/>
    <mergeCell ref="E9:E10"/>
    <mergeCell ref="B60:B61"/>
    <mergeCell ref="C60:C61"/>
    <mergeCell ref="D60:D61"/>
    <mergeCell ref="E60:E61"/>
  </mergeCells>
  <printOptions horizontalCentered="1"/>
  <pageMargins left="0.196850393700787" right="0.196850393700787" top="0.511811023622047" bottom="0.23622047244094499" header="0.31496062992126" footer="0.31496062992126"/>
  <pageSetup paperSize="9" scale="80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13"/>
  <sheetViews>
    <sheetView workbookViewId="0">
      <selection activeCell="A2" sqref="A2:E13"/>
    </sheetView>
  </sheetViews>
  <sheetFormatPr defaultRowHeight="14.5"/>
  <cols>
    <col min="1" max="1" width="11.54296875" bestFit="1" customWidth="1"/>
    <col min="2" max="4" width="10.6328125" bestFit="1" customWidth="1"/>
    <col min="5" max="5" width="13.26953125" bestFit="1" customWidth="1"/>
  </cols>
  <sheetData>
    <row r="2" spans="1:5">
      <c r="A2" s="604"/>
      <c r="B2" s="604" t="s">
        <v>972</v>
      </c>
      <c r="C2" s="604" t="s">
        <v>973</v>
      </c>
      <c r="D2" s="604" t="s">
        <v>974</v>
      </c>
      <c r="E2" s="604">
        <v>2431544.085</v>
      </c>
    </row>
    <row r="3" spans="1:5">
      <c r="A3" s="604">
        <v>247213.323</v>
      </c>
      <c r="B3" s="604">
        <v>33512.902999999998</v>
      </c>
      <c r="C3" s="604">
        <v>33144.029000000002</v>
      </c>
      <c r="D3" s="604">
        <v>33144.029000000002</v>
      </c>
      <c r="E3" s="604">
        <v>347014.28399999999</v>
      </c>
    </row>
    <row r="4" spans="1:5">
      <c r="A4" s="604">
        <v>59237.474999999999</v>
      </c>
      <c r="B4" s="604">
        <v>9027.15</v>
      </c>
      <c r="C4" s="604">
        <v>8915.7749999999996</v>
      </c>
      <c r="D4" s="604">
        <v>8915.7749999999996</v>
      </c>
      <c r="E4" s="604">
        <v>86096.174999999988</v>
      </c>
    </row>
    <row r="5" spans="1:5">
      <c r="A5" s="604">
        <v>255645.55</v>
      </c>
      <c r="B5" s="604">
        <v>35801.699999999997</v>
      </c>
      <c r="C5" s="604">
        <v>35801.699999999997</v>
      </c>
      <c r="D5" s="604">
        <v>35801.699999999997</v>
      </c>
      <c r="E5" s="604">
        <v>363050.65</v>
      </c>
    </row>
    <row r="6" spans="1:5">
      <c r="A6" s="604">
        <v>0</v>
      </c>
      <c r="B6" s="604"/>
      <c r="C6" s="604"/>
      <c r="D6" s="604"/>
      <c r="E6" s="604">
        <v>0</v>
      </c>
    </row>
    <row r="7" spans="1:5">
      <c r="A7" s="604">
        <v>173016.625</v>
      </c>
      <c r="B7" s="604">
        <v>22811.25</v>
      </c>
      <c r="C7" s="604">
        <v>22254.375</v>
      </c>
      <c r="D7" s="604">
        <v>22254.375</v>
      </c>
      <c r="E7" s="604">
        <v>240336.625</v>
      </c>
    </row>
    <row r="8" spans="1:5">
      <c r="A8" s="604">
        <v>162164.625</v>
      </c>
      <c r="B8" s="604">
        <v>20345.740000000002</v>
      </c>
      <c r="C8" s="604">
        <v>0</v>
      </c>
      <c r="D8" s="604">
        <v>33307.230000000003</v>
      </c>
      <c r="E8" s="604">
        <v>215817.595</v>
      </c>
    </row>
    <row r="9" spans="1:5">
      <c r="A9" s="604">
        <v>352723</v>
      </c>
      <c r="B9" s="604"/>
      <c r="C9" s="604"/>
      <c r="D9" s="604">
        <v>98095.755999999994</v>
      </c>
      <c r="E9" s="604">
        <v>450818.75599999999</v>
      </c>
    </row>
    <row r="10" spans="1:5">
      <c r="A10" s="604">
        <v>247509</v>
      </c>
      <c r="B10" s="604">
        <v>57552</v>
      </c>
      <c r="C10" s="604">
        <v>56958</v>
      </c>
      <c r="D10" s="604">
        <v>56958</v>
      </c>
      <c r="E10" s="604">
        <v>418977</v>
      </c>
    </row>
    <row r="11" spans="1:5">
      <c r="A11" s="604">
        <v>220333</v>
      </c>
      <c r="B11" s="604">
        <v>29700</v>
      </c>
      <c r="C11" s="604">
        <v>29700</v>
      </c>
      <c r="D11" s="604">
        <v>29700</v>
      </c>
      <c r="E11" s="604">
        <v>309433</v>
      </c>
    </row>
    <row r="12" spans="1:5">
      <c r="A12" s="604"/>
      <c r="B12" s="604"/>
      <c r="C12" s="604"/>
      <c r="D12" s="604"/>
      <c r="E12" s="604"/>
    </row>
    <row r="13" spans="1:5">
      <c r="A13" s="604"/>
      <c r="B13" s="604"/>
      <c r="C13" s="604"/>
      <c r="D13" s="604"/>
      <c r="E13" s="6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LK Desember 2020 (Audited)</vt:lpstr>
      <vt:lpstr>LK Maret 2021</vt:lpstr>
      <vt:lpstr>PKM Trw I 2019</vt:lpstr>
      <vt:lpstr>PKM 2017</vt:lpstr>
      <vt:lpstr>SETORAN MODAL</vt:lpstr>
      <vt:lpstr>PKM TRW IV TAHUN 2019</vt:lpstr>
      <vt:lpstr>Ratio</vt:lpstr>
      <vt:lpstr>Rinci LR per Bulan RKAP 2019</vt:lpstr>
      <vt:lpstr>Sheet1</vt:lpstr>
      <vt:lpstr>'LK Desember 2020 (Audited)'!Print_Area</vt:lpstr>
      <vt:lpstr>'LK Maret 2021'!Print_Area</vt:lpstr>
      <vt:lpstr>'PKM Trw I 2019'!Print_Area</vt:lpstr>
      <vt:lpstr>'Rinci LR per Bulan RKAP 2019'!Print_Area</vt:lpstr>
      <vt:lpstr>'SETORAN MODAL'!Print_Area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</cp:lastModifiedBy>
  <cp:lastPrinted>2019-10-02T03:48:24Z</cp:lastPrinted>
  <dcterms:created xsi:type="dcterms:W3CDTF">2015-03-09T21:03:17Z</dcterms:created>
  <dcterms:modified xsi:type="dcterms:W3CDTF">2021-04-11T06:52:19Z</dcterms:modified>
</cp:coreProperties>
</file>