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330"/>
  </bookViews>
  <sheets>
    <sheet name="S.d Juli 21" sheetId="9" r:id="rId1"/>
    <sheet name="Resume" sheetId="2" r:id="rId2"/>
    <sheet name="S.d Juni 2021" sheetId="7" r:id="rId3"/>
    <sheet name="Juni 2021" sheetId="6" r:id="rId4"/>
    <sheet name="Mei 2021" sheetId="5" r:id="rId5"/>
    <sheet name="Sheet2" sheetId="4" r:id="rId6"/>
    <sheet name="Sheet1" sheetId="3" r:id="rId7"/>
    <sheet name="TPK FASE 2" sheetId="1" r:id="rId8"/>
  </sheets>
  <externalReferences>
    <externalReference r:id="rId9"/>
    <externalReference r:id="rId10"/>
  </externalReferences>
  <definedNames>
    <definedName name="_xlnm.Print_Area" localSheetId="3">'Juni 2021'!$A$2:$P$59</definedName>
    <definedName name="_xlnm.Print_Area" localSheetId="4">'Mei 2021'!$A$2:$U$59</definedName>
    <definedName name="_xlnm.Print_Area" localSheetId="1">Resume!$A$2:$X$55</definedName>
    <definedName name="_xlnm.Print_Area" localSheetId="0">'S.d Juli 21'!$A$1:$R$55</definedName>
    <definedName name="_xlnm.Print_Area" localSheetId="2">'S.d Juni 2021'!$A$2:$U$54</definedName>
    <definedName name="_xlnm.Print_Area" localSheetId="7">'TPK FASE 2'!$A$2:$AA$58</definedName>
  </definedNames>
  <calcPr calcId="144525"/>
</workbook>
</file>

<file path=xl/sharedStrings.xml><?xml version="1.0" encoding="utf-8"?>
<sst xmlns="http://schemas.openxmlformats.org/spreadsheetml/2006/main" count="716" uniqueCount="141">
  <si>
    <t>KINERJA OPERASIONAL TAHUN 2021</t>
  </si>
  <si>
    <t>TPK BELAWAN FASE 2</t>
  </si>
  <si>
    <t>DERMAGA</t>
  </si>
  <si>
    <t xml:space="preserve">: TPK Prima </t>
  </si>
  <si>
    <t>PANJANG DERMAGA</t>
  </si>
  <si>
    <t>: 350 M</t>
  </si>
  <si>
    <t>b</t>
  </si>
  <si>
    <t>No</t>
  </si>
  <si>
    <t xml:space="preserve"> Uraian</t>
  </si>
  <si>
    <t>Satuan</t>
  </si>
  <si>
    <t>Standar Kinerja OP</t>
  </si>
  <si>
    <t>TAHUN</t>
  </si>
  <si>
    <t>Juli</t>
  </si>
  <si>
    <t xml:space="preserve">Realisasi </t>
  </si>
  <si>
    <t>TRW I</t>
  </si>
  <si>
    <t>TRW II</t>
  </si>
  <si>
    <t>TRW III</t>
  </si>
  <si>
    <t>TRW IV</t>
  </si>
  <si>
    <t>MV Mathu Bhum</t>
  </si>
  <si>
    <t>MV Warno Mate</t>
  </si>
  <si>
    <t>RERATA</t>
  </si>
  <si>
    <t>S.D TRW IV</t>
  </si>
  <si>
    <t>Kapal Sandar</t>
  </si>
  <si>
    <t>281E</t>
  </si>
  <si>
    <t>282E</t>
  </si>
  <si>
    <t>A.</t>
  </si>
  <si>
    <t>TRAFIK</t>
  </si>
  <si>
    <t>1. Kunjungan Kapal</t>
  </si>
  <si>
    <t>Call</t>
  </si>
  <si>
    <t>2. Jumlah Bongkar muat</t>
  </si>
  <si>
    <t>Box</t>
  </si>
  <si>
    <t>Teus</t>
  </si>
  <si>
    <t>3. Rata-rata LOA</t>
  </si>
  <si>
    <t>Meter</t>
  </si>
  <si>
    <t>A</t>
  </si>
  <si>
    <t>TRAFFIC/TRAFIK</t>
  </si>
  <si>
    <t>2. Jumlah Bongkat Muat</t>
  </si>
  <si>
    <t xml:space="preserve">Box </t>
  </si>
  <si>
    <t>3. Rata-rata Box Per Kapal</t>
  </si>
  <si>
    <t>Box/Kapal</t>
  </si>
  <si>
    <t>B</t>
  </si>
  <si>
    <t>SERVICE TIME</t>
  </si>
  <si>
    <t>1.Waiting Time (WT)</t>
  </si>
  <si>
    <t>Jam/Kapal</t>
  </si>
  <si>
    <t>IGMT</t>
  </si>
  <si>
    <t xml:space="preserve">    a. Pilot</t>
  </si>
  <si>
    <t xml:space="preserve">    b. Dermaga</t>
  </si>
  <si>
    <t>2.Postpone Time (PT)</t>
  </si>
  <si>
    <t>3.Approach Time (AT)</t>
  </si>
  <si>
    <t>4.Berthing Time (BT)</t>
  </si>
  <si>
    <t xml:space="preserve">   a.Berth Working Time (BWT)</t>
  </si>
  <si>
    <t xml:space="preserve">        1) Effective Time (ET)</t>
  </si>
  <si>
    <t xml:space="preserve">        2) Idle Time (IT)</t>
  </si>
  <si>
    <t xml:space="preserve">   b.Non Operating Time (NOT)</t>
  </si>
  <si>
    <t>5.Turn Round Time (TRT)</t>
  </si>
  <si>
    <t>6. ET/BT</t>
  </si>
  <si>
    <t>%</t>
  </si>
  <si>
    <t>C</t>
  </si>
  <si>
    <t>UTILIZATION</t>
  </si>
  <si>
    <t>1.Dermaga</t>
  </si>
  <si>
    <t xml:space="preserve"> a. Berth Occupancy Ratio (BOR)</t>
  </si>
  <si>
    <t xml:space="preserve"> b. Berth Through Put (BTP)</t>
  </si>
  <si>
    <t>Teus/M</t>
  </si>
  <si>
    <t>2.Lapangan Penumpukan</t>
  </si>
  <si>
    <t xml:space="preserve"> a. Yard Occupancy Ratio (YOR)</t>
  </si>
  <si>
    <t xml:space="preserve"> b. Yard Through Put (YTP)</t>
  </si>
  <si>
    <t>Teus/M2</t>
  </si>
  <si>
    <t>3.Gudang Penumpukan</t>
  </si>
  <si>
    <t xml:space="preserve"> a. Shed Occupancy Ratio (SOR)</t>
  </si>
  <si>
    <t xml:space="preserve"> b. Shed Through Put (STP)</t>
  </si>
  <si>
    <t>Ton/M2</t>
  </si>
  <si>
    <t>D</t>
  </si>
  <si>
    <t>PRODUKTIVITY</t>
  </si>
  <si>
    <t xml:space="preserve">   Lapangan</t>
  </si>
  <si>
    <t>B/C/H</t>
  </si>
  <si>
    <t>produksi CC-idle+not)= Efektir</t>
  </si>
  <si>
    <t>B/S/H</t>
  </si>
  <si>
    <t>prouksi CC/efektif time CC</t>
  </si>
  <si>
    <t xml:space="preserve">   Receiving</t>
  </si>
  <si>
    <t>Menit</t>
  </si>
  <si>
    <t xml:space="preserve">   Delivery</t>
  </si>
  <si>
    <t>A+B/2</t>
  </si>
  <si>
    <t>E</t>
  </si>
  <si>
    <t>DWELLING TIME TERMINAL</t>
  </si>
  <si>
    <t>1. Import (Bongkar)</t>
  </si>
  <si>
    <t>Hari</t>
  </si>
  <si>
    <t>2. Ekport (Muat)</t>
  </si>
  <si>
    <t>ok</t>
  </si>
  <si>
    <t>April</t>
  </si>
  <si>
    <t>Mei</t>
  </si>
  <si>
    <t>Juni</t>
  </si>
  <si>
    <t>MV Cape Ferrol</t>
  </si>
  <si>
    <t>276E</t>
  </si>
  <si>
    <t>277E</t>
  </si>
  <si>
    <t>278E</t>
  </si>
  <si>
    <t>279E</t>
  </si>
  <si>
    <t>280E</t>
  </si>
  <si>
    <t>011E</t>
  </si>
  <si>
    <t>FL</t>
  </si>
  <si>
    <t>Mulai Kerja</t>
  </si>
  <si>
    <t>BWT</t>
  </si>
  <si>
    <t>BT</t>
  </si>
  <si>
    <t>Selesai Kerja</t>
  </si>
  <si>
    <t>TERMINAL PETIKEMAS BELAWAN FASE II</t>
  </si>
  <si>
    <t xml:space="preserve">Laporan Pencapaian Standar Kinerja Operasional Pelabuhan Belawan Fase II </t>
  </si>
  <si>
    <t>No.</t>
  </si>
  <si>
    <t>Indikator</t>
  </si>
  <si>
    <t>Standar</t>
  </si>
  <si>
    <t>Klarifikasi</t>
  </si>
  <si>
    <t>I</t>
  </si>
  <si>
    <t>Pelayanan Kapal</t>
  </si>
  <si>
    <t>WT</t>
  </si>
  <si>
    <t>AT</t>
  </si>
  <si>
    <t>1.5</t>
  </si>
  <si>
    <t>ET:BT</t>
  </si>
  <si>
    <t>II</t>
  </si>
  <si>
    <t>Pelayanan Petikemas</t>
  </si>
  <si>
    <t>Receiving</t>
  </si>
  <si>
    <t>Delivery</t>
  </si>
  <si>
    <t>III</t>
  </si>
  <si>
    <t>Utilisasi</t>
  </si>
  <si>
    <t>BOR</t>
  </si>
  <si>
    <t>YOR</t>
  </si>
  <si>
    <t>Kesiapan Peralatan</t>
  </si>
  <si>
    <t>KINERJA OPERASIONAL TAHUN 2020</t>
  </si>
  <si>
    <t>TPK BELAWAN INTERNASIONAL</t>
  </si>
  <si>
    <t>: INTERNASIONAL</t>
  </si>
  <si>
    <t>: 550 M</t>
  </si>
  <si>
    <t>REALISASI TAHUN 2020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</si>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</sst>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_-* #,##0_-;\-* #,##0_-;_-* &quot;-&quot;_-;_-@_-"/>
    <numFmt numFmtId="177" formatCode="#,##0.00&quot; &quot;;&quot; (&quot;#,##0.00&quot;)&quot;;&quot; -&quot;#&quot; &quot;;@&quot; &quot;"/>
    <numFmt numFmtId="178" formatCode="_ * #,##0.00_ ;_ * \-#,##0.00_ ;_ * &quot;-&quot;??_ ;_ @_ "/>
    <numFmt numFmtId="42" formatCode="_(&quot;$&quot;* #,##0_);_(&quot;$&quot;* \(#,##0\);_(&quot;$&quot;* &quot;-&quot;_);_(@_)"/>
    <numFmt numFmtId="179" formatCode="yyyy/mm/dd\ h:mm"/>
  </numFmts>
  <fonts count="35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indexed="8"/>
      <name val="Calibri"/>
      <charset val="134"/>
    </font>
    <font>
      <sz val="10"/>
      <name val="Calibri"/>
      <charset val="134"/>
    </font>
    <font>
      <b/>
      <sz val="10"/>
      <color theme="3" tint="-0.499984740745262"/>
      <name val="Calibri"/>
      <charset val="134"/>
    </font>
    <font>
      <b/>
      <sz val="10"/>
      <name val="Calibri"/>
      <charset val="134"/>
    </font>
    <font>
      <sz val="10"/>
      <color theme="3" tint="-0.499984740745262"/>
      <name val="Calibri"/>
      <charset val="134"/>
    </font>
    <font>
      <sz val="10"/>
      <color indexed="8"/>
      <name val="Calibri"/>
      <charset val="134"/>
    </font>
    <font>
      <i/>
      <sz val="10"/>
      <color indexed="8"/>
      <name val="Calibri"/>
      <charset val="134"/>
    </font>
    <font>
      <sz val="10"/>
      <name val="Calibri"/>
      <charset val="134"/>
      <scheme val="minor"/>
    </font>
    <font>
      <sz val="10"/>
      <color theme="3"/>
      <name val="Calibri"/>
      <charset val="134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  <font>
      <sz val="12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indexed="8"/>
      <name val="Arial"/>
      <charset val="134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color indexed="8"/>
      <name val="Arial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3" tint="-0.499984740745262"/>
      </right>
      <top/>
      <bottom/>
      <diagonal/>
    </border>
    <border>
      <left style="thin">
        <color theme="3" tint="-0.499984740745262"/>
      </left>
      <right style="thin">
        <color theme="3" tint="-0.499984740745262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8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14" fillId="9" borderId="0" applyNumberFormat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42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12" borderId="25" applyNumberFormat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16" fillId="15" borderId="26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20" fillId="0" borderId="23" applyNumberFormat="0" applyFill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18" borderId="28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3" borderId="29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0" fillId="23" borderId="28" applyNumberFormat="0" applyAlignment="0" applyProtection="0">
      <alignment vertical="center"/>
    </xf>
    <xf numFmtId="0" fontId="11" fillId="0" borderId="0"/>
    <xf numFmtId="0" fontId="25" fillId="0" borderId="27" applyNumberFormat="0" applyFill="0" applyAlignment="0" applyProtection="0">
      <alignment vertical="center"/>
    </xf>
    <xf numFmtId="0" fontId="32" fillId="0" borderId="30" applyNumberFormat="0" applyFill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34" fillId="0" borderId="0"/>
    <xf numFmtId="0" fontId="14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177" fontId="19" fillId="0" borderId="0"/>
    <xf numFmtId="0" fontId="11" fillId="0" borderId="0"/>
    <xf numFmtId="0" fontId="0" fillId="0" borderId="0"/>
  </cellStyleXfs>
  <cellXfs count="134">
    <xf numFmtId="0" fontId="0" fillId="0" borderId="0" xfId="0"/>
    <xf numFmtId="0" fontId="1" fillId="2" borderId="0" xfId="55" applyFont="1" applyFill="1"/>
    <xf numFmtId="0" fontId="1" fillId="0" borderId="0" xfId="55" applyFont="1"/>
    <xf numFmtId="0" fontId="2" fillId="0" borderId="0" xfId="55" applyFont="1" applyAlignment="1">
      <alignment horizontal="center"/>
    </xf>
    <xf numFmtId="0" fontId="2" fillId="0" borderId="0" xfId="55" applyFont="1" applyAlignment="1"/>
    <xf numFmtId="0" fontId="2" fillId="0" borderId="0" xfId="55" applyFont="1" applyAlignment="1">
      <alignment horizontal="left"/>
    </xf>
    <xf numFmtId="0" fontId="1" fillId="0" borderId="0" xfId="55" applyFont="1" applyAlignment="1">
      <alignment horizontal="center"/>
    </xf>
    <xf numFmtId="0" fontId="2" fillId="3" borderId="1" xfId="55" applyFont="1" applyFill="1" applyBorder="1" applyAlignment="1">
      <alignment horizontal="center" vertical="center"/>
    </xf>
    <xf numFmtId="0" fontId="2" fillId="3" borderId="1" xfId="55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55" applyFont="1" applyFill="1" applyBorder="1" applyAlignment="1">
      <alignment horizontal="center" vertical="center"/>
    </xf>
    <xf numFmtId="0" fontId="2" fillId="3" borderId="4" xfId="55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55" applyFont="1" applyFill="1" applyBorder="1" applyAlignment="1">
      <alignment horizontal="center" vertical="center"/>
    </xf>
    <xf numFmtId="0" fontId="2" fillId="3" borderId="5" xfId="55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center"/>
    </xf>
    <xf numFmtId="0" fontId="2" fillId="3" borderId="6" xfId="55" applyFont="1" applyFill="1" applyBorder="1" applyAlignment="1">
      <alignment horizontal="center" vertical="center"/>
    </xf>
    <xf numFmtId="0" fontId="1" fillId="0" borderId="4" xfId="55" applyFont="1" applyBorder="1" applyAlignment="1">
      <alignment vertical="center"/>
    </xf>
    <xf numFmtId="0" fontId="2" fillId="0" borderId="4" xfId="55" applyFont="1" applyBorder="1" applyAlignment="1">
      <alignment vertical="center"/>
    </xf>
    <xf numFmtId="0" fontId="1" fillId="0" borderId="4" xfId="55" applyFont="1" applyBorder="1" applyAlignment="1">
      <alignment horizontal="center" vertical="center"/>
    </xf>
    <xf numFmtId="4" fontId="1" fillId="0" borderId="4" xfId="55" applyNumberFormat="1" applyFont="1" applyBorder="1" applyAlignment="1">
      <alignment horizontal="center" vertical="center"/>
    </xf>
    <xf numFmtId="0" fontId="2" fillId="0" borderId="4" xfId="55" applyFont="1" applyBorder="1" applyAlignment="1">
      <alignment horizontal="center" vertical="center"/>
    </xf>
    <xf numFmtId="0" fontId="1" fillId="0" borderId="4" xfId="55" applyFont="1" applyBorder="1" applyAlignment="1">
      <alignment horizontal="left" vertical="center"/>
    </xf>
    <xf numFmtId="0" fontId="3" fillId="0" borderId="4" xfId="54" applyFont="1" applyFill="1" applyBorder="1" applyAlignment="1">
      <alignment vertical="center"/>
    </xf>
    <xf numFmtId="0" fontId="4" fillId="0" borderId="7" xfId="34" applyFont="1" applyBorder="1" applyAlignment="1">
      <alignment horizontal="center" vertical="center"/>
    </xf>
    <xf numFmtId="0" fontId="5" fillId="0" borderId="4" xfId="54" applyFont="1" applyFill="1" applyBorder="1" applyAlignment="1">
      <alignment vertical="center"/>
    </xf>
    <xf numFmtId="0" fontId="6" fillId="0" borderId="7" xfId="34" applyFont="1" applyBorder="1" applyAlignment="1">
      <alignment horizontal="left" vertical="center"/>
    </xf>
    <xf numFmtId="0" fontId="6" fillId="0" borderId="8" xfId="28" applyFont="1" applyFill="1" applyBorder="1" applyAlignment="1">
      <alignment vertical="center"/>
    </xf>
    <xf numFmtId="0" fontId="6" fillId="0" borderId="8" xfId="34" applyFont="1" applyBorder="1" applyAlignment="1">
      <alignment horizontal="center" vertical="center"/>
    </xf>
    <xf numFmtId="0" fontId="6" fillId="0" borderId="0" xfId="34" applyFont="1" applyBorder="1" applyAlignment="1">
      <alignment horizontal="center" vertical="center"/>
    </xf>
    <xf numFmtId="3" fontId="1" fillId="0" borderId="4" xfId="55" applyNumberFormat="1" applyFont="1" applyBorder="1" applyAlignment="1">
      <alignment horizontal="center" vertical="center"/>
    </xf>
    <xf numFmtId="0" fontId="6" fillId="0" borderId="7" xfId="34" applyFont="1" applyBorder="1" applyAlignment="1">
      <alignment vertical="center"/>
    </xf>
    <xf numFmtId="0" fontId="6" fillId="0" borderId="9" xfId="34" applyFont="1" applyBorder="1" applyAlignment="1">
      <alignment vertical="center"/>
    </xf>
    <xf numFmtId="4" fontId="1" fillId="0" borderId="4" xfId="55" applyNumberFormat="1" applyFont="1" applyFill="1" applyBorder="1" applyAlignment="1">
      <alignment horizontal="center" vertical="center"/>
    </xf>
    <xf numFmtId="0" fontId="1" fillId="4" borderId="4" xfId="55" applyFont="1" applyFill="1" applyBorder="1" applyAlignment="1">
      <alignment vertical="center"/>
    </xf>
    <xf numFmtId="0" fontId="1" fillId="4" borderId="4" xfId="55" applyFont="1" applyFill="1" applyBorder="1" applyAlignment="1">
      <alignment horizontal="center" vertical="center"/>
    </xf>
    <xf numFmtId="4" fontId="1" fillId="4" borderId="4" xfId="55" applyNumberFormat="1" applyFont="1" applyFill="1" applyBorder="1" applyAlignment="1">
      <alignment horizontal="center" vertical="center"/>
    </xf>
    <xf numFmtId="4" fontId="1" fillId="0" borderId="4" xfId="55" applyNumberFormat="1" applyFont="1" applyFill="1" applyBorder="1" applyAlignment="1">
      <alignment horizontal="center"/>
    </xf>
    <xf numFmtId="0" fontId="1" fillId="2" borderId="4" xfId="55" applyFont="1" applyFill="1" applyBorder="1" applyAlignment="1">
      <alignment vertical="center"/>
    </xf>
    <xf numFmtId="0" fontId="1" fillId="2" borderId="4" xfId="55" applyFont="1" applyFill="1" applyBorder="1" applyAlignment="1">
      <alignment horizontal="center" vertical="center"/>
    </xf>
    <xf numFmtId="0" fontId="3" fillId="0" borderId="4" xfId="54" applyFont="1" applyFill="1" applyBorder="1" applyAlignment="1">
      <alignment horizontal="left" vertical="center" indent="1"/>
    </xf>
    <xf numFmtId="4" fontId="1" fillId="0" borderId="4" xfId="0" applyNumberFormat="1" applyFont="1" applyFill="1" applyBorder="1" applyAlignment="1">
      <alignment horizontal="center" vertical="center"/>
    </xf>
    <xf numFmtId="4" fontId="1" fillId="0" borderId="4" xfId="0" applyNumberFormat="1" applyFont="1" applyBorder="1" applyAlignment="1">
      <alignment horizontal="center" vertical="center"/>
    </xf>
    <xf numFmtId="0" fontId="7" fillId="0" borderId="4" xfId="18" applyFont="1" applyBorder="1" applyAlignment="1">
      <alignment vertical="center"/>
    </xf>
    <xf numFmtId="0" fontId="1" fillId="0" borderId="4" xfId="18" applyFont="1" applyBorder="1" applyAlignment="1">
      <alignment vertical="center"/>
    </xf>
    <xf numFmtId="0" fontId="1" fillId="0" borderId="5" xfId="55" applyFont="1" applyBorder="1" applyAlignment="1">
      <alignment vertical="center"/>
    </xf>
    <xf numFmtId="0" fontId="1" fillId="0" borderId="5" xfId="55" applyFont="1" applyBorder="1" applyAlignment="1">
      <alignment horizontal="center" vertical="center"/>
    </xf>
    <xf numFmtId="4" fontId="1" fillId="0" borderId="5" xfId="55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" fontId="2" fillId="3" borderId="5" xfId="0" applyNumberFormat="1" applyFont="1" applyFill="1" applyBorder="1" applyAlignment="1">
      <alignment vertical="center"/>
    </xf>
    <xf numFmtId="0" fontId="1" fillId="5" borderId="5" xfId="0" applyFont="1" applyFill="1" applyBorder="1"/>
    <xf numFmtId="0" fontId="1" fillId="5" borderId="6" xfId="55" applyFont="1" applyFill="1" applyBorder="1"/>
    <xf numFmtId="4" fontId="1" fillId="0" borderId="1" xfId="55" applyNumberFormat="1" applyFont="1" applyBorder="1" applyAlignment="1">
      <alignment horizontal="center"/>
    </xf>
    <xf numFmtId="4" fontId="1" fillId="0" borderId="4" xfId="55" applyNumberFormat="1" applyFont="1" applyBorder="1" applyAlignment="1">
      <alignment horizontal="center"/>
    </xf>
    <xf numFmtId="3" fontId="1" fillId="0" borderId="4" xfId="55" applyNumberFormat="1" applyFont="1" applyBorder="1" applyAlignment="1">
      <alignment horizontal="center"/>
    </xf>
    <xf numFmtId="4" fontId="1" fillId="6" borderId="4" xfId="55" applyNumberFormat="1" applyFont="1" applyFill="1" applyBorder="1" applyAlignment="1">
      <alignment horizontal="center" vertical="center"/>
    </xf>
    <xf numFmtId="4" fontId="1" fillId="4" borderId="4" xfId="55" applyNumberFormat="1" applyFont="1" applyFill="1" applyBorder="1" applyAlignment="1">
      <alignment horizontal="center"/>
    </xf>
    <xf numFmtId="4" fontId="1" fillId="6" borderId="4" xfId="55" applyNumberFormat="1" applyFont="1" applyFill="1" applyBorder="1" applyAlignment="1">
      <alignment horizontal="center"/>
    </xf>
    <xf numFmtId="4" fontId="1" fillId="0" borderId="0" xfId="55" applyNumberFormat="1" applyFont="1" applyAlignment="1">
      <alignment horizontal="center"/>
    </xf>
    <xf numFmtId="4" fontId="9" fillId="0" borderId="4" xfId="54" applyNumberFormat="1" applyFont="1" applyFill="1" applyBorder="1" applyAlignment="1">
      <alignment horizontal="center" vertical="center"/>
    </xf>
    <xf numFmtId="4" fontId="10" fillId="0" borderId="4" xfId="54" applyNumberFormat="1" applyFont="1" applyFill="1" applyBorder="1" applyAlignment="1">
      <alignment horizontal="center" vertical="center"/>
    </xf>
    <xf numFmtId="4" fontId="9" fillId="0" borderId="4" xfId="55" applyNumberFormat="1" applyFont="1" applyFill="1" applyBorder="1" applyAlignment="1">
      <alignment horizontal="center"/>
    </xf>
    <xf numFmtId="4" fontId="1" fillId="0" borderId="5" xfId="55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1" xfId="55" applyFont="1" applyFill="1" applyBorder="1" applyAlignment="1">
      <alignment horizontal="center" vertical="center"/>
    </xf>
    <xf numFmtId="4" fontId="7" fillId="0" borderId="13" xfId="55" applyNumberFormat="1" applyFont="1" applyBorder="1" applyAlignment="1">
      <alignment horizontal="center"/>
    </xf>
    <xf numFmtId="3" fontId="7" fillId="0" borderId="13" xfId="53" applyNumberFormat="1" applyFont="1" applyFill="1" applyBorder="1" applyAlignment="1" applyProtection="1">
      <alignment horizontal="center"/>
    </xf>
    <xf numFmtId="4" fontId="7" fillId="0" borderId="13" xfId="53" applyNumberFormat="1" applyFont="1" applyFill="1" applyBorder="1" applyAlignment="1" applyProtection="1">
      <alignment horizontal="center"/>
    </xf>
    <xf numFmtId="4" fontId="1" fillId="2" borderId="4" xfId="55" applyNumberFormat="1" applyFont="1" applyFill="1" applyBorder="1" applyAlignment="1">
      <alignment horizontal="center"/>
    </xf>
    <xf numFmtId="4" fontId="7" fillId="2" borderId="13" xfId="53" applyNumberFormat="1" applyFont="1" applyFill="1" applyBorder="1" applyAlignment="1" applyProtection="1">
      <alignment horizontal="center"/>
    </xf>
    <xf numFmtId="4" fontId="1" fillId="0" borderId="5" xfId="55" applyNumberFormat="1" applyFont="1" applyBorder="1" applyAlignment="1">
      <alignment horizontal="center"/>
    </xf>
    <xf numFmtId="4" fontId="7" fillId="0" borderId="15" xfId="52" applyNumberFormat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55" applyFont="1" applyFill="1" applyBorder="1" applyAlignment="1">
      <alignment horizontal="center" vertical="center"/>
    </xf>
    <xf numFmtId="4" fontId="7" fillId="0" borderId="18" xfId="53" applyNumberFormat="1" applyFont="1" applyFill="1" applyBorder="1" applyAlignment="1" applyProtection="1">
      <alignment horizontal="center"/>
    </xf>
    <xf numFmtId="4" fontId="7" fillId="0" borderId="15" xfId="52" applyNumberFormat="1" applyFont="1" applyBorder="1" applyAlignment="1">
      <alignment horizontal="center"/>
    </xf>
    <xf numFmtId="0" fontId="2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4" fontId="0" fillId="0" borderId="6" xfId="0" applyNumberFormat="1" applyBorder="1"/>
    <xf numFmtId="9" fontId="0" fillId="0" borderId="6" xfId="0" applyNumberFormat="1" applyBorder="1" applyAlignment="1">
      <alignment horizontal="center" vertical="center"/>
    </xf>
    <xf numFmtId="179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1" fillId="0" borderId="0" xfId="55" applyFont="1" applyBorder="1"/>
    <xf numFmtId="0" fontId="1" fillId="0" borderId="4" xfId="55" applyFont="1" applyFill="1" applyBorder="1" applyAlignment="1">
      <alignment vertical="center"/>
    </xf>
    <xf numFmtId="0" fontId="1" fillId="0" borderId="4" xfId="55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1" fontId="1" fillId="0" borderId="4" xfId="3" applyNumberFormat="1" applyFont="1" applyBorder="1" applyAlignment="1">
      <alignment horizontal="center" vertical="center"/>
    </xf>
    <xf numFmtId="4" fontId="1" fillId="0" borderId="9" xfId="55" applyNumberFormat="1" applyFont="1" applyFill="1" applyBorder="1" applyAlignment="1">
      <alignment horizontal="center"/>
    </xf>
    <xf numFmtId="4" fontId="1" fillId="0" borderId="0" xfId="55" applyNumberFormat="1" applyFont="1" applyBorder="1" applyAlignment="1">
      <alignment horizontal="center"/>
    </xf>
    <xf numFmtId="0" fontId="1" fillId="0" borderId="4" xfId="3" applyNumberFormat="1" applyFont="1" applyFill="1" applyBorder="1" applyAlignment="1">
      <alignment horizontal="center"/>
    </xf>
    <xf numFmtId="0" fontId="1" fillId="0" borderId="4" xfId="3" applyNumberFormat="1" applyFont="1" applyBorder="1" applyAlignment="1">
      <alignment horizontal="center"/>
    </xf>
    <xf numFmtId="4" fontId="9" fillId="4" borderId="4" xfId="54" applyNumberFormat="1" applyFont="1" applyFill="1" applyBorder="1" applyAlignment="1">
      <alignment horizontal="center" vertical="center"/>
    </xf>
    <xf numFmtId="4" fontId="9" fillId="4" borderId="4" xfId="55" applyNumberFormat="1" applyFont="1" applyFill="1" applyBorder="1" applyAlignment="1">
      <alignment horizontal="center"/>
    </xf>
    <xf numFmtId="4" fontId="1" fillId="4" borderId="4" xfId="0" applyNumberFormat="1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12" xfId="55" applyFont="1" applyFill="1" applyBorder="1" applyAlignment="1">
      <alignment horizontal="center" vertical="center"/>
    </xf>
    <xf numFmtId="4" fontId="7" fillId="0" borderId="19" xfId="55" applyNumberFormat="1" applyFont="1" applyBorder="1" applyAlignment="1">
      <alignment horizontal="center"/>
    </xf>
    <xf numFmtId="3" fontId="7" fillId="0" borderId="19" xfId="53" applyNumberFormat="1" applyFont="1" applyFill="1" applyBorder="1" applyAlignment="1" applyProtection="1">
      <alignment horizontal="center"/>
    </xf>
    <xf numFmtId="4" fontId="7" fillId="0" borderId="19" xfId="53" applyNumberFormat="1" applyFont="1" applyFill="1" applyBorder="1" applyAlignment="1" applyProtection="1">
      <alignment horizontal="center"/>
    </xf>
    <xf numFmtId="4" fontId="1" fillId="0" borderId="21" xfId="55" applyNumberFormat="1" applyFont="1" applyBorder="1" applyAlignment="1">
      <alignment horizontal="center"/>
    </xf>
    <xf numFmtId="4" fontId="1" fillId="2" borderId="21" xfId="55" applyNumberFormat="1" applyFont="1" applyFill="1" applyBorder="1" applyAlignment="1">
      <alignment horizontal="center"/>
    </xf>
    <xf numFmtId="4" fontId="7" fillId="2" borderId="19" xfId="53" applyNumberFormat="1" applyFont="1" applyFill="1" applyBorder="1" applyAlignment="1" applyProtection="1">
      <alignment horizontal="center"/>
    </xf>
    <xf numFmtId="4" fontId="7" fillId="0" borderId="22" xfId="52" applyNumberFormat="1" applyFont="1" applyFill="1" applyBorder="1" applyAlignment="1">
      <alignment horizontal="center"/>
    </xf>
    <xf numFmtId="20" fontId="1" fillId="0" borderId="0" xfId="55" applyNumberFormat="1" applyFont="1"/>
    <xf numFmtId="0" fontId="1" fillId="0" borderId="0" xfId="55" applyFont="1" applyFill="1"/>
    <xf numFmtId="0" fontId="2" fillId="5" borderId="2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1" fontId="1" fillId="0" borderId="4" xfId="3" applyNumberFormat="1" applyFont="1" applyBorder="1" applyAlignment="1">
      <alignment horizontal="center"/>
    </xf>
    <xf numFmtId="4" fontId="1" fillId="2" borderId="0" xfId="55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</cellXfs>
  <cellStyles count="56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Normal 3 10" xfId="18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Normal 2 2 2" xfId="28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Normal 2" xfId="34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20% - Accent4" xfId="44" builtinId="42"/>
    <cellStyle name="40% - Accent4" xfId="45" builtinId="43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  <cellStyle name="Comma 3 2" xfId="52"/>
    <cellStyle name="Excel Built-in Comma" xfId="53"/>
    <cellStyle name="Normal 2 2" xfId="54"/>
    <cellStyle name="Normal 3 2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0</xdr:colOff>
      <xdr:row>2</xdr:row>
      <xdr:rowOff>63500</xdr:rowOff>
    </xdr:from>
    <xdr:to>
      <xdr:col>11</xdr:col>
      <xdr:colOff>344715</xdr:colOff>
      <xdr:row>5</xdr:row>
      <xdr:rowOff>76562</xdr:rowOff>
    </xdr:to>
    <xdr:pic>
      <xdr:nvPicPr>
        <xdr:cNvPr id="2" name="Picture 1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3915" y="387350"/>
          <a:ext cx="2125345" cy="498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217714</xdr:colOff>
      <xdr:row>2</xdr:row>
      <xdr:rowOff>63500</xdr:rowOff>
    </xdr:from>
    <xdr:to>
      <xdr:col>16</xdr:col>
      <xdr:colOff>453572</xdr:colOff>
      <xdr:row>5</xdr:row>
      <xdr:rowOff>76562</xdr:rowOff>
    </xdr:to>
    <xdr:pic>
      <xdr:nvPicPr>
        <xdr:cNvPr id="2" name="Picture 1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6385" y="387350"/>
          <a:ext cx="2114550" cy="4984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DIWI~1\AppData\Local\Temp\Kertas%20kerja%20Kinop%20Apri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10PC\Downloads\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P"/>
      <sheetName val="K"/>
      <sheetName val="282E"/>
      <sheetName val="Warno Mate"/>
      <sheetName val="281E"/>
      <sheetName val="Cape Ferrol"/>
      <sheetName val="280E"/>
      <sheetName val="279"/>
      <sheetName val="278E"/>
      <sheetName val="276E"/>
      <sheetName val="277E"/>
      <sheetName val="Sheet1"/>
    </sheetNames>
    <sheetDataSet>
      <sheetData sheetId="0"/>
      <sheetData sheetId="1">
        <row r="8">
          <cell r="L8">
            <v>0.75</v>
          </cell>
        </row>
        <row r="8">
          <cell r="P8">
            <v>2.25</v>
          </cell>
          <cell r="Q8">
            <v>54</v>
          </cell>
          <cell r="R8">
            <v>50.1666666665697</v>
          </cell>
          <cell r="S8">
            <v>5.60000000026776</v>
          </cell>
          <cell r="T8">
            <v>3.83333333343035</v>
          </cell>
          <cell r="U8">
            <v>44.5666666663019</v>
          </cell>
        </row>
        <row r="8">
          <cell r="Y8">
            <v>11.5270228219759</v>
          </cell>
        </row>
        <row r="8">
          <cell r="AA8">
            <v>20.93023255818</v>
          </cell>
          <cell r="AB8">
            <v>82.5308641968554</v>
          </cell>
        </row>
        <row r="9">
          <cell r="L9">
            <v>0.999999999941792</v>
          </cell>
        </row>
        <row r="9">
          <cell r="P9">
            <v>2.08333333331393</v>
          </cell>
          <cell r="Q9">
            <v>36</v>
          </cell>
          <cell r="R9">
            <v>32.9166666665697</v>
          </cell>
          <cell r="S9">
            <v>0</v>
          </cell>
          <cell r="T9">
            <v>3.08333333343035</v>
          </cell>
          <cell r="U9">
            <v>32.9166666665697</v>
          </cell>
        </row>
        <row r="9">
          <cell r="Y9">
            <v>16.114124027314</v>
          </cell>
        </row>
        <row r="9">
          <cell r="AA9">
            <v>34.967088607698</v>
          </cell>
          <cell r="AB9">
            <v>91.4351851849157</v>
          </cell>
        </row>
        <row r="10">
          <cell r="L10">
            <v>8.00000000005821</v>
          </cell>
        </row>
        <row r="10">
          <cell r="P10">
            <v>1.83333333337214</v>
          </cell>
          <cell r="Q10">
            <v>30</v>
          </cell>
          <cell r="R10">
            <v>27.8333333332557</v>
          </cell>
          <cell r="S10">
            <v>6.51555555663072</v>
          </cell>
          <cell r="T10">
            <v>2.16666666674428</v>
          </cell>
          <cell r="U10">
            <v>21.317777776625</v>
          </cell>
        </row>
        <row r="10">
          <cell r="Y10">
            <v>18.3826271553407</v>
          </cell>
        </row>
        <row r="10">
          <cell r="AA10">
            <v>38.802395209689</v>
          </cell>
        </row>
        <row r="11">
          <cell r="L11">
            <v>0.999999999941792</v>
          </cell>
          <cell r="M11">
            <v>0</v>
          </cell>
          <cell r="N11">
            <v>0</v>
          </cell>
        </row>
        <row r="11">
          <cell r="P11">
            <v>1.16666666680248</v>
          </cell>
          <cell r="Q11">
            <v>31.2499999998836</v>
          </cell>
          <cell r="R11">
            <v>28.3833333333023</v>
          </cell>
          <cell r="S11">
            <v>2.5</v>
          </cell>
          <cell r="T11">
            <v>2.8666666665813</v>
          </cell>
          <cell r="U11">
            <v>25.8833333333023</v>
          </cell>
        </row>
        <row r="11">
          <cell r="W11">
            <v>33.4166666666279</v>
          </cell>
        </row>
        <row r="11">
          <cell r="Y11">
            <v>21.0191082803171</v>
          </cell>
        </row>
        <row r="11">
          <cell r="AA11">
            <v>39.1779213153687</v>
          </cell>
          <cell r="AB11">
            <v>82.8266666668759</v>
          </cell>
        </row>
        <row r="12">
          <cell r="J12">
            <v>1141</v>
          </cell>
        </row>
        <row r="12">
          <cell r="L12">
            <v>7.5</v>
          </cell>
          <cell r="M12">
            <v>0</v>
          </cell>
          <cell r="N12">
            <v>1.5</v>
          </cell>
        </row>
        <row r="12">
          <cell r="P12">
            <v>1.41666666674428</v>
          </cell>
          <cell r="Q12">
            <v>35.5833333333721</v>
          </cell>
          <cell r="R12">
            <v>29.5166666666628</v>
          </cell>
          <cell r="S12">
            <v>0.383333333333334</v>
          </cell>
          <cell r="T12">
            <v>6.06666666670935</v>
          </cell>
          <cell r="U12">
            <v>29.1333333333295</v>
          </cell>
        </row>
        <row r="12">
          <cell r="W12">
            <v>46.0000000001164</v>
          </cell>
        </row>
        <row r="12">
          <cell r="Y12">
            <v>19.9540889526489</v>
          </cell>
        </row>
        <row r="12">
          <cell r="AA12">
            <v>39.0626764539859</v>
          </cell>
          <cell r="AB12">
            <v>81.8735362996656</v>
          </cell>
        </row>
        <row r="13">
          <cell r="J13">
            <v>883</v>
          </cell>
        </row>
        <row r="13">
          <cell r="P13">
            <v>1.48333333345363</v>
          </cell>
          <cell r="Q13">
            <v>23.0333333333256</v>
          </cell>
          <cell r="R13">
            <v>18.7000000000116</v>
          </cell>
          <cell r="S13">
            <v>0.383333333333334</v>
          </cell>
          <cell r="T13">
            <v>4.33333333331393</v>
          </cell>
          <cell r="U13">
            <v>18.3166666666783</v>
          </cell>
        </row>
        <row r="13">
          <cell r="W13">
            <v>38.5000000001164</v>
          </cell>
        </row>
        <row r="13">
          <cell r="Y13">
            <v>23.2470381746522</v>
          </cell>
        </row>
        <row r="13">
          <cell r="AA13">
            <v>47.9679144384728</v>
          </cell>
          <cell r="AB13">
            <v>79.5224312591222</v>
          </cell>
        </row>
        <row r="14">
          <cell r="J14">
            <v>1043</v>
          </cell>
        </row>
        <row r="14">
          <cell r="L14">
            <v>8.00000000005821</v>
          </cell>
          <cell r="M14">
            <v>0</v>
          </cell>
          <cell r="N14">
            <v>0.333333333372138</v>
          </cell>
        </row>
        <row r="14">
          <cell r="P14">
            <v>1.33333333313931</v>
          </cell>
          <cell r="Q14">
            <v>28.4166666667443</v>
          </cell>
          <cell r="R14">
            <v>25.7525000000023</v>
          </cell>
          <cell r="S14">
            <v>3.38333333333334</v>
          </cell>
          <cell r="T14">
            <v>2.66416666674195</v>
          </cell>
          <cell r="U14">
            <v>22.369166666669</v>
          </cell>
        </row>
        <row r="14">
          <cell r="W14">
            <v>38.0833333333139</v>
          </cell>
        </row>
        <row r="14">
          <cell r="Y14">
            <v>20.0328947368528</v>
          </cell>
          <cell r="Z14">
            <v>37.1260997066435</v>
          </cell>
        </row>
        <row r="14">
          <cell r="AB14">
            <v>78.718475073107</v>
          </cell>
        </row>
        <row r="15">
          <cell r="J15">
            <v>1356</v>
          </cell>
        </row>
        <row r="15">
          <cell r="L15">
            <v>18.1666666666861</v>
          </cell>
          <cell r="M15">
            <v>0</v>
          </cell>
          <cell r="N15">
            <v>0</v>
          </cell>
        </row>
        <row r="15">
          <cell r="P15">
            <v>1.5</v>
          </cell>
          <cell r="Q15">
            <v>39.9999999999418</v>
          </cell>
          <cell r="R15">
            <v>36.9025000000256</v>
          </cell>
          <cell r="S15">
            <v>5.44027777777777</v>
          </cell>
          <cell r="T15">
            <v>3.08333333325572</v>
          </cell>
          <cell r="U15">
            <v>31.4622222222478</v>
          </cell>
        </row>
        <row r="15">
          <cell r="W15">
            <v>59.6666666666279</v>
          </cell>
        </row>
        <row r="15">
          <cell r="Y15">
            <v>15.5470689325798</v>
          </cell>
          <cell r="Z15">
            <v>34.2750000000499</v>
          </cell>
        </row>
        <row r="15">
          <cell r="AB15">
            <v>78.6555555557341</v>
          </cell>
        </row>
        <row r="16">
          <cell r="L16">
            <v>5.58333333337214</v>
          </cell>
          <cell r="M16">
            <v>0</v>
          </cell>
          <cell r="N16">
            <v>0</v>
          </cell>
        </row>
        <row r="16">
          <cell r="P16">
            <v>0.550000000046566</v>
          </cell>
          <cell r="Q16">
            <v>25.1999999998952</v>
          </cell>
          <cell r="R16">
            <v>22.1500000000815</v>
          </cell>
          <cell r="S16">
            <v>0.316666666666666</v>
          </cell>
          <cell r="T16">
            <v>3.04999999981374</v>
          </cell>
          <cell r="U16">
            <v>21.8333333334148</v>
          </cell>
        </row>
        <row r="16">
          <cell r="W16">
            <v>31.3333333333139</v>
          </cell>
        </row>
        <row r="16">
          <cell r="Y16">
            <v>24</v>
          </cell>
        </row>
        <row r="16">
          <cell r="AA16">
            <v>44.1534988711694</v>
          </cell>
          <cell r="AB16">
            <v>86.6402116408952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P"/>
      <sheetName val="K"/>
      <sheetName val="276E"/>
      <sheetName val="277E"/>
      <sheetName val="Sheet1"/>
    </sheetNames>
    <sheetDataSet>
      <sheetData sheetId="0" refreshError="1"/>
      <sheetData sheetId="1" refreshError="1">
        <row r="8">
          <cell r="M8">
            <v>0</v>
          </cell>
        </row>
        <row r="8">
          <cell r="O8">
            <v>0</v>
          </cell>
        </row>
        <row r="9">
          <cell r="M9">
            <v>0</v>
          </cell>
          <cell r="N9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6"/>
  <sheetViews>
    <sheetView tabSelected="1" view="pageBreakPreview" zoomScale="50" zoomScaleNormal="80" workbookViewId="0">
      <pane xSplit="9" ySplit="11" topLeftCell="J19" activePane="bottomRight" state="frozen"/>
      <selection/>
      <selection pane="topRight"/>
      <selection pane="bottomLeft"/>
      <selection pane="bottomRight" activeCell="K10" sqref="K10"/>
    </sheetView>
  </sheetViews>
  <sheetFormatPr defaultColWidth="9.18095238095238" defaultRowHeight="12.75"/>
  <cols>
    <col min="1" max="1" width="5" style="2" customWidth="1"/>
    <col min="2" max="2" width="30.2666666666667" style="2" customWidth="1"/>
    <col min="3" max="4" width="11.4571428571429" style="2" customWidth="1"/>
    <col min="5" max="8" width="9.72380952380952" style="2" hidden="1" customWidth="1"/>
    <col min="9" max="9" width="10.8190476190476" style="2" hidden="1" customWidth="1"/>
    <col min="10" max="10" width="17.7238095238095" style="2" customWidth="1"/>
    <col min="11" max="11" width="17.1809523809524" style="2" customWidth="1"/>
    <col min="12" max="12" width="17.7238095238095" style="2" customWidth="1"/>
    <col min="13" max="13" width="9.81904761904762" style="2" customWidth="1"/>
    <col min="14" max="17" width="9.26666666666667" style="2" hidden="1" customWidth="1"/>
    <col min="18" max="18" width="11.4571428571429" style="2" hidden="1" customWidth="1"/>
    <col min="19" max="19" width="9.18095238095238" style="2"/>
    <col min="20" max="20" width="9.81904761904762" style="2" hidden="1" customWidth="1"/>
    <col min="21" max="16384" width="9.18095238095238" style="2"/>
  </cols>
  <sheetData>
    <row r="1" spans="1:9">
      <c r="A1" s="3"/>
      <c r="B1" s="3"/>
      <c r="C1" s="3"/>
      <c r="D1" s="3"/>
      <c r="E1" s="3"/>
      <c r="F1" s="3"/>
      <c r="G1" s="3"/>
      <c r="H1" s="3"/>
      <c r="I1" s="3"/>
    </row>
    <row r="2" spans="1:8">
      <c r="A2" s="3" t="s">
        <v>0</v>
      </c>
      <c r="B2" s="3"/>
      <c r="C2" s="3"/>
      <c r="D2" s="3"/>
      <c r="E2" s="3"/>
      <c r="F2" s="3"/>
      <c r="G2" s="3"/>
      <c r="H2" s="3"/>
    </row>
    <row r="3" spans="1:8">
      <c r="A3" s="3" t="s">
        <v>1</v>
      </c>
      <c r="B3" s="3"/>
      <c r="C3" s="3"/>
      <c r="D3" s="3"/>
      <c r="E3" s="3"/>
      <c r="F3" s="3"/>
      <c r="G3" s="3"/>
      <c r="H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4" t="s">
        <v>2</v>
      </c>
      <c r="C5" s="5" t="s">
        <v>3</v>
      </c>
      <c r="D5" s="5"/>
      <c r="E5" s="5"/>
      <c r="F5" s="5"/>
      <c r="G5" s="5"/>
      <c r="H5" s="5"/>
      <c r="I5" s="5"/>
    </row>
    <row r="6" spans="1:9">
      <c r="A6" s="4" t="s">
        <v>4</v>
      </c>
      <c r="C6" s="5" t="s">
        <v>5</v>
      </c>
      <c r="D6" s="5"/>
      <c r="E6" s="5"/>
      <c r="F6" s="5"/>
      <c r="G6" s="5"/>
      <c r="H6" s="5"/>
      <c r="I6" s="5"/>
    </row>
    <row r="7" spans="3:12">
      <c r="C7" s="6"/>
      <c r="D7" s="6"/>
      <c r="E7" s="6"/>
      <c r="F7" s="6"/>
      <c r="G7" s="6"/>
      <c r="H7" s="6"/>
      <c r="I7" s="6"/>
      <c r="J7" s="6" t="s">
        <v>6</v>
      </c>
      <c r="K7" s="6" t="s">
        <v>6</v>
      </c>
      <c r="L7" s="6"/>
    </row>
    <row r="8" spans="1:18">
      <c r="A8" s="7" t="s">
        <v>7</v>
      </c>
      <c r="B8" s="7" t="s">
        <v>8</v>
      </c>
      <c r="C8" s="7" t="s">
        <v>9</v>
      </c>
      <c r="D8" s="8" t="s">
        <v>10</v>
      </c>
      <c r="E8" s="9" t="s">
        <v>11</v>
      </c>
      <c r="F8" s="10"/>
      <c r="G8" s="10"/>
      <c r="H8" s="10"/>
      <c r="I8" s="55"/>
      <c r="J8" s="128" t="s">
        <v>12</v>
      </c>
      <c r="K8" s="133"/>
      <c r="L8" s="129"/>
      <c r="M8" s="130"/>
      <c r="N8" s="74" t="s">
        <v>13</v>
      </c>
      <c r="O8" s="75"/>
      <c r="P8" s="75"/>
      <c r="Q8" s="75"/>
      <c r="R8" s="86"/>
    </row>
    <row r="9" spans="1:22">
      <c r="A9" s="11"/>
      <c r="B9" s="11"/>
      <c r="C9" s="11"/>
      <c r="D9" s="12"/>
      <c r="E9" s="13" t="s">
        <v>14</v>
      </c>
      <c r="F9" s="13" t="s">
        <v>15</v>
      </c>
      <c r="G9" s="13" t="s">
        <v>16</v>
      </c>
      <c r="H9" s="13" t="s">
        <v>17</v>
      </c>
      <c r="I9" s="57">
        <v>2021</v>
      </c>
      <c r="J9" s="58" t="s">
        <v>18</v>
      </c>
      <c r="K9" s="58" t="s">
        <v>19</v>
      </c>
      <c r="L9" s="58" t="s">
        <v>18</v>
      </c>
      <c r="M9" s="58" t="s">
        <v>20</v>
      </c>
      <c r="N9" s="76" t="s">
        <v>14</v>
      </c>
      <c r="O9" s="76" t="s">
        <v>15</v>
      </c>
      <c r="P9" s="76" t="s">
        <v>16</v>
      </c>
      <c r="Q9" s="76" t="s">
        <v>17</v>
      </c>
      <c r="R9" s="76" t="s">
        <v>21</v>
      </c>
      <c r="T9" s="58" t="s">
        <v>20</v>
      </c>
      <c r="V9" s="2" t="s">
        <v>22</v>
      </c>
    </row>
    <row r="10" spans="1:22">
      <c r="A10" s="14"/>
      <c r="B10" s="14"/>
      <c r="C10" s="14"/>
      <c r="D10" s="15"/>
      <c r="E10" s="16"/>
      <c r="F10" s="16"/>
      <c r="G10" s="16"/>
      <c r="H10" s="16"/>
      <c r="I10" s="59"/>
      <c r="J10" s="107" t="s">
        <v>23</v>
      </c>
      <c r="K10" s="60"/>
      <c r="L10" s="107" t="s">
        <v>24</v>
      </c>
      <c r="M10" s="60"/>
      <c r="N10" s="77">
        <v>2020</v>
      </c>
      <c r="O10" s="77">
        <v>2020</v>
      </c>
      <c r="P10" s="77">
        <v>2020</v>
      </c>
      <c r="Q10" s="77">
        <v>2020</v>
      </c>
      <c r="R10" s="77">
        <v>2020</v>
      </c>
      <c r="T10" s="60"/>
      <c r="V10" s="126">
        <v>0.319444444444444</v>
      </c>
    </row>
    <row r="11" spans="1:20">
      <c r="A11" s="17">
        <v>1</v>
      </c>
      <c r="B11" s="17">
        <v>2</v>
      </c>
      <c r="C11" s="17">
        <v>3</v>
      </c>
      <c r="D11" s="17"/>
      <c r="E11" s="17">
        <v>4</v>
      </c>
      <c r="F11" s="17">
        <v>5</v>
      </c>
      <c r="G11" s="17">
        <v>6</v>
      </c>
      <c r="H11" s="17">
        <v>7</v>
      </c>
      <c r="I11" s="17">
        <v>8</v>
      </c>
      <c r="J11" s="61"/>
      <c r="K11" s="61"/>
      <c r="L11" s="61"/>
      <c r="M11" s="61"/>
      <c r="N11" s="78">
        <v>1</v>
      </c>
      <c r="O11" s="78">
        <v>2</v>
      </c>
      <c r="P11" s="78">
        <v>3</v>
      </c>
      <c r="Q11" s="78">
        <v>4</v>
      </c>
      <c r="R11" s="87">
        <v>5</v>
      </c>
      <c r="T11" s="61"/>
    </row>
    <row r="12" spans="1:20">
      <c r="A12" s="18"/>
      <c r="B12" s="19"/>
      <c r="C12" s="20"/>
      <c r="D12" s="20"/>
      <c r="E12" s="21"/>
      <c r="F12" s="21"/>
      <c r="G12" s="21"/>
      <c r="H12" s="21"/>
      <c r="I12" s="21"/>
      <c r="J12" s="62"/>
      <c r="K12" s="62"/>
      <c r="L12" s="62"/>
      <c r="M12" s="62"/>
      <c r="N12" s="79"/>
      <c r="O12" s="79"/>
      <c r="P12" s="79"/>
      <c r="Q12" s="79"/>
      <c r="R12" s="79"/>
      <c r="T12" s="62"/>
    </row>
    <row r="13" ht="15.75" hidden="1" customHeight="1" spans="1:20">
      <c r="A13" s="22" t="s">
        <v>25</v>
      </c>
      <c r="B13" s="19" t="s">
        <v>26</v>
      </c>
      <c r="C13" s="20"/>
      <c r="D13" s="20"/>
      <c r="E13" s="21"/>
      <c r="F13" s="21"/>
      <c r="G13" s="21"/>
      <c r="H13" s="21"/>
      <c r="I13" s="21"/>
      <c r="J13" s="63"/>
      <c r="K13" s="63"/>
      <c r="L13" s="63"/>
      <c r="M13" s="63"/>
      <c r="N13" s="68"/>
      <c r="O13" s="68"/>
      <c r="P13" s="68"/>
      <c r="Q13" s="68"/>
      <c r="R13" s="68"/>
      <c r="T13" s="63"/>
    </row>
    <row r="14" ht="15.75" hidden="1" customHeight="1" spans="1:20">
      <c r="A14" s="23"/>
      <c r="B14" s="24" t="s">
        <v>27</v>
      </c>
      <c r="C14" s="20" t="s">
        <v>28</v>
      </c>
      <c r="D14" s="20"/>
      <c r="E14" s="21"/>
      <c r="F14" s="21"/>
      <c r="G14" s="21"/>
      <c r="H14" s="21"/>
      <c r="I14" s="21"/>
      <c r="J14" s="63"/>
      <c r="K14" s="63"/>
      <c r="L14" s="63"/>
      <c r="M14" s="63">
        <f>SUM(J14:L14)</f>
        <v>0</v>
      </c>
      <c r="N14" s="68"/>
      <c r="O14" s="68"/>
      <c r="P14" s="68"/>
      <c r="Q14" s="68"/>
      <c r="R14" s="68"/>
      <c r="T14" s="63">
        <f>SUM(J14:S14)</f>
        <v>0</v>
      </c>
    </row>
    <row r="15" ht="15.75" hidden="1" customHeight="1" spans="1:20">
      <c r="A15" s="23"/>
      <c r="B15" s="24" t="s">
        <v>29</v>
      </c>
      <c r="C15" s="20" t="s">
        <v>30</v>
      </c>
      <c r="D15" s="20"/>
      <c r="E15" s="21">
        <v>100428</v>
      </c>
      <c r="F15" s="21">
        <v>88615</v>
      </c>
      <c r="G15" s="21">
        <v>104448</v>
      </c>
      <c r="H15" s="21">
        <v>108237</v>
      </c>
      <c r="I15" s="21">
        <v>401728</v>
      </c>
      <c r="J15" s="63"/>
      <c r="K15" s="63"/>
      <c r="L15" s="63"/>
      <c r="M15" s="63">
        <f>SUM(J15:L15)</f>
        <v>0</v>
      </c>
      <c r="N15" s="68"/>
      <c r="O15" s="68"/>
      <c r="P15" s="68"/>
      <c r="Q15" s="68"/>
      <c r="R15" s="68"/>
      <c r="T15" s="63">
        <f>SUM(J15:S15)</f>
        <v>0</v>
      </c>
    </row>
    <row r="16" ht="15.75" hidden="1" customHeight="1" spans="1:20">
      <c r="A16" s="23"/>
      <c r="B16" s="24"/>
      <c r="C16" s="20" t="s">
        <v>31</v>
      </c>
      <c r="D16" s="20"/>
      <c r="E16" s="21">
        <v>126851</v>
      </c>
      <c r="F16" s="21">
        <v>111958</v>
      </c>
      <c r="G16" s="21">
        <v>131927</v>
      </c>
      <c r="H16" s="21">
        <v>136680</v>
      </c>
      <c r="I16" s="21">
        <v>507416</v>
      </c>
      <c r="J16" s="63"/>
      <c r="K16" s="63"/>
      <c r="L16" s="63"/>
      <c r="M16" s="63">
        <f>SUM(J16:L16)</f>
        <v>0</v>
      </c>
      <c r="N16" s="68"/>
      <c r="O16" s="68"/>
      <c r="P16" s="68"/>
      <c r="Q16" s="68"/>
      <c r="R16" s="68"/>
      <c r="T16" s="63">
        <f>SUM(J16:S16)</f>
        <v>0</v>
      </c>
    </row>
    <row r="17" ht="15.75" hidden="1" customHeight="1" spans="1:20">
      <c r="A17" s="18"/>
      <c r="B17" s="24" t="s">
        <v>32</v>
      </c>
      <c r="C17" s="20" t="s">
        <v>33</v>
      </c>
      <c r="D17" s="20"/>
      <c r="E17" s="21"/>
      <c r="F17" s="21"/>
      <c r="G17" s="21"/>
      <c r="H17" s="21"/>
      <c r="I17" s="21"/>
      <c r="J17" s="63"/>
      <c r="K17" s="63"/>
      <c r="L17" s="63"/>
      <c r="M17" s="63"/>
      <c r="N17" s="68"/>
      <c r="O17" s="68"/>
      <c r="P17" s="68"/>
      <c r="Q17" s="68"/>
      <c r="R17" s="68"/>
      <c r="T17" s="63"/>
    </row>
    <row r="18" ht="15.75" hidden="1" customHeight="1" spans="1:20">
      <c r="A18" s="18"/>
      <c r="B18" s="18"/>
      <c r="C18" s="20"/>
      <c r="D18" s="20"/>
      <c r="E18" s="21"/>
      <c r="F18" s="21"/>
      <c r="G18" s="21"/>
      <c r="H18" s="21"/>
      <c r="I18" s="21"/>
      <c r="J18" s="63"/>
      <c r="K18" s="63"/>
      <c r="L18" s="63"/>
      <c r="M18" s="63"/>
      <c r="N18" s="68"/>
      <c r="O18" s="68"/>
      <c r="P18" s="68"/>
      <c r="Q18" s="68"/>
      <c r="R18" s="68"/>
      <c r="T18" s="63"/>
    </row>
    <row r="19" spans="1:20">
      <c r="A19" s="25" t="s">
        <v>34</v>
      </c>
      <c r="B19" s="26" t="s">
        <v>35</v>
      </c>
      <c r="E19" s="21"/>
      <c r="F19" s="21"/>
      <c r="G19" s="21"/>
      <c r="H19" s="21"/>
      <c r="I19" s="21"/>
      <c r="J19" s="63"/>
      <c r="K19" s="63"/>
      <c r="L19" s="63"/>
      <c r="M19" s="63"/>
      <c r="N19" s="79"/>
      <c r="O19" s="79"/>
      <c r="P19" s="79"/>
      <c r="Q19" s="79"/>
      <c r="R19" s="79"/>
      <c r="T19" s="63"/>
    </row>
    <row r="20" spans="1:20">
      <c r="A20" s="27"/>
      <c r="B20" s="28" t="s">
        <v>27</v>
      </c>
      <c r="C20" s="29" t="s">
        <v>28</v>
      </c>
      <c r="D20" s="30"/>
      <c r="E20" s="31">
        <f>$I$20/4</f>
        <v>0</v>
      </c>
      <c r="F20" s="31">
        <f>$I$20/4</f>
        <v>0</v>
      </c>
      <c r="G20" s="31">
        <f>$I$20/4</f>
        <v>0</v>
      </c>
      <c r="H20" s="31">
        <f>$I$20/4</f>
        <v>0</v>
      </c>
      <c r="I20" s="31"/>
      <c r="J20" s="64">
        <v>1</v>
      </c>
      <c r="K20" s="64">
        <v>1</v>
      </c>
      <c r="L20" s="64">
        <v>1</v>
      </c>
      <c r="M20" s="64">
        <f>SUM(J20:L20)</f>
        <v>3</v>
      </c>
      <c r="N20" s="80" t="e">
        <f>SUM(#REF!)</f>
        <v>#REF!</v>
      </c>
      <c r="O20" s="80" t="e">
        <f>SUM(#REF!)</f>
        <v>#REF!</v>
      </c>
      <c r="P20" s="80" t="e">
        <f>SUM(#REF!)</f>
        <v>#REF!</v>
      </c>
      <c r="Q20" s="80">
        <f>SUM(J20:L20)</f>
        <v>3</v>
      </c>
      <c r="R20" s="80" t="e">
        <f>SUM(N20:Q20)</f>
        <v>#REF!</v>
      </c>
      <c r="T20" s="64" t="e">
        <f>SUM(#REF!)</f>
        <v>#REF!</v>
      </c>
    </row>
    <row r="21" spans="1:20">
      <c r="A21" s="32"/>
      <c r="B21" s="28" t="s">
        <v>36</v>
      </c>
      <c r="C21" s="29" t="s">
        <v>37</v>
      </c>
      <c r="D21" s="30"/>
      <c r="E21" s="21"/>
      <c r="F21" s="21"/>
      <c r="G21" s="21"/>
      <c r="H21" s="21"/>
      <c r="I21" s="21"/>
      <c r="J21" s="64">
        <f>[1]K!$J$14</f>
        <v>1043</v>
      </c>
      <c r="K21" s="64">
        <f>[1]K!$J$15</f>
        <v>1356</v>
      </c>
      <c r="L21" s="64">
        <v>970</v>
      </c>
      <c r="M21" s="64">
        <f>SUM(J21:L21)</f>
        <v>3369</v>
      </c>
      <c r="N21" s="80" t="e">
        <f>SUM(#REF!)</f>
        <v>#REF!</v>
      </c>
      <c r="O21" s="80" t="e">
        <f>SUM(#REF!)</f>
        <v>#REF!</v>
      </c>
      <c r="P21" s="80" t="e">
        <f>SUM(#REF!)</f>
        <v>#REF!</v>
      </c>
      <c r="Q21" s="80">
        <f>SUM(J21:L21)</f>
        <v>3369</v>
      </c>
      <c r="R21" s="80" t="e">
        <f>SUM(N21:Q21)</f>
        <v>#REF!</v>
      </c>
      <c r="T21" s="64" t="e">
        <f>SUM(#REF!)</f>
        <v>#REF!</v>
      </c>
    </row>
    <row r="22" spans="1:20">
      <c r="A22" s="33"/>
      <c r="B22" s="28"/>
      <c r="C22" s="29" t="s">
        <v>31</v>
      </c>
      <c r="D22" s="30"/>
      <c r="E22" s="21"/>
      <c r="F22" s="21"/>
      <c r="G22" s="21"/>
      <c r="H22" s="21"/>
      <c r="I22" s="21"/>
      <c r="J22" s="64">
        <v>1520</v>
      </c>
      <c r="K22" s="64">
        <v>2165</v>
      </c>
      <c r="L22" s="64">
        <v>1210</v>
      </c>
      <c r="M22" s="64">
        <f>SUM(J22:L22)</f>
        <v>4895</v>
      </c>
      <c r="N22" s="80" t="e">
        <f>SUM(#REF!)</f>
        <v>#REF!</v>
      </c>
      <c r="O22" s="80" t="e">
        <f>SUM(#REF!)</f>
        <v>#REF!</v>
      </c>
      <c r="P22" s="80" t="e">
        <f>SUM(#REF!)</f>
        <v>#REF!</v>
      </c>
      <c r="Q22" s="80">
        <f>SUM(J22:L22)</f>
        <v>4895</v>
      </c>
      <c r="R22" s="80" t="e">
        <f>SUM(N22:Q22)</f>
        <v>#REF!</v>
      </c>
      <c r="T22" s="64" t="e">
        <f>SUM(#REF!)</f>
        <v>#REF!</v>
      </c>
    </row>
    <row r="23" spans="1:20">
      <c r="A23" s="33"/>
      <c r="B23" s="28" t="s">
        <v>38</v>
      </c>
      <c r="C23" s="29" t="s">
        <v>39</v>
      </c>
      <c r="D23" s="30"/>
      <c r="E23" s="21"/>
      <c r="F23" s="21"/>
      <c r="G23" s="21"/>
      <c r="H23" s="21"/>
      <c r="I23" s="21"/>
      <c r="J23" s="64">
        <f t="shared" ref="J23:L23" si="0">J21</f>
        <v>1043</v>
      </c>
      <c r="K23" s="64">
        <f t="shared" si="0"/>
        <v>1356</v>
      </c>
      <c r="L23" s="64">
        <f t="shared" si="0"/>
        <v>970</v>
      </c>
      <c r="M23" s="64">
        <f>AVERAGE(J23:L23)</f>
        <v>1123</v>
      </c>
      <c r="N23" s="80" t="e">
        <f>SUM(#REF!)</f>
        <v>#REF!</v>
      </c>
      <c r="O23" s="80" t="e">
        <f>SUM(#REF!)</f>
        <v>#REF!</v>
      </c>
      <c r="P23" s="80" t="e">
        <f>SUM(#REF!)</f>
        <v>#REF!</v>
      </c>
      <c r="Q23" s="80">
        <f>SUM(J23:L23)</f>
        <v>3369</v>
      </c>
      <c r="R23" s="80" t="e">
        <f>SUM(N23:Q23)</f>
        <v>#REF!</v>
      </c>
      <c r="T23" s="64" t="e">
        <f>SUM(#REF!)</f>
        <v>#REF!</v>
      </c>
    </row>
    <row r="24" spans="1:20">
      <c r="A24" s="18"/>
      <c r="B24" s="18"/>
      <c r="C24" s="20"/>
      <c r="D24" s="20"/>
      <c r="E24" s="21"/>
      <c r="F24" s="21"/>
      <c r="G24" s="21"/>
      <c r="H24" s="21"/>
      <c r="I24" s="21"/>
      <c r="J24" s="63"/>
      <c r="M24" s="63"/>
      <c r="N24" s="81"/>
      <c r="O24" s="81"/>
      <c r="P24" s="81"/>
      <c r="Q24" s="81"/>
      <c r="R24" s="81"/>
      <c r="T24" s="63"/>
    </row>
    <row r="25" spans="1:20">
      <c r="A25" s="22" t="s">
        <v>40</v>
      </c>
      <c r="B25" s="19" t="s">
        <v>41</v>
      </c>
      <c r="C25" s="20"/>
      <c r="D25" s="20"/>
      <c r="E25" s="34"/>
      <c r="F25" s="34"/>
      <c r="G25" s="34"/>
      <c r="H25" s="34"/>
      <c r="I25" s="34"/>
      <c r="J25" s="38"/>
      <c r="K25" s="38"/>
      <c r="L25" s="38"/>
      <c r="M25" s="63"/>
      <c r="N25" s="81"/>
      <c r="O25" s="81"/>
      <c r="P25" s="81"/>
      <c r="Q25" s="81"/>
      <c r="R25" s="81"/>
      <c r="T25" s="63"/>
    </row>
    <row r="26" s="127" customFormat="1" spans="1:20">
      <c r="A26" s="105"/>
      <c r="B26" s="105" t="s">
        <v>42</v>
      </c>
      <c r="C26" s="106" t="s">
        <v>43</v>
      </c>
      <c r="D26" s="34">
        <f>D27+D28</f>
        <v>1</v>
      </c>
      <c r="E26" s="34">
        <f>E27+E28</f>
        <v>1</v>
      </c>
      <c r="F26" s="34">
        <f t="shared" ref="F26:H26" si="1">F27+F28</f>
        <v>1</v>
      </c>
      <c r="G26" s="34">
        <f t="shared" si="1"/>
        <v>1</v>
      </c>
      <c r="H26" s="34">
        <f t="shared" si="1"/>
        <v>1</v>
      </c>
      <c r="I26" s="34"/>
      <c r="J26" s="34">
        <f>[1]K!$M$14</f>
        <v>0</v>
      </c>
      <c r="K26" s="34">
        <f>[1]K!$M$15</f>
        <v>0</v>
      </c>
      <c r="L26" s="34">
        <f>[1]K!$M$16</f>
        <v>0</v>
      </c>
      <c r="M26" s="38">
        <f>M27+M28</f>
        <v>0.222222222248092</v>
      </c>
      <c r="N26" s="81" t="e">
        <f>AVERAGE(#REF!)</f>
        <v>#REF!</v>
      </c>
      <c r="O26" s="81" t="e">
        <f>AVERAGE(#REF!)</f>
        <v>#REF!</v>
      </c>
      <c r="P26" s="81" t="e">
        <f>AVERAGE(#REF!)</f>
        <v>#REF!</v>
      </c>
      <c r="Q26" s="81">
        <f>AVERAGE(J26:L26)</f>
        <v>0</v>
      </c>
      <c r="R26" s="81" t="e">
        <f t="shared" ref="R26:R30" si="2">AVERAGE(N26:Q26)</f>
        <v>#REF!</v>
      </c>
      <c r="S26" s="127" t="s">
        <v>44</v>
      </c>
      <c r="T26" s="38" t="e">
        <f>T27+T28</f>
        <v>#REF!</v>
      </c>
    </row>
    <row r="27" s="127" customFormat="1" spans="1:20">
      <c r="A27" s="105"/>
      <c r="B27" s="105" t="s">
        <v>45</v>
      </c>
      <c r="C27" s="106" t="s">
        <v>43</v>
      </c>
      <c r="D27" s="34">
        <v>0.5</v>
      </c>
      <c r="E27" s="34">
        <v>0.5</v>
      </c>
      <c r="F27" s="34">
        <v>0.5</v>
      </c>
      <c r="G27" s="34">
        <v>0.5</v>
      </c>
      <c r="H27" s="34">
        <v>0.5</v>
      </c>
      <c r="I27" s="34"/>
      <c r="J27" s="38">
        <f>[1]K!$N$14</f>
        <v>0.333333333372138</v>
      </c>
      <c r="K27" s="38">
        <f>[1]K!$M$15</f>
        <v>0</v>
      </c>
      <c r="L27" s="38">
        <f>[1]K!$M$16</f>
        <v>0</v>
      </c>
      <c r="M27" s="38">
        <f>AVERAGE(J27:L27)</f>
        <v>0.111111111124046</v>
      </c>
      <c r="N27" s="81" t="e">
        <f>AVERAGE(#REF!)</f>
        <v>#REF!</v>
      </c>
      <c r="O27" s="81" t="e">
        <f>AVERAGE(#REF!)</f>
        <v>#REF!</v>
      </c>
      <c r="P27" s="81" t="e">
        <f>AVERAGE(#REF!)</f>
        <v>#REF!</v>
      </c>
      <c r="Q27" s="81">
        <f>AVERAGE(J27:L27)</f>
        <v>0.111111111124046</v>
      </c>
      <c r="R27" s="81" t="e">
        <f t="shared" si="2"/>
        <v>#REF!</v>
      </c>
      <c r="T27" s="38" t="e">
        <f>AVERAGE(#REF!)</f>
        <v>#REF!</v>
      </c>
    </row>
    <row r="28" s="127" customFormat="1" spans="1:20">
      <c r="A28" s="105"/>
      <c r="B28" s="105" t="s">
        <v>46</v>
      </c>
      <c r="C28" s="106" t="s">
        <v>43</v>
      </c>
      <c r="D28" s="34">
        <v>0.5</v>
      </c>
      <c r="E28" s="34">
        <v>0.5</v>
      </c>
      <c r="F28" s="34">
        <v>0.5</v>
      </c>
      <c r="G28" s="34">
        <v>0.5</v>
      </c>
      <c r="H28" s="34">
        <v>0.5</v>
      </c>
      <c r="I28" s="34"/>
      <c r="J28" s="38">
        <f>[1]K!$N$14</f>
        <v>0.333333333372138</v>
      </c>
      <c r="K28" s="38">
        <f>[1]K!$N$15</f>
        <v>0</v>
      </c>
      <c r="L28" s="38">
        <f>[1]K!$N$16</f>
        <v>0</v>
      </c>
      <c r="M28" s="38">
        <f>AVERAGE(J28:L28)</f>
        <v>0.111111111124046</v>
      </c>
      <c r="N28" s="81" t="e">
        <f>AVERAGE(#REF!)</f>
        <v>#REF!</v>
      </c>
      <c r="O28" s="81" t="e">
        <f>AVERAGE(#REF!)</f>
        <v>#REF!</v>
      </c>
      <c r="P28" s="81" t="e">
        <f>AVERAGE(#REF!)</f>
        <v>#REF!</v>
      </c>
      <c r="Q28" s="81">
        <f>AVERAGE(J28:L28)</f>
        <v>0.111111111124046</v>
      </c>
      <c r="R28" s="81" t="e">
        <f t="shared" si="2"/>
        <v>#REF!</v>
      </c>
      <c r="T28" s="38" t="e">
        <f>AVERAGE(#REF!)</f>
        <v>#REF!</v>
      </c>
    </row>
    <row r="29" s="127" customFormat="1" spans="1:20">
      <c r="A29" s="105"/>
      <c r="B29" s="105" t="s">
        <v>47</v>
      </c>
      <c r="C29" s="106" t="s">
        <v>43</v>
      </c>
      <c r="D29" s="34"/>
      <c r="E29" s="34">
        <v>13</v>
      </c>
      <c r="F29" s="34">
        <v>13</v>
      </c>
      <c r="G29" s="34">
        <v>13</v>
      </c>
      <c r="H29" s="34">
        <v>13</v>
      </c>
      <c r="I29" s="34"/>
      <c r="J29" s="38">
        <f>[1]K!$L$14</f>
        <v>8.00000000005821</v>
      </c>
      <c r="K29" s="38">
        <f>[1]K!$L$15</f>
        <v>18.1666666666861</v>
      </c>
      <c r="L29" s="38">
        <f>[1]K!$L$16</f>
        <v>5.58333333337214</v>
      </c>
      <c r="M29" s="38">
        <f>AVERAGE(J29:L29)</f>
        <v>10.5833333333721</v>
      </c>
      <c r="N29" s="81" t="e">
        <f>AVERAGE(#REF!)</f>
        <v>#REF!</v>
      </c>
      <c r="O29" s="81" t="e">
        <f>AVERAGE(#REF!)</f>
        <v>#REF!</v>
      </c>
      <c r="P29" s="81" t="e">
        <f>AVERAGE(#REF!)</f>
        <v>#REF!</v>
      </c>
      <c r="Q29" s="81">
        <f>AVERAGE(J29:L29)</f>
        <v>10.5833333333721</v>
      </c>
      <c r="R29" s="81" t="e">
        <f t="shared" si="2"/>
        <v>#REF!</v>
      </c>
      <c r="T29" s="38" t="e">
        <f>AVERAGE(#REF!)</f>
        <v>#REF!</v>
      </c>
    </row>
    <row r="30" s="127" customFormat="1" spans="1:20">
      <c r="A30" s="105"/>
      <c r="B30" s="105" t="s">
        <v>48</v>
      </c>
      <c r="C30" s="106" t="s">
        <v>43</v>
      </c>
      <c r="D30" s="34">
        <v>1.5</v>
      </c>
      <c r="E30" s="34">
        <v>2.3</v>
      </c>
      <c r="F30" s="34">
        <v>2.3</v>
      </c>
      <c r="G30" s="34">
        <v>2.3</v>
      </c>
      <c r="H30" s="34">
        <v>2.3</v>
      </c>
      <c r="I30" s="34"/>
      <c r="J30" s="38">
        <f>[1]K!$P$14</f>
        <v>1.33333333313931</v>
      </c>
      <c r="K30" s="38">
        <f>[1]K!$P$15</f>
        <v>1.5</v>
      </c>
      <c r="L30" s="38">
        <f>[1]K!$P$16</f>
        <v>0.550000000046566</v>
      </c>
      <c r="M30" s="38">
        <f>AVERAGE(J30:L30)</f>
        <v>1.12777777772862</v>
      </c>
      <c r="N30" s="81" t="e">
        <f>AVERAGE(#REF!)</f>
        <v>#REF!</v>
      </c>
      <c r="O30" s="81" t="e">
        <f>AVERAGE(#REF!)</f>
        <v>#REF!</v>
      </c>
      <c r="P30" s="81" t="e">
        <f>AVERAGE(#REF!)</f>
        <v>#REF!</v>
      </c>
      <c r="Q30" s="81">
        <f>AVERAGE(J30:L30)</f>
        <v>1.12777777772862</v>
      </c>
      <c r="R30" s="81" t="e">
        <f t="shared" si="2"/>
        <v>#REF!</v>
      </c>
      <c r="T30" s="38" t="e">
        <f>AVERAGE(#REF!)</f>
        <v>#REF!</v>
      </c>
    </row>
    <row r="31" spans="1:20">
      <c r="A31" s="18"/>
      <c r="B31" s="18" t="s">
        <v>49</v>
      </c>
      <c r="C31" s="20" t="s">
        <v>43</v>
      </c>
      <c r="D31" s="21"/>
      <c r="E31" s="38">
        <f t="shared" ref="E31:H31" si="3">E32+E35</f>
        <v>23.86</v>
      </c>
      <c r="F31" s="38">
        <f t="shared" si="3"/>
        <v>23.86</v>
      </c>
      <c r="G31" s="38">
        <f t="shared" si="3"/>
        <v>23.86</v>
      </c>
      <c r="H31" s="38">
        <f t="shared" si="3"/>
        <v>23.86</v>
      </c>
      <c r="I31" s="38"/>
      <c r="J31" s="38">
        <f>[1]K!$Q$14</f>
        <v>28.4166666667443</v>
      </c>
      <c r="K31" s="38">
        <f>[1]K!$Q$15</f>
        <v>39.9999999999418</v>
      </c>
      <c r="L31" s="38">
        <f>[1]K!$Q$16</f>
        <v>25.1999999998952</v>
      </c>
      <c r="M31" s="63">
        <f>M32+M35</f>
        <v>31.2008333333069</v>
      </c>
      <c r="N31" s="81" t="e">
        <f>N32+N35</f>
        <v>#REF!</v>
      </c>
      <c r="O31" s="81" t="e">
        <f>O32+O35</f>
        <v>#REF!</v>
      </c>
      <c r="P31" s="81" t="e">
        <f>P32+P35</f>
        <v>#REF!</v>
      </c>
      <c r="Q31" s="81">
        <f t="shared" ref="Q31:R31" si="4">Q32+Q35</f>
        <v>31.2008333333069</v>
      </c>
      <c r="R31" s="81" t="e">
        <f t="shared" si="4"/>
        <v>#REF!</v>
      </c>
      <c r="T31" s="63" t="e">
        <f>T32+T35</f>
        <v>#REF!</v>
      </c>
    </row>
    <row r="32" spans="1:20">
      <c r="A32" s="18"/>
      <c r="B32" s="18" t="s">
        <v>50</v>
      </c>
      <c r="C32" s="20" t="s">
        <v>43</v>
      </c>
      <c r="D32" s="21"/>
      <c r="E32" s="34">
        <f t="shared" ref="E32:H32" si="5">E33+E34</f>
        <v>18.86</v>
      </c>
      <c r="F32" s="34">
        <f t="shared" si="5"/>
        <v>18.86</v>
      </c>
      <c r="G32" s="34">
        <f t="shared" si="5"/>
        <v>18.86</v>
      </c>
      <c r="H32" s="34">
        <f t="shared" si="5"/>
        <v>18.86</v>
      </c>
      <c r="I32" s="34"/>
      <c r="J32" s="38">
        <f>[1]K!$R$14</f>
        <v>25.7525000000023</v>
      </c>
      <c r="K32" s="38">
        <f>[1]K!$R$15</f>
        <v>36.9025000000256</v>
      </c>
      <c r="L32" s="109">
        <f>[1]K!$R$16</f>
        <v>22.1500000000815</v>
      </c>
      <c r="M32" s="110">
        <f>M33+M34</f>
        <v>28.2683333333698</v>
      </c>
      <c r="N32" s="121" t="e">
        <f>N33+N34</f>
        <v>#REF!</v>
      </c>
      <c r="O32" s="81" t="e">
        <f>O33+O34</f>
        <v>#REF!</v>
      </c>
      <c r="P32" s="81" t="e">
        <f>P33+P34</f>
        <v>#REF!</v>
      </c>
      <c r="Q32" s="81">
        <f t="shared" ref="Q32:R32" si="6">Q33+Q34</f>
        <v>28.2683333333698</v>
      </c>
      <c r="R32" s="81" t="e">
        <f t="shared" si="6"/>
        <v>#REF!</v>
      </c>
      <c r="T32" s="63" t="e">
        <f>T33+T34</f>
        <v>#REF!</v>
      </c>
    </row>
    <row r="33" s="1" customFormat="1" spans="1:20">
      <c r="A33" s="39"/>
      <c r="B33" s="39" t="s">
        <v>51</v>
      </c>
      <c r="C33" s="40" t="s">
        <v>43</v>
      </c>
      <c r="D33" s="21"/>
      <c r="E33" s="34">
        <v>18.36</v>
      </c>
      <c r="F33" s="34">
        <v>18.36</v>
      </c>
      <c r="G33" s="34">
        <v>18.36</v>
      </c>
      <c r="H33" s="34">
        <v>18.36</v>
      </c>
      <c r="I33" s="34"/>
      <c r="J33" s="38">
        <f>[1]K!$U$14</f>
        <v>22.369166666669</v>
      </c>
      <c r="K33" s="38">
        <f>[1]K!$U$15</f>
        <v>31.4622222222478</v>
      </c>
      <c r="L33" s="109">
        <f>[1]K!$U$16</f>
        <v>21.8333333334148</v>
      </c>
      <c r="M33" s="132">
        <f>AVERAGE(J33:L33)</f>
        <v>25.2215740741106</v>
      </c>
      <c r="N33" s="124" t="e">
        <f>AVERAGE(#REF!)</f>
        <v>#REF!</v>
      </c>
      <c r="O33" s="83" t="e">
        <f>AVERAGE(#REF!)</f>
        <v>#REF!</v>
      </c>
      <c r="P33" s="83" t="e">
        <f>AVERAGE(#REF!)</f>
        <v>#REF!</v>
      </c>
      <c r="Q33" s="83">
        <f>AVERAGE(J33:L33)</f>
        <v>25.2215740741106</v>
      </c>
      <c r="R33" s="83" t="e">
        <f t="shared" ref="R33:R35" si="7">AVERAGE(N33:Q33)</f>
        <v>#REF!</v>
      </c>
      <c r="S33" s="1" t="e">
        <f>#REF!/#REF!/2*2</f>
        <v>#REF!</v>
      </c>
      <c r="T33" s="63" t="e">
        <f>AVERAGE(#REF!)</f>
        <v>#REF!</v>
      </c>
    </row>
    <row r="34" spans="1:20">
      <c r="A34" s="18"/>
      <c r="B34" s="18" t="s">
        <v>52</v>
      </c>
      <c r="C34" s="20" t="s">
        <v>43</v>
      </c>
      <c r="D34" s="21"/>
      <c r="E34" s="34">
        <v>0.5</v>
      </c>
      <c r="F34" s="34">
        <v>0.5</v>
      </c>
      <c r="G34" s="34">
        <v>0.5</v>
      </c>
      <c r="H34" s="34">
        <v>0.5</v>
      </c>
      <c r="I34" s="34"/>
      <c r="J34" s="38">
        <f>[1]K!$S$14</f>
        <v>3.38333333333334</v>
      </c>
      <c r="K34" s="38">
        <f>[1]K!$S$15</f>
        <v>5.44027777777777</v>
      </c>
      <c r="L34" s="109">
        <f>[1]K!$S$16</f>
        <v>0.316666666666666</v>
      </c>
      <c r="M34" s="110">
        <f>AVERAGE(J34:L34)</f>
        <v>3.04675925925926</v>
      </c>
      <c r="N34" s="121" t="e">
        <f>AVERAGE(#REF!)</f>
        <v>#REF!</v>
      </c>
      <c r="O34" s="81" t="e">
        <f>AVERAGE(#REF!)</f>
        <v>#REF!</v>
      </c>
      <c r="P34" s="81" t="e">
        <f>AVERAGE(#REF!)</f>
        <v>#REF!</v>
      </c>
      <c r="Q34" s="81">
        <f>AVERAGE(J34:L34)</f>
        <v>3.04675925925926</v>
      </c>
      <c r="R34" s="81" t="e">
        <f t="shared" si="7"/>
        <v>#REF!</v>
      </c>
      <c r="T34" s="63" t="e">
        <f>AVERAGE(#REF!)</f>
        <v>#REF!</v>
      </c>
    </row>
    <row r="35" spans="1:20">
      <c r="A35" s="18"/>
      <c r="B35" s="18" t="s">
        <v>53</v>
      </c>
      <c r="C35" s="20" t="s">
        <v>43</v>
      </c>
      <c r="D35" s="21"/>
      <c r="E35" s="34">
        <v>5</v>
      </c>
      <c r="F35" s="34">
        <v>5</v>
      </c>
      <c r="G35" s="34">
        <v>5</v>
      </c>
      <c r="H35" s="34">
        <v>5</v>
      </c>
      <c r="I35" s="34"/>
      <c r="J35" s="38">
        <f>[1]K!$T$14</f>
        <v>2.66416666674195</v>
      </c>
      <c r="K35" s="38">
        <f>[1]K!$T$15</f>
        <v>3.08333333325572</v>
      </c>
      <c r="L35" s="38">
        <f>[1]K!$T$16</f>
        <v>3.04999999981374</v>
      </c>
      <c r="M35" s="63">
        <f>AVERAGE(J35:L35)</f>
        <v>2.93249999993714</v>
      </c>
      <c r="N35" s="81" t="e">
        <f>AVERAGE(#REF!)</f>
        <v>#REF!</v>
      </c>
      <c r="O35" s="81" t="e">
        <f>AVERAGE(#REF!)</f>
        <v>#REF!</v>
      </c>
      <c r="P35" s="81" t="e">
        <f>AVERAGE(#REF!)</f>
        <v>#REF!</v>
      </c>
      <c r="Q35" s="81">
        <f>AVERAGE(J35:L35)</f>
        <v>2.93249999993714</v>
      </c>
      <c r="R35" s="81" t="e">
        <f t="shared" si="7"/>
        <v>#REF!</v>
      </c>
      <c r="T35" s="63" t="e">
        <f>AVERAGE(#REF!)</f>
        <v>#REF!</v>
      </c>
    </row>
    <row r="36" spans="1:20">
      <c r="A36" s="18"/>
      <c r="B36" s="18" t="s">
        <v>54</v>
      </c>
      <c r="C36" s="20" t="s">
        <v>43</v>
      </c>
      <c r="D36" s="21"/>
      <c r="E36" s="34">
        <f t="shared" ref="E36:H36" si="8">E26+E29+E30+E31</f>
        <v>40.16</v>
      </c>
      <c r="F36" s="34">
        <f t="shared" si="8"/>
        <v>40.16</v>
      </c>
      <c r="G36" s="34">
        <f t="shared" si="8"/>
        <v>40.16</v>
      </c>
      <c r="H36" s="34">
        <f t="shared" si="8"/>
        <v>40.16</v>
      </c>
      <c r="I36" s="34"/>
      <c r="J36" s="67">
        <f>[1]K!$W$14</f>
        <v>38.0833333333139</v>
      </c>
      <c r="K36" s="67">
        <f>[1]K!$W$15</f>
        <v>59.6666666666279</v>
      </c>
      <c r="L36" s="67">
        <f>[1]K!$W$16</f>
        <v>31.3333333333139</v>
      </c>
      <c r="M36" s="63">
        <f>M26+M29+M30+M31</f>
        <v>43.1341666666558</v>
      </c>
      <c r="N36" s="81" t="e">
        <f t="shared" ref="N36:P36" si="9">N26+N29+N30+N31</f>
        <v>#REF!</v>
      </c>
      <c r="O36" s="81" t="e">
        <f t="shared" si="9"/>
        <v>#REF!</v>
      </c>
      <c r="P36" s="81" t="e">
        <f t="shared" si="9"/>
        <v>#REF!</v>
      </c>
      <c r="Q36" s="81">
        <f t="shared" ref="Q36:R36" si="10">Q26+Q29+Q30+Q31</f>
        <v>42.9119444444077</v>
      </c>
      <c r="R36" s="81" t="e">
        <f t="shared" si="10"/>
        <v>#REF!</v>
      </c>
      <c r="T36" s="63" t="e">
        <f>T26+T29+T30+T31</f>
        <v>#REF!</v>
      </c>
    </row>
    <row r="37" spans="1:20">
      <c r="A37" s="18"/>
      <c r="B37" s="18" t="s">
        <v>55</v>
      </c>
      <c r="C37" s="20" t="s">
        <v>56</v>
      </c>
      <c r="D37" s="21">
        <v>70</v>
      </c>
      <c r="E37" s="34">
        <f t="shared" ref="E37:H37" si="11">E33/E31*100</f>
        <v>76.9488683989941</v>
      </c>
      <c r="F37" s="34">
        <f t="shared" si="11"/>
        <v>76.9488683989941</v>
      </c>
      <c r="G37" s="34">
        <f t="shared" si="11"/>
        <v>76.9488683989941</v>
      </c>
      <c r="H37" s="34">
        <f t="shared" si="11"/>
        <v>76.9488683989941</v>
      </c>
      <c r="I37" s="34"/>
      <c r="J37" s="67">
        <f>[1]K!$AB$14</f>
        <v>78.718475073107</v>
      </c>
      <c r="K37" s="67">
        <f>[1]K!$AB$15</f>
        <v>78.6555555557341</v>
      </c>
      <c r="L37" s="67">
        <f>[1]K!$AB$16</f>
        <v>86.6402116408952</v>
      </c>
      <c r="M37" s="63">
        <f>M33/M31*100</f>
        <v>80.836219355675</v>
      </c>
      <c r="N37" s="81" t="e">
        <f t="shared" ref="N37:P37" si="12">N33/N31*100</f>
        <v>#REF!</v>
      </c>
      <c r="O37" s="81" t="e">
        <f t="shared" si="12"/>
        <v>#REF!</v>
      </c>
      <c r="P37" s="81" t="e">
        <f t="shared" si="12"/>
        <v>#REF!</v>
      </c>
      <c r="Q37" s="81">
        <f t="shared" ref="Q37:R37" si="13">Q33/Q31*100</f>
        <v>80.836219355675</v>
      </c>
      <c r="R37" s="81" t="e">
        <f t="shared" si="13"/>
        <v>#REF!</v>
      </c>
      <c r="T37" s="63" t="e">
        <f>T33/T31*100</f>
        <v>#REF!</v>
      </c>
    </row>
    <row r="38" spans="1:22">
      <c r="A38" s="18"/>
      <c r="B38" s="18"/>
      <c r="C38" s="20"/>
      <c r="D38" s="20"/>
      <c r="E38" s="34"/>
      <c r="F38" s="34"/>
      <c r="G38" s="34"/>
      <c r="H38" s="34"/>
      <c r="I38" s="34"/>
      <c r="J38" s="38"/>
      <c r="K38" s="38"/>
      <c r="L38" s="38"/>
      <c r="M38" s="63"/>
      <c r="N38" s="81"/>
      <c r="O38" s="81"/>
      <c r="P38" s="81"/>
      <c r="Q38" s="81"/>
      <c r="R38" s="81"/>
      <c r="T38" s="63"/>
      <c r="V38" s="2">
        <v>6754</v>
      </c>
    </row>
    <row r="39" spans="1:22">
      <c r="A39" s="22" t="s">
        <v>57</v>
      </c>
      <c r="B39" s="19" t="s">
        <v>58</v>
      </c>
      <c r="C39" s="20"/>
      <c r="D39" s="20"/>
      <c r="E39" s="34"/>
      <c r="F39" s="34"/>
      <c r="G39" s="34"/>
      <c r="H39" s="34"/>
      <c r="I39" s="34"/>
      <c r="J39" s="38"/>
      <c r="K39" s="38"/>
      <c r="L39" s="38"/>
      <c r="M39" s="63"/>
      <c r="N39" s="81"/>
      <c r="O39" s="81"/>
      <c r="P39" s="81"/>
      <c r="Q39" s="88"/>
      <c r="R39" s="81"/>
      <c r="T39" s="63"/>
      <c r="V39" s="2">
        <v>6405</v>
      </c>
    </row>
    <row r="40" spans="1:22">
      <c r="A40" s="18"/>
      <c r="B40" s="24" t="s">
        <v>59</v>
      </c>
      <c r="C40" s="20"/>
      <c r="D40" s="20"/>
      <c r="E40" s="34"/>
      <c r="F40" s="34"/>
      <c r="G40" s="34"/>
      <c r="H40" s="34"/>
      <c r="I40" s="34"/>
      <c r="J40" s="38"/>
      <c r="K40" s="38"/>
      <c r="L40" s="38"/>
      <c r="M40" s="63"/>
      <c r="N40" s="81"/>
      <c r="O40" s="81"/>
      <c r="P40" s="81"/>
      <c r="Q40" s="81"/>
      <c r="R40" s="81"/>
      <c r="T40" s="63"/>
      <c r="V40" s="2">
        <v>4391</v>
      </c>
    </row>
    <row r="41" spans="1:22">
      <c r="A41" s="18"/>
      <c r="B41" s="41" t="s">
        <v>60</v>
      </c>
      <c r="C41" s="20" t="s">
        <v>56</v>
      </c>
      <c r="D41" s="20">
        <v>60</v>
      </c>
      <c r="E41" s="42">
        <f>I41</f>
        <v>0</v>
      </c>
      <c r="F41" s="42">
        <f>+I41</f>
        <v>0</v>
      </c>
      <c r="G41" s="42">
        <f>+I41</f>
        <v>0</v>
      </c>
      <c r="H41" s="42">
        <f>+I41</f>
        <v>0</v>
      </c>
      <c r="I41" s="42"/>
      <c r="J41" s="38">
        <f t="shared" ref="J41:L41" si="14">J31/24/1*100%</f>
        <v>1.18402777778101</v>
      </c>
      <c r="K41" s="38">
        <f t="shared" si="14"/>
        <v>1.66666666666424</v>
      </c>
      <c r="L41" s="38">
        <f t="shared" si="14"/>
        <v>1.04999999999563</v>
      </c>
      <c r="M41" s="63">
        <f>AVERAGE(J41:L41)</f>
        <v>1.3002314814803</v>
      </c>
      <c r="N41" s="81" t="e">
        <f>AVERAGE(#REF!)</f>
        <v>#REF!</v>
      </c>
      <c r="O41" s="81" t="e">
        <f>AVERAGE(#REF!)</f>
        <v>#REF!</v>
      </c>
      <c r="P41" s="81" t="e">
        <f>AVERAGE(#REF!)</f>
        <v>#REF!</v>
      </c>
      <c r="Q41" s="81">
        <f>AVERAGE(J41:L41)</f>
        <v>1.3002314814803</v>
      </c>
      <c r="R41" s="81" t="e">
        <f>AVERAGE(N41:Q41)</f>
        <v>#REF!</v>
      </c>
      <c r="T41" s="63" t="e">
        <f>AVERAGE(#REF!)</f>
        <v>#REF!</v>
      </c>
      <c r="V41" s="2">
        <v>5015</v>
      </c>
    </row>
    <row r="42" spans="1:20">
      <c r="A42" s="18"/>
      <c r="B42" s="41" t="s">
        <v>61</v>
      </c>
      <c r="C42" s="20" t="s">
        <v>62</v>
      </c>
      <c r="D42" s="20"/>
      <c r="E42" s="34">
        <f>I42/4</f>
        <v>0</v>
      </c>
      <c r="F42" s="34">
        <f>E42</f>
        <v>0</v>
      </c>
      <c r="G42" s="34">
        <f t="shared" ref="G42:H42" si="15">F42</f>
        <v>0</v>
      </c>
      <c r="H42" s="34">
        <f t="shared" si="15"/>
        <v>0</v>
      </c>
      <c r="I42" s="34"/>
      <c r="J42" s="38">
        <f t="shared" ref="J42:L42" si="16">J22/250</f>
        <v>6.08</v>
      </c>
      <c r="K42" s="38">
        <f t="shared" si="16"/>
        <v>8.66</v>
      </c>
      <c r="L42" s="38">
        <f t="shared" si="16"/>
        <v>4.84</v>
      </c>
      <c r="M42" s="63">
        <f>SUM(J42:L42)</f>
        <v>19.58</v>
      </c>
      <c r="N42" s="81" t="e">
        <f>SUM(#REF!)</f>
        <v>#REF!</v>
      </c>
      <c r="O42" s="81" t="e">
        <f>SUM(#REF!)</f>
        <v>#REF!</v>
      </c>
      <c r="P42" s="81" t="e">
        <f>SUM(#REF!)</f>
        <v>#REF!</v>
      </c>
      <c r="Q42" s="81">
        <f>SUM(J42:L42)</f>
        <v>19.58</v>
      </c>
      <c r="R42" s="81" t="e">
        <f>SUM(N42:Q42)</f>
        <v>#REF!</v>
      </c>
      <c r="T42" s="63" t="e">
        <f>SUM(#REF!)</f>
        <v>#REF!</v>
      </c>
    </row>
    <row r="43" spans="1:20">
      <c r="A43" s="18"/>
      <c r="B43" s="24" t="s">
        <v>63</v>
      </c>
      <c r="C43" s="20"/>
      <c r="D43" s="20"/>
      <c r="E43" s="34"/>
      <c r="F43" s="34"/>
      <c r="G43" s="34"/>
      <c r="H43" s="34"/>
      <c r="I43" s="34"/>
      <c r="J43" s="38"/>
      <c r="K43" s="38"/>
      <c r="L43" s="38"/>
      <c r="M43" s="63"/>
      <c r="N43" s="81"/>
      <c r="O43" s="81"/>
      <c r="P43" s="81"/>
      <c r="Q43" s="81"/>
      <c r="R43" s="81"/>
      <c r="T43" s="63"/>
    </row>
    <row r="44" spans="1:20">
      <c r="A44" s="18"/>
      <c r="B44" s="41" t="s">
        <v>64</v>
      </c>
      <c r="C44" s="20" t="s">
        <v>56</v>
      </c>
      <c r="D44" s="20">
        <v>70</v>
      </c>
      <c r="E44" s="42">
        <f>I44</f>
        <v>0</v>
      </c>
      <c r="F44" s="42">
        <f>+I44</f>
        <v>0</v>
      </c>
      <c r="G44" s="42">
        <f>+I44</f>
        <v>0</v>
      </c>
      <c r="H44" s="42">
        <f>+I44</f>
        <v>0</v>
      </c>
      <c r="I44" s="42"/>
      <c r="J44" s="38">
        <f t="shared" ref="J44:L44" si="17">J22*3/600</f>
        <v>7.6</v>
      </c>
      <c r="K44" s="38">
        <f t="shared" si="17"/>
        <v>10.825</v>
      </c>
      <c r="L44" s="38">
        <f t="shared" si="17"/>
        <v>6.05</v>
      </c>
      <c r="M44" s="63">
        <f>AVERAGE(J44:L44)</f>
        <v>8.15833333333333</v>
      </c>
      <c r="N44" s="81" t="e">
        <f>AVERAGE(#REF!)</f>
        <v>#REF!</v>
      </c>
      <c r="O44" s="81" t="e">
        <f>AVERAGE(#REF!)</f>
        <v>#REF!</v>
      </c>
      <c r="P44" s="81" t="e">
        <f>AVERAGE(#REF!)</f>
        <v>#REF!</v>
      </c>
      <c r="Q44" s="81">
        <f>AVERAGE(J44:L44)</f>
        <v>8.15833333333333</v>
      </c>
      <c r="R44" s="81" t="e">
        <f>AVERAGE(N44:Q44)</f>
        <v>#REF!</v>
      </c>
      <c r="T44" s="63" t="e">
        <f>AVERAGE(#REF!)</f>
        <v>#REF!</v>
      </c>
    </row>
    <row r="45" spans="1:20">
      <c r="A45" s="18"/>
      <c r="B45" s="41" t="s">
        <v>65</v>
      </c>
      <c r="C45" s="20" t="s">
        <v>66</v>
      </c>
      <c r="D45" s="20"/>
      <c r="E45" s="34">
        <f>I45/4</f>
        <v>0</v>
      </c>
      <c r="F45" s="34">
        <f>E45</f>
        <v>0</v>
      </c>
      <c r="G45" s="34">
        <f t="shared" ref="G45:H45" si="18">F45</f>
        <v>0</v>
      </c>
      <c r="H45" s="34">
        <f t="shared" si="18"/>
        <v>0</v>
      </c>
      <c r="I45" s="34"/>
      <c r="J45" s="63"/>
      <c r="K45" s="63"/>
      <c r="L45" s="63"/>
      <c r="M45" s="63">
        <f>SUM(J45:L45)</f>
        <v>0</v>
      </c>
      <c r="N45" s="81" t="e">
        <f>SUM(#REF!)</f>
        <v>#REF!</v>
      </c>
      <c r="O45" s="81" t="e">
        <f>SUM(#REF!)</f>
        <v>#REF!</v>
      </c>
      <c r="P45" s="81" t="e">
        <f>SUM(#REF!)</f>
        <v>#REF!</v>
      </c>
      <c r="Q45" s="81">
        <f>SUM(J45:L45)</f>
        <v>0</v>
      </c>
      <c r="R45" s="81" t="e">
        <f>SUM(N45:Q45)</f>
        <v>#REF!</v>
      </c>
      <c r="T45" s="63" t="e">
        <f>SUM(#REF!)</f>
        <v>#REF!</v>
      </c>
    </row>
    <row r="46" spans="1:20">
      <c r="A46" s="18"/>
      <c r="B46" s="24" t="s">
        <v>67</v>
      </c>
      <c r="C46" s="20"/>
      <c r="D46" s="20"/>
      <c r="E46" s="21"/>
      <c r="F46" s="21"/>
      <c r="G46" s="21"/>
      <c r="H46" s="21"/>
      <c r="I46" s="21"/>
      <c r="J46" s="63"/>
      <c r="K46" s="63"/>
      <c r="L46" s="63"/>
      <c r="M46" s="63"/>
      <c r="N46" s="81"/>
      <c r="O46" s="81"/>
      <c r="P46" s="81"/>
      <c r="Q46" s="81"/>
      <c r="R46" s="81"/>
      <c r="T46" s="63"/>
    </row>
    <row r="47" spans="1:20">
      <c r="A47" s="18"/>
      <c r="B47" s="41" t="s">
        <v>68</v>
      </c>
      <c r="C47" s="20" t="s">
        <v>56</v>
      </c>
      <c r="D47" s="20">
        <v>0</v>
      </c>
      <c r="E47" s="21"/>
      <c r="F47" s="21"/>
      <c r="G47" s="21"/>
      <c r="H47" s="21"/>
      <c r="I47" s="21"/>
      <c r="J47" s="63"/>
      <c r="K47" s="63"/>
      <c r="L47" s="63"/>
      <c r="M47" s="63"/>
      <c r="N47" s="81"/>
      <c r="O47" s="81"/>
      <c r="P47" s="81"/>
      <c r="Q47" s="81"/>
      <c r="R47" s="81"/>
      <c r="T47" s="63"/>
    </row>
    <row r="48" spans="1:20">
      <c r="A48" s="18"/>
      <c r="B48" s="41" t="s">
        <v>69</v>
      </c>
      <c r="C48" s="20" t="s">
        <v>70</v>
      </c>
      <c r="D48" s="20">
        <v>0</v>
      </c>
      <c r="E48" s="21"/>
      <c r="F48" s="21"/>
      <c r="G48" s="21"/>
      <c r="H48" s="21"/>
      <c r="I48" s="68"/>
      <c r="J48" s="63"/>
      <c r="K48" s="63"/>
      <c r="L48" s="63"/>
      <c r="M48" s="63"/>
      <c r="N48" s="81"/>
      <c r="O48" s="81"/>
      <c r="P48" s="81"/>
      <c r="Q48" s="81"/>
      <c r="R48" s="81"/>
      <c r="T48" s="63"/>
    </row>
    <row r="49" spans="1:20">
      <c r="A49" s="18"/>
      <c r="B49" s="41"/>
      <c r="C49" s="20"/>
      <c r="D49" s="20"/>
      <c r="E49" s="21"/>
      <c r="F49" s="21"/>
      <c r="G49" s="21"/>
      <c r="H49" s="21"/>
      <c r="I49" s="68"/>
      <c r="J49" s="63"/>
      <c r="K49" s="63"/>
      <c r="L49" s="63"/>
      <c r="M49" s="63"/>
      <c r="N49" s="81"/>
      <c r="O49" s="81"/>
      <c r="P49" s="81"/>
      <c r="Q49" s="88"/>
      <c r="R49" s="81"/>
      <c r="T49" s="63"/>
    </row>
    <row r="50" spans="1:20">
      <c r="A50" s="22" t="s">
        <v>71</v>
      </c>
      <c r="B50" s="19" t="s">
        <v>72</v>
      </c>
      <c r="C50" s="20"/>
      <c r="D50" s="20"/>
      <c r="E50" s="21"/>
      <c r="F50" s="21"/>
      <c r="G50" s="21"/>
      <c r="H50" s="21"/>
      <c r="I50" s="21"/>
      <c r="J50" s="63"/>
      <c r="K50" s="63"/>
      <c r="L50" s="63"/>
      <c r="M50" s="63"/>
      <c r="N50" s="81"/>
      <c r="O50" s="81"/>
      <c r="P50" s="81"/>
      <c r="Q50" s="88"/>
      <c r="R50" s="81"/>
      <c r="T50" s="63"/>
    </row>
    <row r="51" spans="1:20">
      <c r="A51" s="18"/>
      <c r="B51" s="18" t="s">
        <v>73</v>
      </c>
      <c r="C51" s="20" t="s">
        <v>74</v>
      </c>
      <c r="D51" s="20">
        <v>22</v>
      </c>
      <c r="E51" s="43">
        <v>23</v>
      </c>
      <c r="F51" s="43">
        <v>23</v>
      </c>
      <c r="G51" s="43">
        <v>23</v>
      </c>
      <c r="H51" s="43">
        <v>23</v>
      </c>
      <c r="I51" s="21"/>
      <c r="J51" s="63">
        <f>[1]K!$Y$14</f>
        <v>20.0328947368528</v>
      </c>
      <c r="K51" s="63">
        <f>[1]K!$Y$15</f>
        <v>15.5470689325798</v>
      </c>
      <c r="L51" s="63">
        <f>[1]K!$Y$16</f>
        <v>24</v>
      </c>
      <c r="M51" s="63">
        <f>AVERAGE(J51:L51)</f>
        <v>19.8599878898109</v>
      </c>
      <c r="N51" s="81" t="e">
        <f>AVERAGE(#REF!)</f>
        <v>#REF!</v>
      </c>
      <c r="O51" s="81" t="e">
        <f>AVERAGE(#REF!)</f>
        <v>#REF!</v>
      </c>
      <c r="P51" s="81" t="e">
        <f>AVERAGE(#REF!)</f>
        <v>#REF!</v>
      </c>
      <c r="Q51" s="81">
        <f>AVERAGE(J51:L51)</f>
        <v>19.8599878898109</v>
      </c>
      <c r="R51" s="81" t="e">
        <f>AVERAGE(N51:Q51)</f>
        <v>#REF!</v>
      </c>
      <c r="S51" s="2" t="s">
        <v>75</v>
      </c>
      <c r="T51" s="63" t="e">
        <f>AVERAGE(#REF!)</f>
        <v>#REF!</v>
      </c>
    </row>
    <row r="52" spans="1:20">
      <c r="A52" s="18"/>
      <c r="B52" s="18"/>
      <c r="C52" s="20" t="s">
        <v>76</v>
      </c>
      <c r="D52" s="20">
        <v>32</v>
      </c>
      <c r="E52" s="21">
        <v>50</v>
      </c>
      <c r="F52" s="21">
        <v>50</v>
      </c>
      <c r="G52" s="21">
        <v>50</v>
      </c>
      <c r="H52" s="21">
        <v>50</v>
      </c>
      <c r="I52" s="21"/>
      <c r="J52" s="63">
        <f>[1]K!$Z$14</f>
        <v>37.1260997066435</v>
      </c>
      <c r="K52" s="63">
        <f>[1]K!$Z$15</f>
        <v>34.2750000000499</v>
      </c>
      <c r="L52" s="63">
        <f>[1]K!$AA$16</f>
        <v>44.1534988711694</v>
      </c>
      <c r="M52" s="63">
        <f>AVERAGE(J52:L52)</f>
        <v>38.5181995259542</v>
      </c>
      <c r="N52" s="81" t="e">
        <f>AVERAGE(#REF!)</f>
        <v>#REF!</v>
      </c>
      <c r="O52" s="81" t="e">
        <f>AVERAGE(#REF!)</f>
        <v>#REF!</v>
      </c>
      <c r="P52" s="81" t="e">
        <f>AVERAGE(#REF!)</f>
        <v>#REF!</v>
      </c>
      <c r="Q52" s="81">
        <f>AVERAGE(J52:L52)</f>
        <v>38.5181995259542</v>
      </c>
      <c r="R52" s="81" t="e">
        <f>AVERAGE(N52:Q52)</f>
        <v>#REF!</v>
      </c>
      <c r="S52" s="2" t="s">
        <v>77</v>
      </c>
      <c r="T52" s="63" t="e">
        <f>AVERAGE(#REF!)</f>
        <v>#REF!</v>
      </c>
    </row>
    <row r="53" spans="1:20">
      <c r="A53" s="18"/>
      <c r="B53" s="18" t="s">
        <v>78</v>
      </c>
      <c r="C53" s="20" t="s">
        <v>79</v>
      </c>
      <c r="D53" s="20">
        <v>60</v>
      </c>
      <c r="E53" s="21"/>
      <c r="F53" s="21"/>
      <c r="G53" s="21"/>
      <c r="H53" s="21"/>
      <c r="I53" s="21"/>
      <c r="J53" s="110"/>
      <c r="K53" s="63"/>
      <c r="L53" s="63"/>
      <c r="M53" s="63">
        <v>31.49</v>
      </c>
      <c r="N53" s="81"/>
      <c r="O53" s="81"/>
      <c r="P53" s="81"/>
      <c r="Q53" s="81"/>
      <c r="R53" s="81"/>
      <c r="T53" s="63"/>
    </row>
    <row r="54" spans="1:20">
      <c r="A54" s="18"/>
      <c r="B54" s="18" t="s">
        <v>80</v>
      </c>
      <c r="C54" s="20" t="s">
        <v>79</v>
      </c>
      <c r="D54" s="20">
        <v>120</v>
      </c>
      <c r="E54" s="21"/>
      <c r="F54" s="21"/>
      <c r="G54" s="21"/>
      <c r="H54" s="21"/>
      <c r="I54" s="21"/>
      <c r="J54" s="110"/>
      <c r="K54" s="63"/>
      <c r="L54" s="63"/>
      <c r="M54" s="63">
        <v>42.32</v>
      </c>
      <c r="N54" s="81"/>
      <c r="O54" s="81"/>
      <c r="P54" s="81"/>
      <c r="Q54" s="81"/>
      <c r="R54" s="81"/>
      <c r="T54" s="63"/>
    </row>
    <row r="55" spans="1:20">
      <c r="A55" s="18"/>
      <c r="B55" s="18"/>
      <c r="C55" s="20"/>
      <c r="D55" s="20"/>
      <c r="E55" s="21"/>
      <c r="F55" s="21"/>
      <c r="G55" s="21"/>
      <c r="H55" s="21"/>
      <c r="I55" s="21"/>
      <c r="J55" s="110"/>
      <c r="K55" s="63"/>
      <c r="L55" s="63"/>
      <c r="M55" s="63"/>
      <c r="N55" s="81"/>
      <c r="O55" s="81"/>
      <c r="P55" s="81"/>
      <c r="Q55" s="81"/>
      <c r="R55" s="81"/>
      <c r="T55" s="63"/>
    </row>
    <row r="56" spans="1:20">
      <c r="A56" s="18"/>
      <c r="B56" s="18"/>
      <c r="C56" s="20"/>
      <c r="D56" s="20"/>
      <c r="E56" s="21"/>
      <c r="F56" s="21"/>
      <c r="G56" s="21"/>
      <c r="H56" s="21"/>
      <c r="I56" s="21"/>
      <c r="J56" s="110"/>
      <c r="K56" s="63"/>
      <c r="L56" s="63"/>
      <c r="M56" s="63"/>
      <c r="N56" s="81"/>
      <c r="O56" s="81"/>
      <c r="P56" s="81"/>
      <c r="Q56" s="81"/>
      <c r="R56" s="81"/>
      <c r="T56" s="63"/>
    </row>
    <row r="57" spans="1:20">
      <c r="A57" s="18"/>
      <c r="B57" s="18"/>
      <c r="C57" s="20"/>
      <c r="D57" s="20"/>
      <c r="E57" s="21"/>
      <c r="F57" s="21"/>
      <c r="G57" s="21"/>
      <c r="H57" s="21"/>
      <c r="I57" s="21"/>
      <c r="J57" s="110"/>
      <c r="K57" s="63"/>
      <c r="L57" s="63"/>
      <c r="M57" s="63"/>
      <c r="N57" s="81"/>
      <c r="O57" s="81"/>
      <c r="P57" s="81"/>
      <c r="Q57" s="81"/>
      <c r="R57" s="81"/>
      <c r="T57" s="63"/>
    </row>
    <row r="58" spans="1:20">
      <c r="A58" s="18"/>
      <c r="B58" s="18"/>
      <c r="C58" s="20"/>
      <c r="D58" s="20"/>
      <c r="E58" s="34"/>
      <c r="F58" s="34"/>
      <c r="G58" s="34"/>
      <c r="H58" s="34"/>
      <c r="I58" s="42"/>
      <c r="K58" s="38"/>
      <c r="L58" s="63"/>
      <c r="M58" s="63"/>
      <c r="N58" s="81"/>
      <c r="O58" s="81"/>
      <c r="P58" s="81"/>
      <c r="Q58" s="81"/>
      <c r="R58" s="81"/>
      <c r="S58" s="2" t="s">
        <v>81</v>
      </c>
      <c r="T58" s="63"/>
    </row>
    <row r="59" hidden="1" spans="1:20">
      <c r="A59" s="22" t="s">
        <v>82</v>
      </c>
      <c r="B59" s="19" t="s">
        <v>83</v>
      </c>
      <c r="C59" s="20"/>
      <c r="D59" s="20"/>
      <c r="E59" s="34"/>
      <c r="F59" s="34"/>
      <c r="G59" s="34"/>
      <c r="H59" s="34"/>
      <c r="I59" s="34"/>
      <c r="J59" s="38"/>
      <c r="K59" s="38"/>
      <c r="L59" s="63"/>
      <c r="M59" s="38"/>
      <c r="N59" s="81"/>
      <c r="O59" s="81"/>
      <c r="P59" s="81"/>
      <c r="Q59" s="88"/>
      <c r="R59" s="81"/>
      <c r="T59" s="38"/>
    </row>
    <row r="60" hidden="1" spans="1:20">
      <c r="A60" s="22"/>
      <c r="B60" s="44" t="s">
        <v>84</v>
      </c>
      <c r="C60" s="20" t="s">
        <v>85</v>
      </c>
      <c r="D60" s="20">
        <v>5</v>
      </c>
      <c r="E60" s="42">
        <v>3</v>
      </c>
      <c r="F60" s="42">
        <v>3</v>
      </c>
      <c r="G60" s="42">
        <v>3</v>
      </c>
      <c r="H60" s="42">
        <v>3</v>
      </c>
      <c r="I60" s="34"/>
      <c r="J60" s="69"/>
      <c r="K60" s="69"/>
      <c r="L60" s="70"/>
      <c r="M60" s="38" t="e">
        <f>AVERAGE(J60:L60)</f>
        <v>#DIV/0!</v>
      </c>
      <c r="N60" s="81" t="e">
        <f>AVERAGE(#REF!)</f>
        <v>#REF!</v>
      </c>
      <c r="O60" s="81" t="e">
        <f>AVERAGE(#REF!)</f>
        <v>#REF!</v>
      </c>
      <c r="P60" s="81" t="e">
        <f>AVERAGE(#REF!)</f>
        <v>#REF!</v>
      </c>
      <c r="Q60" s="81" t="e">
        <f>AVERAGE(J60:L60)</f>
        <v>#DIV/0!</v>
      </c>
      <c r="R60" s="81" t="e">
        <f>AVERAGE(N60:Q60)</f>
        <v>#REF!</v>
      </c>
      <c r="T60" s="63" t="e">
        <f>AVERAGE(#REF!)</f>
        <v>#REF!</v>
      </c>
    </row>
    <row r="61" hidden="1" spans="1:20">
      <c r="A61" s="22"/>
      <c r="B61" s="45" t="s">
        <v>86</v>
      </c>
      <c r="C61" s="20" t="s">
        <v>85</v>
      </c>
      <c r="D61" s="20">
        <v>1</v>
      </c>
      <c r="E61" s="42">
        <v>1.8</v>
      </c>
      <c r="F61" s="42">
        <v>1.8</v>
      </c>
      <c r="G61" s="42">
        <v>1.8</v>
      </c>
      <c r="H61" s="42">
        <v>1.8</v>
      </c>
      <c r="I61" s="42"/>
      <c r="J61" s="38"/>
      <c r="K61" s="38"/>
      <c r="L61" s="63"/>
      <c r="M61" s="38" t="e">
        <f>AVERAGE(J61:L61)</f>
        <v>#DIV/0!</v>
      </c>
      <c r="N61" s="81" t="e">
        <f>AVERAGE(#REF!)</f>
        <v>#REF!</v>
      </c>
      <c r="O61" s="81" t="e">
        <f>AVERAGE(#REF!)</f>
        <v>#REF!</v>
      </c>
      <c r="P61" s="81" t="e">
        <f>AVERAGE(#REF!)</f>
        <v>#REF!</v>
      </c>
      <c r="Q61" s="81" t="e">
        <f>AVERAGE(J61:L61)</f>
        <v>#DIV/0!</v>
      </c>
      <c r="R61" s="81" t="e">
        <f>AVERAGE(N61:Q61)</f>
        <v>#REF!</v>
      </c>
      <c r="T61" s="63" t="e">
        <f>AVERAGE(#REF!)</f>
        <v>#REF!</v>
      </c>
    </row>
    <row r="62" spans="1:20">
      <c r="A62" s="46"/>
      <c r="B62" s="46"/>
      <c r="C62" s="47"/>
      <c r="D62" s="47"/>
      <c r="E62" s="48"/>
      <c r="F62" s="48"/>
      <c r="G62" s="48"/>
      <c r="H62" s="48"/>
      <c r="I62" s="48"/>
      <c r="J62" s="72"/>
      <c r="K62" s="72"/>
      <c r="L62" s="84"/>
      <c r="M62" s="72"/>
      <c r="N62" s="85"/>
      <c r="O62" s="85"/>
      <c r="P62" s="85"/>
      <c r="Q62" s="85"/>
      <c r="R62" s="89"/>
      <c r="T62" s="72"/>
    </row>
    <row r="64" ht="15" customHeight="1" spans="1:9">
      <c r="A64" s="49"/>
      <c r="B64" s="49"/>
      <c r="C64" s="49"/>
      <c r="D64" s="49"/>
      <c r="E64" s="49"/>
      <c r="F64" s="50"/>
      <c r="G64" s="50"/>
      <c r="H64" s="50"/>
      <c r="I64" s="73"/>
    </row>
    <row r="65" spans="1:9">
      <c r="A65" s="51"/>
      <c r="B65" s="51"/>
      <c r="C65" s="51"/>
      <c r="D65" s="51"/>
      <c r="E65" s="51"/>
      <c r="F65" s="51"/>
      <c r="G65" s="51"/>
      <c r="H65" s="51"/>
      <c r="I65" s="51"/>
    </row>
    <row r="66" spans="1:9">
      <c r="A66" s="51"/>
      <c r="B66" s="51"/>
      <c r="C66" s="51"/>
      <c r="D66" s="51"/>
      <c r="E66" s="51"/>
      <c r="F66" s="52"/>
      <c r="G66" s="51"/>
      <c r="H66" s="51"/>
      <c r="I66" s="51"/>
    </row>
    <row r="67" spans="1:9">
      <c r="A67" s="53"/>
      <c r="B67" s="54"/>
      <c r="C67" s="52"/>
      <c r="D67" s="52"/>
      <c r="E67" s="52"/>
      <c r="F67" s="52"/>
      <c r="G67" s="52"/>
      <c r="H67" s="52"/>
      <c r="I67" s="51"/>
    </row>
    <row r="68" spans="1:9">
      <c r="A68" s="53"/>
      <c r="B68" s="54"/>
      <c r="C68" s="52"/>
      <c r="D68" s="52"/>
      <c r="E68" s="52"/>
      <c r="F68" s="52"/>
      <c r="G68" s="52"/>
      <c r="H68" s="52"/>
      <c r="I68" s="52"/>
    </row>
    <row r="69" spans="1:9">
      <c r="A69" s="53"/>
      <c r="B69" s="54"/>
      <c r="C69" s="51"/>
      <c r="D69" s="51"/>
      <c r="E69" s="51"/>
      <c r="F69" s="51"/>
      <c r="G69" s="52"/>
      <c r="H69" s="51"/>
      <c r="I69" s="51"/>
    </row>
    <row r="70" spans="1:9">
      <c r="A70" s="51"/>
      <c r="B70" s="51"/>
      <c r="C70" s="51"/>
      <c r="D70" s="51"/>
      <c r="E70" s="51"/>
      <c r="F70" s="52"/>
      <c r="G70" s="51"/>
      <c r="H70" s="51"/>
      <c r="I70" s="51"/>
    </row>
    <row r="71" spans="1:9">
      <c r="A71" s="53"/>
      <c r="B71" s="54"/>
      <c r="C71" s="51"/>
      <c r="D71" s="51"/>
      <c r="E71" s="51"/>
      <c r="F71" s="51"/>
      <c r="G71" s="51"/>
      <c r="H71" s="51"/>
      <c r="I71" s="51"/>
    </row>
    <row r="72" spans="1:9">
      <c r="A72" s="53"/>
      <c r="B72" s="54"/>
      <c r="C72" s="51"/>
      <c r="D72" s="51"/>
      <c r="E72" s="51"/>
      <c r="F72" s="51"/>
      <c r="G72" s="51"/>
      <c r="H72" s="52"/>
      <c r="I72" s="52"/>
    </row>
    <row r="73" spans="1:9">
      <c r="A73" s="53"/>
      <c r="B73" s="54"/>
      <c r="C73" s="53"/>
      <c r="D73" s="53"/>
      <c r="E73" s="53"/>
      <c r="F73" s="52"/>
      <c r="G73" s="52"/>
      <c r="H73" s="52"/>
      <c r="I73" s="52"/>
    </row>
    <row r="74" spans="1:9">
      <c r="A74" s="53"/>
      <c r="B74" s="54"/>
      <c r="C74" s="53"/>
      <c r="D74" s="53"/>
      <c r="E74" s="53"/>
      <c r="F74" s="90"/>
      <c r="G74" s="90"/>
      <c r="H74" s="90"/>
      <c r="I74" s="90"/>
    </row>
    <row r="75" spans="1:9">
      <c r="A75" s="53"/>
      <c r="B75" s="54"/>
      <c r="C75" s="53"/>
      <c r="D75" s="53"/>
      <c r="E75" s="53"/>
      <c r="F75" s="90"/>
      <c r="G75" s="90"/>
      <c r="H75" s="90"/>
      <c r="I75" s="90"/>
    </row>
    <row r="76" spans="1:9">
      <c r="A76" s="53"/>
      <c r="B76" s="54"/>
      <c r="C76" s="51"/>
      <c r="D76" s="51"/>
      <c r="E76" s="51"/>
      <c r="F76" s="51"/>
      <c r="G76" s="51"/>
      <c r="H76" s="52"/>
      <c r="I76" s="52"/>
    </row>
  </sheetData>
  <mergeCells count="20">
    <mergeCell ref="A2:H2"/>
    <mergeCell ref="A3:H3"/>
    <mergeCell ref="E8:I8"/>
    <mergeCell ref="J8:L8"/>
    <mergeCell ref="N8:R8"/>
    <mergeCell ref="F64:H64"/>
    <mergeCell ref="A65:C65"/>
    <mergeCell ref="G65:I65"/>
    <mergeCell ref="A66:C66"/>
    <mergeCell ref="G66:I66"/>
    <mergeCell ref="A70:C70"/>
    <mergeCell ref="G70:I70"/>
    <mergeCell ref="C71:G71"/>
    <mergeCell ref="H71:I71"/>
    <mergeCell ref="C72:G72"/>
    <mergeCell ref="C76:G76"/>
    <mergeCell ref="A8:A10"/>
    <mergeCell ref="B8:B10"/>
    <mergeCell ref="C8:C10"/>
    <mergeCell ref="D8:D10"/>
  </mergeCells>
  <printOptions horizontalCentered="1" verticalCentered="1"/>
  <pageMargins left="0" right="0" top="0" bottom="0" header="0.31496062992126" footer="0.31496062992126"/>
  <pageSetup paperSize="9" scale="85" fitToWidth="0" orientation="landscape"/>
  <headerFooter/>
  <colBreaks count="1" manualBreakCount="1">
    <brk id="13" max="5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6"/>
  <sheetViews>
    <sheetView view="pageBreakPreview" zoomScale="50" zoomScaleNormal="80" workbookViewId="0">
      <pane xSplit="9" ySplit="11" topLeftCell="J12" activePane="bottomRight" state="frozen"/>
      <selection/>
      <selection pane="topRight"/>
      <selection pane="bottomLeft"/>
      <selection pane="bottomRight" activeCell="R21" sqref="R21"/>
    </sheetView>
  </sheetViews>
  <sheetFormatPr defaultColWidth="9.18095238095238" defaultRowHeight="12.75"/>
  <cols>
    <col min="1" max="1" width="5" style="2" customWidth="1"/>
    <col min="2" max="2" width="30.2666666666667" style="2" customWidth="1"/>
    <col min="3" max="4" width="11.4571428571429" style="2" customWidth="1"/>
    <col min="5" max="8" width="9.72380952380952" style="2" hidden="1" customWidth="1"/>
    <col min="9" max="9" width="10.8190476190476" style="2" hidden="1" customWidth="1"/>
    <col min="10" max="14" width="17.7238095238095" style="2" customWidth="1"/>
    <col min="15" max="15" width="17" style="2" customWidth="1"/>
    <col min="16" max="16" width="17.7238095238095" style="2" customWidth="1"/>
    <col min="17" max="17" width="17.1809523809524" style="2" customWidth="1"/>
    <col min="18" max="18" width="17.7238095238095" style="2" customWidth="1"/>
    <col min="19" max="19" width="9.81904761904762" style="2" customWidth="1"/>
    <col min="20" max="23" width="9.26666666666667" style="2" hidden="1" customWidth="1"/>
    <col min="24" max="24" width="11.4571428571429" style="2" hidden="1" customWidth="1"/>
    <col min="25" max="25" width="9.18095238095238" style="2"/>
    <col min="26" max="26" width="9.81904761904762" style="2" hidden="1" customWidth="1"/>
    <col min="27" max="16384" width="9.18095238095238" style="2"/>
  </cols>
  <sheetData>
    <row r="1" spans="1:9">
      <c r="A1" s="3"/>
      <c r="B1" s="3"/>
      <c r="C1" s="3"/>
      <c r="D1" s="3"/>
      <c r="E1" s="3"/>
      <c r="F1" s="3"/>
      <c r="G1" s="3"/>
      <c r="H1" s="3"/>
      <c r="I1" s="3"/>
    </row>
    <row r="2" spans="1:8">
      <c r="A2" s="3" t="s">
        <v>0</v>
      </c>
      <c r="B2" s="3"/>
      <c r="C2" s="3"/>
      <c r="D2" s="3"/>
      <c r="E2" s="3"/>
      <c r="F2" s="3"/>
      <c r="G2" s="3"/>
      <c r="H2" s="3"/>
    </row>
    <row r="3" spans="1:8">
      <c r="A3" s="3" t="s">
        <v>1</v>
      </c>
      <c r="B3" s="3"/>
      <c r="C3" s="3"/>
      <c r="D3" s="3"/>
      <c r="E3" s="3"/>
      <c r="F3" s="3"/>
      <c r="G3" s="3"/>
      <c r="H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4" t="s">
        <v>2</v>
      </c>
      <c r="C5" s="5" t="s">
        <v>3</v>
      </c>
      <c r="D5" s="5"/>
      <c r="E5" s="5"/>
      <c r="F5" s="5"/>
      <c r="G5" s="5"/>
      <c r="H5" s="5"/>
      <c r="I5" s="5"/>
    </row>
    <row r="6" spans="1:9">
      <c r="A6" s="4" t="s">
        <v>4</v>
      </c>
      <c r="C6" s="5" t="s">
        <v>5</v>
      </c>
      <c r="D6" s="5"/>
      <c r="E6" s="5"/>
      <c r="F6" s="5"/>
      <c r="G6" s="5"/>
      <c r="H6" s="5"/>
      <c r="I6" s="5"/>
    </row>
    <row r="7" spans="3:18">
      <c r="C7" s="6"/>
      <c r="D7" s="6"/>
      <c r="E7" s="6"/>
      <c r="F7" s="6"/>
      <c r="G7" s="6"/>
      <c r="H7" s="6"/>
      <c r="I7" s="6"/>
      <c r="J7" s="6" t="s">
        <v>87</v>
      </c>
      <c r="K7" s="6" t="s">
        <v>87</v>
      </c>
      <c r="L7" s="6" t="s">
        <v>87</v>
      </c>
      <c r="M7" s="6" t="s">
        <v>87</v>
      </c>
      <c r="N7" s="6"/>
      <c r="O7" s="6" t="s">
        <v>6</v>
      </c>
      <c r="P7" s="6" t="s">
        <v>6</v>
      </c>
      <c r="Q7" s="6" t="s">
        <v>6</v>
      </c>
      <c r="R7" s="6"/>
    </row>
    <row r="8" spans="1:24">
      <c r="A8" s="7" t="s">
        <v>7</v>
      </c>
      <c r="B8" s="7" t="s">
        <v>8</v>
      </c>
      <c r="C8" s="7" t="s">
        <v>9</v>
      </c>
      <c r="D8" s="8" t="s">
        <v>10</v>
      </c>
      <c r="E8" s="9" t="s">
        <v>11</v>
      </c>
      <c r="F8" s="10"/>
      <c r="G8" s="10"/>
      <c r="H8" s="10"/>
      <c r="I8" s="55"/>
      <c r="J8" s="128" t="s">
        <v>88</v>
      </c>
      <c r="K8" s="129"/>
      <c r="L8" s="128" t="s">
        <v>89</v>
      </c>
      <c r="M8" s="129"/>
      <c r="N8" s="128" t="s">
        <v>90</v>
      </c>
      <c r="O8" s="129"/>
      <c r="P8" s="128" t="s">
        <v>12</v>
      </c>
      <c r="Q8" s="133"/>
      <c r="R8" s="129"/>
      <c r="S8" s="130"/>
      <c r="T8" s="74" t="s">
        <v>13</v>
      </c>
      <c r="U8" s="75"/>
      <c r="V8" s="75"/>
      <c r="W8" s="75"/>
      <c r="X8" s="86"/>
    </row>
    <row r="9" spans="1:28">
      <c r="A9" s="11"/>
      <c r="B9" s="11"/>
      <c r="C9" s="11"/>
      <c r="D9" s="12"/>
      <c r="E9" s="13" t="s">
        <v>14</v>
      </c>
      <c r="F9" s="13" t="s">
        <v>15</v>
      </c>
      <c r="G9" s="13" t="s">
        <v>16</v>
      </c>
      <c r="H9" s="13" t="s">
        <v>17</v>
      </c>
      <c r="I9" s="57">
        <v>2021</v>
      </c>
      <c r="J9" s="58" t="s">
        <v>18</v>
      </c>
      <c r="K9" s="58" t="s">
        <v>18</v>
      </c>
      <c r="L9" s="58" t="s">
        <v>18</v>
      </c>
      <c r="M9" s="58" t="s">
        <v>18</v>
      </c>
      <c r="N9" s="58" t="s">
        <v>18</v>
      </c>
      <c r="O9" s="58" t="s">
        <v>91</v>
      </c>
      <c r="P9" s="58" t="s">
        <v>18</v>
      </c>
      <c r="Q9" s="58" t="s">
        <v>19</v>
      </c>
      <c r="R9" s="58" t="s">
        <v>18</v>
      </c>
      <c r="S9" s="58" t="s">
        <v>20</v>
      </c>
      <c r="T9" s="76" t="s">
        <v>14</v>
      </c>
      <c r="U9" s="76" t="s">
        <v>15</v>
      </c>
      <c r="V9" s="76" t="s">
        <v>16</v>
      </c>
      <c r="W9" s="76" t="s">
        <v>17</v>
      </c>
      <c r="X9" s="76" t="s">
        <v>21</v>
      </c>
      <c r="Z9" s="58" t="s">
        <v>20</v>
      </c>
      <c r="AB9" s="2" t="s">
        <v>22</v>
      </c>
    </row>
    <row r="10" spans="1:28">
      <c r="A10" s="14"/>
      <c r="B10" s="14"/>
      <c r="C10" s="14"/>
      <c r="D10" s="15"/>
      <c r="E10" s="16"/>
      <c r="F10" s="16"/>
      <c r="G10" s="16"/>
      <c r="H10" s="16"/>
      <c r="I10" s="59"/>
      <c r="J10" s="107" t="s">
        <v>92</v>
      </c>
      <c r="K10" s="107" t="s">
        <v>93</v>
      </c>
      <c r="L10" s="107" t="s">
        <v>94</v>
      </c>
      <c r="M10" s="107" t="s">
        <v>95</v>
      </c>
      <c r="N10" s="107" t="s">
        <v>96</v>
      </c>
      <c r="O10" s="107" t="s">
        <v>97</v>
      </c>
      <c r="P10" s="107" t="s">
        <v>23</v>
      </c>
      <c r="Q10" s="60"/>
      <c r="R10" s="107" t="s">
        <v>24</v>
      </c>
      <c r="S10" s="60"/>
      <c r="T10" s="77">
        <v>2020</v>
      </c>
      <c r="U10" s="77">
        <v>2020</v>
      </c>
      <c r="V10" s="77">
        <v>2020</v>
      </c>
      <c r="W10" s="77">
        <v>2020</v>
      </c>
      <c r="X10" s="77">
        <v>2020</v>
      </c>
      <c r="Z10" s="60"/>
      <c r="AB10" s="126">
        <v>0.319444444444444</v>
      </c>
    </row>
    <row r="11" spans="1:26">
      <c r="A11" s="17">
        <v>1</v>
      </c>
      <c r="B11" s="17">
        <v>2</v>
      </c>
      <c r="C11" s="17">
        <v>3</v>
      </c>
      <c r="D11" s="17"/>
      <c r="E11" s="17">
        <v>4</v>
      </c>
      <c r="F11" s="17">
        <v>5</v>
      </c>
      <c r="G11" s="17">
        <v>6</v>
      </c>
      <c r="H11" s="17">
        <v>7</v>
      </c>
      <c r="I11" s="17">
        <v>8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78">
        <v>1</v>
      </c>
      <c r="U11" s="78">
        <v>2</v>
      </c>
      <c r="V11" s="78">
        <v>3</v>
      </c>
      <c r="W11" s="78">
        <v>4</v>
      </c>
      <c r="X11" s="87">
        <v>5</v>
      </c>
      <c r="Z11" s="61"/>
    </row>
    <row r="12" spans="1:26">
      <c r="A12" s="18"/>
      <c r="B12" s="19"/>
      <c r="C12" s="20"/>
      <c r="D12" s="20"/>
      <c r="E12" s="21"/>
      <c r="F12" s="21"/>
      <c r="G12" s="21"/>
      <c r="H12" s="21"/>
      <c r="I12" s="21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79"/>
      <c r="U12" s="79"/>
      <c r="V12" s="79"/>
      <c r="W12" s="79"/>
      <c r="X12" s="79"/>
      <c r="Z12" s="62"/>
    </row>
    <row r="13" ht="15.75" hidden="1" customHeight="1" spans="1:26">
      <c r="A13" s="22" t="s">
        <v>25</v>
      </c>
      <c r="B13" s="19" t="s">
        <v>26</v>
      </c>
      <c r="C13" s="20"/>
      <c r="D13" s="20"/>
      <c r="E13" s="21"/>
      <c r="F13" s="21"/>
      <c r="G13" s="21"/>
      <c r="H13" s="21"/>
      <c r="I13" s="21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8"/>
      <c r="U13" s="68"/>
      <c r="V13" s="68"/>
      <c r="W13" s="68"/>
      <c r="X13" s="68"/>
      <c r="Z13" s="63"/>
    </row>
    <row r="14" ht="15.75" hidden="1" customHeight="1" spans="1:26">
      <c r="A14" s="23"/>
      <c r="B14" s="24" t="s">
        <v>27</v>
      </c>
      <c r="C14" s="20" t="s">
        <v>28</v>
      </c>
      <c r="D14" s="20"/>
      <c r="E14" s="21"/>
      <c r="F14" s="21"/>
      <c r="G14" s="21"/>
      <c r="H14" s="21"/>
      <c r="I14" s="21"/>
      <c r="J14" s="63"/>
      <c r="K14" s="63"/>
      <c r="L14" s="63"/>
      <c r="M14" s="63"/>
      <c r="N14" s="63"/>
      <c r="O14" s="63"/>
      <c r="P14" s="63"/>
      <c r="Q14" s="63"/>
      <c r="R14" s="63"/>
      <c r="S14" s="63">
        <f>SUM(J14:R14)</f>
        <v>0</v>
      </c>
      <c r="T14" s="68"/>
      <c r="U14" s="68"/>
      <c r="V14" s="68"/>
      <c r="W14" s="68"/>
      <c r="X14" s="68"/>
      <c r="Z14" s="63">
        <f>SUM(N14:Y14)</f>
        <v>0</v>
      </c>
    </row>
    <row r="15" ht="15.75" hidden="1" customHeight="1" spans="1:26">
      <c r="A15" s="23"/>
      <c r="B15" s="24" t="s">
        <v>29</v>
      </c>
      <c r="C15" s="20" t="s">
        <v>30</v>
      </c>
      <c r="D15" s="20"/>
      <c r="E15" s="21">
        <v>100428</v>
      </c>
      <c r="F15" s="21">
        <v>88615</v>
      </c>
      <c r="G15" s="21">
        <v>104448</v>
      </c>
      <c r="H15" s="21">
        <v>108237</v>
      </c>
      <c r="I15" s="21">
        <v>401728</v>
      </c>
      <c r="J15" s="63"/>
      <c r="K15" s="63"/>
      <c r="L15" s="63"/>
      <c r="M15" s="63"/>
      <c r="N15" s="63"/>
      <c r="O15" s="63"/>
      <c r="P15" s="63"/>
      <c r="Q15" s="63"/>
      <c r="R15" s="63"/>
      <c r="S15" s="63">
        <f>SUM(J15:R15)</f>
        <v>0</v>
      </c>
      <c r="T15" s="68"/>
      <c r="U15" s="68"/>
      <c r="V15" s="68"/>
      <c r="W15" s="68"/>
      <c r="X15" s="68"/>
      <c r="Z15" s="63">
        <f>SUM(N15:Y15)</f>
        <v>0</v>
      </c>
    </row>
    <row r="16" ht="15.75" hidden="1" customHeight="1" spans="1:26">
      <c r="A16" s="23"/>
      <c r="B16" s="24"/>
      <c r="C16" s="20" t="s">
        <v>31</v>
      </c>
      <c r="D16" s="20"/>
      <c r="E16" s="21">
        <v>126851</v>
      </c>
      <c r="F16" s="21">
        <v>111958</v>
      </c>
      <c r="G16" s="21">
        <v>131927</v>
      </c>
      <c r="H16" s="21">
        <v>136680</v>
      </c>
      <c r="I16" s="21">
        <v>507416</v>
      </c>
      <c r="J16" s="63"/>
      <c r="K16" s="63"/>
      <c r="L16" s="63"/>
      <c r="M16" s="63"/>
      <c r="N16" s="63"/>
      <c r="O16" s="63"/>
      <c r="P16" s="63"/>
      <c r="Q16" s="63"/>
      <c r="R16" s="63"/>
      <c r="S16" s="63">
        <f>SUM(J16:R16)</f>
        <v>0</v>
      </c>
      <c r="T16" s="68"/>
      <c r="U16" s="68"/>
      <c r="V16" s="68"/>
      <c r="W16" s="68"/>
      <c r="X16" s="68"/>
      <c r="Z16" s="63">
        <f>SUM(N16:Y16)</f>
        <v>0</v>
      </c>
    </row>
    <row r="17" ht="15.75" hidden="1" customHeight="1" spans="1:26">
      <c r="A17" s="18"/>
      <c r="B17" s="24" t="s">
        <v>32</v>
      </c>
      <c r="C17" s="20" t="s">
        <v>33</v>
      </c>
      <c r="D17" s="20"/>
      <c r="E17" s="21"/>
      <c r="F17" s="21"/>
      <c r="G17" s="21"/>
      <c r="H17" s="21"/>
      <c r="I17" s="21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8"/>
      <c r="U17" s="68"/>
      <c r="V17" s="68"/>
      <c r="W17" s="68"/>
      <c r="X17" s="68"/>
      <c r="Z17" s="63"/>
    </row>
    <row r="18" ht="15.75" hidden="1" customHeight="1" spans="1:26">
      <c r="A18" s="18"/>
      <c r="B18" s="18"/>
      <c r="C18" s="20"/>
      <c r="D18" s="20"/>
      <c r="E18" s="21"/>
      <c r="F18" s="21"/>
      <c r="G18" s="21"/>
      <c r="H18" s="21"/>
      <c r="I18" s="21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8"/>
      <c r="U18" s="68"/>
      <c r="V18" s="68"/>
      <c r="W18" s="68"/>
      <c r="X18" s="68"/>
      <c r="Z18" s="63"/>
    </row>
    <row r="19" spans="1:26">
      <c r="A19" s="25" t="s">
        <v>34</v>
      </c>
      <c r="B19" s="26" t="s">
        <v>35</v>
      </c>
      <c r="E19" s="21"/>
      <c r="F19" s="21"/>
      <c r="G19" s="21"/>
      <c r="H19" s="21"/>
      <c r="I19" s="21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79"/>
      <c r="U19" s="79"/>
      <c r="V19" s="79"/>
      <c r="W19" s="79"/>
      <c r="X19" s="79"/>
      <c r="Z19" s="63"/>
    </row>
    <row r="20" spans="1:26">
      <c r="A20" s="27"/>
      <c r="B20" s="28" t="s">
        <v>27</v>
      </c>
      <c r="C20" s="29" t="s">
        <v>28</v>
      </c>
      <c r="D20" s="30"/>
      <c r="E20" s="31">
        <f>$I$20/4</f>
        <v>0</v>
      </c>
      <c r="F20" s="31">
        <f>$I$20/4</f>
        <v>0</v>
      </c>
      <c r="G20" s="31">
        <f>$I$20/4</f>
        <v>0</v>
      </c>
      <c r="H20" s="31">
        <f>$I$20/4</f>
        <v>0</v>
      </c>
      <c r="I20" s="31"/>
      <c r="J20" s="64">
        <v>1</v>
      </c>
      <c r="K20" s="64">
        <v>1</v>
      </c>
      <c r="L20" s="64">
        <v>1</v>
      </c>
      <c r="M20" s="64">
        <f>1</f>
        <v>1</v>
      </c>
      <c r="N20" s="64">
        <v>1</v>
      </c>
      <c r="O20" s="64">
        <v>1</v>
      </c>
      <c r="P20" s="64">
        <v>1</v>
      </c>
      <c r="Q20" s="64">
        <v>1</v>
      </c>
      <c r="R20" s="64">
        <v>1</v>
      </c>
      <c r="S20" s="64">
        <f>SUM(J20:R20)</f>
        <v>9</v>
      </c>
      <c r="T20" s="80" t="e">
        <f>SUM(#REF!)</f>
        <v>#REF!</v>
      </c>
      <c r="U20" s="80">
        <f>SUM(J20:L20)</f>
        <v>3</v>
      </c>
      <c r="V20" s="80">
        <f>SUM(M20:O20)</f>
        <v>3</v>
      </c>
      <c r="W20" s="80">
        <f>SUM(P20:R20)</f>
        <v>3</v>
      </c>
      <c r="X20" s="80" t="e">
        <f>SUM(T20:W20)</f>
        <v>#REF!</v>
      </c>
      <c r="Z20" s="64">
        <f>SUM(J20:O20)</f>
        <v>6</v>
      </c>
    </row>
    <row r="21" spans="1:26">
      <c r="A21" s="32"/>
      <c r="B21" s="28" t="s">
        <v>36</v>
      </c>
      <c r="C21" s="29" t="s">
        <v>37</v>
      </c>
      <c r="D21" s="30"/>
      <c r="E21" s="21"/>
      <c r="F21" s="21"/>
      <c r="G21" s="21"/>
      <c r="H21" s="21"/>
      <c r="I21" s="21"/>
      <c r="J21" s="64">
        <v>1038</v>
      </c>
      <c r="K21" s="64">
        <f>594+545</f>
        <v>1139</v>
      </c>
      <c r="L21" s="64">
        <f>522+546</f>
        <v>1068</v>
      </c>
      <c r="M21" s="131">
        <v>1100</v>
      </c>
      <c r="N21" s="64">
        <f>[1]K!$J$12</f>
        <v>1141</v>
      </c>
      <c r="O21" s="64">
        <f>[1]K!$J$13</f>
        <v>883</v>
      </c>
      <c r="P21" s="64">
        <f>[1]K!$J$14</f>
        <v>1043</v>
      </c>
      <c r="Q21" s="64">
        <f>[1]K!$J$15</f>
        <v>1356</v>
      </c>
      <c r="R21" s="64">
        <v>970</v>
      </c>
      <c r="S21" s="64">
        <f>SUM(J21:R21)</f>
        <v>9738</v>
      </c>
      <c r="T21" s="80" t="e">
        <f>SUM(#REF!)</f>
        <v>#REF!</v>
      </c>
      <c r="U21" s="80">
        <f>SUM(J21:L21)</f>
        <v>3245</v>
      </c>
      <c r="V21" s="80">
        <f>SUM(M21:O21)</f>
        <v>3124</v>
      </c>
      <c r="W21" s="80">
        <f>SUM(P21:R21)</f>
        <v>3369</v>
      </c>
      <c r="X21" s="80" t="e">
        <f>SUM(T21:W21)</f>
        <v>#REF!</v>
      </c>
      <c r="Z21" s="64">
        <f>SUM(J21:O21)</f>
        <v>6369</v>
      </c>
    </row>
    <row r="22" spans="1:26">
      <c r="A22" s="33"/>
      <c r="B22" s="28"/>
      <c r="C22" s="29" t="s">
        <v>31</v>
      </c>
      <c r="D22" s="30"/>
      <c r="E22" s="21"/>
      <c r="F22" s="21"/>
      <c r="G22" s="21"/>
      <c r="H22" s="21"/>
      <c r="I22" s="21"/>
      <c r="J22" s="64">
        <v>1429</v>
      </c>
      <c r="K22" s="64">
        <f>(268+86+(240*2)+392+(153*2))</f>
        <v>1532</v>
      </c>
      <c r="L22" s="64">
        <f>760+687</f>
        <v>1447</v>
      </c>
      <c r="M22" s="64">
        <v>1312</v>
      </c>
      <c r="N22" s="64">
        <v>1507</v>
      </c>
      <c r="O22" s="64">
        <v>1034</v>
      </c>
      <c r="P22" s="64">
        <v>1520</v>
      </c>
      <c r="Q22" s="64">
        <v>2165</v>
      </c>
      <c r="R22" s="64">
        <v>1210</v>
      </c>
      <c r="S22" s="64">
        <f>SUM(J22:R22)</f>
        <v>13156</v>
      </c>
      <c r="T22" s="80" t="e">
        <f>SUM(#REF!)</f>
        <v>#REF!</v>
      </c>
      <c r="U22" s="80">
        <f>SUM(J22:L22)</f>
        <v>4408</v>
      </c>
      <c r="V22" s="80">
        <f>SUM(M22:O22)</f>
        <v>3853</v>
      </c>
      <c r="W22" s="80">
        <f>SUM(P22:R22)</f>
        <v>4895</v>
      </c>
      <c r="X22" s="80" t="e">
        <f>SUM(T22:W22)</f>
        <v>#REF!</v>
      </c>
      <c r="Z22" s="64">
        <f>SUM(J22:O22)</f>
        <v>8261</v>
      </c>
    </row>
    <row r="23" spans="1:26">
      <c r="A23" s="33"/>
      <c r="B23" s="28" t="s">
        <v>38</v>
      </c>
      <c r="C23" s="29" t="s">
        <v>39</v>
      </c>
      <c r="D23" s="30"/>
      <c r="E23" s="21"/>
      <c r="F23" s="21"/>
      <c r="G23" s="21"/>
      <c r="H23" s="21"/>
      <c r="I23" s="21"/>
      <c r="J23" s="64">
        <f>J21/1</f>
        <v>1038</v>
      </c>
      <c r="K23" s="64">
        <f>K21/K20</f>
        <v>1139</v>
      </c>
      <c r="L23" s="64">
        <f t="shared" ref="L23:R23" si="0">L21</f>
        <v>1068</v>
      </c>
      <c r="M23" s="64">
        <f t="shared" si="0"/>
        <v>1100</v>
      </c>
      <c r="N23" s="64">
        <f t="shared" si="0"/>
        <v>1141</v>
      </c>
      <c r="O23" s="64">
        <f t="shared" si="0"/>
        <v>883</v>
      </c>
      <c r="P23" s="64">
        <f t="shared" si="0"/>
        <v>1043</v>
      </c>
      <c r="Q23" s="64">
        <f t="shared" si="0"/>
        <v>1356</v>
      </c>
      <c r="R23" s="64">
        <f t="shared" si="0"/>
        <v>970</v>
      </c>
      <c r="S23" s="64">
        <f>AVERAGE(J23:R23)</f>
        <v>1082</v>
      </c>
      <c r="T23" s="80" t="e">
        <f>SUM(#REF!)</f>
        <v>#REF!</v>
      </c>
      <c r="U23" s="80">
        <f>SUM(J23:L23)</f>
        <v>3245</v>
      </c>
      <c r="V23" s="80">
        <f>SUM(M23:O23)</f>
        <v>3124</v>
      </c>
      <c r="W23" s="80">
        <f>SUM(P23:R23)</f>
        <v>3369</v>
      </c>
      <c r="X23" s="80" t="e">
        <f>SUM(T23:W23)</f>
        <v>#REF!</v>
      </c>
      <c r="Z23" s="64">
        <f>SUM(J23:O23)</f>
        <v>6369</v>
      </c>
    </row>
    <row r="24" spans="1:26">
      <c r="A24" s="18"/>
      <c r="B24" s="18"/>
      <c r="C24" s="20"/>
      <c r="D24" s="20"/>
      <c r="E24" s="21"/>
      <c r="F24" s="21"/>
      <c r="G24" s="21"/>
      <c r="H24" s="21"/>
      <c r="I24" s="21"/>
      <c r="J24" s="63"/>
      <c r="K24" s="64"/>
      <c r="L24" s="64"/>
      <c r="M24" s="63"/>
      <c r="N24" s="104"/>
      <c r="O24" s="104"/>
      <c r="P24" s="63"/>
      <c r="S24" s="63"/>
      <c r="T24" s="81"/>
      <c r="U24" s="81"/>
      <c r="V24" s="81"/>
      <c r="W24" s="81"/>
      <c r="X24" s="81"/>
      <c r="Z24" s="63"/>
    </row>
    <row r="25" spans="1:26">
      <c r="A25" s="22" t="s">
        <v>40</v>
      </c>
      <c r="B25" s="19" t="s">
        <v>41</v>
      </c>
      <c r="C25" s="20"/>
      <c r="D25" s="20"/>
      <c r="E25" s="34"/>
      <c r="F25" s="34"/>
      <c r="G25" s="34"/>
      <c r="H25" s="34"/>
      <c r="I25" s="34"/>
      <c r="J25" s="38"/>
      <c r="K25" s="38"/>
      <c r="L25" s="38"/>
      <c r="M25" s="38"/>
      <c r="N25" s="38"/>
      <c r="O25" s="38"/>
      <c r="P25" s="38"/>
      <c r="Q25" s="38"/>
      <c r="R25" s="38"/>
      <c r="S25" s="63"/>
      <c r="T25" s="81"/>
      <c r="U25" s="81"/>
      <c r="V25" s="81"/>
      <c r="W25" s="81"/>
      <c r="X25" s="81"/>
      <c r="Z25" s="63"/>
    </row>
    <row r="26" s="127" customFormat="1" spans="1:26">
      <c r="A26" s="105"/>
      <c r="B26" s="105" t="s">
        <v>42</v>
      </c>
      <c r="C26" s="106" t="s">
        <v>43</v>
      </c>
      <c r="D26" s="34">
        <f>D27+D28</f>
        <v>1</v>
      </c>
      <c r="E26" s="34">
        <f>E27+E28</f>
        <v>1</v>
      </c>
      <c r="F26" s="34">
        <f t="shared" ref="F26:H26" si="1">F27+F28</f>
        <v>1</v>
      </c>
      <c r="G26" s="34">
        <f t="shared" si="1"/>
        <v>1</v>
      </c>
      <c r="H26" s="34">
        <f t="shared" si="1"/>
        <v>1</v>
      </c>
      <c r="I26" s="34"/>
      <c r="J26" s="34">
        <f>[2]K!$O$8</f>
        <v>0</v>
      </c>
      <c r="K26" s="34">
        <f>K27+K28</f>
        <v>0</v>
      </c>
      <c r="L26" s="34">
        <f>L27+L28</f>
        <v>0</v>
      </c>
      <c r="M26" s="34">
        <f>M27+M28</f>
        <v>0</v>
      </c>
      <c r="N26" s="34">
        <f>[1]K!$M$12</f>
        <v>0</v>
      </c>
      <c r="O26" s="34">
        <v>0</v>
      </c>
      <c r="P26" s="34">
        <f>[1]K!$M$14</f>
        <v>0</v>
      </c>
      <c r="Q26" s="34">
        <f>[1]K!$M$15</f>
        <v>0</v>
      </c>
      <c r="R26" s="34">
        <f>[1]K!$M$16</f>
        <v>0</v>
      </c>
      <c r="S26" s="38">
        <f>S27+S28</f>
        <v>0.407407407416031</v>
      </c>
      <c r="T26" s="81" t="e">
        <f>AVERAGE(#REF!)</f>
        <v>#REF!</v>
      </c>
      <c r="U26" s="81">
        <f>AVERAGE(J26:L26)</f>
        <v>0</v>
      </c>
      <c r="V26" s="81">
        <f>AVERAGE(M26:O26)</f>
        <v>0</v>
      </c>
      <c r="W26" s="81">
        <f>AVERAGE(P26:R26)</f>
        <v>0</v>
      </c>
      <c r="X26" s="81" t="e">
        <f t="shared" ref="X26:X30" si="2">AVERAGE(T26:W26)</f>
        <v>#REF!</v>
      </c>
      <c r="Y26" s="127" t="s">
        <v>44</v>
      </c>
      <c r="Z26" s="38">
        <f>Z27+Z28</f>
        <v>0.5</v>
      </c>
    </row>
    <row r="27" s="127" customFormat="1" spans="1:26">
      <c r="A27" s="105"/>
      <c r="B27" s="105" t="s">
        <v>45</v>
      </c>
      <c r="C27" s="106" t="s">
        <v>43</v>
      </c>
      <c r="D27" s="34">
        <v>0.5</v>
      </c>
      <c r="E27" s="34">
        <v>0.5</v>
      </c>
      <c r="F27" s="34">
        <v>0.5</v>
      </c>
      <c r="G27" s="34">
        <v>0.5</v>
      </c>
      <c r="H27" s="34">
        <v>0.5</v>
      </c>
      <c r="I27" s="34"/>
      <c r="J27" s="38">
        <f>[2]K!$M$8</f>
        <v>0</v>
      </c>
      <c r="K27" s="34">
        <f>[2]K!$M$9</f>
        <v>0</v>
      </c>
      <c r="L27" s="38">
        <v>0</v>
      </c>
      <c r="M27" s="38">
        <f>[1]K!$M$11</f>
        <v>0</v>
      </c>
      <c r="N27" s="38">
        <f>[1]K!$N$12</f>
        <v>1.5</v>
      </c>
      <c r="O27" s="38">
        <v>0</v>
      </c>
      <c r="P27" s="38">
        <f>[1]K!$N$14</f>
        <v>0.333333333372138</v>
      </c>
      <c r="Q27" s="38">
        <f>[1]K!$M$15</f>
        <v>0</v>
      </c>
      <c r="R27" s="38">
        <f>[1]K!$M$16</f>
        <v>0</v>
      </c>
      <c r="S27" s="38">
        <f>AVERAGE(J27:R27)</f>
        <v>0.203703703708015</v>
      </c>
      <c r="T27" s="81" t="e">
        <f>AVERAGE(#REF!)</f>
        <v>#REF!</v>
      </c>
      <c r="U27" s="81">
        <f>AVERAGE(J27:L27)</f>
        <v>0</v>
      </c>
      <c r="V27" s="81">
        <f>AVERAGE(M27:O27)</f>
        <v>0.5</v>
      </c>
      <c r="W27" s="81">
        <f>AVERAGE(P27:R27)</f>
        <v>0.111111111124046</v>
      </c>
      <c r="X27" s="81" t="e">
        <f t="shared" si="2"/>
        <v>#REF!</v>
      </c>
      <c r="Z27" s="38">
        <f>AVERAGE(J27:O27)</f>
        <v>0.25</v>
      </c>
    </row>
    <row r="28" s="127" customFormat="1" spans="1:26">
      <c r="A28" s="105"/>
      <c r="B28" s="105" t="s">
        <v>46</v>
      </c>
      <c r="C28" s="106" t="s">
        <v>43</v>
      </c>
      <c r="D28" s="34">
        <v>0.5</v>
      </c>
      <c r="E28" s="34">
        <v>0.5</v>
      </c>
      <c r="F28" s="34">
        <v>0.5</v>
      </c>
      <c r="G28" s="34">
        <v>0.5</v>
      </c>
      <c r="H28" s="34">
        <v>0.5</v>
      </c>
      <c r="I28" s="34"/>
      <c r="J28" s="38">
        <f>[2]K!$M$8</f>
        <v>0</v>
      </c>
      <c r="K28" s="38">
        <f>[2]K!$N$9</f>
        <v>0</v>
      </c>
      <c r="L28" s="38">
        <v>0</v>
      </c>
      <c r="M28" s="38">
        <f>[1]K!$N$11</f>
        <v>0</v>
      </c>
      <c r="N28" s="38">
        <f>[1]K!$N$12</f>
        <v>1.5</v>
      </c>
      <c r="O28" s="38">
        <v>0</v>
      </c>
      <c r="P28" s="38">
        <f>[1]K!$N$14</f>
        <v>0.333333333372138</v>
      </c>
      <c r="Q28" s="38">
        <f>[1]K!$N$15</f>
        <v>0</v>
      </c>
      <c r="R28" s="38">
        <f>[1]K!$N$16</f>
        <v>0</v>
      </c>
      <c r="S28" s="38">
        <f>AVERAGE(J28:R28)</f>
        <v>0.203703703708015</v>
      </c>
      <c r="T28" s="81" t="e">
        <f>AVERAGE(#REF!)</f>
        <v>#REF!</v>
      </c>
      <c r="U28" s="81">
        <f>AVERAGE(J28:L28)</f>
        <v>0</v>
      </c>
      <c r="V28" s="81">
        <f>AVERAGE(M28:O28)</f>
        <v>0.5</v>
      </c>
      <c r="W28" s="81">
        <f>AVERAGE(P28:R28)</f>
        <v>0.111111111124046</v>
      </c>
      <c r="X28" s="81" t="e">
        <f t="shared" si="2"/>
        <v>#REF!</v>
      </c>
      <c r="Z28" s="38">
        <f>AVERAGE(J28:O28)</f>
        <v>0.25</v>
      </c>
    </row>
    <row r="29" s="127" customFormat="1" spans="1:26">
      <c r="A29" s="105"/>
      <c r="B29" s="105" t="s">
        <v>47</v>
      </c>
      <c r="C29" s="106" t="s">
        <v>43</v>
      </c>
      <c r="D29" s="34"/>
      <c r="E29" s="34">
        <v>13</v>
      </c>
      <c r="F29" s="34">
        <v>13</v>
      </c>
      <c r="G29" s="34">
        <v>13</v>
      </c>
      <c r="H29" s="34">
        <v>13</v>
      </c>
      <c r="I29" s="34"/>
      <c r="J29" s="38">
        <f>[1]K!$L$8</f>
        <v>0.75</v>
      </c>
      <c r="K29" s="38">
        <f>[1]K!$L$9</f>
        <v>0.999999999941792</v>
      </c>
      <c r="L29" s="38">
        <f>[1]K!$L$10</f>
        <v>8.00000000005821</v>
      </c>
      <c r="M29" s="38">
        <f>[1]K!$L$11</f>
        <v>0.999999999941792</v>
      </c>
      <c r="N29" s="38">
        <f>[1]K!$L$12</f>
        <v>7.5</v>
      </c>
      <c r="O29" s="38">
        <v>13</v>
      </c>
      <c r="P29" s="38">
        <f>[1]K!$L$14</f>
        <v>8.00000000005821</v>
      </c>
      <c r="Q29" s="38">
        <f>[1]K!$L$15</f>
        <v>18.1666666666861</v>
      </c>
      <c r="R29" s="38">
        <f>[1]K!$L$16</f>
        <v>5.58333333337214</v>
      </c>
      <c r="S29" s="38">
        <f>AVERAGE(J29:R29)</f>
        <v>7.00000000000647</v>
      </c>
      <c r="T29" s="81" t="e">
        <f>AVERAGE(#REF!)</f>
        <v>#REF!</v>
      </c>
      <c r="U29" s="81">
        <f>AVERAGE(J29:L29)</f>
        <v>3.25</v>
      </c>
      <c r="V29" s="81">
        <f>AVERAGE(M29:O29)</f>
        <v>7.16666666664726</v>
      </c>
      <c r="W29" s="81">
        <f>AVERAGE(P29:R29)</f>
        <v>10.5833333333721</v>
      </c>
      <c r="X29" s="81" t="e">
        <f t="shared" si="2"/>
        <v>#REF!</v>
      </c>
      <c r="Z29" s="38">
        <f>AVERAGE(J29:O29)</f>
        <v>5.20833333332363</v>
      </c>
    </row>
    <row r="30" s="127" customFormat="1" spans="1:26">
      <c r="A30" s="105"/>
      <c r="B30" s="105" t="s">
        <v>48</v>
      </c>
      <c r="C30" s="106" t="s">
        <v>43</v>
      </c>
      <c r="D30" s="34">
        <v>1.5</v>
      </c>
      <c r="E30" s="34">
        <v>2.3</v>
      </c>
      <c r="F30" s="34">
        <v>2.3</v>
      </c>
      <c r="G30" s="34">
        <v>2.3</v>
      </c>
      <c r="H30" s="34">
        <v>2.3</v>
      </c>
      <c r="I30" s="34"/>
      <c r="J30" s="38">
        <f>[1]K!$P$8/2</f>
        <v>1.125</v>
      </c>
      <c r="K30" s="38">
        <f>[1]K!$P$9/2</f>
        <v>1.04166666665697</v>
      </c>
      <c r="L30" s="38">
        <f>[1]K!$P$10/2</f>
        <v>0.916666666686069</v>
      </c>
      <c r="M30" s="38">
        <f>[1]K!$P$11</f>
        <v>1.16666666680248</v>
      </c>
      <c r="N30" s="38">
        <f>[1]K!$P$12</f>
        <v>1.41666666674428</v>
      </c>
      <c r="O30" s="38">
        <f>[1]K!$P$13</f>
        <v>1.48333333345363</v>
      </c>
      <c r="P30" s="38">
        <f>[1]K!$P$14</f>
        <v>1.33333333313931</v>
      </c>
      <c r="Q30" s="38">
        <f>[1]K!$P$15</f>
        <v>1.5</v>
      </c>
      <c r="R30" s="38">
        <f>[1]K!$P$16</f>
        <v>0.550000000046566</v>
      </c>
      <c r="S30" s="38">
        <f>AVERAGE(J30:R30)</f>
        <v>1.17037037039214</v>
      </c>
      <c r="T30" s="81" t="e">
        <f>AVERAGE(#REF!)</f>
        <v>#REF!</v>
      </c>
      <c r="U30" s="81">
        <f>AVERAGE(J30:L30)</f>
        <v>1.02777777778101</v>
      </c>
      <c r="V30" s="81">
        <f>AVERAGE(M30:O30)</f>
        <v>1.3555555556668</v>
      </c>
      <c r="W30" s="81">
        <f>AVERAGE(P30:R30)</f>
        <v>1.12777777772862</v>
      </c>
      <c r="X30" s="81" t="e">
        <f t="shared" si="2"/>
        <v>#REF!</v>
      </c>
      <c r="Z30" s="38">
        <f>AVERAGE(J30:O30)</f>
        <v>1.1916666667239</v>
      </c>
    </row>
    <row r="31" spans="1:26">
      <c r="A31" s="18"/>
      <c r="B31" s="18" t="s">
        <v>49</v>
      </c>
      <c r="C31" s="20" t="s">
        <v>43</v>
      </c>
      <c r="D31" s="21"/>
      <c r="E31" s="38">
        <f t="shared" ref="E31:H31" si="3">E32+E35</f>
        <v>23.86</v>
      </c>
      <c r="F31" s="38">
        <f t="shared" si="3"/>
        <v>23.86</v>
      </c>
      <c r="G31" s="38">
        <f t="shared" si="3"/>
        <v>23.86</v>
      </c>
      <c r="H31" s="38">
        <f t="shared" si="3"/>
        <v>23.86</v>
      </c>
      <c r="I31" s="38"/>
      <c r="J31" s="38">
        <f>[1]K!$Q$8</f>
        <v>54</v>
      </c>
      <c r="K31" s="38">
        <f>[1]K!$Q$9</f>
        <v>36</v>
      </c>
      <c r="L31" s="38">
        <f>[1]K!$Q$10</f>
        <v>30</v>
      </c>
      <c r="M31" s="38">
        <f>[1]K!$Q$11</f>
        <v>31.2499999998836</v>
      </c>
      <c r="N31" s="38">
        <f>[1]K!$Q$12</f>
        <v>35.5833333333721</v>
      </c>
      <c r="O31" s="38">
        <f>[1]K!$Q$13</f>
        <v>23.0333333333256</v>
      </c>
      <c r="P31" s="38">
        <f>[1]K!$Q$14</f>
        <v>28.4166666667443</v>
      </c>
      <c r="Q31" s="38">
        <f>[1]K!$Q$15</f>
        <v>39.9999999999418</v>
      </c>
      <c r="R31" s="38">
        <f>[1]K!$Q$16</f>
        <v>25.1999999998952</v>
      </c>
      <c r="S31" s="63">
        <f>S32+S35</f>
        <v>33.718796296278</v>
      </c>
      <c r="T31" s="81" t="e">
        <f>T32+T35</f>
        <v>#REF!</v>
      </c>
      <c r="U31" s="81">
        <f>U32+U35</f>
        <v>40</v>
      </c>
      <c r="V31" s="81">
        <f>V32+V35</f>
        <v>29.9555555555271</v>
      </c>
      <c r="W31" s="81">
        <f t="shared" ref="W31:X31" si="4">W32+W35</f>
        <v>31.2008333333069</v>
      </c>
      <c r="X31" s="81" t="e">
        <f t="shared" si="4"/>
        <v>#REF!</v>
      </c>
      <c r="Z31" s="63">
        <f>Z32+Z35</f>
        <v>34.9777777777635</v>
      </c>
    </row>
    <row r="32" spans="1:26">
      <c r="A32" s="18"/>
      <c r="B32" s="18" t="s">
        <v>50</v>
      </c>
      <c r="C32" s="20" t="s">
        <v>43</v>
      </c>
      <c r="D32" s="21"/>
      <c r="E32" s="34">
        <f t="shared" ref="E32:H32" si="5">E33+E34</f>
        <v>18.86</v>
      </c>
      <c r="F32" s="34">
        <f t="shared" si="5"/>
        <v>18.86</v>
      </c>
      <c r="G32" s="34">
        <f t="shared" si="5"/>
        <v>18.86</v>
      </c>
      <c r="H32" s="34">
        <f t="shared" si="5"/>
        <v>18.86</v>
      </c>
      <c r="I32" s="34"/>
      <c r="J32" s="38">
        <f>[1]K!$R$8</f>
        <v>50.1666666665697</v>
      </c>
      <c r="K32" s="38">
        <f>[1]K!$R$9</f>
        <v>32.9166666665697</v>
      </c>
      <c r="L32" s="38">
        <f>[1]K!$R$10</f>
        <v>27.8333333332557</v>
      </c>
      <c r="M32" s="38">
        <f>[1]K!$R$11</f>
        <v>28.3833333333023</v>
      </c>
      <c r="N32" s="38">
        <f>[1]K!$R$12</f>
        <v>29.5166666666628</v>
      </c>
      <c r="O32" s="38">
        <f>[1]K!$R$13</f>
        <v>18.7000000000116</v>
      </c>
      <c r="P32" s="38">
        <f>[1]K!$R$14</f>
        <v>25.7525000000023</v>
      </c>
      <c r="Q32" s="38">
        <f>[1]K!$R$15</f>
        <v>36.9025000000256</v>
      </c>
      <c r="R32" s="109">
        <f>[1]K!$R$16</f>
        <v>22.1500000000815</v>
      </c>
      <c r="S32" s="110">
        <f>S33+S34</f>
        <v>30.2579629629424</v>
      </c>
      <c r="T32" s="121" t="e">
        <f>T33+T34</f>
        <v>#REF!</v>
      </c>
      <c r="U32" s="81">
        <f>U33+U34</f>
        <v>36.9722222221317</v>
      </c>
      <c r="V32" s="81">
        <f>V33+V34</f>
        <v>25.5333333333256</v>
      </c>
      <c r="W32" s="81">
        <f t="shared" ref="W32:X32" si="6">W33+W34</f>
        <v>28.2683333333698</v>
      </c>
      <c r="X32" s="81" t="e">
        <f t="shared" si="6"/>
        <v>#REF!</v>
      </c>
      <c r="Z32" s="63">
        <f>Z33+Z34</f>
        <v>31.2527777777286</v>
      </c>
    </row>
    <row r="33" s="1" customFormat="1" spans="1:26">
      <c r="A33" s="39"/>
      <c r="B33" s="39" t="s">
        <v>51</v>
      </c>
      <c r="C33" s="40" t="s">
        <v>43</v>
      </c>
      <c r="D33" s="21"/>
      <c r="E33" s="34">
        <v>18.36</v>
      </c>
      <c r="F33" s="34">
        <v>18.36</v>
      </c>
      <c r="G33" s="34">
        <v>18.36</v>
      </c>
      <c r="H33" s="34">
        <v>18.36</v>
      </c>
      <c r="I33" s="34"/>
      <c r="J33" s="38">
        <f>[1]K!$U$8</f>
        <v>44.5666666663019</v>
      </c>
      <c r="K33" s="38">
        <f>[1]K!$U$9</f>
        <v>32.9166666665697</v>
      </c>
      <c r="L33" s="38">
        <f>[1]K!$U$10</f>
        <v>21.317777776625</v>
      </c>
      <c r="M33" s="38">
        <f>[1]K!$U$11</f>
        <v>25.8833333333023</v>
      </c>
      <c r="N33" s="38">
        <f>[1]K!$U$12</f>
        <v>29.1333333333295</v>
      </c>
      <c r="O33" s="38">
        <f>[1]K!$U$13</f>
        <v>18.3166666666783</v>
      </c>
      <c r="P33" s="38">
        <f>[1]K!$U$14</f>
        <v>22.369166666669</v>
      </c>
      <c r="Q33" s="38">
        <f>[1]K!$U$15</f>
        <v>31.4622222222478</v>
      </c>
      <c r="R33" s="109">
        <f>[1]K!$U$16</f>
        <v>21.8333333334148</v>
      </c>
      <c r="S33" s="132">
        <f>AVERAGE(J33:R33)</f>
        <v>27.5332407405709</v>
      </c>
      <c r="T33" s="124" t="e">
        <f>AVERAGE(#REF!)</f>
        <v>#REF!</v>
      </c>
      <c r="U33" s="83">
        <f>AVERAGE(J33:L33)</f>
        <v>32.9337037031655</v>
      </c>
      <c r="V33" s="83">
        <f>AVERAGE(M33:O33)</f>
        <v>24.4444444444367</v>
      </c>
      <c r="W33" s="83">
        <f>AVERAGE(P33:R33)</f>
        <v>25.2215740741106</v>
      </c>
      <c r="X33" s="83" t="e">
        <f t="shared" ref="X33:X35" si="7">AVERAGE(T33:W33)</f>
        <v>#REF!</v>
      </c>
      <c r="Y33" s="1">
        <f>J23/J33/2*2</f>
        <v>23.2909498879992</v>
      </c>
      <c r="Z33" s="63">
        <f>AVERAGE(J33:O33)</f>
        <v>28.6890740738011</v>
      </c>
    </row>
    <row r="34" spans="1:26">
      <c r="A34" s="18"/>
      <c r="B34" s="18" t="s">
        <v>52</v>
      </c>
      <c r="C34" s="20" t="s">
        <v>43</v>
      </c>
      <c r="D34" s="21"/>
      <c r="E34" s="34">
        <v>0.5</v>
      </c>
      <c r="F34" s="34">
        <v>0.5</v>
      </c>
      <c r="G34" s="34">
        <v>0.5</v>
      </c>
      <c r="H34" s="34">
        <v>0.5</v>
      </c>
      <c r="I34" s="34"/>
      <c r="J34" s="38">
        <f>[1]K!$S$8</f>
        <v>5.60000000026776</v>
      </c>
      <c r="K34" s="38">
        <f>[1]K!$S$9</f>
        <v>0</v>
      </c>
      <c r="L34" s="38">
        <f>[1]K!$S$10</f>
        <v>6.51555555663072</v>
      </c>
      <c r="M34" s="38">
        <f>[1]K!$S$11</f>
        <v>2.5</v>
      </c>
      <c r="N34" s="38">
        <f>[1]K!$S$12</f>
        <v>0.383333333333334</v>
      </c>
      <c r="O34" s="38">
        <f>[1]K!$S$13</f>
        <v>0.383333333333334</v>
      </c>
      <c r="P34" s="38">
        <f>[1]K!$S$14</f>
        <v>3.38333333333334</v>
      </c>
      <c r="Q34" s="38">
        <f>[1]K!$S$15</f>
        <v>5.44027777777777</v>
      </c>
      <c r="R34" s="109">
        <f>[1]K!$S$16</f>
        <v>0.316666666666666</v>
      </c>
      <c r="S34" s="110">
        <f>AVERAGE(J34:R34)</f>
        <v>2.72472222237143</v>
      </c>
      <c r="T34" s="121" t="e">
        <f>AVERAGE(#REF!)</f>
        <v>#REF!</v>
      </c>
      <c r="U34" s="81">
        <f>AVERAGE(J34:L34)</f>
        <v>4.03851851896616</v>
      </c>
      <c r="V34" s="81">
        <f>AVERAGE(M34:O34)</f>
        <v>1.08888888888889</v>
      </c>
      <c r="W34" s="81">
        <f>AVERAGE(P34:R34)</f>
        <v>3.04675925925926</v>
      </c>
      <c r="X34" s="81" t="e">
        <f t="shared" si="7"/>
        <v>#REF!</v>
      </c>
      <c r="Z34" s="63">
        <f>AVERAGE(J34:O34)</f>
        <v>2.56370370392752</v>
      </c>
    </row>
    <row r="35" spans="1:26">
      <c r="A35" s="18"/>
      <c r="B35" s="18" t="s">
        <v>53</v>
      </c>
      <c r="C35" s="20" t="s">
        <v>43</v>
      </c>
      <c r="D35" s="21"/>
      <c r="E35" s="34">
        <v>5</v>
      </c>
      <c r="F35" s="34">
        <v>5</v>
      </c>
      <c r="G35" s="34">
        <v>5</v>
      </c>
      <c r="H35" s="34">
        <v>5</v>
      </c>
      <c r="I35" s="34"/>
      <c r="J35" s="38">
        <f>[1]K!$T$8</f>
        <v>3.83333333343035</v>
      </c>
      <c r="K35" s="38">
        <f>[1]K!$T$9</f>
        <v>3.08333333343035</v>
      </c>
      <c r="L35" s="38">
        <f>[1]K!$T$10</f>
        <v>2.16666666674428</v>
      </c>
      <c r="M35" s="38">
        <f>[1]K!$T$11</f>
        <v>2.8666666665813</v>
      </c>
      <c r="N35" s="38">
        <f>[1]K!$T$12</f>
        <v>6.06666666670935</v>
      </c>
      <c r="O35" s="38">
        <f>[1]K!$T$13</f>
        <v>4.33333333331393</v>
      </c>
      <c r="P35" s="38">
        <f>[1]K!$T$14</f>
        <v>2.66416666674195</v>
      </c>
      <c r="Q35" s="38">
        <f>[1]K!$T$15</f>
        <v>3.08333333325572</v>
      </c>
      <c r="R35" s="38">
        <f>[1]K!$T$16</f>
        <v>3.04999999981374</v>
      </c>
      <c r="S35" s="63">
        <f>AVERAGE(J35:R35)</f>
        <v>3.46083333333566</v>
      </c>
      <c r="T35" s="81" t="e">
        <f>AVERAGE(#REF!)</f>
        <v>#REF!</v>
      </c>
      <c r="U35" s="81">
        <f>AVERAGE(J35:L35)</f>
        <v>3.02777777786832</v>
      </c>
      <c r="V35" s="81">
        <f>AVERAGE(M35:O35)</f>
        <v>4.42222222220153</v>
      </c>
      <c r="W35" s="81">
        <f>AVERAGE(P35:R35)</f>
        <v>2.93249999993714</v>
      </c>
      <c r="X35" s="81" t="e">
        <f t="shared" si="7"/>
        <v>#REF!</v>
      </c>
      <c r="Z35" s="63">
        <f>AVERAGE(J35:O35)</f>
        <v>3.72500000003492</v>
      </c>
    </row>
    <row r="36" spans="1:26">
      <c r="A36" s="18"/>
      <c r="B36" s="18" t="s">
        <v>54</v>
      </c>
      <c r="C36" s="20" t="s">
        <v>43</v>
      </c>
      <c r="D36" s="21"/>
      <c r="E36" s="34">
        <f t="shared" ref="E36:H36" si="8">E26+E29+E30+E31</f>
        <v>40.16</v>
      </c>
      <c r="F36" s="34">
        <f t="shared" si="8"/>
        <v>40.16</v>
      </c>
      <c r="G36" s="34">
        <f t="shared" si="8"/>
        <v>40.16</v>
      </c>
      <c r="H36" s="34">
        <f t="shared" si="8"/>
        <v>40.16</v>
      </c>
      <c r="I36" s="34"/>
      <c r="J36" s="38">
        <f>J26+J29+J30+J31</f>
        <v>55.875</v>
      </c>
      <c r="K36" s="38">
        <f>K26+K29+K30+K31</f>
        <v>38.0416666665988</v>
      </c>
      <c r="L36" s="38">
        <f>L26+L29+L30+L31</f>
        <v>38.9166666667443</v>
      </c>
      <c r="M36" s="67">
        <f>[1]K!$W$11</f>
        <v>33.4166666666279</v>
      </c>
      <c r="N36" s="67">
        <f>[1]K!$W$12</f>
        <v>46.0000000001164</v>
      </c>
      <c r="O36" s="67">
        <f>[1]K!$W$13</f>
        <v>38.5000000001164</v>
      </c>
      <c r="P36" s="67">
        <f>[1]K!$W$14</f>
        <v>38.0833333333139</v>
      </c>
      <c r="Q36" s="67">
        <f>[1]K!$W$15</f>
        <v>59.6666666666279</v>
      </c>
      <c r="R36" s="67">
        <f>[1]K!$W$16</f>
        <v>31.3333333333139</v>
      </c>
      <c r="S36" s="63">
        <f>S26+S29+S30+S31</f>
        <v>42.2965740740927</v>
      </c>
      <c r="T36" s="81" t="e">
        <f t="shared" ref="T36:V36" si="9">T26+T29+T30+T31</f>
        <v>#REF!</v>
      </c>
      <c r="U36" s="81">
        <f t="shared" si="9"/>
        <v>44.277777777781</v>
      </c>
      <c r="V36" s="81">
        <f t="shared" si="9"/>
        <v>38.4777777778412</v>
      </c>
      <c r="W36" s="81">
        <f t="shared" ref="W36:X36" si="10">W26+W29+W30+W31</f>
        <v>42.9119444444077</v>
      </c>
      <c r="X36" s="81" t="e">
        <f t="shared" si="10"/>
        <v>#REF!</v>
      </c>
      <c r="Z36" s="63">
        <f>Z26+Z29+Z30+Z31</f>
        <v>41.8777777778111</v>
      </c>
    </row>
    <row r="37" spans="1:26">
      <c r="A37" s="18"/>
      <c r="B37" s="18" t="s">
        <v>55</v>
      </c>
      <c r="C37" s="20" t="s">
        <v>56</v>
      </c>
      <c r="D37" s="21">
        <v>70</v>
      </c>
      <c r="E37" s="34">
        <f t="shared" ref="E37:H37" si="11">E33/E31*100</f>
        <v>76.9488683989941</v>
      </c>
      <c r="F37" s="34">
        <f t="shared" si="11"/>
        <v>76.9488683989941</v>
      </c>
      <c r="G37" s="34">
        <f t="shared" si="11"/>
        <v>76.9488683989941</v>
      </c>
      <c r="H37" s="34">
        <f t="shared" si="11"/>
        <v>76.9488683989941</v>
      </c>
      <c r="I37" s="34"/>
      <c r="J37" s="38">
        <f>[1]K!$AB$8</f>
        <v>82.5308641968554</v>
      </c>
      <c r="K37" s="38">
        <f>[1]K!$AB$9</f>
        <v>91.4351851849157</v>
      </c>
      <c r="L37" s="38">
        <f>[1]K!$AB$9</f>
        <v>91.4351851849157</v>
      </c>
      <c r="M37" s="67">
        <f>[1]K!$AB$11</f>
        <v>82.8266666668759</v>
      </c>
      <c r="N37" s="67">
        <f>[1]K!$AB$12</f>
        <v>81.8735362996656</v>
      </c>
      <c r="O37" s="67">
        <f>[1]K!$AB$13</f>
        <v>79.5224312591222</v>
      </c>
      <c r="P37" s="67">
        <f>[1]K!$AB$14</f>
        <v>78.718475073107</v>
      </c>
      <c r="Q37" s="67">
        <f>[1]K!$AB$15</f>
        <v>78.6555555557341</v>
      </c>
      <c r="R37" s="67">
        <f>[1]K!$AB$16</f>
        <v>86.6402116408952</v>
      </c>
      <c r="S37" s="63">
        <f>S33/S31*100</f>
        <v>81.6554674687783</v>
      </c>
      <c r="T37" s="81" t="e">
        <f t="shared" ref="T37:V37" si="12">T33/T31*100</f>
        <v>#REF!</v>
      </c>
      <c r="U37" s="81">
        <f t="shared" si="12"/>
        <v>82.3342592579138</v>
      </c>
      <c r="V37" s="81">
        <f t="shared" si="12"/>
        <v>81.602373887292</v>
      </c>
      <c r="W37" s="81">
        <f t="shared" ref="W37:X37" si="13">W33/W31*100</f>
        <v>80.836219355675</v>
      </c>
      <c r="X37" s="81" t="e">
        <f t="shared" si="13"/>
        <v>#REF!</v>
      </c>
      <c r="Z37" s="63">
        <f>Z33/Z31*100</f>
        <v>82.0208598044203</v>
      </c>
    </row>
    <row r="38" spans="1:28">
      <c r="A38" s="18"/>
      <c r="B38" s="18"/>
      <c r="C38" s="20"/>
      <c r="D38" s="20"/>
      <c r="E38" s="34"/>
      <c r="F38" s="34"/>
      <c r="G38" s="34"/>
      <c r="H38" s="34"/>
      <c r="I38" s="34"/>
      <c r="J38" s="38"/>
      <c r="K38" s="38"/>
      <c r="L38" s="38"/>
      <c r="M38" s="38"/>
      <c r="N38" s="38"/>
      <c r="O38" s="38"/>
      <c r="P38" s="38"/>
      <c r="Q38" s="38"/>
      <c r="R38" s="38"/>
      <c r="S38" s="63"/>
      <c r="T38" s="81"/>
      <c r="U38" s="81"/>
      <c r="V38" s="81"/>
      <c r="W38" s="81"/>
      <c r="X38" s="81"/>
      <c r="Z38" s="63"/>
      <c r="AB38" s="2">
        <v>6754</v>
      </c>
    </row>
    <row r="39" spans="1:28">
      <c r="A39" s="22" t="s">
        <v>57</v>
      </c>
      <c r="B39" s="19" t="s">
        <v>58</v>
      </c>
      <c r="C39" s="20"/>
      <c r="D39" s="20"/>
      <c r="E39" s="34"/>
      <c r="F39" s="34"/>
      <c r="G39" s="34"/>
      <c r="H39" s="34"/>
      <c r="I39" s="34"/>
      <c r="J39" s="38"/>
      <c r="K39" s="38"/>
      <c r="L39" s="38"/>
      <c r="M39" s="38"/>
      <c r="N39" s="38"/>
      <c r="O39" s="38"/>
      <c r="P39" s="38"/>
      <c r="Q39" s="38"/>
      <c r="R39" s="38"/>
      <c r="S39" s="63"/>
      <c r="T39" s="81"/>
      <c r="U39" s="81"/>
      <c r="V39" s="81"/>
      <c r="W39" s="88"/>
      <c r="X39" s="81"/>
      <c r="Z39" s="63"/>
      <c r="AB39" s="2">
        <v>6405</v>
      </c>
    </row>
    <row r="40" spans="1:28">
      <c r="A40" s="18"/>
      <c r="B40" s="24" t="s">
        <v>59</v>
      </c>
      <c r="C40" s="20"/>
      <c r="D40" s="20"/>
      <c r="E40" s="34"/>
      <c r="F40" s="34"/>
      <c r="G40" s="34"/>
      <c r="H40" s="34"/>
      <c r="I40" s="34"/>
      <c r="J40" s="38"/>
      <c r="K40" s="38"/>
      <c r="L40" s="38"/>
      <c r="M40" s="38"/>
      <c r="N40" s="38"/>
      <c r="O40" s="38"/>
      <c r="P40" s="38"/>
      <c r="Q40" s="38"/>
      <c r="R40" s="38"/>
      <c r="S40" s="63"/>
      <c r="T40" s="81"/>
      <c r="U40" s="81"/>
      <c r="V40" s="81"/>
      <c r="W40" s="81"/>
      <c r="X40" s="81"/>
      <c r="Z40" s="63"/>
      <c r="AB40" s="2">
        <v>4391</v>
      </c>
    </row>
    <row r="41" spans="1:28">
      <c r="A41" s="18"/>
      <c r="B41" s="41" t="s">
        <v>60</v>
      </c>
      <c r="C41" s="20" t="s">
        <v>56</v>
      </c>
      <c r="D41" s="20">
        <v>60</v>
      </c>
      <c r="E41" s="42">
        <f>I41</f>
        <v>0</v>
      </c>
      <c r="F41" s="42">
        <f>+I41</f>
        <v>0</v>
      </c>
      <c r="G41" s="42">
        <f>+I41</f>
        <v>0</v>
      </c>
      <c r="H41" s="42">
        <f>+I41</f>
        <v>0</v>
      </c>
      <c r="I41" s="42"/>
      <c r="J41" s="38">
        <f t="shared" ref="J41:O41" si="14">J31/24/1*100%</f>
        <v>2.25</v>
      </c>
      <c r="K41" s="38">
        <f t="shared" si="14"/>
        <v>1.5</v>
      </c>
      <c r="L41" s="38">
        <f t="shared" si="14"/>
        <v>1.25</v>
      </c>
      <c r="M41" s="38">
        <f t="shared" si="14"/>
        <v>1.30208333332848</v>
      </c>
      <c r="N41" s="38">
        <f t="shared" si="14"/>
        <v>1.48263888889051</v>
      </c>
      <c r="O41" s="38">
        <f t="shared" si="14"/>
        <v>0.959722222221899</v>
      </c>
      <c r="P41" s="38">
        <f t="shared" ref="P41:R41" si="15">P31/24/1*100%</f>
        <v>1.18402777778101</v>
      </c>
      <c r="Q41" s="38">
        <f t="shared" si="15"/>
        <v>1.66666666666424</v>
      </c>
      <c r="R41" s="38">
        <f t="shared" si="15"/>
        <v>1.04999999999563</v>
      </c>
      <c r="S41" s="63">
        <f>AVERAGE(J41:R41)</f>
        <v>1.40501543209797</v>
      </c>
      <c r="T41" s="81" t="e">
        <f>AVERAGE(#REF!)</f>
        <v>#REF!</v>
      </c>
      <c r="U41" s="81">
        <f>AVERAGE(J41:L41)</f>
        <v>1.66666666666667</v>
      </c>
      <c r="V41" s="81">
        <f>AVERAGE(M41:O41)</f>
        <v>1.24814814814696</v>
      </c>
      <c r="W41" s="81">
        <f>AVERAGE(P41:R41)</f>
        <v>1.3002314814803</v>
      </c>
      <c r="X41" s="81" t="e">
        <f>AVERAGE(T41:W41)</f>
        <v>#REF!</v>
      </c>
      <c r="Z41" s="63">
        <f>AVERAGE(J41:O41)</f>
        <v>1.45740740740681</v>
      </c>
      <c r="AB41" s="2">
        <v>5015</v>
      </c>
    </row>
    <row r="42" spans="1:26">
      <c r="A42" s="18"/>
      <c r="B42" s="41" t="s">
        <v>61</v>
      </c>
      <c r="C42" s="20" t="s">
        <v>62</v>
      </c>
      <c r="D42" s="20"/>
      <c r="E42" s="34">
        <f>I42/4</f>
        <v>0</v>
      </c>
      <c r="F42" s="34">
        <f>E42</f>
        <v>0</v>
      </c>
      <c r="G42" s="34">
        <f t="shared" ref="G42:H42" si="16">F42</f>
        <v>0</v>
      </c>
      <c r="H42" s="34">
        <f t="shared" si="16"/>
        <v>0</v>
      </c>
      <c r="I42" s="34"/>
      <c r="J42" s="38">
        <f t="shared" ref="J42:O42" si="17">J22/250</f>
        <v>5.716</v>
      </c>
      <c r="K42" s="38">
        <f t="shared" si="17"/>
        <v>6.128</v>
      </c>
      <c r="L42" s="38">
        <f t="shared" si="17"/>
        <v>5.788</v>
      </c>
      <c r="M42" s="38">
        <f t="shared" si="17"/>
        <v>5.248</v>
      </c>
      <c r="N42" s="38">
        <f t="shared" si="17"/>
        <v>6.028</v>
      </c>
      <c r="O42" s="38">
        <f t="shared" si="17"/>
        <v>4.136</v>
      </c>
      <c r="P42" s="38">
        <f t="shared" ref="P42:R42" si="18">P22/250</f>
        <v>6.08</v>
      </c>
      <c r="Q42" s="38">
        <f t="shared" si="18"/>
        <v>8.66</v>
      </c>
      <c r="R42" s="38">
        <f t="shared" si="18"/>
        <v>4.84</v>
      </c>
      <c r="S42" s="63">
        <f>SUM(J42:R42)</f>
        <v>52.624</v>
      </c>
      <c r="T42" s="81" t="e">
        <f>SUM(#REF!)</f>
        <v>#REF!</v>
      </c>
      <c r="U42" s="81">
        <f>SUM(J42:L42)</f>
        <v>17.632</v>
      </c>
      <c r="V42" s="81">
        <f>SUM(M42:O42)</f>
        <v>15.412</v>
      </c>
      <c r="W42" s="81">
        <f>SUM(P42:R42)</f>
        <v>19.58</v>
      </c>
      <c r="X42" s="81" t="e">
        <f>SUM(T42:W42)</f>
        <v>#REF!</v>
      </c>
      <c r="Z42" s="63">
        <f>SUM(J42:O42)</f>
        <v>33.044</v>
      </c>
    </row>
    <row r="43" spans="1:26">
      <c r="A43" s="18"/>
      <c r="B43" s="24" t="s">
        <v>63</v>
      </c>
      <c r="C43" s="20"/>
      <c r="D43" s="20"/>
      <c r="E43" s="34"/>
      <c r="F43" s="34"/>
      <c r="G43" s="34"/>
      <c r="H43" s="34"/>
      <c r="I43" s="34"/>
      <c r="J43" s="38"/>
      <c r="K43" s="38"/>
      <c r="L43" s="38"/>
      <c r="M43" s="38"/>
      <c r="N43" s="38"/>
      <c r="O43" s="38"/>
      <c r="P43" s="38"/>
      <c r="Q43" s="38"/>
      <c r="R43" s="38"/>
      <c r="S43" s="63"/>
      <c r="T43" s="81"/>
      <c r="U43" s="81"/>
      <c r="V43" s="81"/>
      <c r="W43" s="81"/>
      <c r="X43" s="81"/>
      <c r="Z43" s="63"/>
    </row>
    <row r="44" spans="1:26">
      <c r="A44" s="18"/>
      <c r="B44" s="41" t="s">
        <v>64</v>
      </c>
      <c r="C44" s="20" t="s">
        <v>56</v>
      </c>
      <c r="D44" s="20">
        <v>70</v>
      </c>
      <c r="E44" s="42">
        <f>I44</f>
        <v>0</v>
      </c>
      <c r="F44" s="42">
        <f>+I44</f>
        <v>0</v>
      </c>
      <c r="G44" s="42">
        <f>+I44</f>
        <v>0</v>
      </c>
      <c r="H44" s="42">
        <f>+I44</f>
        <v>0</v>
      </c>
      <c r="I44" s="42"/>
      <c r="J44" s="38">
        <f t="shared" ref="J44:O44" si="19">J22*3/600</f>
        <v>7.145</v>
      </c>
      <c r="K44" s="38">
        <f t="shared" si="19"/>
        <v>7.66</v>
      </c>
      <c r="L44" s="38">
        <f t="shared" si="19"/>
        <v>7.235</v>
      </c>
      <c r="M44" s="38">
        <f t="shared" si="19"/>
        <v>6.56</v>
      </c>
      <c r="N44" s="38">
        <f t="shared" si="19"/>
        <v>7.535</v>
      </c>
      <c r="O44" s="38">
        <f t="shared" si="19"/>
        <v>5.17</v>
      </c>
      <c r="P44" s="38">
        <f t="shared" ref="P44:R44" si="20">P22*3/600</f>
        <v>7.6</v>
      </c>
      <c r="Q44" s="38">
        <f t="shared" si="20"/>
        <v>10.825</v>
      </c>
      <c r="R44" s="38">
        <f t="shared" si="20"/>
        <v>6.05</v>
      </c>
      <c r="S44" s="63">
        <f>AVERAGE(J44:R44)</f>
        <v>7.30888888888889</v>
      </c>
      <c r="T44" s="81" t="e">
        <f>AVERAGE(#REF!)</f>
        <v>#REF!</v>
      </c>
      <c r="U44" s="81">
        <f>AVERAGE(J44:L44)</f>
        <v>7.34666666666667</v>
      </c>
      <c r="V44" s="81">
        <f>AVERAGE(M44:O44)</f>
        <v>6.42166666666667</v>
      </c>
      <c r="W44" s="81">
        <f>AVERAGE(P44:R44)</f>
        <v>8.15833333333333</v>
      </c>
      <c r="X44" s="81" t="e">
        <f>AVERAGE(T44:W44)</f>
        <v>#REF!</v>
      </c>
      <c r="Z44" s="63">
        <f>AVERAGE(J44:O44)</f>
        <v>6.88416666666667</v>
      </c>
    </row>
    <row r="45" spans="1:26">
      <c r="A45" s="18"/>
      <c r="B45" s="41" t="s">
        <v>65</v>
      </c>
      <c r="C45" s="20" t="s">
        <v>66</v>
      </c>
      <c r="D45" s="20"/>
      <c r="E45" s="34">
        <f>I45/4</f>
        <v>0</v>
      </c>
      <c r="F45" s="34">
        <f>E45</f>
        <v>0</v>
      </c>
      <c r="G45" s="34">
        <f t="shared" ref="G45:H45" si="21">F45</f>
        <v>0</v>
      </c>
      <c r="H45" s="34">
        <f t="shared" si="21"/>
        <v>0</v>
      </c>
      <c r="I45" s="34"/>
      <c r="J45" s="63">
        <v>14.8135135135135</v>
      </c>
      <c r="K45" s="63">
        <v>14.8135135135135</v>
      </c>
      <c r="L45" s="63"/>
      <c r="M45" s="63"/>
      <c r="N45" s="63"/>
      <c r="O45" s="63"/>
      <c r="P45" s="63"/>
      <c r="Q45" s="63"/>
      <c r="R45" s="63"/>
      <c r="S45" s="63">
        <f>SUM(J45:R45)</f>
        <v>29.627027027027</v>
      </c>
      <c r="T45" s="81" t="e">
        <f>SUM(#REF!)</f>
        <v>#REF!</v>
      </c>
      <c r="U45" s="81">
        <f>SUM(J45:L45)</f>
        <v>29.627027027027</v>
      </c>
      <c r="V45" s="81">
        <f>SUM(M45:O45)</f>
        <v>0</v>
      </c>
      <c r="W45" s="81">
        <f>SUM(P45:R45)</f>
        <v>0</v>
      </c>
      <c r="X45" s="81" t="e">
        <f>SUM(T45:W45)</f>
        <v>#REF!</v>
      </c>
      <c r="Z45" s="63">
        <f>SUM(J45:O45)</f>
        <v>29.627027027027</v>
      </c>
    </row>
    <row r="46" spans="1:26">
      <c r="A46" s="18"/>
      <c r="B46" s="24" t="s">
        <v>67</v>
      </c>
      <c r="C46" s="20"/>
      <c r="D46" s="20"/>
      <c r="E46" s="21"/>
      <c r="F46" s="21"/>
      <c r="G46" s="21"/>
      <c r="H46" s="21"/>
      <c r="I46" s="21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81"/>
      <c r="U46" s="81"/>
      <c r="V46" s="81"/>
      <c r="W46" s="81"/>
      <c r="X46" s="81"/>
      <c r="Z46" s="63"/>
    </row>
    <row r="47" spans="1:26">
      <c r="A47" s="18"/>
      <c r="B47" s="41" t="s">
        <v>68</v>
      </c>
      <c r="C47" s="20" t="s">
        <v>56</v>
      </c>
      <c r="D47" s="20">
        <v>0</v>
      </c>
      <c r="E47" s="21"/>
      <c r="F47" s="21"/>
      <c r="G47" s="21"/>
      <c r="H47" s="21"/>
      <c r="I47" s="21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81"/>
      <c r="U47" s="81"/>
      <c r="V47" s="81"/>
      <c r="W47" s="81"/>
      <c r="X47" s="81"/>
      <c r="Z47" s="63"/>
    </row>
    <row r="48" spans="1:26">
      <c r="A48" s="18"/>
      <c r="B48" s="41" t="s">
        <v>69</v>
      </c>
      <c r="C48" s="20" t="s">
        <v>70</v>
      </c>
      <c r="D48" s="20">
        <v>0</v>
      </c>
      <c r="E48" s="21"/>
      <c r="F48" s="21"/>
      <c r="G48" s="21"/>
      <c r="H48" s="21"/>
      <c r="I48" s="68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81"/>
      <c r="U48" s="81"/>
      <c r="V48" s="81"/>
      <c r="W48" s="81"/>
      <c r="X48" s="81"/>
      <c r="Z48" s="63"/>
    </row>
    <row r="49" spans="1:26">
      <c r="A49" s="18"/>
      <c r="B49" s="41"/>
      <c r="C49" s="20"/>
      <c r="D49" s="20"/>
      <c r="E49" s="21"/>
      <c r="F49" s="21"/>
      <c r="G49" s="21"/>
      <c r="H49" s="21"/>
      <c r="I49" s="68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81"/>
      <c r="U49" s="81"/>
      <c r="V49" s="81"/>
      <c r="W49" s="88"/>
      <c r="X49" s="81"/>
      <c r="Z49" s="63"/>
    </row>
    <row r="50" spans="1:26">
      <c r="A50" s="22" t="s">
        <v>71</v>
      </c>
      <c r="B50" s="19" t="s">
        <v>72</v>
      </c>
      <c r="C50" s="20"/>
      <c r="D50" s="20"/>
      <c r="E50" s="21"/>
      <c r="F50" s="21"/>
      <c r="G50" s="21"/>
      <c r="H50" s="21"/>
      <c r="I50" s="21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81"/>
      <c r="U50" s="81"/>
      <c r="V50" s="81"/>
      <c r="W50" s="88"/>
      <c r="X50" s="81"/>
      <c r="Z50" s="63"/>
    </row>
    <row r="51" spans="1:26">
      <c r="A51" s="18"/>
      <c r="B51" s="18" t="s">
        <v>73</v>
      </c>
      <c r="C51" s="20" t="s">
        <v>74</v>
      </c>
      <c r="D51" s="20">
        <v>22</v>
      </c>
      <c r="E51" s="43">
        <v>23</v>
      </c>
      <c r="F51" s="43">
        <v>23</v>
      </c>
      <c r="G51" s="43">
        <v>23</v>
      </c>
      <c r="H51" s="43">
        <v>23</v>
      </c>
      <c r="I51" s="21"/>
      <c r="J51" s="63">
        <f>[1]K!$Y$8</f>
        <v>11.5270228219759</v>
      </c>
      <c r="K51" s="63">
        <f>[1]K!$Y$9</f>
        <v>16.114124027314</v>
      </c>
      <c r="L51" s="63">
        <f>[1]K!$Y$10</f>
        <v>18.3826271553407</v>
      </c>
      <c r="M51" s="63">
        <f>[1]K!$Y$11</f>
        <v>21.0191082803171</v>
      </c>
      <c r="N51" s="63">
        <f>[1]K!$Y$12</f>
        <v>19.9540889526489</v>
      </c>
      <c r="O51" s="63">
        <f>[1]K!$Y$13</f>
        <v>23.2470381746522</v>
      </c>
      <c r="P51" s="63">
        <f>[1]K!$Y$14</f>
        <v>20.0328947368528</v>
      </c>
      <c r="Q51" s="63">
        <f>[1]K!$Y$15</f>
        <v>15.5470689325798</v>
      </c>
      <c r="R51" s="63">
        <f>[1]K!$Y$16</f>
        <v>24</v>
      </c>
      <c r="S51" s="63">
        <f>AVERAGE(J51:R51)</f>
        <v>18.8693303424091</v>
      </c>
      <c r="T51" s="81" t="e">
        <f>AVERAGE(#REF!)</f>
        <v>#REF!</v>
      </c>
      <c r="U51" s="81">
        <f>AVERAGE(J51:L51)</f>
        <v>15.3412580015435</v>
      </c>
      <c r="V51" s="81">
        <f>AVERAGE(M51:O51)</f>
        <v>21.4067451358728</v>
      </c>
      <c r="W51" s="81">
        <f>AVERAGE(P51:R51)</f>
        <v>19.8599878898109</v>
      </c>
      <c r="X51" s="81" t="e">
        <f>AVERAGE(T51:W51)</f>
        <v>#REF!</v>
      </c>
      <c r="Y51" s="2" t="s">
        <v>75</v>
      </c>
      <c r="Z51" s="63">
        <f>AVERAGE(J51:O51)</f>
        <v>18.3740015687081</v>
      </c>
    </row>
    <row r="52" spans="1:26">
      <c r="A52" s="18"/>
      <c r="B52" s="18"/>
      <c r="C52" s="20" t="s">
        <v>76</v>
      </c>
      <c r="D52" s="20">
        <v>32</v>
      </c>
      <c r="E52" s="21">
        <v>50</v>
      </c>
      <c r="F52" s="21">
        <v>50</v>
      </c>
      <c r="G52" s="21">
        <v>50</v>
      </c>
      <c r="H52" s="21">
        <v>50</v>
      </c>
      <c r="I52" s="21"/>
      <c r="J52" s="63">
        <f>[1]K!$AA$8</f>
        <v>20.93023255818</v>
      </c>
      <c r="K52" s="63">
        <f>[1]K!$AA$9</f>
        <v>34.967088607698</v>
      </c>
      <c r="L52" s="63">
        <f>[1]K!$AA$10</f>
        <v>38.802395209689</v>
      </c>
      <c r="M52" s="63">
        <f>[1]K!$AA$11</f>
        <v>39.1779213153687</v>
      </c>
      <c r="N52" s="63">
        <f>[1]K!$AA$12</f>
        <v>39.0626764539859</v>
      </c>
      <c r="O52" s="63">
        <f>[1]K!$AA$13</f>
        <v>47.9679144384728</v>
      </c>
      <c r="P52" s="63">
        <f>[1]K!$Z$14</f>
        <v>37.1260997066435</v>
      </c>
      <c r="Q52" s="63">
        <f>[1]K!$Z$15</f>
        <v>34.2750000000499</v>
      </c>
      <c r="R52" s="63">
        <f>[1]K!$AA$16</f>
        <v>44.1534988711694</v>
      </c>
      <c r="S52" s="63">
        <f>AVERAGE(J52:R52)</f>
        <v>37.384758573473</v>
      </c>
      <c r="T52" s="81" t="e">
        <f>AVERAGE(#REF!)</f>
        <v>#REF!</v>
      </c>
      <c r="U52" s="81">
        <f>AVERAGE(J52:L52)</f>
        <v>31.566572125189</v>
      </c>
      <c r="V52" s="81">
        <f>AVERAGE(M52:O52)</f>
        <v>42.0695040692758</v>
      </c>
      <c r="W52" s="81">
        <f>AVERAGE(P52:R52)</f>
        <v>38.5181995259542</v>
      </c>
      <c r="X52" s="81" t="e">
        <f>AVERAGE(T52:W52)</f>
        <v>#REF!</v>
      </c>
      <c r="Y52" s="2" t="s">
        <v>77</v>
      </c>
      <c r="Z52" s="63">
        <f>AVERAGE(J52:O52)</f>
        <v>36.8180380972324</v>
      </c>
    </row>
    <row r="53" spans="1:26">
      <c r="A53" s="18"/>
      <c r="B53" s="18" t="s">
        <v>78</v>
      </c>
      <c r="C53" s="20" t="s">
        <v>79</v>
      </c>
      <c r="D53" s="20">
        <v>60</v>
      </c>
      <c r="E53" s="21"/>
      <c r="F53" s="21"/>
      <c r="G53" s="21"/>
      <c r="H53" s="21"/>
      <c r="I53" s="21"/>
      <c r="J53" s="111"/>
      <c r="K53" s="112"/>
      <c r="L53" s="112"/>
      <c r="M53" s="63"/>
      <c r="N53" s="63"/>
      <c r="O53" s="63"/>
      <c r="P53" s="110"/>
      <c r="Q53" s="63"/>
      <c r="R53" s="63"/>
      <c r="S53" s="63"/>
      <c r="T53" s="81"/>
      <c r="U53" s="81"/>
      <c r="V53" s="81"/>
      <c r="W53" s="81"/>
      <c r="X53" s="81"/>
      <c r="Z53" s="63"/>
    </row>
    <row r="54" spans="1:26">
      <c r="A54" s="18"/>
      <c r="B54" s="18" t="s">
        <v>80</v>
      </c>
      <c r="C54" s="20" t="s">
        <v>79</v>
      </c>
      <c r="D54" s="20">
        <v>120</v>
      </c>
      <c r="E54" s="21"/>
      <c r="F54" s="21"/>
      <c r="G54" s="21"/>
      <c r="H54" s="21"/>
      <c r="I54" s="21"/>
      <c r="J54" s="111"/>
      <c r="K54" s="112"/>
      <c r="L54" s="112"/>
      <c r="M54" s="63"/>
      <c r="N54" s="63"/>
      <c r="O54" s="63"/>
      <c r="P54" s="110"/>
      <c r="Q54" s="63"/>
      <c r="R54" s="63"/>
      <c r="S54" s="63"/>
      <c r="T54" s="81"/>
      <c r="U54" s="81"/>
      <c r="V54" s="81"/>
      <c r="W54" s="81"/>
      <c r="X54" s="81"/>
      <c r="Z54" s="63"/>
    </row>
    <row r="55" spans="1:26">
      <c r="A55" s="18"/>
      <c r="B55" s="18"/>
      <c r="C55" s="20"/>
      <c r="D55" s="20"/>
      <c r="E55" s="21"/>
      <c r="F55" s="21"/>
      <c r="G55" s="21"/>
      <c r="H55" s="21"/>
      <c r="I55" s="21"/>
      <c r="J55" s="63"/>
      <c r="K55" s="63"/>
      <c r="L55" s="63"/>
      <c r="M55" s="63"/>
      <c r="N55" s="63"/>
      <c r="O55" s="63"/>
      <c r="P55" s="110"/>
      <c r="Q55" s="63"/>
      <c r="R55" s="63"/>
      <c r="S55" s="63"/>
      <c r="T55" s="81"/>
      <c r="U55" s="81"/>
      <c r="V55" s="81"/>
      <c r="W55" s="81"/>
      <c r="X55" s="81"/>
      <c r="Z55" s="63"/>
    </row>
    <row r="56" spans="1:26">
      <c r="A56" s="18"/>
      <c r="B56" s="18"/>
      <c r="C56" s="20"/>
      <c r="D56" s="20"/>
      <c r="E56" s="21"/>
      <c r="F56" s="21"/>
      <c r="G56" s="21"/>
      <c r="H56" s="21"/>
      <c r="I56" s="21"/>
      <c r="J56" s="63"/>
      <c r="K56" s="63"/>
      <c r="L56" s="63"/>
      <c r="M56" s="63"/>
      <c r="N56" s="63"/>
      <c r="O56" s="63"/>
      <c r="P56" s="110"/>
      <c r="Q56" s="63"/>
      <c r="R56" s="63"/>
      <c r="S56" s="63"/>
      <c r="T56" s="81"/>
      <c r="U56" s="81"/>
      <c r="V56" s="81"/>
      <c r="W56" s="81"/>
      <c r="X56" s="81"/>
      <c r="Z56" s="63"/>
    </row>
    <row r="57" spans="1:26">
      <c r="A57" s="18"/>
      <c r="B57" s="18"/>
      <c r="C57" s="20"/>
      <c r="D57" s="20"/>
      <c r="E57" s="21"/>
      <c r="F57" s="21"/>
      <c r="G57" s="21"/>
      <c r="H57" s="21"/>
      <c r="I57" s="21"/>
      <c r="J57" s="63"/>
      <c r="K57" s="63"/>
      <c r="L57" s="63"/>
      <c r="M57" s="63"/>
      <c r="N57" s="63"/>
      <c r="O57" s="63"/>
      <c r="P57" s="110"/>
      <c r="Q57" s="63"/>
      <c r="R57" s="63"/>
      <c r="S57" s="63"/>
      <c r="T57" s="81"/>
      <c r="U57" s="81"/>
      <c r="V57" s="81"/>
      <c r="W57" s="81"/>
      <c r="X57" s="81"/>
      <c r="Z57" s="63"/>
    </row>
    <row r="58" spans="1:26">
      <c r="A58" s="18"/>
      <c r="B58" s="18"/>
      <c r="C58" s="20"/>
      <c r="D58" s="20"/>
      <c r="E58" s="34"/>
      <c r="F58" s="34"/>
      <c r="G58" s="34"/>
      <c r="H58" s="34"/>
      <c r="I58" s="42"/>
      <c r="J58" s="38"/>
      <c r="K58" s="38"/>
      <c r="L58" s="38"/>
      <c r="M58" s="38"/>
      <c r="N58" s="111"/>
      <c r="O58" s="112"/>
      <c r="Q58" s="38"/>
      <c r="R58" s="63"/>
      <c r="S58" s="63"/>
      <c r="T58" s="81"/>
      <c r="U58" s="81"/>
      <c r="V58" s="81"/>
      <c r="W58" s="81"/>
      <c r="X58" s="81"/>
      <c r="Y58" s="2" t="s">
        <v>81</v>
      </c>
      <c r="Z58" s="63"/>
    </row>
    <row r="59" hidden="1" spans="1:26">
      <c r="A59" s="22" t="s">
        <v>82</v>
      </c>
      <c r="B59" s="19" t="s">
        <v>83</v>
      </c>
      <c r="C59" s="20"/>
      <c r="D59" s="20"/>
      <c r="E59" s="34"/>
      <c r="F59" s="34"/>
      <c r="G59" s="34"/>
      <c r="H59" s="34"/>
      <c r="I59" s="34"/>
      <c r="J59" s="38"/>
      <c r="K59" s="38"/>
      <c r="L59" s="38"/>
      <c r="M59" s="38"/>
      <c r="N59" s="111"/>
      <c r="O59" s="112"/>
      <c r="P59" s="38"/>
      <c r="Q59" s="38"/>
      <c r="R59" s="63"/>
      <c r="S59" s="38"/>
      <c r="T59" s="81"/>
      <c r="U59" s="81"/>
      <c r="V59" s="81"/>
      <c r="W59" s="88"/>
      <c r="X59" s="81"/>
      <c r="Z59" s="38"/>
    </row>
    <row r="60" hidden="1" spans="1:26">
      <c r="A60" s="22"/>
      <c r="B60" s="44" t="s">
        <v>84</v>
      </c>
      <c r="C60" s="20" t="s">
        <v>85</v>
      </c>
      <c r="D60" s="20">
        <v>5</v>
      </c>
      <c r="E60" s="42">
        <v>3</v>
      </c>
      <c r="F60" s="42">
        <v>3</v>
      </c>
      <c r="G60" s="42">
        <v>3</v>
      </c>
      <c r="H60" s="42">
        <v>3</v>
      </c>
      <c r="I60" s="34"/>
      <c r="J60" s="69">
        <v>0</v>
      </c>
      <c r="K60" s="69">
        <v>0</v>
      </c>
      <c r="L60" s="69"/>
      <c r="M60" s="34"/>
      <c r="N60" s="34"/>
      <c r="O60" s="34"/>
      <c r="P60" s="69"/>
      <c r="Q60" s="69"/>
      <c r="R60" s="70"/>
      <c r="S60" s="38">
        <f>AVERAGE(J60:R60)</f>
        <v>0</v>
      </c>
      <c r="T60" s="81" t="e">
        <f>AVERAGE(#REF!)</f>
        <v>#REF!</v>
      </c>
      <c r="U60" s="81">
        <f>AVERAGE(J60:L60)</f>
        <v>0</v>
      </c>
      <c r="V60" s="81" t="e">
        <f>AVERAGE(M60:O60)</f>
        <v>#DIV/0!</v>
      </c>
      <c r="W60" s="81" t="e">
        <f>AVERAGE(P60:R60)</f>
        <v>#DIV/0!</v>
      </c>
      <c r="X60" s="81" t="e">
        <f>AVERAGE(T60:W60)</f>
        <v>#REF!</v>
      </c>
      <c r="Z60" s="63">
        <f>AVERAGE(J60:O60)</f>
        <v>0</v>
      </c>
    </row>
    <row r="61" hidden="1" spans="1:26">
      <c r="A61" s="22"/>
      <c r="B61" s="45" t="s">
        <v>86</v>
      </c>
      <c r="C61" s="20" t="s">
        <v>85</v>
      </c>
      <c r="D61" s="20">
        <v>1</v>
      </c>
      <c r="E61" s="42">
        <v>1.8</v>
      </c>
      <c r="F61" s="42">
        <v>1.8</v>
      </c>
      <c r="G61" s="42">
        <v>1.8</v>
      </c>
      <c r="H61" s="42">
        <v>1.8</v>
      </c>
      <c r="I61" s="42"/>
      <c r="J61" s="38">
        <v>0</v>
      </c>
      <c r="K61" s="38">
        <v>0</v>
      </c>
      <c r="L61" s="71"/>
      <c r="M61" s="42"/>
      <c r="N61" s="42"/>
      <c r="O61" s="42"/>
      <c r="P61" s="38"/>
      <c r="Q61" s="38"/>
      <c r="R61" s="63"/>
      <c r="S61" s="38">
        <f>AVERAGE(J61:R61)</f>
        <v>0</v>
      </c>
      <c r="T61" s="81" t="e">
        <f>AVERAGE(#REF!)</f>
        <v>#REF!</v>
      </c>
      <c r="U61" s="81">
        <f>AVERAGE(J61:L61)</f>
        <v>0</v>
      </c>
      <c r="V61" s="81" t="e">
        <f>AVERAGE(M61:O61)</f>
        <v>#DIV/0!</v>
      </c>
      <c r="W61" s="81" t="e">
        <f>AVERAGE(P61:R61)</f>
        <v>#DIV/0!</v>
      </c>
      <c r="X61" s="81" t="e">
        <f>AVERAGE(T61:W61)</f>
        <v>#REF!</v>
      </c>
      <c r="Z61" s="63">
        <f>AVERAGE(J61:O61)</f>
        <v>0</v>
      </c>
    </row>
    <row r="62" spans="1:26">
      <c r="A62" s="46"/>
      <c r="B62" s="46"/>
      <c r="C62" s="47"/>
      <c r="D62" s="47"/>
      <c r="E62" s="48"/>
      <c r="F62" s="48"/>
      <c r="G62" s="48"/>
      <c r="H62" s="48"/>
      <c r="I62" s="48"/>
      <c r="J62" s="72"/>
      <c r="K62" s="72"/>
      <c r="L62" s="72"/>
      <c r="M62" s="72"/>
      <c r="N62" s="72"/>
      <c r="O62" s="72"/>
      <c r="P62" s="72"/>
      <c r="Q62" s="72"/>
      <c r="R62" s="84"/>
      <c r="S62" s="72"/>
      <c r="T62" s="85"/>
      <c r="U62" s="85"/>
      <c r="V62" s="85"/>
      <c r="W62" s="85"/>
      <c r="X62" s="89"/>
      <c r="Z62" s="72"/>
    </row>
    <row r="64" ht="15" customHeight="1" spans="1:9">
      <c r="A64" s="49"/>
      <c r="B64" s="49"/>
      <c r="C64" s="49"/>
      <c r="D64" s="49"/>
      <c r="E64" s="49"/>
      <c r="F64" s="50"/>
      <c r="G64" s="50"/>
      <c r="H64" s="50"/>
      <c r="I64" s="73"/>
    </row>
    <row r="65" spans="1:9">
      <c r="A65" s="51"/>
      <c r="B65" s="51"/>
      <c r="C65" s="51"/>
      <c r="D65" s="51"/>
      <c r="E65" s="51"/>
      <c r="F65" s="51"/>
      <c r="G65" s="51"/>
      <c r="H65" s="51"/>
      <c r="I65" s="51"/>
    </row>
    <row r="66" spans="1:9">
      <c r="A66" s="51"/>
      <c r="B66" s="51"/>
      <c r="C66" s="51"/>
      <c r="D66" s="51"/>
      <c r="E66" s="51"/>
      <c r="F66" s="52"/>
      <c r="G66" s="51"/>
      <c r="H66" s="51"/>
      <c r="I66" s="51"/>
    </row>
    <row r="67" spans="1:9">
      <c r="A67" s="53"/>
      <c r="B67" s="54"/>
      <c r="C67" s="52"/>
      <c r="D67" s="52"/>
      <c r="E67" s="52"/>
      <c r="F67" s="52"/>
      <c r="G67" s="52"/>
      <c r="H67" s="52"/>
      <c r="I67" s="51"/>
    </row>
    <row r="68" spans="1:9">
      <c r="A68" s="53"/>
      <c r="B68" s="54"/>
      <c r="C68" s="52"/>
      <c r="D68" s="52"/>
      <c r="E68" s="52"/>
      <c r="F68" s="52"/>
      <c r="G68" s="52"/>
      <c r="H68" s="52"/>
      <c r="I68" s="52"/>
    </row>
    <row r="69" spans="1:9">
      <c r="A69" s="53"/>
      <c r="B69" s="54"/>
      <c r="C69" s="51"/>
      <c r="D69" s="51"/>
      <c r="E69" s="51"/>
      <c r="F69" s="51"/>
      <c r="G69" s="52"/>
      <c r="H69" s="51"/>
      <c r="I69" s="51"/>
    </row>
    <row r="70" spans="1:9">
      <c r="A70" s="51"/>
      <c r="B70" s="51"/>
      <c r="C70" s="51"/>
      <c r="D70" s="51"/>
      <c r="E70" s="51"/>
      <c r="F70" s="52"/>
      <c r="G70" s="51"/>
      <c r="H70" s="51"/>
      <c r="I70" s="51"/>
    </row>
    <row r="71" spans="1:9">
      <c r="A71" s="53"/>
      <c r="B71" s="54"/>
      <c r="C71" s="51"/>
      <c r="D71" s="51"/>
      <c r="E71" s="51"/>
      <c r="F71" s="51"/>
      <c r="G71" s="51"/>
      <c r="H71" s="51"/>
      <c r="I71" s="51"/>
    </row>
    <row r="72" spans="1:9">
      <c r="A72" s="53"/>
      <c r="B72" s="54"/>
      <c r="C72" s="51"/>
      <c r="D72" s="51"/>
      <c r="E72" s="51"/>
      <c r="F72" s="51"/>
      <c r="G72" s="51"/>
      <c r="H72" s="52"/>
      <c r="I72" s="52"/>
    </row>
    <row r="73" spans="1:9">
      <c r="A73" s="53"/>
      <c r="B73" s="54"/>
      <c r="C73" s="53"/>
      <c r="D73" s="53"/>
      <c r="E73" s="53"/>
      <c r="F73" s="52"/>
      <c r="G73" s="52"/>
      <c r="H73" s="52"/>
      <c r="I73" s="52"/>
    </row>
    <row r="74" spans="1:9">
      <c r="A74" s="53"/>
      <c r="B74" s="54"/>
      <c r="C74" s="53"/>
      <c r="D74" s="53"/>
      <c r="E74" s="53"/>
      <c r="F74" s="90"/>
      <c r="G74" s="90"/>
      <c r="H74" s="90"/>
      <c r="I74" s="90"/>
    </row>
    <row r="75" spans="1:9">
      <c r="A75" s="53"/>
      <c r="B75" s="54"/>
      <c r="C75" s="53"/>
      <c r="D75" s="53"/>
      <c r="E75" s="53"/>
      <c r="F75" s="90"/>
      <c r="G75" s="90"/>
      <c r="H75" s="90"/>
      <c r="I75" s="90"/>
    </row>
    <row r="76" spans="1:9">
      <c r="A76" s="53"/>
      <c r="B76" s="54"/>
      <c r="C76" s="51"/>
      <c r="D76" s="51"/>
      <c r="E76" s="51"/>
      <c r="F76" s="51"/>
      <c r="G76" s="51"/>
      <c r="H76" s="52"/>
      <c r="I76" s="52"/>
    </row>
  </sheetData>
  <mergeCells count="23">
    <mergeCell ref="A2:H2"/>
    <mergeCell ref="A3:H3"/>
    <mergeCell ref="E8:I8"/>
    <mergeCell ref="J8:K8"/>
    <mergeCell ref="L8:M8"/>
    <mergeCell ref="N8:O8"/>
    <mergeCell ref="P8:R8"/>
    <mergeCell ref="T8:X8"/>
    <mergeCell ref="F64:H64"/>
    <mergeCell ref="A65:C65"/>
    <mergeCell ref="G65:I65"/>
    <mergeCell ref="A66:C66"/>
    <mergeCell ref="G66:I66"/>
    <mergeCell ref="A70:C70"/>
    <mergeCell ref="G70:I70"/>
    <mergeCell ref="C71:G71"/>
    <mergeCell ref="H71:I71"/>
    <mergeCell ref="C72:G72"/>
    <mergeCell ref="C76:G76"/>
    <mergeCell ref="A8:A10"/>
    <mergeCell ref="B8:B10"/>
    <mergeCell ref="C8:C10"/>
    <mergeCell ref="D8:D10"/>
  </mergeCells>
  <printOptions horizontalCentered="1" verticalCentered="1"/>
  <pageMargins left="0" right="0" top="0.75" bottom="0.75" header="0.3" footer="0.3"/>
  <pageSetup paperSize="9" scale="72" fitToWidth="0" orientation="landscape"/>
  <headerFooter/>
  <colBreaks count="1" manualBreakCount="1">
    <brk id="19" max="5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6"/>
  <sheetViews>
    <sheetView view="pageBreakPreview" zoomScale="70" zoomScaleNormal="80" workbookViewId="0">
      <pane xSplit="9" ySplit="11" topLeftCell="J43" activePane="bottomRight" state="frozen"/>
      <selection/>
      <selection pane="topRight"/>
      <selection pane="bottomLeft"/>
      <selection pane="bottomRight" activeCell="J7" sqref="J7"/>
    </sheetView>
  </sheetViews>
  <sheetFormatPr defaultColWidth="9.18095238095238" defaultRowHeight="12.75"/>
  <cols>
    <col min="1" max="1" width="5" style="2" customWidth="1"/>
    <col min="2" max="2" width="30.2666666666667" style="2" customWidth="1"/>
    <col min="3" max="4" width="11.4571428571429" style="2" customWidth="1"/>
    <col min="5" max="8" width="9.72380952380952" style="2" hidden="1" customWidth="1"/>
    <col min="9" max="9" width="10.8190476190476" style="2" hidden="1" customWidth="1"/>
    <col min="10" max="14" width="17.7238095238095" style="2" customWidth="1"/>
    <col min="15" max="15" width="17" style="2" customWidth="1"/>
    <col min="16" max="16" width="9.81904761904762" style="2" customWidth="1"/>
    <col min="17" max="20" width="9.26666666666667" style="2" hidden="1" customWidth="1"/>
    <col min="21" max="21" width="11.4571428571429" style="2" hidden="1" customWidth="1"/>
    <col min="22" max="22" width="9.18095238095238" style="2"/>
    <col min="23" max="23" width="9.81904761904762" style="2" hidden="1" customWidth="1"/>
    <col min="24" max="16384" width="9.18095238095238" style="2"/>
  </cols>
  <sheetData>
    <row r="1" spans="1:9">
      <c r="A1" s="3"/>
      <c r="B1" s="3"/>
      <c r="C1" s="3"/>
      <c r="D1" s="3"/>
      <c r="E1" s="3"/>
      <c r="F1" s="3"/>
      <c r="G1" s="3"/>
      <c r="H1" s="3"/>
      <c r="I1" s="3"/>
    </row>
    <row r="2" spans="1:8">
      <c r="A2" s="3" t="s">
        <v>0</v>
      </c>
      <c r="B2" s="3"/>
      <c r="C2" s="3"/>
      <c r="D2" s="3"/>
      <c r="E2" s="3"/>
      <c r="F2" s="3"/>
      <c r="G2" s="3"/>
      <c r="H2" s="3"/>
    </row>
    <row r="3" spans="1:8">
      <c r="A3" s="3" t="s">
        <v>1</v>
      </c>
      <c r="B3" s="3"/>
      <c r="C3" s="3"/>
      <c r="D3" s="3"/>
      <c r="E3" s="3"/>
      <c r="F3" s="3"/>
      <c r="G3" s="3"/>
      <c r="H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4" t="s">
        <v>2</v>
      </c>
      <c r="C5" s="5" t="s">
        <v>3</v>
      </c>
      <c r="D5" s="5"/>
      <c r="E5" s="5"/>
      <c r="F5" s="5"/>
      <c r="G5" s="5"/>
      <c r="H5" s="5"/>
      <c r="I5" s="5"/>
    </row>
    <row r="6" spans="1:9">
      <c r="A6" s="4" t="s">
        <v>4</v>
      </c>
      <c r="C6" s="5" t="s">
        <v>5</v>
      </c>
      <c r="D6" s="5"/>
      <c r="E6" s="5"/>
      <c r="F6" s="5"/>
      <c r="G6" s="5"/>
      <c r="H6" s="5"/>
      <c r="I6" s="5"/>
    </row>
    <row r="7" spans="3:9">
      <c r="C7" s="6"/>
      <c r="D7" s="6"/>
      <c r="E7" s="6"/>
      <c r="F7" s="6"/>
      <c r="G7" s="6"/>
      <c r="H7" s="6"/>
      <c r="I7" s="6"/>
    </row>
    <row r="8" spans="1:21">
      <c r="A8" s="7" t="s">
        <v>7</v>
      </c>
      <c r="B8" s="7" t="s">
        <v>8</v>
      </c>
      <c r="C8" s="7" t="s">
        <v>9</v>
      </c>
      <c r="D8" s="8" t="s">
        <v>10</v>
      </c>
      <c r="E8" s="9" t="s">
        <v>11</v>
      </c>
      <c r="F8" s="10"/>
      <c r="G8" s="10"/>
      <c r="H8" s="10"/>
      <c r="I8" s="55"/>
      <c r="J8" s="128" t="s">
        <v>88</v>
      </c>
      <c r="K8" s="129"/>
      <c r="L8" s="128" t="s">
        <v>89</v>
      </c>
      <c r="M8" s="129"/>
      <c r="N8" s="128" t="s">
        <v>90</v>
      </c>
      <c r="O8" s="129"/>
      <c r="P8" s="130"/>
      <c r="Q8" s="74" t="s">
        <v>13</v>
      </c>
      <c r="R8" s="75"/>
      <c r="S8" s="75"/>
      <c r="T8" s="75"/>
      <c r="U8" s="86"/>
    </row>
    <row r="9" spans="1:25">
      <c r="A9" s="11"/>
      <c r="B9" s="11"/>
      <c r="C9" s="11"/>
      <c r="D9" s="12"/>
      <c r="E9" s="13" t="s">
        <v>14</v>
      </c>
      <c r="F9" s="13" t="s">
        <v>15</v>
      </c>
      <c r="G9" s="13" t="s">
        <v>16</v>
      </c>
      <c r="H9" s="13" t="s">
        <v>17</v>
      </c>
      <c r="I9" s="57">
        <v>2021</v>
      </c>
      <c r="J9" s="58" t="s">
        <v>18</v>
      </c>
      <c r="K9" s="58" t="s">
        <v>18</v>
      </c>
      <c r="L9" s="58" t="s">
        <v>18</v>
      </c>
      <c r="M9" s="58" t="s">
        <v>18</v>
      </c>
      <c r="N9" s="58" t="s">
        <v>18</v>
      </c>
      <c r="O9" s="58" t="s">
        <v>91</v>
      </c>
      <c r="P9" s="58" t="s">
        <v>20</v>
      </c>
      <c r="Q9" s="76" t="s">
        <v>14</v>
      </c>
      <c r="R9" s="76" t="s">
        <v>15</v>
      </c>
      <c r="S9" s="76" t="s">
        <v>16</v>
      </c>
      <c r="T9" s="76" t="s">
        <v>17</v>
      </c>
      <c r="U9" s="76" t="s">
        <v>21</v>
      </c>
      <c r="W9" s="58" t="s">
        <v>20</v>
      </c>
      <c r="Y9" s="2" t="s">
        <v>22</v>
      </c>
    </row>
    <row r="10" spans="1:25">
      <c r="A10" s="14"/>
      <c r="B10" s="14"/>
      <c r="C10" s="14"/>
      <c r="D10" s="15"/>
      <c r="E10" s="16"/>
      <c r="F10" s="16"/>
      <c r="G10" s="16"/>
      <c r="H10" s="16"/>
      <c r="I10" s="59"/>
      <c r="J10" s="107" t="s">
        <v>92</v>
      </c>
      <c r="K10" s="107" t="s">
        <v>93</v>
      </c>
      <c r="L10" s="107" t="s">
        <v>94</v>
      </c>
      <c r="M10" s="107" t="s">
        <v>95</v>
      </c>
      <c r="N10" s="107" t="s">
        <v>96</v>
      </c>
      <c r="O10" s="107" t="s">
        <v>97</v>
      </c>
      <c r="P10" s="60"/>
      <c r="Q10" s="77">
        <v>2020</v>
      </c>
      <c r="R10" s="77">
        <v>2020</v>
      </c>
      <c r="S10" s="77">
        <v>2020</v>
      </c>
      <c r="T10" s="77">
        <v>2020</v>
      </c>
      <c r="U10" s="77">
        <v>2020</v>
      </c>
      <c r="W10" s="60"/>
      <c r="Y10" s="126">
        <v>0.319444444444444</v>
      </c>
    </row>
    <row r="11" spans="1:23">
      <c r="A11" s="17">
        <v>1</v>
      </c>
      <c r="B11" s="17">
        <v>2</v>
      </c>
      <c r="C11" s="17">
        <v>3</v>
      </c>
      <c r="D11" s="17"/>
      <c r="E11" s="17">
        <v>4</v>
      </c>
      <c r="F11" s="17">
        <v>5</v>
      </c>
      <c r="G11" s="17">
        <v>6</v>
      </c>
      <c r="H11" s="17">
        <v>7</v>
      </c>
      <c r="I11" s="17">
        <v>8</v>
      </c>
      <c r="J11" s="61"/>
      <c r="K11" s="61"/>
      <c r="L11" s="61"/>
      <c r="M11" s="61"/>
      <c r="N11" s="61"/>
      <c r="O11" s="61"/>
      <c r="P11" s="61"/>
      <c r="Q11" s="78">
        <v>1</v>
      </c>
      <c r="R11" s="78">
        <v>2</v>
      </c>
      <c r="S11" s="78">
        <v>3</v>
      </c>
      <c r="T11" s="78">
        <v>4</v>
      </c>
      <c r="U11" s="87">
        <v>5</v>
      </c>
      <c r="W11" s="61"/>
    </row>
    <row r="12" spans="1:23">
      <c r="A12" s="18"/>
      <c r="B12" s="19"/>
      <c r="C12" s="20"/>
      <c r="D12" s="20"/>
      <c r="E12" s="21"/>
      <c r="F12" s="21"/>
      <c r="G12" s="21"/>
      <c r="H12" s="21"/>
      <c r="I12" s="21"/>
      <c r="J12" s="62"/>
      <c r="K12" s="62"/>
      <c r="L12" s="62"/>
      <c r="M12" s="62"/>
      <c r="N12" s="62"/>
      <c r="O12" s="62"/>
      <c r="P12" s="62"/>
      <c r="Q12" s="79"/>
      <c r="R12" s="79"/>
      <c r="S12" s="79"/>
      <c r="T12" s="79"/>
      <c r="U12" s="79"/>
      <c r="W12" s="62"/>
    </row>
    <row r="13" ht="15.75" hidden="1" customHeight="1" spans="1:23">
      <c r="A13" s="22" t="s">
        <v>25</v>
      </c>
      <c r="B13" s="19" t="s">
        <v>26</v>
      </c>
      <c r="C13" s="20"/>
      <c r="D13" s="20"/>
      <c r="E13" s="21"/>
      <c r="F13" s="21"/>
      <c r="G13" s="21"/>
      <c r="H13" s="21"/>
      <c r="I13" s="21"/>
      <c r="J13" s="63"/>
      <c r="K13" s="63"/>
      <c r="L13" s="63"/>
      <c r="M13" s="63"/>
      <c r="N13" s="63"/>
      <c r="O13" s="63"/>
      <c r="P13" s="63"/>
      <c r="Q13" s="68"/>
      <c r="R13" s="68"/>
      <c r="S13" s="68"/>
      <c r="T13" s="68"/>
      <c r="U13" s="68"/>
      <c r="W13" s="63"/>
    </row>
    <row r="14" ht="15.75" hidden="1" customHeight="1" spans="1:23">
      <c r="A14" s="23"/>
      <c r="B14" s="24" t="s">
        <v>27</v>
      </c>
      <c r="C14" s="20" t="s">
        <v>28</v>
      </c>
      <c r="D14" s="20"/>
      <c r="E14" s="21"/>
      <c r="F14" s="21"/>
      <c r="G14" s="21"/>
      <c r="H14" s="21"/>
      <c r="I14" s="21"/>
      <c r="J14" s="63"/>
      <c r="K14" s="63"/>
      <c r="L14" s="63"/>
      <c r="M14" s="63"/>
      <c r="N14" s="63"/>
      <c r="O14" s="63"/>
      <c r="P14" s="63">
        <f>SUM(J14:O14)</f>
        <v>0</v>
      </c>
      <c r="Q14" s="68"/>
      <c r="R14" s="68"/>
      <c r="S14" s="68"/>
      <c r="T14" s="68"/>
      <c r="U14" s="68"/>
      <c r="W14" s="63">
        <f>SUM(N14:V14)</f>
        <v>0</v>
      </c>
    </row>
    <row r="15" ht="15.75" hidden="1" customHeight="1" spans="1:23">
      <c r="A15" s="23"/>
      <c r="B15" s="24" t="s">
        <v>29</v>
      </c>
      <c r="C15" s="20" t="s">
        <v>30</v>
      </c>
      <c r="D15" s="20"/>
      <c r="E15" s="21">
        <v>100428</v>
      </c>
      <c r="F15" s="21">
        <v>88615</v>
      </c>
      <c r="G15" s="21">
        <v>104448</v>
      </c>
      <c r="H15" s="21">
        <v>108237</v>
      </c>
      <c r="I15" s="21">
        <v>401728</v>
      </c>
      <c r="J15" s="63"/>
      <c r="K15" s="63"/>
      <c r="L15" s="63"/>
      <c r="M15" s="63"/>
      <c r="N15" s="63"/>
      <c r="O15" s="63"/>
      <c r="P15" s="63">
        <f>SUM(J15:O15)</f>
        <v>0</v>
      </c>
      <c r="Q15" s="68"/>
      <c r="R15" s="68"/>
      <c r="S15" s="68"/>
      <c r="T15" s="68"/>
      <c r="U15" s="68"/>
      <c r="W15" s="63">
        <f>SUM(N15:V15)</f>
        <v>0</v>
      </c>
    </row>
    <row r="16" ht="15.75" hidden="1" customHeight="1" spans="1:23">
      <c r="A16" s="23"/>
      <c r="B16" s="24"/>
      <c r="C16" s="20" t="s">
        <v>31</v>
      </c>
      <c r="D16" s="20"/>
      <c r="E16" s="21">
        <v>126851</v>
      </c>
      <c r="F16" s="21">
        <v>111958</v>
      </c>
      <c r="G16" s="21">
        <v>131927</v>
      </c>
      <c r="H16" s="21">
        <v>136680</v>
      </c>
      <c r="I16" s="21">
        <v>507416</v>
      </c>
      <c r="J16" s="63"/>
      <c r="K16" s="63"/>
      <c r="L16" s="63"/>
      <c r="M16" s="63"/>
      <c r="N16" s="63"/>
      <c r="O16" s="63"/>
      <c r="P16" s="63">
        <f>SUM(J16:O16)</f>
        <v>0</v>
      </c>
      <c r="Q16" s="68"/>
      <c r="R16" s="68"/>
      <c r="S16" s="68"/>
      <c r="T16" s="68"/>
      <c r="U16" s="68"/>
      <c r="W16" s="63">
        <f>SUM(N16:V16)</f>
        <v>0</v>
      </c>
    </row>
    <row r="17" ht="15.75" hidden="1" customHeight="1" spans="1:23">
      <c r="A17" s="18"/>
      <c r="B17" s="24" t="s">
        <v>32</v>
      </c>
      <c r="C17" s="20" t="s">
        <v>33</v>
      </c>
      <c r="D17" s="20"/>
      <c r="E17" s="21"/>
      <c r="F17" s="21"/>
      <c r="G17" s="21"/>
      <c r="H17" s="21"/>
      <c r="I17" s="21"/>
      <c r="J17" s="63"/>
      <c r="K17" s="63"/>
      <c r="L17" s="63"/>
      <c r="M17" s="63"/>
      <c r="N17" s="63"/>
      <c r="O17" s="63"/>
      <c r="P17" s="63"/>
      <c r="Q17" s="68"/>
      <c r="R17" s="68"/>
      <c r="S17" s="68"/>
      <c r="T17" s="68"/>
      <c r="U17" s="68"/>
      <c r="W17" s="63"/>
    </row>
    <row r="18" ht="15.75" hidden="1" customHeight="1" spans="1:23">
      <c r="A18" s="18"/>
      <c r="B18" s="18"/>
      <c r="C18" s="20"/>
      <c r="D18" s="20"/>
      <c r="E18" s="21"/>
      <c r="F18" s="21"/>
      <c r="G18" s="21"/>
      <c r="H18" s="21"/>
      <c r="I18" s="21"/>
      <c r="J18" s="63"/>
      <c r="K18" s="63"/>
      <c r="L18" s="63"/>
      <c r="M18" s="63"/>
      <c r="N18" s="63"/>
      <c r="O18" s="63"/>
      <c r="P18" s="63"/>
      <c r="Q18" s="68"/>
      <c r="R18" s="68"/>
      <c r="S18" s="68"/>
      <c r="T18" s="68"/>
      <c r="U18" s="68"/>
      <c r="W18" s="63"/>
    </row>
    <row r="19" spans="1:23">
      <c r="A19" s="25" t="s">
        <v>34</v>
      </c>
      <c r="B19" s="26" t="s">
        <v>35</v>
      </c>
      <c r="E19" s="21"/>
      <c r="F19" s="21"/>
      <c r="G19" s="21"/>
      <c r="H19" s="21"/>
      <c r="I19" s="21"/>
      <c r="J19" s="63"/>
      <c r="K19" s="63"/>
      <c r="L19" s="63"/>
      <c r="M19" s="63"/>
      <c r="N19" s="63"/>
      <c r="O19" s="63"/>
      <c r="P19" s="63"/>
      <c r="Q19" s="79"/>
      <c r="R19" s="79"/>
      <c r="S19" s="79"/>
      <c r="T19" s="79"/>
      <c r="U19" s="79"/>
      <c r="W19" s="63"/>
    </row>
    <row r="20" spans="1:23">
      <c r="A20" s="27"/>
      <c r="B20" s="28" t="s">
        <v>27</v>
      </c>
      <c r="C20" s="29" t="s">
        <v>28</v>
      </c>
      <c r="D20" s="30"/>
      <c r="E20" s="31">
        <f>$I$20/4</f>
        <v>0</v>
      </c>
      <c r="F20" s="31">
        <f>$I$20/4</f>
        <v>0</v>
      </c>
      <c r="G20" s="31">
        <f>$I$20/4</f>
        <v>0</v>
      </c>
      <c r="H20" s="31">
        <f>$I$20/4</f>
        <v>0</v>
      </c>
      <c r="I20" s="31"/>
      <c r="J20" s="64">
        <v>1</v>
      </c>
      <c r="K20" s="64">
        <v>1</v>
      </c>
      <c r="L20" s="64">
        <v>1</v>
      </c>
      <c r="M20" s="64">
        <f>1</f>
        <v>1</v>
      </c>
      <c r="N20" s="64">
        <v>1</v>
      </c>
      <c r="O20" s="64">
        <v>1</v>
      </c>
      <c r="P20" s="64">
        <f>SUM(J20:O20)</f>
        <v>6</v>
      </c>
      <c r="Q20" s="80" t="e">
        <f>SUM(#REF!)</f>
        <v>#REF!</v>
      </c>
      <c r="R20" s="80">
        <f>SUM(J20:L20)</f>
        <v>3</v>
      </c>
      <c r="S20" s="80">
        <f>SUM(M20:O20)</f>
        <v>3</v>
      </c>
      <c r="T20" s="80" t="e">
        <f>SUM(#REF!)</f>
        <v>#REF!</v>
      </c>
      <c r="U20" s="80" t="e">
        <f>SUM(Q20:T20)</f>
        <v>#REF!</v>
      </c>
      <c r="W20" s="64">
        <f>SUM(J20:O20)</f>
        <v>6</v>
      </c>
    </row>
    <row r="21" spans="1:23">
      <c r="A21" s="32"/>
      <c r="B21" s="28" t="s">
        <v>36</v>
      </c>
      <c r="C21" s="29" t="s">
        <v>37</v>
      </c>
      <c r="D21" s="30"/>
      <c r="E21" s="21"/>
      <c r="F21" s="21"/>
      <c r="G21" s="21"/>
      <c r="H21" s="21"/>
      <c r="I21" s="21"/>
      <c r="J21" s="64">
        <v>1038</v>
      </c>
      <c r="K21" s="64">
        <f>594+545</f>
        <v>1139</v>
      </c>
      <c r="L21" s="64">
        <f>522+546</f>
        <v>1068</v>
      </c>
      <c r="M21" s="131">
        <v>1100</v>
      </c>
      <c r="N21" s="64">
        <f>[1]K!$J$12</f>
        <v>1141</v>
      </c>
      <c r="O21" s="64">
        <f>[1]K!$J$13</f>
        <v>883</v>
      </c>
      <c r="P21" s="64">
        <f>SUM(J21:O21)</f>
        <v>6369</v>
      </c>
      <c r="Q21" s="80" t="e">
        <f>SUM(#REF!)</f>
        <v>#REF!</v>
      </c>
      <c r="R21" s="80">
        <f>SUM(J21:L21)</f>
        <v>3245</v>
      </c>
      <c r="S21" s="80">
        <f>SUM(M21:O21)</f>
        <v>3124</v>
      </c>
      <c r="T21" s="80" t="e">
        <f>SUM(#REF!)</f>
        <v>#REF!</v>
      </c>
      <c r="U21" s="80" t="e">
        <f>SUM(Q21:T21)</f>
        <v>#REF!</v>
      </c>
      <c r="W21" s="64">
        <f>SUM(J21:O21)</f>
        <v>6369</v>
      </c>
    </row>
    <row r="22" spans="1:23">
      <c r="A22" s="33"/>
      <c r="B22" s="28"/>
      <c r="C22" s="29" t="s">
        <v>31</v>
      </c>
      <c r="D22" s="30"/>
      <c r="E22" s="21"/>
      <c r="F22" s="21"/>
      <c r="G22" s="21"/>
      <c r="H22" s="21"/>
      <c r="I22" s="21"/>
      <c r="J22" s="64">
        <v>1429</v>
      </c>
      <c r="K22" s="64">
        <f>(268+86+(240*2)+392+(153*2))</f>
        <v>1532</v>
      </c>
      <c r="L22" s="64">
        <f>760+687</f>
        <v>1447</v>
      </c>
      <c r="M22" s="64">
        <v>1312</v>
      </c>
      <c r="N22" s="64">
        <v>1507</v>
      </c>
      <c r="O22" s="64">
        <v>1034</v>
      </c>
      <c r="P22" s="64">
        <f>SUM(J22:O22)</f>
        <v>8261</v>
      </c>
      <c r="Q22" s="80" t="e">
        <f>SUM(#REF!)</f>
        <v>#REF!</v>
      </c>
      <c r="R22" s="80">
        <f>SUM(J22:L22)</f>
        <v>4408</v>
      </c>
      <c r="S22" s="80">
        <f>SUM(M22:O22)</f>
        <v>3853</v>
      </c>
      <c r="T22" s="80" t="e">
        <f>SUM(#REF!)</f>
        <v>#REF!</v>
      </c>
      <c r="U22" s="80" t="e">
        <f>SUM(Q22:T22)</f>
        <v>#REF!</v>
      </c>
      <c r="W22" s="64">
        <f>SUM(J22:O22)</f>
        <v>8261</v>
      </c>
    </row>
    <row r="23" spans="1:23">
      <c r="A23" s="33"/>
      <c r="B23" s="28" t="s">
        <v>38</v>
      </c>
      <c r="C23" s="29" t="s">
        <v>39</v>
      </c>
      <c r="D23" s="30"/>
      <c r="E23" s="21"/>
      <c r="F23" s="21"/>
      <c r="G23" s="21"/>
      <c r="H23" s="21"/>
      <c r="I23" s="21"/>
      <c r="J23" s="64">
        <f>J21/1</f>
        <v>1038</v>
      </c>
      <c r="K23" s="64">
        <f>K21/K20</f>
        <v>1139</v>
      </c>
      <c r="L23" s="64">
        <f t="shared" ref="L23:O23" si="0">L21</f>
        <v>1068</v>
      </c>
      <c r="M23" s="64">
        <f t="shared" si="0"/>
        <v>1100</v>
      </c>
      <c r="N23" s="64">
        <f t="shared" si="0"/>
        <v>1141</v>
      </c>
      <c r="O23" s="64">
        <f t="shared" si="0"/>
        <v>883</v>
      </c>
      <c r="P23" s="64">
        <f>AVERAGE(J23:O23)</f>
        <v>1061.5</v>
      </c>
      <c r="Q23" s="80" t="e">
        <f>SUM(#REF!)</f>
        <v>#REF!</v>
      </c>
      <c r="R23" s="80">
        <f>SUM(J23:L23)</f>
        <v>3245</v>
      </c>
      <c r="S23" s="80">
        <f>SUM(M23:O23)</f>
        <v>3124</v>
      </c>
      <c r="T23" s="80" t="e">
        <f>SUM(#REF!)</f>
        <v>#REF!</v>
      </c>
      <c r="U23" s="80" t="e">
        <f>SUM(Q23:T23)</f>
        <v>#REF!</v>
      </c>
      <c r="W23" s="64">
        <f>SUM(J23:O23)</f>
        <v>6369</v>
      </c>
    </row>
    <row r="24" spans="1:23">
      <c r="A24" s="18"/>
      <c r="B24" s="18"/>
      <c r="C24" s="20"/>
      <c r="D24" s="20"/>
      <c r="E24" s="21"/>
      <c r="F24" s="21"/>
      <c r="G24" s="21"/>
      <c r="H24" s="21"/>
      <c r="I24" s="21"/>
      <c r="J24" s="63"/>
      <c r="K24" s="64"/>
      <c r="L24" s="64"/>
      <c r="M24" s="63"/>
      <c r="N24" s="104"/>
      <c r="O24" s="104"/>
      <c r="P24" s="63"/>
      <c r="Q24" s="81"/>
      <c r="R24" s="81"/>
      <c r="S24" s="81"/>
      <c r="T24" s="81"/>
      <c r="U24" s="81"/>
      <c r="W24" s="63"/>
    </row>
    <row r="25" spans="1:23">
      <c r="A25" s="22" t="s">
        <v>40</v>
      </c>
      <c r="B25" s="19" t="s">
        <v>41</v>
      </c>
      <c r="C25" s="20"/>
      <c r="D25" s="20"/>
      <c r="E25" s="34"/>
      <c r="F25" s="34"/>
      <c r="G25" s="34"/>
      <c r="H25" s="34"/>
      <c r="I25" s="34"/>
      <c r="J25" s="38"/>
      <c r="K25" s="38"/>
      <c r="L25" s="38"/>
      <c r="M25" s="38"/>
      <c r="N25" s="38"/>
      <c r="O25" s="38"/>
      <c r="P25" s="63"/>
      <c r="Q25" s="81"/>
      <c r="R25" s="81"/>
      <c r="S25" s="81"/>
      <c r="T25" s="81"/>
      <c r="U25" s="81"/>
      <c r="W25" s="63"/>
    </row>
    <row r="26" s="127" customFormat="1" spans="1:23">
      <c r="A26" s="105"/>
      <c r="B26" s="105" t="s">
        <v>42</v>
      </c>
      <c r="C26" s="106" t="s">
        <v>43</v>
      </c>
      <c r="D26" s="34">
        <f>D27+D28</f>
        <v>1</v>
      </c>
      <c r="E26" s="34">
        <f>E27+E28</f>
        <v>1</v>
      </c>
      <c r="F26" s="34">
        <f t="shared" ref="F26:H26" si="1">F27+F28</f>
        <v>1</v>
      </c>
      <c r="G26" s="34">
        <f t="shared" si="1"/>
        <v>1</v>
      </c>
      <c r="H26" s="34">
        <f t="shared" si="1"/>
        <v>1</v>
      </c>
      <c r="I26" s="34"/>
      <c r="J26" s="34">
        <f>[2]K!$O$8</f>
        <v>0</v>
      </c>
      <c r="K26" s="34">
        <f>K27+K28</f>
        <v>0</v>
      </c>
      <c r="L26" s="34">
        <f>L27+L28</f>
        <v>0</v>
      </c>
      <c r="M26" s="34">
        <f>M27+M28</f>
        <v>0</v>
      </c>
      <c r="N26" s="34">
        <f>[1]K!$M$12</f>
        <v>0</v>
      </c>
      <c r="O26" s="34">
        <v>0</v>
      </c>
      <c r="P26" s="38">
        <f>P27+P28</f>
        <v>0.5</v>
      </c>
      <c r="Q26" s="81" t="e">
        <f>AVERAGE(#REF!)</f>
        <v>#REF!</v>
      </c>
      <c r="R26" s="81">
        <f>AVERAGE(J26:L26)</f>
        <v>0</v>
      </c>
      <c r="S26" s="81">
        <f>AVERAGE(M26:O26)</f>
        <v>0</v>
      </c>
      <c r="T26" s="81" t="e">
        <f>AVERAGE(#REF!)</f>
        <v>#REF!</v>
      </c>
      <c r="U26" s="81" t="e">
        <f t="shared" ref="U26:U30" si="2">AVERAGE(Q26:T26)</f>
        <v>#REF!</v>
      </c>
      <c r="V26" s="127" t="s">
        <v>44</v>
      </c>
      <c r="W26" s="38">
        <f>W27+W28</f>
        <v>0.5</v>
      </c>
    </row>
    <row r="27" s="127" customFormat="1" spans="1:23">
      <c r="A27" s="105"/>
      <c r="B27" s="105" t="s">
        <v>45</v>
      </c>
      <c r="C27" s="106" t="s">
        <v>43</v>
      </c>
      <c r="D27" s="34">
        <v>0.5</v>
      </c>
      <c r="E27" s="34">
        <v>0.5</v>
      </c>
      <c r="F27" s="34">
        <v>0.5</v>
      </c>
      <c r="G27" s="34">
        <v>0.5</v>
      </c>
      <c r="H27" s="34">
        <v>0.5</v>
      </c>
      <c r="I27" s="34"/>
      <c r="J27" s="38">
        <f>[2]K!$M$8</f>
        <v>0</v>
      </c>
      <c r="K27" s="34">
        <f>[2]K!$M$9</f>
        <v>0</v>
      </c>
      <c r="L27" s="38">
        <v>0</v>
      </c>
      <c r="M27" s="38">
        <f>[1]K!$M$11</f>
        <v>0</v>
      </c>
      <c r="N27" s="38">
        <f>[1]K!$N$12</f>
        <v>1.5</v>
      </c>
      <c r="O27" s="38">
        <v>0</v>
      </c>
      <c r="P27" s="38">
        <f>AVERAGE(J27:O27)</f>
        <v>0.25</v>
      </c>
      <c r="Q27" s="81" t="e">
        <f>AVERAGE(#REF!)</f>
        <v>#REF!</v>
      </c>
      <c r="R27" s="81">
        <f>AVERAGE(J27:L27)</f>
        <v>0</v>
      </c>
      <c r="S27" s="81">
        <f>AVERAGE(M27:O27)</f>
        <v>0.5</v>
      </c>
      <c r="T27" s="81" t="e">
        <f>AVERAGE(#REF!)</f>
        <v>#REF!</v>
      </c>
      <c r="U27" s="81" t="e">
        <f t="shared" si="2"/>
        <v>#REF!</v>
      </c>
      <c r="W27" s="38">
        <f>AVERAGE(J27:O27)</f>
        <v>0.25</v>
      </c>
    </row>
    <row r="28" s="127" customFormat="1" spans="1:23">
      <c r="A28" s="105"/>
      <c r="B28" s="105" t="s">
        <v>46</v>
      </c>
      <c r="C28" s="106" t="s">
        <v>43</v>
      </c>
      <c r="D28" s="34">
        <v>0.5</v>
      </c>
      <c r="E28" s="34">
        <v>0.5</v>
      </c>
      <c r="F28" s="34">
        <v>0.5</v>
      </c>
      <c r="G28" s="34">
        <v>0.5</v>
      </c>
      <c r="H28" s="34">
        <v>0.5</v>
      </c>
      <c r="I28" s="34"/>
      <c r="J28" s="38">
        <f>[2]K!$M$8</f>
        <v>0</v>
      </c>
      <c r="K28" s="38">
        <f>[2]K!$N$9</f>
        <v>0</v>
      </c>
      <c r="L28" s="38">
        <v>0</v>
      </c>
      <c r="M28" s="38">
        <f>[1]K!$N$11</f>
        <v>0</v>
      </c>
      <c r="N28" s="38">
        <f>[1]K!$N$12</f>
        <v>1.5</v>
      </c>
      <c r="O28" s="38">
        <v>0</v>
      </c>
      <c r="P28" s="38">
        <f>AVERAGE(J28:O28)</f>
        <v>0.25</v>
      </c>
      <c r="Q28" s="81" t="e">
        <f>AVERAGE(#REF!)</f>
        <v>#REF!</v>
      </c>
      <c r="R28" s="81">
        <f>AVERAGE(J28:L28)</f>
        <v>0</v>
      </c>
      <c r="S28" s="81">
        <f>AVERAGE(M28:O28)</f>
        <v>0.5</v>
      </c>
      <c r="T28" s="81" t="e">
        <f>AVERAGE(#REF!)</f>
        <v>#REF!</v>
      </c>
      <c r="U28" s="81" t="e">
        <f t="shared" si="2"/>
        <v>#REF!</v>
      </c>
      <c r="W28" s="38">
        <f>AVERAGE(J28:O28)</f>
        <v>0.25</v>
      </c>
    </row>
    <row r="29" s="127" customFormat="1" spans="1:23">
      <c r="A29" s="105"/>
      <c r="B29" s="105" t="s">
        <v>47</v>
      </c>
      <c r="C29" s="106" t="s">
        <v>43</v>
      </c>
      <c r="D29" s="34"/>
      <c r="E29" s="34">
        <v>13</v>
      </c>
      <c r="F29" s="34">
        <v>13</v>
      </c>
      <c r="G29" s="34">
        <v>13</v>
      </c>
      <c r="H29" s="34">
        <v>13</v>
      </c>
      <c r="I29" s="34"/>
      <c r="J29" s="38">
        <f>[1]K!$L$8</f>
        <v>0.75</v>
      </c>
      <c r="K29" s="38">
        <f>[1]K!$L$9</f>
        <v>0.999999999941792</v>
      </c>
      <c r="L29" s="38">
        <f>[1]K!$L$10</f>
        <v>8.00000000005821</v>
      </c>
      <c r="M29" s="38">
        <f>[1]K!$L$11</f>
        <v>0.999999999941792</v>
      </c>
      <c r="N29" s="38">
        <f>[1]K!$L$12</f>
        <v>7.5</v>
      </c>
      <c r="O29" s="38">
        <v>13</v>
      </c>
      <c r="P29" s="38">
        <f>AVERAGE(J29:O29)</f>
        <v>5.20833333332363</v>
      </c>
      <c r="Q29" s="81" t="e">
        <f>AVERAGE(#REF!)</f>
        <v>#REF!</v>
      </c>
      <c r="R29" s="81">
        <f>AVERAGE(J29:L29)</f>
        <v>3.25</v>
      </c>
      <c r="S29" s="81">
        <f>AVERAGE(M29:O29)</f>
        <v>7.16666666664726</v>
      </c>
      <c r="T29" s="81" t="e">
        <f>AVERAGE(#REF!)</f>
        <v>#REF!</v>
      </c>
      <c r="U29" s="81" t="e">
        <f t="shared" si="2"/>
        <v>#REF!</v>
      </c>
      <c r="W29" s="38">
        <f>AVERAGE(J29:O29)</f>
        <v>5.20833333332363</v>
      </c>
    </row>
    <row r="30" s="127" customFormat="1" spans="1:23">
      <c r="A30" s="105"/>
      <c r="B30" s="105" t="s">
        <v>48</v>
      </c>
      <c r="C30" s="106" t="s">
        <v>43</v>
      </c>
      <c r="D30" s="34">
        <v>1.5</v>
      </c>
      <c r="E30" s="34">
        <v>2.3</v>
      </c>
      <c r="F30" s="34">
        <v>2.3</v>
      </c>
      <c r="G30" s="34">
        <v>2.3</v>
      </c>
      <c r="H30" s="34">
        <v>2.3</v>
      </c>
      <c r="I30" s="34"/>
      <c r="J30" s="38">
        <f>[1]K!$P$8/2</f>
        <v>1.125</v>
      </c>
      <c r="K30" s="38">
        <f>[1]K!$P$9/2</f>
        <v>1.04166666665697</v>
      </c>
      <c r="L30" s="38">
        <f>[1]K!$P$10/2</f>
        <v>0.916666666686069</v>
      </c>
      <c r="M30" s="38">
        <f>[1]K!$P$11</f>
        <v>1.16666666680248</v>
      </c>
      <c r="N30" s="38">
        <f>[1]K!$P$12</f>
        <v>1.41666666674428</v>
      </c>
      <c r="O30" s="38">
        <f>[1]K!$P$13</f>
        <v>1.48333333345363</v>
      </c>
      <c r="P30" s="38">
        <f>AVERAGE(J30:O30)</f>
        <v>1.1916666667239</v>
      </c>
      <c r="Q30" s="81" t="e">
        <f>AVERAGE(#REF!)</f>
        <v>#REF!</v>
      </c>
      <c r="R30" s="81">
        <f>AVERAGE(J30:L30)</f>
        <v>1.02777777778101</v>
      </c>
      <c r="S30" s="81">
        <f>AVERAGE(M30:O30)</f>
        <v>1.3555555556668</v>
      </c>
      <c r="T30" s="81" t="e">
        <f>AVERAGE(#REF!)</f>
        <v>#REF!</v>
      </c>
      <c r="U30" s="81" t="e">
        <f t="shared" si="2"/>
        <v>#REF!</v>
      </c>
      <c r="W30" s="38">
        <f>AVERAGE(J30:O30)</f>
        <v>1.1916666667239</v>
      </c>
    </row>
    <row r="31" spans="1:23">
      <c r="A31" s="18"/>
      <c r="B31" s="18" t="s">
        <v>49</v>
      </c>
      <c r="C31" s="20" t="s">
        <v>43</v>
      </c>
      <c r="D31" s="21"/>
      <c r="E31" s="38">
        <f t="shared" ref="E31:H31" si="3">E32+E35</f>
        <v>23.86</v>
      </c>
      <c r="F31" s="38">
        <f t="shared" si="3"/>
        <v>23.86</v>
      </c>
      <c r="G31" s="38">
        <f t="shared" si="3"/>
        <v>23.86</v>
      </c>
      <c r="H31" s="38">
        <f t="shared" si="3"/>
        <v>23.86</v>
      </c>
      <c r="I31" s="38"/>
      <c r="J31" s="38">
        <f>[1]K!$Q$8</f>
        <v>54</v>
      </c>
      <c r="K31" s="38">
        <f>[1]K!$Q$9</f>
        <v>36</v>
      </c>
      <c r="L31" s="38">
        <f>[1]K!$Q$10</f>
        <v>30</v>
      </c>
      <c r="M31" s="38">
        <f>[1]K!$Q$11</f>
        <v>31.2499999998836</v>
      </c>
      <c r="N31" s="38">
        <f>[1]K!$Q$12</f>
        <v>35.5833333333721</v>
      </c>
      <c r="O31" s="38">
        <f>[1]K!$Q$13</f>
        <v>23.0333333333256</v>
      </c>
      <c r="P31" s="63">
        <f>P32+P35</f>
        <v>34.9777777777635</v>
      </c>
      <c r="Q31" s="81" t="e">
        <f>Q32+Q35</f>
        <v>#REF!</v>
      </c>
      <c r="R31" s="81">
        <f>R32+R35</f>
        <v>40</v>
      </c>
      <c r="S31" s="81">
        <f>S32+S35</f>
        <v>29.9555555555271</v>
      </c>
      <c r="T31" s="81" t="e">
        <f t="shared" ref="T31:U31" si="4">T32+T35</f>
        <v>#REF!</v>
      </c>
      <c r="U31" s="81" t="e">
        <f t="shared" si="4"/>
        <v>#REF!</v>
      </c>
      <c r="W31" s="63">
        <f>W32+W35</f>
        <v>34.9777777777635</v>
      </c>
    </row>
    <row r="32" spans="1:23">
      <c r="A32" s="18"/>
      <c r="B32" s="18" t="s">
        <v>50</v>
      </c>
      <c r="C32" s="20" t="s">
        <v>43</v>
      </c>
      <c r="D32" s="21"/>
      <c r="E32" s="34">
        <f t="shared" ref="E32:H32" si="5">E33+E34</f>
        <v>18.86</v>
      </c>
      <c r="F32" s="34">
        <f t="shared" si="5"/>
        <v>18.86</v>
      </c>
      <c r="G32" s="34">
        <f t="shared" si="5"/>
        <v>18.86</v>
      </c>
      <c r="H32" s="34">
        <f t="shared" si="5"/>
        <v>18.86</v>
      </c>
      <c r="I32" s="34"/>
      <c r="J32" s="38">
        <f>[1]K!$R$8</f>
        <v>50.1666666665697</v>
      </c>
      <c r="K32" s="38">
        <f>[1]K!$R$9</f>
        <v>32.9166666665697</v>
      </c>
      <c r="L32" s="38">
        <f>[1]K!$R$10</f>
        <v>27.8333333332557</v>
      </c>
      <c r="M32" s="38">
        <f>[1]K!$R$11</f>
        <v>28.3833333333023</v>
      </c>
      <c r="N32" s="38">
        <f>[1]K!$R$12</f>
        <v>29.5166666666628</v>
      </c>
      <c r="O32" s="38">
        <f>[1]K!$R$13</f>
        <v>18.7000000000116</v>
      </c>
      <c r="P32" s="110">
        <f>P33+P34</f>
        <v>31.2527777777286</v>
      </c>
      <c r="Q32" s="121" t="e">
        <f>Q33+Q34</f>
        <v>#REF!</v>
      </c>
      <c r="R32" s="81">
        <f>R33+R34</f>
        <v>36.9722222221317</v>
      </c>
      <c r="S32" s="81">
        <f>S33+S34</f>
        <v>25.5333333333256</v>
      </c>
      <c r="T32" s="81" t="e">
        <f t="shared" ref="T32:U32" si="6">T33+T34</f>
        <v>#REF!</v>
      </c>
      <c r="U32" s="81" t="e">
        <f t="shared" si="6"/>
        <v>#REF!</v>
      </c>
      <c r="W32" s="63">
        <f>W33+W34</f>
        <v>31.2527777777286</v>
      </c>
    </row>
    <row r="33" s="1" customFormat="1" spans="1:23">
      <c r="A33" s="39"/>
      <c r="B33" s="39" t="s">
        <v>51</v>
      </c>
      <c r="C33" s="40" t="s">
        <v>43</v>
      </c>
      <c r="D33" s="21"/>
      <c r="E33" s="34">
        <v>18.36</v>
      </c>
      <c r="F33" s="34">
        <v>18.36</v>
      </c>
      <c r="G33" s="34">
        <v>18.36</v>
      </c>
      <c r="H33" s="34">
        <v>18.36</v>
      </c>
      <c r="I33" s="34"/>
      <c r="J33" s="38">
        <f>[1]K!$U$8</f>
        <v>44.5666666663019</v>
      </c>
      <c r="K33" s="38">
        <f>[1]K!$U$9</f>
        <v>32.9166666665697</v>
      </c>
      <c r="L33" s="38">
        <f>[1]K!$U$10</f>
        <v>21.317777776625</v>
      </c>
      <c r="M33" s="38">
        <f>[1]K!$U$11</f>
        <v>25.8833333333023</v>
      </c>
      <c r="N33" s="38">
        <f>[1]K!$U$12</f>
        <v>29.1333333333295</v>
      </c>
      <c r="O33" s="38">
        <f>[1]K!$U$13</f>
        <v>18.3166666666783</v>
      </c>
      <c r="P33" s="132">
        <f>AVERAGE(J33:O33)</f>
        <v>28.6890740738011</v>
      </c>
      <c r="Q33" s="124" t="e">
        <f>AVERAGE(#REF!)</f>
        <v>#REF!</v>
      </c>
      <c r="R33" s="83">
        <f>AVERAGE(J33:L33)</f>
        <v>32.9337037031655</v>
      </c>
      <c r="S33" s="83">
        <f>AVERAGE(M33:O33)</f>
        <v>24.4444444444367</v>
      </c>
      <c r="T33" s="83" t="e">
        <f>AVERAGE(#REF!)</f>
        <v>#REF!</v>
      </c>
      <c r="U33" s="83" t="e">
        <f t="shared" ref="U33:U35" si="7">AVERAGE(Q33:T33)</f>
        <v>#REF!</v>
      </c>
      <c r="V33" s="1">
        <f>J23/J33/2*2</f>
        <v>23.2909498879992</v>
      </c>
      <c r="W33" s="63">
        <f>AVERAGE(J33:O33)</f>
        <v>28.6890740738011</v>
      </c>
    </row>
    <row r="34" spans="1:23">
      <c r="A34" s="18"/>
      <c r="B34" s="18" t="s">
        <v>52</v>
      </c>
      <c r="C34" s="20" t="s">
        <v>43</v>
      </c>
      <c r="D34" s="21"/>
      <c r="E34" s="34">
        <v>0.5</v>
      </c>
      <c r="F34" s="34">
        <v>0.5</v>
      </c>
      <c r="G34" s="34">
        <v>0.5</v>
      </c>
      <c r="H34" s="34">
        <v>0.5</v>
      </c>
      <c r="I34" s="34"/>
      <c r="J34" s="38">
        <f>[1]K!$S$8</f>
        <v>5.60000000026776</v>
      </c>
      <c r="K34" s="38">
        <f>[1]K!$S$9</f>
        <v>0</v>
      </c>
      <c r="L34" s="38">
        <f>[1]K!$S$10</f>
        <v>6.51555555663072</v>
      </c>
      <c r="M34" s="38">
        <f>[1]K!$S$11</f>
        <v>2.5</v>
      </c>
      <c r="N34" s="38">
        <f>[1]K!$S$12</f>
        <v>0.383333333333334</v>
      </c>
      <c r="O34" s="38">
        <f>[1]K!$S$13</f>
        <v>0.383333333333334</v>
      </c>
      <c r="P34" s="110">
        <f>AVERAGE(J34:O34)</f>
        <v>2.56370370392752</v>
      </c>
      <c r="Q34" s="121" t="e">
        <f>AVERAGE(#REF!)</f>
        <v>#REF!</v>
      </c>
      <c r="R34" s="81">
        <f>AVERAGE(J34:L34)</f>
        <v>4.03851851896616</v>
      </c>
      <c r="S34" s="81">
        <f>AVERAGE(M34:O34)</f>
        <v>1.08888888888889</v>
      </c>
      <c r="T34" s="81" t="e">
        <f>AVERAGE(#REF!)</f>
        <v>#REF!</v>
      </c>
      <c r="U34" s="81" t="e">
        <f t="shared" si="7"/>
        <v>#REF!</v>
      </c>
      <c r="W34" s="63">
        <f>AVERAGE(J34:O34)</f>
        <v>2.56370370392752</v>
      </c>
    </row>
    <row r="35" spans="1:23">
      <c r="A35" s="18"/>
      <c r="B35" s="18" t="s">
        <v>53</v>
      </c>
      <c r="C35" s="20" t="s">
        <v>43</v>
      </c>
      <c r="D35" s="21"/>
      <c r="E35" s="34">
        <v>5</v>
      </c>
      <c r="F35" s="34">
        <v>5</v>
      </c>
      <c r="G35" s="34">
        <v>5</v>
      </c>
      <c r="H35" s="34">
        <v>5</v>
      </c>
      <c r="I35" s="34"/>
      <c r="J35" s="38">
        <f>[1]K!$T$8</f>
        <v>3.83333333343035</v>
      </c>
      <c r="K35" s="38">
        <f>[1]K!$T$9</f>
        <v>3.08333333343035</v>
      </c>
      <c r="L35" s="38">
        <f>[1]K!$T$10</f>
        <v>2.16666666674428</v>
      </c>
      <c r="M35" s="38">
        <f>[1]K!$T$11</f>
        <v>2.8666666665813</v>
      </c>
      <c r="N35" s="38">
        <f>[1]K!$T$12</f>
        <v>6.06666666670935</v>
      </c>
      <c r="O35" s="38">
        <f>[1]K!$T$13</f>
        <v>4.33333333331393</v>
      </c>
      <c r="P35" s="63">
        <f>AVERAGE(J35:O35)</f>
        <v>3.72500000003492</v>
      </c>
      <c r="Q35" s="81" t="e">
        <f>AVERAGE(#REF!)</f>
        <v>#REF!</v>
      </c>
      <c r="R35" s="81">
        <f>AVERAGE(J35:L35)</f>
        <v>3.02777777786832</v>
      </c>
      <c r="S35" s="81">
        <f>AVERAGE(M35:O35)</f>
        <v>4.42222222220153</v>
      </c>
      <c r="T35" s="81" t="e">
        <f>AVERAGE(#REF!)</f>
        <v>#REF!</v>
      </c>
      <c r="U35" s="81" t="e">
        <f t="shared" si="7"/>
        <v>#REF!</v>
      </c>
      <c r="W35" s="63">
        <f>AVERAGE(J35:O35)</f>
        <v>3.72500000003492</v>
      </c>
    </row>
    <row r="36" spans="1:23">
      <c r="A36" s="18"/>
      <c r="B36" s="18" t="s">
        <v>54</v>
      </c>
      <c r="C36" s="20" t="s">
        <v>43</v>
      </c>
      <c r="D36" s="21"/>
      <c r="E36" s="34">
        <f t="shared" ref="E36:H36" si="8">E26+E29+E30+E31</f>
        <v>40.16</v>
      </c>
      <c r="F36" s="34">
        <f t="shared" si="8"/>
        <v>40.16</v>
      </c>
      <c r="G36" s="34">
        <f t="shared" si="8"/>
        <v>40.16</v>
      </c>
      <c r="H36" s="34">
        <f t="shared" si="8"/>
        <v>40.16</v>
      </c>
      <c r="I36" s="34"/>
      <c r="J36" s="38">
        <f>J26+J29+J30+J31</f>
        <v>55.875</v>
      </c>
      <c r="K36" s="38">
        <f>K26+K29+K30+K31</f>
        <v>38.0416666665988</v>
      </c>
      <c r="L36" s="38">
        <f>L26+L29+L30+L31</f>
        <v>38.9166666667443</v>
      </c>
      <c r="M36" s="67">
        <f>[1]K!$W$11</f>
        <v>33.4166666666279</v>
      </c>
      <c r="N36" s="67">
        <f>[1]K!$W$12</f>
        <v>46.0000000001164</v>
      </c>
      <c r="O36" s="67">
        <f>[1]K!$W$13</f>
        <v>38.5000000001164</v>
      </c>
      <c r="P36" s="63">
        <f>P26+P29+P30+P31</f>
        <v>41.8777777778111</v>
      </c>
      <c r="Q36" s="81" t="e">
        <f t="shared" ref="Q36:S36" si="9">Q26+Q29+Q30+Q31</f>
        <v>#REF!</v>
      </c>
      <c r="R36" s="81">
        <f t="shared" si="9"/>
        <v>44.277777777781</v>
      </c>
      <c r="S36" s="81">
        <f t="shared" si="9"/>
        <v>38.4777777778412</v>
      </c>
      <c r="T36" s="81" t="e">
        <f t="shared" ref="T36:U36" si="10">T26+T29+T30+T31</f>
        <v>#REF!</v>
      </c>
      <c r="U36" s="81" t="e">
        <f t="shared" si="10"/>
        <v>#REF!</v>
      </c>
      <c r="W36" s="63">
        <f>W26+W29+W30+W31</f>
        <v>41.8777777778111</v>
      </c>
    </row>
    <row r="37" spans="1:23">
      <c r="A37" s="18"/>
      <c r="B37" s="18" t="s">
        <v>55</v>
      </c>
      <c r="C37" s="20" t="s">
        <v>56</v>
      </c>
      <c r="D37" s="21">
        <v>70</v>
      </c>
      <c r="E37" s="34">
        <f t="shared" ref="E37:H37" si="11">E33/E31*100</f>
        <v>76.9488683989941</v>
      </c>
      <c r="F37" s="34">
        <f t="shared" si="11"/>
        <v>76.9488683989941</v>
      </c>
      <c r="G37" s="34">
        <f t="shared" si="11"/>
        <v>76.9488683989941</v>
      </c>
      <c r="H37" s="34">
        <f t="shared" si="11"/>
        <v>76.9488683989941</v>
      </c>
      <c r="I37" s="34"/>
      <c r="J37" s="38">
        <f>[1]K!$AB$8</f>
        <v>82.5308641968554</v>
      </c>
      <c r="K37" s="38">
        <f>[1]K!$AB$9</f>
        <v>91.4351851849157</v>
      </c>
      <c r="L37" s="38">
        <f>[1]K!$AB$9</f>
        <v>91.4351851849157</v>
      </c>
      <c r="M37" s="67">
        <f>[1]K!$AB$11</f>
        <v>82.8266666668759</v>
      </c>
      <c r="N37" s="67">
        <f>[1]K!$AB$12</f>
        <v>81.8735362996656</v>
      </c>
      <c r="O37" s="67">
        <f>[1]K!$AB$13</f>
        <v>79.5224312591222</v>
      </c>
      <c r="P37" s="63">
        <f>P33/P31*100</f>
        <v>82.0208598044203</v>
      </c>
      <c r="Q37" s="81" t="e">
        <f t="shared" ref="Q37:S37" si="12">Q33/Q31*100</f>
        <v>#REF!</v>
      </c>
      <c r="R37" s="81">
        <f t="shared" si="12"/>
        <v>82.3342592579138</v>
      </c>
      <c r="S37" s="81">
        <f t="shared" si="12"/>
        <v>81.602373887292</v>
      </c>
      <c r="T37" s="81" t="e">
        <f t="shared" ref="T37:U37" si="13">T33/T31*100</f>
        <v>#REF!</v>
      </c>
      <c r="U37" s="81" t="e">
        <f t="shared" si="13"/>
        <v>#REF!</v>
      </c>
      <c r="W37" s="63">
        <f>W33/W31*100</f>
        <v>82.0208598044203</v>
      </c>
    </row>
    <row r="38" spans="1:25">
      <c r="A38" s="18"/>
      <c r="B38" s="18"/>
      <c r="C38" s="20"/>
      <c r="D38" s="20"/>
      <c r="E38" s="34"/>
      <c r="F38" s="34"/>
      <c r="G38" s="34"/>
      <c r="H38" s="34"/>
      <c r="I38" s="34"/>
      <c r="J38" s="38"/>
      <c r="K38" s="38"/>
      <c r="L38" s="38"/>
      <c r="M38" s="38"/>
      <c r="N38" s="38"/>
      <c r="O38" s="38"/>
      <c r="P38" s="63"/>
      <c r="Q38" s="81"/>
      <c r="R38" s="81"/>
      <c r="S38" s="81"/>
      <c r="T38" s="81"/>
      <c r="U38" s="81"/>
      <c r="W38" s="63"/>
      <c r="Y38" s="2">
        <v>6754</v>
      </c>
    </row>
    <row r="39" spans="1:25">
      <c r="A39" s="22" t="s">
        <v>57</v>
      </c>
      <c r="B39" s="19" t="s">
        <v>58</v>
      </c>
      <c r="C39" s="20"/>
      <c r="D39" s="20"/>
      <c r="E39" s="34"/>
      <c r="F39" s="34"/>
      <c r="G39" s="34"/>
      <c r="H39" s="34"/>
      <c r="I39" s="34"/>
      <c r="J39" s="38"/>
      <c r="K39" s="38"/>
      <c r="L39" s="38"/>
      <c r="M39" s="38"/>
      <c r="N39" s="38"/>
      <c r="O39" s="38"/>
      <c r="P39" s="63"/>
      <c r="Q39" s="81"/>
      <c r="R39" s="81"/>
      <c r="S39" s="81"/>
      <c r="T39" s="88"/>
      <c r="U39" s="81"/>
      <c r="W39" s="63"/>
      <c r="Y39" s="2">
        <v>6405</v>
      </c>
    </row>
    <row r="40" spans="1:25">
      <c r="A40" s="18"/>
      <c r="B40" s="24" t="s">
        <v>59</v>
      </c>
      <c r="C40" s="20"/>
      <c r="D40" s="20"/>
      <c r="E40" s="34"/>
      <c r="F40" s="34"/>
      <c r="G40" s="34"/>
      <c r="H40" s="34"/>
      <c r="I40" s="34"/>
      <c r="J40" s="38"/>
      <c r="K40" s="38"/>
      <c r="L40" s="38"/>
      <c r="M40" s="38"/>
      <c r="N40" s="38"/>
      <c r="O40" s="38"/>
      <c r="P40" s="63"/>
      <c r="Q40" s="81"/>
      <c r="R40" s="81"/>
      <c r="S40" s="81"/>
      <c r="T40" s="81"/>
      <c r="U40" s="81"/>
      <c r="W40" s="63"/>
      <c r="Y40" s="2">
        <v>4391</v>
      </c>
    </row>
    <row r="41" spans="1:25">
      <c r="A41" s="18"/>
      <c r="B41" s="41" t="s">
        <v>60</v>
      </c>
      <c r="C41" s="20" t="s">
        <v>56</v>
      </c>
      <c r="D41" s="20">
        <v>60</v>
      </c>
      <c r="E41" s="42">
        <f>I41</f>
        <v>0</v>
      </c>
      <c r="F41" s="42">
        <f>+I41</f>
        <v>0</v>
      </c>
      <c r="G41" s="42">
        <f>+I41</f>
        <v>0</v>
      </c>
      <c r="H41" s="42">
        <f>+I41</f>
        <v>0</v>
      </c>
      <c r="I41" s="42"/>
      <c r="J41" s="38">
        <f t="shared" ref="J41:O41" si="14">J31/24/1*100%</f>
        <v>2.25</v>
      </c>
      <c r="K41" s="38">
        <f t="shared" si="14"/>
        <v>1.5</v>
      </c>
      <c r="L41" s="38">
        <f t="shared" si="14"/>
        <v>1.25</v>
      </c>
      <c r="M41" s="38">
        <f t="shared" si="14"/>
        <v>1.30208333332848</v>
      </c>
      <c r="N41" s="38">
        <f t="shared" si="14"/>
        <v>1.48263888889051</v>
      </c>
      <c r="O41" s="38">
        <f t="shared" si="14"/>
        <v>0.959722222221899</v>
      </c>
      <c r="P41" s="63">
        <f>AVERAGE(J41:O41)</f>
        <v>1.45740740740681</v>
      </c>
      <c r="Q41" s="81" t="e">
        <f>AVERAGE(#REF!)</f>
        <v>#REF!</v>
      </c>
      <c r="R41" s="81">
        <f>AVERAGE(J41:L41)</f>
        <v>1.66666666666667</v>
      </c>
      <c r="S41" s="81">
        <f>AVERAGE(M41:O41)</f>
        <v>1.24814814814696</v>
      </c>
      <c r="T41" s="81" t="e">
        <f>AVERAGE(#REF!)</f>
        <v>#REF!</v>
      </c>
      <c r="U41" s="81" t="e">
        <f>AVERAGE(Q41:T41)</f>
        <v>#REF!</v>
      </c>
      <c r="W41" s="63">
        <f>AVERAGE(J41:O41)</f>
        <v>1.45740740740681</v>
      </c>
      <c r="Y41" s="2">
        <v>5015</v>
      </c>
    </row>
    <row r="42" spans="1:23">
      <c r="A42" s="18"/>
      <c r="B42" s="41" t="s">
        <v>61</v>
      </c>
      <c r="C42" s="20" t="s">
        <v>62</v>
      </c>
      <c r="D42" s="20"/>
      <c r="E42" s="34">
        <f>I42/4</f>
        <v>0</v>
      </c>
      <c r="F42" s="34">
        <f>E42</f>
        <v>0</v>
      </c>
      <c r="G42" s="34">
        <f t="shared" ref="G42:H42" si="15">F42</f>
        <v>0</v>
      </c>
      <c r="H42" s="34">
        <f t="shared" si="15"/>
        <v>0</v>
      </c>
      <c r="I42" s="34"/>
      <c r="J42" s="38">
        <f t="shared" ref="J42:O42" si="16">J22/250</f>
        <v>5.716</v>
      </c>
      <c r="K42" s="38">
        <f t="shared" si="16"/>
        <v>6.128</v>
      </c>
      <c r="L42" s="38">
        <f t="shared" si="16"/>
        <v>5.788</v>
      </c>
      <c r="M42" s="38">
        <f t="shared" si="16"/>
        <v>5.248</v>
      </c>
      <c r="N42" s="38">
        <f t="shared" si="16"/>
        <v>6.028</v>
      </c>
      <c r="O42" s="38">
        <f t="shared" si="16"/>
        <v>4.136</v>
      </c>
      <c r="P42" s="63">
        <f>SUM(J42:O42)</f>
        <v>33.044</v>
      </c>
      <c r="Q42" s="81" t="e">
        <f>SUM(#REF!)</f>
        <v>#REF!</v>
      </c>
      <c r="R42" s="81">
        <f>SUM(J42:L42)</f>
        <v>17.632</v>
      </c>
      <c r="S42" s="81">
        <f>SUM(M42:O42)</f>
        <v>15.412</v>
      </c>
      <c r="T42" s="81" t="e">
        <f>SUM(#REF!)</f>
        <v>#REF!</v>
      </c>
      <c r="U42" s="81" t="e">
        <f>SUM(Q42:T42)</f>
        <v>#REF!</v>
      </c>
      <c r="W42" s="63">
        <f>SUM(J42:O42)</f>
        <v>33.044</v>
      </c>
    </row>
    <row r="43" spans="1:23">
      <c r="A43" s="18"/>
      <c r="B43" s="24" t="s">
        <v>63</v>
      </c>
      <c r="C43" s="20"/>
      <c r="D43" s="20"/>
      <c r="E43" s="34"/>
      <c r="F43" s="34"/>
      <c r="G43" s="34"/>
      <c r="H43" s="34"/>
      <c r="I43" s="34"/>
      <c r="J43" s="38"/>
      <c r="K43" s="38"/>
      <c r="L43" s="38"/>
      <c r="M43" s="38"/>
      <c r="N43" s="38"/>
      <c r="O43" s="38"/>
      <c r="P43" s="63"/>
      <c r="Q43" s="81"/>
      <c r="R43" s="81"/>
      <c r="S43" s="81"/>
      <c r="T43" s="81"/>
      <c r="U43" s="81"/>
      <c r="W43" s="63"/>
    </row>
    <row r="44" spans="1:23">
      <c r="A44" s="18"/>
      <c r="B44" s="41" t="s">
        <v>64</v>
      </c>
      <c r="C44" s="20" t="s">
        <v>56</v>
      </c>
      <c r="D44" s="20">
        <v>70</v>
      </c>
      <c r="E44" s="42">
        <f>I44</f>
        <v>0</v>
      </c>
      <c r="F44" s="42">
        <f>+I44</f>
        <v>0</v>
      </c>
      <c r="G44" s="42">
        <f>+I44</f>
        <v>0</v>
      </c>
      <c r="H44" s="42">
        <f>+I44</f>
        <v>0</v>
      </c>
      <c r="I44" s="42"/>
      <c r="J44" s="38">
        <f t="shared" ref="J44:O44" si="17">J22*3/600</f>
        <v>7.145</v>
      </c>
      <c r="K44" s="38">
        <f t="shared" si="17"/>
        <v>7.66</v>
      </c>
      <c r="L44" s="38">
        <f t="shared" si="17"/>
        <v>7.235</v>
      </c>
      <c r="M44" s="38">
        <f t="shared" si="17"/>
        <v>6.56</v>
      </c>
      <c r="N44" s="38">
        <f t="shared" si="17"/>
        <v>7.535</v>
      </c>
      <c r="O44" s="38">
        <f t="shared" si="17"/>
        <v>5.17</v>
      </c>
      <c r="P44" s="63">
        <f>AVERAGE(J44:O44)</f>
        <v>6.88416666666667</v>
      </c>
      <c r="Q44" s="81" t="e">
        <f>AVERAGE(#REF!)</f>
        <v>#REF!</v>
      </c>
      <c r="R44" s="81">
        <f>AVERAGE(J44:L44)</f>
        <v>7.34666666666667</v>
      </c>
      <c r="S44" s="81">
        <f>AVERAGE(M44:O44)</f>
        <v>6.42166666666667</v>
      </c>
      <c r="T44" s="81" t="e">
        <f>AVERAGE(#REF!)</f>
        <v>#REF!</v>
      </c>
      <c r="U44" s="81" t="e">
        <f>AVERAGE(Q44:T44)</f>
        <v>#REF!</v>
      </c>
      <c r="W44" s="63">
        <f>AVERAGE(J44:O44)</f>
        <v>6.88416666666667</v>
      </c>
    </row>
    <row r="45" spans="1:23">
      <c r="A45" s="18"/>
      <c r="B45" s="41" t="s">
        <v>65</v>
      </c>
      <c r="C45" s="20" t="s">
        <v>66</v>
      </c>
      <c r="D45" s="20"/>
      <c r="E45" s="34">
        <f>I45/4</f>
        <v>0</v>
      </c>
      <c r="F45" s="34">
        <f>E45</f>
        <v>0</v>
      </c>
      <c r="G45" s="34">
        <f t="shared" ref="G45:H45" si="18">F45</f>
        <v>0</v>
      </c>
      <c r="H45" s="34">
        <f t="shared" si="18"/>
        <v>0</v>
      </c>
      <c r="I45" s="34"/>
      <c r="J45" s="63">
        <v>14.8135135135135</v>
      </c>
      <c r="K45" s="63">
        <v>14.8135135135135</v>
      </c>
      <c r="L45" s="63"/>
      <c r="M45" s="63"/>
      <c r="N45" s="63"/>
      <c r="O45" s="63"/>
      <c r="P45" s="63">
        <f>SUM(J45:O45)</f>
        <v>29.627027027027</v>
      </c>
      <c r="Q45" s="81" t="e">
        <f>SUM(#REF!)</f>
        <v>#REF!</v>
      </c>
      <c r="R45" s="81">
        <f>SUM(J45:L45)</f>
        <v>29.627027027027</v>
      </c>
      <c r="S45" s="81">
        <f>SUM(M45:O45)</f>
        <v>0</v>
      </c>
      <c r="T45" s="81" t="e">
        <f>SUM(#REF!)</f>
        <v>#REF!</v>
      </c>
      <c r="U45" s="81" t="e">
        <f>SUM(Q45:T45)</f>
        <v>#REF!</v>
      </c>
      <c r="W45" s="63">
        <f>SUM(J45:O45)</f>
        <v>29.627027027027</v>
      </c>
    </row>
    <row r="46" spans="1:23">
      <c r="A46" s="18"/>
      <c r="B46" s="24" t="s">
        <v>67</v>
      </c>
      <c r="C46" s="20"/>
      <c r="D46" s="20"/>
      <c r="E46" s="21"/>
      <c r="F46" s="21"/>
      <c r="G46" s="21"/>
      <c r="H46" s="21"/>
      <c r="I46" s="21"/>
      <c r="J46" s="63"/>
      <c r="K46" s="63"/>
      <c r="L46" s="63"/>
      <c r="M46" s="63"/>
      <c r="N46" s="63"/>
      <c r="O46" s="63"/>
      <c r="P46" s="63"/>
      <c r="Q46" s="81"/>
      <c r="R46" s="81"/>
      <c r="S46" s="81"/>
      <c r="T46" s="81"/>
      <c r="U46" s="81"/>
      <c r="W46" s="63"/>
    </row>
    <row r="47" spans="1:23">
      <c r="A47" s="18"/>
      <c r="B47" s="41" t="s">
        <v>68</v>
      </c>
      <c r="C47" s="20" t="s">
        <v>56</v>
      </c>
      <c r="D47" s="20">
        <v>0</v>
      </c>
      <c r="E47" s="21"/>
      <c r="F47" s="21"/>
      <c r="G47" s="21"/>
      <c r="H47" s="21"/>
      <c r="I47" s="21"/>
      <c r="J47" s="63"/>
      <c r="K47" s="63"/>
      <c r="L47" s="63"/>
      <c r="M47" s="63"/>
      <c r="N47" s="63"/>
      <c r="O47" s="63"/>
      <c r="P47" s="63"/>
      <c r="Q47" s="81"/>
      <c r="R47" s="81"/>
      <c r="S47" s="81"/>
      <c r="T47" s="81"/>
      <c r="U47" s="81"/>
      <c r="W47" s="63"/>
    </row>
    <row r="48" spans="1:23">
      <c r="A48" s="18"/>
      <c r="B48" s="41" t="s">
        <v>69</v>
      </c>
      <c r="C48" s="20" t="s">
        <v>70</v>
      </c>
      <c r="D48" s="20">
        <v>0</v>
      </c>
      <c r="E48" s="21"/>
      <c r="F48" s="21"/>
      <c r="G48" s="21"/>
      <c r="H48" s="21"/>
      <c r="I48" s="68"/>
      <c r="J48" s="63"/>
      <c r="K48" s="63"/>
      <c r="L48" s="63"/>
      <c r="M48" s="63"/>
      <c r="N48" s="63"/>
      <c r="O48" s="63"/>
      <c r="P48" s="63"/>
      <c r="Q48" s="81"/>
      <c r="R48" s="81"/>
      <c r="S48" s="81"/>
      <c r="T48" s="81"/>
      <c r="U48" s="81"/>
      <c r="W48" s="63"/>
    </row>
    <row r="49" spans="1:23">
      <c r="A49" s="18"/>
      <c r="B49" s="41"/>
      <c r="C49" s="20"/>
      <c r="D49" s="20"/>
      <c r="E49" s="21"/>
      <c r="F49" s="21"/>
      <c r="G49" s="21"/>
      <c r="H49" s="21"/>
      <c r="I49" s="68"/>
      <c r="J49" s="63"/>
      <c r="K49" s="63"/>
      <c r="L49" s="63"/>
      <c r="M49" s="63"/>
      <c r="N49" s="63"/>
      <c r="O49" s="63"/>
      <c r="P49" s="63"/>
      <c r="Q49" s="81"/>
      <c r="R49" s="81"/>
      <c r="S49" s="81"/>
      <c r="T49" s="88"/>
      <c r="U49" s="81"/>
      <c r="W49" s="63"/>
    </row>
    <row r="50" spans="1:23">
      <c r="A50" s="22" t="s">
        <v>71</v>
      </c>
      <c r="B50" s="19" t="s">
        <v>72</v>
      </c>
      <c r="C50" s="20"/>
      <c r="D50" s="20"/>
      <c r="E50" s="21"/>
      <c r="F50" s="21"/>
      <c r="G50" s="21"/>
      <c r="H50" s="21"/>
      <c r="I50" s="21"/>
      <c r="J50" s="63"/>
      <c r="K50" s="63"/>
      <c r="L50" s="63"/>
      <c r="M50" s="63"/>
      <c r="N50" s="63"/>
      <c r="O50" s="63"/>
      <c r="P50" s="63"/>
      <c r="Q50" s="81"/>
      <c r="R50" s="81"/>
      <c r="S50" s="81"/>
      <c r="T50" s="88"/>
      <c r="U50" s="81"/>
      <c r="W50" s="63"/>
    </row>
    <row r="51" spans="1:23">
      <c r="A51" s="18"/>
      <c r="B51" s="18" t="s">
        <v>73</v>
      </c>
      <c r="C51" s="20" t="s">
        <v>74</v>
      </c>
      <c r="D51" s="20">
        <v>22</v>
      </c>
      <c r="E51" s="43">
        <v>23</v>
      </c>
      <c r="F51" s="43">
        <v>23</v>
      </c>
      <c r="G51" s="43">
        <v>23</v>
      </c>
      <c r="H51" s="43">
        <v>23</v>
      </c>
      <c r="I51" s="21"/>
      <c r="J51" s="63">
        <f>[1]K!$Y$8</f>
        <v>11.5270228219759</v>
      </c>
      <c r="K51" s="63">
        <f>[1]K!$Y$9</f>
        <v>16.114124027314</v>
      </c>
      <c r="L51" s="63">
        <f>[1]K!$Y$10</f>
        <v>18.3826271553407</v>
      </c>
      <c r="M51" s="63">
        <f>[1]K!$Y$11</f>
        <v>21.0191082803171</v>
      </c>
      <c r="N51" s="63">
        <f>[1]K!$Y$12</f>
        <v>19.9540889526489</v>
      </c>
      <c r="O51" s="63">
        <f>[1]K!$Y$13</f>
        <v>23.2470381746522</v>
      </c>
      <c r="P51" s="63">
        <f>AVERAGE(J51:O51)</f>
        <v>18.3740015687081</v>
      </c>
      <c r="Q51" s="81" t="e">
        <f>AVERAGE(#REF!)</f>
        <v>#REF!</v>
      </c>
      <c r="R51" s="81">
        <f>AVERAGE(J51:L51)</f>
        <v>15.3412580015435</v>
      </c>
      <c r="S51" s="81">
        <f>AVERAGE(M51:O51)</f>
        <v>21.4067451358728</v>
      </c>
      <c r="T51" s="81" t="e">
        <f>AVERAGE(#REF!)</f>
        <v>#REF!</v>
      </c>
      <c r="U51" s="81" t="e">
        <f>AVERAGE(Q51:T51)</f>
        <v>#REF!</v>
      </c>
      <c r="V51" s="2" t="s">
        <v>75</v>
      </c>
      <c r="W51" s="63">
        <f>AVERAGE(J51:O51)</f>
        <v>18.3740015687081</v>
      </c>
    </row>
    <row r="52" spans="1:23">
      <c r="A52" s="18"/>
      <c r="B52" s="18"/>
      <c r="C52" s="20" t="s">
        <v>76</v>
      </c>
      <c r="D52" s="20">
        <v>32</v>
      </c>
      <c r="E52" s="21">
        <v>50</v>
      </c>
      <c r="F52" s="21">
        <v>50</v>
      </c>
      <c r="G52" s="21">
        <v>50</v>
      </c>
      <c r="H52" s="21">
        <v>50</v>
      </c>
      <c r="I52" s="21"/>
      <c r="J52" s="63">
        <f>[1]K!$AA$8</f>
        <v>20.93023255818</v>
      </c>
      <c r="K52" s="63">
        <f>[1]K!$AA$9</f>
        <v>34.967088607698</v>
      </c>
      <c r="L52" s="63">
        <f>[1]K!$AA$10</f>
        <v>38.802395209689</v>
      </c>
      <c r="M52" s="63">
        <f>[1]K!$AA$11</f>
        <v>39.1779213153687</v>
      </c>
      <c r="N52" s="63">
        <f>[1]K!$AA$12</f>
        <v>39.0626764539859</v>
      </c>
      <c r="O52" s="63">
        <f>[1]K!$AA$13</f>
        <v>47.9679144384728</v>
      </c>
      <c r="P52" s="63">
        <f>AVERAGE(J52:O52)</f>
        <v>36.8180380972324</v>
      </c>
      <c r="Q52" s="81" t="e">
        <f>AVERAGE(#REF!)</f>
        <v>#REF!</v>
      </c>
      <c r="R52" s="81">
        <f>AVERAGE(J52:L52)</f>
        <v>31.566572125189</v>
      </c>
      <c r="S52" s="81">
        <f>AVERAGE(M52:O52)</f>
        <v>42.0695040692758</v>
      </c>
      <c r="T52" s="81" t="e">
        <f>AVERAGE(#REF!)</f>
        <v>#REF!</v>
      </c>
      <c r="U52" s="81" t="e">
        <f>AVERAGE(Q52:T52)</f>
        <v>#REF!</v>
      </c>
      <c r="V52" s="2" t="s">
        <v>77</v>
      </c>
      <c r="W52" s="63">
        <f>AVERAGE(J52:O52)</f>
        <v>36.8180380972324</v>
      </c>
    </row>
    <row r="53" spans="1:23">
      <c r="A53" s="18"/>
      <c r="B53" s="18" t="s">
        <v>78</v>
      </c>
      <c r="C53" s="20" t="s">
        <v>79</v>
      </c>
      <c r="D53" s="20">
        <v>60</v>
      </c>
      <c r="E53" s="21"/>
      <c r="F53" s="21"/>
      <c r="G53" s="21"/>
      <c r="H53" s="21"/>
      <c r="I53" s="21"/>
      <c r="J53" s="111"/>
      <c r="K53" s="112"/>
      <c r="L53" s="112"/>
      <c r="M53" s="63"/>
      <c r="N53" s="63"/>
      <c r="O53" s="63"/>
      <c r="P53" s="63"/>
      <c r="Q53" s="81"/>
      <c r="R53" s="81"/>
      <c r="S53" s="81"/>
      <c r="T53" s="81"/>
      <c r="U53" s="81"/>
      <c r="W53" s="63"/>
    </row>
    <row r="54" spans="1:23">
      <c r="A54" s="18"/>
      <c r="B54" s="18" t="s">
        <v>80</v>
      </c>
      <c r="C54" s="20" t="s">
        <v>79</v>
      </c>
      <c r="D54" s="20">
        <v>120</v>
      </c>
      <c r="E54" s="21"/>
      <c r="F54" s="21"/>
      <c r="G54" s="21"/>
      <c r="H54" s="21"/>
      <c r="I54" s="21"/>
      <c r="J54" s="111"/>
      <c r="K54" s="112"/>
      <c r="L54" s="112"/>
      <c r="M54" s="63"/>
      <c r="N54" s="63"/>
      <c r="O54" s="63"/>
      <c r="P54" s="63"/>
      <c r="Q54" s="81"/>
      <c r="R54" s="81"/>
      <c r="S54" s="81"/>
      <c r="T54" s="81"/>
      <c r="U54" s="81"/>
      <c r="W54" s="63"/>
    </row>
    <row r="55" spans="1:23">
      <c r="A55" s="18"/>
      <c r="B55" s="18"/>
      <c r="C55" s="20"/>
      <c r="D55" s="20"/>
      <c r="E55" s="21"/>
      <c r="F55" s="21"/>
      <c r="G55" s="21"/>
      <c r="H55" s="21"/>
      <c r="I55" s="21"/>
      <c r="J55" s="63"/>
      <c r="K55" s="63"/>
      <c r="L55" s="63"/>
      <c r="M55" s="63"/>
      <c r="N55" s="63"/>
      <c r="O55" s="63"/>
      <c r="P55" s="63"/>
      <c r="Q55" s="81"/>
      <c r="R55" s="81"/>
      <c r="S55" s="81"/>
      <c r="T55" s="81"/>
      <c r="U55" s="81"/>
      <c r="W55" s="63"/>
    </row>
    <row r="56" spans="1:23">
      <c r="A56" s="18"/>
      <c r="B56" s="18"/>
      <c r="C56" s="20"/>
      <c r="D56" s="20"/>
      <c r="E56" s="21"/>
      <c r="F56" s="21"/>
      <c r="G56" s="21"/>
      <c r="H56" s="21"/>
      <c r="I56" s="21"/>
      <c r="J56" s="63"/>
      <c r="K56" s="63"/>
      <c r="L56" s="63"/>
      <c r="M56" s="63"/>
      <c r="N56" s="63"/>
      <c r="O56" s="63"/>
      <c r="P56" s="63"/>
      <c r="Q56" s="81"/>
      <c r="R56" s="81"/>
      <c r="S56" s="81"/>
      <c r="T56" s="81"/>
      <c r="U56" s="81"/>
      <c r="W56" s="63"/>
    </row>
    <row r="57" spans="1:23">
      <c r="A57" s="18"/>
      <c r="B57" s="18"/>
      <c r="C57" s="20"/>
      <c r="D57" s="20"/>
      <c r="E57" s="21"/>
      <c r="F57" s="21"/>
      <c r="G57" s="21"/>
      <c r="H57" s="21"/>
      <c r="I57" s="21"/>
      <c r="J57" s="63"/>
      <c r="K57" s="63"/>
      <c r="L57" s="63"/>
      <c r="M57" s="63"/>
      <c r="N57" s="63"/>
      <c r="O57" s="63"/>
      <c r="P57" s="63"/>
      <c r="Q57" s="81"/>
      <c r="R57" s="81"/>
      <c r="S57" s="81"/>
      <c r="T57" s="81"/>
      <c r="U57" s="81"/>
      <c r="W57" s="63"/>
    </row>
    <row r="58" spans="1:23">
      <c r="A58" s="18"/>
      <c r="B58" s="18"/>
      <c r="C58" s="20"/>
      <c r="D58" s="20"/>
      <c r="E58" s="34"/>
      <c r="F58" s="34"/>
      <c r="G58" s="34"/>
      <c r="H58" s="34"/>
      <c r="I58" s="42"/>
      <c r="J58" s="38"/>
      <c r="K58" s="38"/>
      <c r="L58" s="38"/>
      <c r="M58" s="38"/>
      <c r="N58" s="111"/>
      <c r="O58" s="112"/>
      <c r="P58" s="63"/>
      <c r="Q58" s="81"/>
      <c r="R58" s="81"/>
      <c r="S58" s="81"/>
      <c r="T58" s="81"/>
      <c r="U58" s="81"/>
      <c r="V58" s="2" t="s">
        <v>81</v>
      </c>
      <c r="W58" s="63"/>
    </row>
    <row r="59" hidden="1" spans="1:23">
      <c r="A59" s="22" t="s">
        <v>82</v>
      </c>
      <c r="B59" s="19" t="s">
        <v>83</v>
      </c>
      <c r="C59" s="20"/>
      <c r="D59" s="20"/>
      <c r="E59" s="34"/>
      <c r="F59" s="34"/>
      <c r="G59" s="34"/>
      <c r="H59" s="34"/>
      <c r="I59" s="34"/>
      <c r="J59" s="38"/>
      <c r="K59" s="38"/>
      <c r="L59" s="38"/>
      <c r="M59" s="38"/>
      <c r="N59" s="111"/>
      <c r="O59" s="112"/>
      <c r="P59" s="38"/>
      <c r="Q59" s="81"/>
      <c r="R59" s="81"/>
      <c r="S59" s="81"/>
      <c r="T59" s="88"/>
      <c r="U59" s="81"/>
      <c r="W59" s="38"/>
    </row>
    <row r="60" hidden="1" spans="1:23">
      <c r="A60" s="22"/>
      <c r="B60" s="44" t="s">
        <v>84</v>
      </c>
      <c r="C60" s="20" t="s">
        <v>85</v>
      </c>
      <c r="D60" s="20">
        <v>5</v>
      </c>
      <c r="E60" s="42">
        <v>3</v>
      </c>
      <c r="F60" s="42">
        <v>3</v>
      </c>
      <c r="G60" s="42">
        <v>3</v>
      </c>
      <c r="H60" s="42">
        <v>3</v>
      </c>
      <c r="I60" s="34"/>
      <c r="J60" s="69">
        <v>0</v>
      </c>
      <c r="K60" s="69">
        <v>0</v>
      </c>
      <c r="L60" s="69"/>
      <c r="M60" s="34"/>
      <c r="N60" s="34"/>
      <c r="O60" s="34"/>
      <c r="P60" s="38">
        <f>AVERAGE(J60:O60)</f>
        <v>0</v>
      </c>
      <c r="Q60" s="81" t="e">
        <f>AVERAGE(#REF!)</f>
        <v>#REF!</v>
      </c>
      <c r="R60" s="81">
        <f>AVERAGE(J60:L60)</f>
        <v>0</v>
      </c>
      <c r="S60" s="81" t="e">
        <f>AVERAGE(M60:O60)</f>
        <v>#DIV/0!</v>
      </c>
      <c r="T60" s="81" t="e">
        <f>AVERAGE(#REF!)</f>
        <v>#REF!</v>
      </c>
      <c r="U60" s="81" t="e">
        <f>AVERAGE(Q60:T60)</f>
        <v>#REF!</v>
      </c>
      <c r="W60" s="63">
        <f>AVERAGE(J60:O60)</f>
        <v>0</v>
      </c>
    </row>
    <row r="61" hidden="1" spans="1:23">
      <c r="A61" s="22"/>
      <c r="B61" s="45" t="s">
        <v>86</v>
      </c>
      <c r="C61" s="20" t="s">
        <v>85</v>
      </c>
      <c r="D61" s="20">
        <v>1</v>
      </c>
      <c r="E61" s="42">
        <v>1.8</v>
      </c>
      <c r="F61" s="42">
        <v>1.8</v>
      </c>
      <c r="G61" s="42">
        <v>1.8</v>
      </c>
      <c r="H61" s="42">
        <v>1.8</v>
      </c>
      <c r="I61" s="42"/>
      <c r="J61" s="38">
        <v>0</v>
      </c>
      <c r="K61" s="38">
        <v>0</v>
      </c>
      <c r="L61" s="71"/>
      <c r="M61" s="42"/>
      <c r="N61" s="42"/>
      <c r="O61" s="42"/>
      <c r="P61" s="38">
        <f>AVERAGE(J61:O61)</f>
        <v>0</v>
      </c>
      <c r="Q61" s="81" t="e">
        <f>AVERAGE(#REF!)</f>
        <v>#REF!</v>
      </c>
      <c r="R61" s="81">
        <f>AVERAGE(J61:L61)</f>
        <v>0</v>
      </c>
      <c r="S61" s="81" t="e">
        <f>AVERAGE(M61:O61)</f>
        <v>#DIV/0!</v>
      </c>
      <c r="T61" s="81" t="e">
        <f>AVERAGE(#REF!)</f>
        <v>#REF!</v>
      </c>
      <c r="U61" s="81" t="e">
        <f>AVERAGE(Q61:T61)</f>
        <v>#REF!</v>
      </c>
      <c r="W61" s="63">
        <f>AVERAGE(J61:O61)</f>
        <v>0</v>
      </c>
    </row>
    <row r="62" spans="1:23">
      <c r="A62" s="46"/>
      <c r="B62" s="46"/>
      <c r="C62" s="47"/>
      <c r="D62" s="47"/>
      <c r="E62" s="48"/>
      <c r="F62" s="48"/>
      <c r="G62" s="48"/>
      <c r="H62" s="48"/>
      <c r="I62" s="48"/>
      <c r="J62" s="72"/>
      <c r="K62" s="72"/>
      <c r="L62" s="72"/>
      <c r="M62" s="72"/>
      <c r="N62" s="72"/>
      <c r="O62" s="72"/>
      <c r="P62" s="72"/>
      <c r="Q62" s="85"/>
      <c r="R62" s="85"/>
      <c r="S62" s="85"/>
      <c r="T62" s="85"/>
      <c r="U62" s="89"/>
      <c r="W62" s="72"/>
    </row>
    <row r="64" ht="15" customHeight="1" spans="1:9">
      <c r="A64" s="49"/>
      <c r="B64" s="49"/>
      <c r="C64" s="49"/>
      <c r="D64" s="49"/>
      <c r="E64" s="49"/>
      <c r="F64" s="50"/>
      <c r="G64" s="50"/>
      <c r="H64" s="50"/>
      <c r="I64" s="73"/>
    </row>
    <row r="65" spans="1:9">
      <c r="A65" s="51"/>
      <c r="B65" s="51"/>
      <c r="C65" s="51"/>
      <c r="D65" s="51"/>
      <c r="E65" s="51"/>
      <c r="F65" s="51"/>
      <c r="G65" s="51"/>
      <c r="H65" s="51"/>
      <c r="I65" s="51"/>
    </row>
    <row r="66" spans="1:9">
      <c r="A66" s="51"/>
      <c r="B66" s="51"/>
      <c r="C66" s="51"/>
      <c r="D66" s="51"/>
      <c r="E66" s="51"/>
      <c r="F66" s="52"/>
      <c r="G66" s="51"/>
      <c r="H66" s="51"/>
      <c r="I66" s="51"/>
    </row>
    <row r="67" spans="1:9">
      <c r="A67" s="53"/>
      <c r="B67" s="54"/>
      <c r="C67" s="52"/>
      <c r="D67" s="52"/>
      <c r="E67" s="52"/>
      <c r="F67" s="52"/>
      <c r="G67" s="52"/>
      <c r="H67" s="52"/>
      <c r="I67" s="51"/>
    </row>
    <row r="68" spans="1:9">
      <c r="A68" s="53"/>
      <c r="B68" s="54"/>
      <c r="C68" s="52"/>
      <c r="D68" s="52"/>
      <c r="E68" s="52"/>
      <c r="F68" s="52"/>
      <c r="G68" s="52"/>
      <c r="H68" s="52"/>
      <c r="I68" s="52"/>
    </row>
    <row r="69" spans="1:9">
      <c r="A69" s="53"/>
      <c r="B69" s="54"/>
      <c r="C69" s="51"/>
      <c r="D69" s="51"/>
      <c r="E69" s="51"/>
      <c r="F69" s="51"/>
      <c r="G69" s="52"/>
      <c r="H69" s="51"/>
      <c r="I69" s="51"/>
    </row>
    <row r="70" spans="1:9">
      <c r="A70" s="51"/>
      <c r="B70" s="51"/>
      <c r="C70" s="51"/>
      <c r="D70" s="51"/>
      <c r="E70" s="51"/>
      <c r="F70" s="52"/>
      <c r="G70" s="51"/>
      <c r="H70" s="51"/>
      <c r="I70" s="51"/>
    </row>
    <row r="71" spans="1:9">
      <c r="A71" s="53"/>
      <c r="B71" s="54"/>
      <c r="C71" s="51"/>
      <c r="D71" s="51"/>
      <c r="E71" s="51"/>
      <c r="F71" s="51"/>
      <c r="G71" s="51"/>
      <c r="H71" s="51"/>
      <c r="I71" s="51"/>
    </row>
    <row r="72" spans="1:9">
      <c r="A72" s="53"/>
      <c r="B72" s="54"/>
      <c r="C72" s="51"/>
      <c r="D72" s="51"/>
      <c r="E72" s="51"/>
      <c r="F72" s="51"/>
      <c r="G72" s="51"/>
      <c r="H72" s="52"/>
      <c r="I72" s="52"/>
    </row>
    <row r="73" spans="1:9">
      <c r="A73" s="53"/>
      <c r="B73" s="54"/>
      <c r="C73" s="53"/>
      <c r="D73" s="53"/>
      <c r="E73" s="53"/>
      <c r="F73" s="52"/>
      <c r="G73" s="52"/>
      <c r="H73" s="52"/>
      <c r="I73" s="52"/>
    </row>
    <row r="74" spans="1:9">
      <c r="A74" s="53"/>
      <c r="B74" s="54"/>
      <c r="C74" s="53"/>
      <c r="D74" s="53"/>
      <c r="E74" s="53"/>
      <c r="F74" s="90"/>
      <c r="G74" s="90"/>
      <c r="H74" s="90"/>
      <c r="I74" s="90"/>
    </row>
    <row r="75" spans="1:9">
      <c r="A75" s="53"/>
      <c r="B75" s="54"/>
      <c r="C75" s="53"/>
      <c r="D75" s="53"/>
      <c r="E75" s="53"/>
      <c r="F75" s="90"/>
      <c r="G75" s="90"/>
      <c r="H75" s="90"/>
      <c r="I75" s="90"/>
    </row>
    <row r="76" spans="1:9">
      <c r="A76" s="53"/>
      <c r="B76" s="54"/>
      <c r="C76" s="51"/>
      <c r="D76" s="51"/>
      <c r="E76" s="51"/>
      <c r="F76" s="51"/>
      <c r="G76" s="51"/>
      <c r="H76" s="52"/>
      <c r="I76" s="52"/>
    </row>
  </sheetData>
  <mergeCells count="22">
    <mergeCell ref="A2:H2"/>
    <mergeCell ref="A3:H3"/>
    <mergeCell ref="E8:I8"/>
    <mergeCell ref="J8:K8"/>
    <mergeCell ref="L8:M8"/>
    <mergeCell ref="N8:O8"/>
    <mergeCell ref="Q8:U8"/>
    <mergeCell ref="F64:H64"/>
    <mergeCell ref="A65:C65"/>
    <mergeCell ref="G65:I65"/>
    <mergeCell ref="A66:C66"/>
    <mergeCell ref="G66:I66"/>
    <mergeCell ref="A70:C70"/>
    <mergeCell ref="G70:I70"/>
    <mergeCell ref="C71:G71"/>
    <mergeCell ref="H71:I71"/>
    <mergeCell ref="C72:G72"/>
    <mergeCell ref="C76:G76"/>
    <mergeCell ref="A8:A10"/>
    <mergeCell ref="B8:B10"/>
    <mergeCell ref="C8:C10"/>
    <mergeCell ref="D8:D10"/>
  </mergeCells>
  <printOptions horizontalCentered="1" verticalCentered="1"/>
  <pageMargins left="0" right="0" top="0.75" bottom="0.75" header="0.3" footer="0.3"/>
  <pageSetup paperSize="9" scale="72" fitToWidth="0" orientation="landscape"/>
  <headerFooter/>
  <colBreaks count="1" manualBreakCount="1">
    <brk id="16" max="5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73"/>
  <sheetViews>
    <sheetView view="pageBreakPreview" zoomScale="70" zoomScaleNormal="80" workbookViewId="0">
      <pane xSplit="9" ySplit="11" topLeftCell="J19" activePane="bottomRight" state="frozen"/>
      <selection/>
      <selection pane="topRight"/>
      <selection pane="bottomLeft"/>
      <selection pane="bottomRight" activeCell="R53" sqref="R53:R54"/>
    </sheetView>
  </sheetViews>
  <sheetFormatPr defaultColWidth="9.18095238095238" defaultRowHeight="12.75"/>
  <cols>
    <col min="1" max="1" width="5" style="2" customWidth="1"/>
    <col min="2" max="2" width="30.2666666666667" style="2" customWidth="1"/>
    <col min="3" max="4" width="11.4571428571429" style="2" customWidth="1"/>
    <col min="5" max="8" width="9.72380952380952" style="2" customWidth="1"/>
    <col min="9" max="9" width="10.8190476190476" style="2" customWidth="1"/>
    <col min="10" max="10" width="14.0857142857143" style="2" customWidth="1"/>
    <col min="11" max="11" width="12.6285714285714" style="2" customWidth="1"/>
    <col min="12" max="12" width="9.81904761904762" style="2" customWidth="1"/>
    <col min="13" max="16" width="9.26666666666667" style="2" hidden="1" customWidth="1"/>
    <col min="17" max="17" width="11.4571428571429" style="2" hidden="1" customWidth="1"/>
    <col min="18" max="18" width="9.18095238095238" style="2"/>
    <col min="19" max="19" width="9.81904761904762" style="2" hidden="1" customWidth="1"/>
    <col min="20" max="16384" width="9.18095238095238" style="2"/>
  </cols>
  <sheetData>
    <row r="1" spans="1:9">
      <c r="A1" s="3"/>
      <c r="B1" s="3"/>
      <c r="C1" s="3"/>
      <c r="D1" s="3"/>
      <c r="E1" s="3"/>
      <c r="F1" s="3"/>
      <c r="G1" s="3"/>
      <c r="H1" s="3"/>
      <c r="I1" s="3"/>
    </row>
    <row r="2" spans="1:8">
      <c r="A2" s="3" t="s">
        <v>0</v>
      </c>
      <c r="B2" s="3"/>
      <c r="C2" s="3"/>
      <c r="D2" s="3"/>
      <c r="E2" s="3"/>
      <c r="F2" s="3"/>
      <c r="G2" s="3"/>
      <c r="H2" s="3"/>
    </row>
    <row r="3" spans="1:8">
      <c r="A3" s="3" t="s">
        <v>1</v>
      </c>
      <c r="B3" s="3"/>
      <c r="C3" s="3"/>
      <c r="D3" s="3"/>
      <c r="E3" s="3"/>
      <c r="F3" s="3"/>
      <c r="G3" s="3"/>
      <c r="H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4" t="s">
        <v>2</v>
      </c>
      <c r="C5" s="5" t="s">
        <v>3</v>
      </c>
      <c r="D5" s="5"/>
      <c r="E5" s="5"/>
      <c r="F5" s="5"/>
      <c r="G5" s="5"/>
      <c r="H5" s="5"/>
      <c r="I5" s="5"/>
    </row>
    <row r="6" spans="1:9">
      <c r="A6" s="4" t="s">
        <v>4</v>
      </c>
      <c r="C6" s="5" t="s">
        <v>5</v>
      </c>
      <c r="D6" s="5"/>
      <c r="E6" s="5"/>
      <c r="F6" s="5"/>
      <c r="G6" s="5"/>
      <c r="H6" s="5"/>
      <c r="I6" s="5"/>
    </row>
    <row r="7" spans="3:9">
      <c r="C7" s="6"/>
      <c r="D7" s="6"/>
      <c r="E7" s="6"/>
      <c r="F7" s="6"/>
      <c r="G7" s="6"/>
      <c r="H7" s="6"/>
      <c r="I7" s="6"/>
    </row>
    <row r="8" spans="1:17">
      <c r="A8" s="7" t="s">
        <v>7</v>
      </c>
      <c r="B8" s="7" t="s">
        <v>8</v>
      </c>
      <c r="C8" s="7" t="s">
        <v>9</v>
      </c>
      <c r="D8" s="8" t="s">
        <v>10</v>
      </c>
      <c r="E8" s="9" t="s">
        <v>11</v>
      </c>
      <c r="F8" s="10"/>
      <c r="G8" s="10"/>
      <c r="H8" s="10"/>
      <c r="I8" s="55"/>
      <c r="J8" s="56"/>
      <c r="K8" s="56"/>
      <c r="L8" s="56"/>
      <c r="M8" s="75" t="s">
        <v>13</v>
      </c>
      <c r="N8" s="75"/>
      <c r="O8" s="75"/>
      <c r="P8" s="75"/>
      <c r="Q8" s="86"/>
    </row>
    <row r="9" spans="1:21">
      <c r="A9" s="11"/>
      <c r="B9" s="11"/>
      <c r="C9" s="11"/>
      <c r="D9" s="12"/>
      <c r="E9" s="13" t="s">
        <v>14</v>
      </c>
      <c r="F9" s="13" t="s">
        <v>15</v>
      </c>
      <c r="G9" s="13" t="s">
        <v>16</v>
      </c>
      <c r="H9" s="13" t="s">
        <v>17</v>
      </c>
      <c r="I9" s="57">
        <v>2021</v>
      </c>
      <c r="J9" s="58" t="s">
        <v>18</v>
      </c>
      <c r="K9" s="58" t="s">
        <v>91</v>
      </c>
      <c r="L9" s="58" t="s">
        <v>20</v>
      </c>
      <c r="M9" s="116" t="s">
        <v>14</v>
      </c>
      <c r="N9" s="76" t="s">
        <v>15</v>
      </c>
      <c r="O9" s="76" t="s">
        <v>16</v>
      </c>
      <c r="P9" s="76" t="s">
        <v>17</v>
      </c>
      <c r="Q9" s="76" t="s">
        <v>21</v>
      </c>
      <c r="S9" s="58" t="s">
        <v>20</v>
      </c>
      <c r="U9" s="2" t="s">
        <v>22</v>
      </c>
    </row>
    <row r="10" spans="1:21">
      <c r="A10" s="14"/>
      <c r="B10" s="14"/>
      <c r="C10" s="14"/>
      <c r="D10" s="15"/>
      <c r="E10" s="16"/>
      <c r="F10" s="16"/>
      <c r="G10" s="16"/>
      <c r="H10" s="16"/>
      <c r="I10" s="59"/>
      <c r="J10" s="107" t="s">
        <v>96</v>
      </c>
      <c r="K10" s="107" t="s">
        <v>97</v>
      </c>
      <c r="L10" s="60"/>
      <c r="M10" s="117">
        <v>2020</v>
      </c>
      <c r="N10" s="77">
        <v>2020</v>
      </c>
      <c r="O10" s="77">
        <v>2020</v>
      </c>
      <c r="P10" s="77">
        <v>2020</v>
      </c>
      <c r="Q10" s="77">
        <v>2020</v>
      </c>
      <c r="S10" s="60"/>
      <c r="U10" s="126">
        <v>0.319444444444444</v>
      </c>
    </row>
    <row r="11" spans="1:19">
      <c r="A11" s="17">
        <v>1</v>
      </c>
      <c r="B11" s="17">
        <v>2</v>
      </c>
      <c r="C11" s="17">
        <v>3</v>
      </c>
      <c r="D11" s="17"/>
      <c r="E11" s="17">
        <v>4</v>
      </c>
      <c r="F11" s="17">
        <v>5</v>
      </c>
      <c r="G11" s="17">
        <v>6</v>
      </c>
      <c r="H11" s="17">
        <v>7</v>
      </c>
      <c r="I11" s="17">
        <v>8</v>
      </c>
      <c r="J11" s="61"/>
      <c r="K11" s="61"/>
      <c r="L11" s="61"/>
      <c r="M11" s="118">
        <v>1</v>
      </c>
      <c r="N11" s="78">
        <v>2</v>
      </c>
      <c r="O11" s="78">
        <v>3</v>
      </c>
      <c r="P11" s="78">
        <v>4</v>
      </c>
      <c r="Q11" s="87">
        <v>5</v>
      </c>
      <c r="S11" s="61"/>
    </row>
    <row r="12" spans="1:19">
      <c r="A12" s="18"/>
      <c r="B12" s="19"/>
      <c r="C12" s="20"/>
      <c r="D12" s="20"/>
      <c r="E12" s="21"/>
      <c r="F12" s="21"/>
      <c r="G12" s="21"/>
      <c r="H12" s="21"/>
      <c r="I12" s="21"/>
      <c r="J12" s="62"/>
      <c r="K12" s="62"/>
      <c r="L12" s="62"/>
      <c r="M12" s="119"/>
      <c r="N12" s="79"/>
      <c r="O12" s="79"/>
      <c r="P12" s="79"/>
      <c r="Q12" s="79"/>
      <c r="S12" s="62"/>
    </row>
    <row r="13" ht="15.75" hidden="1" customHeight="1" spans="1:19">
      <c r="A13" s="22" t="s">
        <v>25</v>
      </c>
      <c r="B13" s="19" t="s">
        <v>26</v>
      </c>
      <c r="C13" s="20"/>
      <c r="D13" s="20"/>
      <c r="E13" s="21"/>
      <c r="F13" s="21"/>
      <c r="G13" s="21"/>
      <c r="H13" s="21"/>
      <c r="I13" s="21"/>
      <c r="J13" s="63"/>
      <c r="K13" s="63"/>
      <c r="L13" s="63"/>
      <c r="M13" s="68"/>
      <c r="N13" s="68"/>
      <c r="O13" s="68"/>
      <c r="P13" s="68"/>
      <c r="Q13" s="68"/>
      <c r="S13" s="63"/>
    </row>
    <row r="14" ht="15.75" hidden="1" customHeight="1" spans="1:19">
      <c r="A14" s="23"/>
      <c r="B14" s="24" t="s">
        <v>27</v>
      </c>
      <c r="C14" s="20" t="s">
        <v>28</v>
      </c>
      <c r="D14" s="20"/>
      <c r="E14" s="21"/>
      <c r="F14" s="21"/>
      <c r="G14" s="21"/>
      <c r="H14" s="21"/>
      <c r="I14" s="21"/>
      <c r="J14" s="63"/>
      <c r="K14" s="63"/>
      <c r="L14" s="63">
        <f>SUM(J14:K14)</f>
        <v>0</v>
      </c>
      <c r="M14" s="68"/>
      <c r="N14" s="68"/>
      <c r="O14" s="68"/>
      <c r="P14" s="68"/>
      <c r="Q14" s="68"/>
      <c r="S14" s="63">
        <f>SUM(J14:R14)</f>
        <v>0</v>
      </c>
    </row>
    <row r="15" ht="15.75" hidden="1" customHeight="1" spans="1:19">
      <c r="A15" s="23"/>
      <c r="B15" s="24" t="s">
        <v>29</v>
      </c>
      <c r="C15" s="20" t="s">
        <v>30</v>
      </c>
      <c r="D15" s="20"/>
      <c r="E15" s="21">
        <v>100428</v>
      </c>
      <c r="F15" s="21">
        <v>88615</v>
      </c>
      <c r="G15" s="21">
        <v>104448</v>
      </c>
      <c r="H15" s="21">
        <v>108237</v>
      </c>
      <c r="I15" s="21">
        <v>401728</v>
      </c>
      <c r="J15" s="63"/>
      <c r="K15" s="63"/>
      <c r="L15" s="63">
        <f>SUM(J15:K15)</f>
        <v>0</v>
      </c>
      <c r="M15" s="68"/>
      <c r="N15" s="68"/>
      <c r="O15" s="68"/>
      <c r="P15" s="68"/>
      <c r="Q15" s="68"/>
      <c r="S15" s="63">
        <f>SUM(J15:R15)</f>
        <v>0</v>
      </c>
    </row>
    <row r="16" ht="15.75" hidden="1" customHeight="1" spans="1:19">
      <c r="A16" s="23"/>
      <c r="B16" s="24"/>
      <c r="C16" s="20" t="s">
        <v>31</v>
      </c>
      <c r="D16" s="20"/>
      <c r="E16" s="21">
        <v>126851</v>
      </c>
      <c r="F16" s="21">
        <v>111958</v>
      </c>
      <c r="G16" s="21">
        <v>131927</v>
      </c>
      <c r="H16" s="21">
        <v>136680</v>
      </c>
      <c r="I16" s="21">
        <v>507416</v>
      </c>
      <c r="J16" s="63"/>
      <c r="K16" s="63"/>
      <c r="L16" s="63">
        <f>SUM(J16:K16)</f>
        <v>0</v>
      </c>
      <c r="M16" s="68"/>
      <c r="N16" s="68"/>
      <c r="O16" s="68"/>
      <c r="P16" s="68"/>
      <c r="Q16" s="68"/>
      <c r="S16" s="63">
        <f>SUM(J16:R16)</f>
        <v>0</v>
      </c>
    </row>
    <row r="17" ht="15.75" hidden="1" customHeight="1" spans="1:19">
      <c r="A17" s="18"/>
      <c r="B17" s="24" t="s">
        <v>32</v>
      </c>
      <c r="C17" s="20" t="s">
        <v>33</v>
      </c>
      <c r="D17" s="20"/>
      <c r="E17" s="21"/>
      <c r="F17" s="21"/>
      <c r="G17" s="21"/>
      <c r="H17" s="21"/>
      <c r="I17" s="21"/>
      <c r="J17" s="63"/>
      <c r="K17" s="63"/>
      <c r="L17" s="63"/>
      <c r="M17" s="68"/>
      <c r="N17" s="68"/>
      <c r="O17" s="68"/>
      <c r="P17" s="68"/>
      <c r="Q17" s="68"/>
      <c r="S17" s="63"/>
    </row>
    <row r="18" ht="15.75" hidden="1" customHeight="1" spans="1:19">
      <c r="A18" s="18"/>
      <c r="B18" s="18"/>
      <c r="C18" s="20"/>
      <c r="D18" s="20"/>
      <c r="E18" s="21"/>
      <c r="F18" s="21"/>
      <c r="G18" s="21"/>
      <c r="H18" s="21"/>
      <c r="I18" s="21"/>
      <c r="J18" s="63"/>
      <c r="K18" s="63"/>
      <c r="L18" s="63"/>
      <c r="M18" s="68"/>
      <c r="N18" s="68"/>
      <c r="O18" s="68"/>
      <c r="P18" s="68"/>
      <c r="Q18" s="68"/>
      <c r="S18" s="63"/>
    </row>
    <row r="19" spans="1:19">
      <c r="A19" s="25" t="s">
        <v>34</v>
      </c>
      <c r="B19" s="26" t="s">
        <v>35</v>
      </c>
      <c r="C19" s="104"/>
      <c r="D19" s="104"/>
      <c r="E19" s="21"/>
      <c r="F19" s="21"/>
      <c r="G19" s="21"/>
      <c r="H19" s="21"/>
      <c r="I19" s="21"/>
      <c r="J19" s="63"/>
      <c r="K19" s="63"/>
      <c r="L19" s="63"/>
      <c r="M19" s="119"/>
      <c r="N19" s="79"/>
      <c r="O19" s="79"/>
      <c r="P19" s="79"/>
      <c r="Q19" s="79"/>
      <c r="S19" s="63"/>
    </row>
    <row r="20" spans="1:19">
      <c r="A20" s="27"/>
      <c r="B20" s="28" t="s">
        <v>27</v>
      </c>
      <c r="C20" s="29" t="s">
        <v>28</v>
      </c>
      <c r="D20" s="30"/>
      <c r="E20" s="31">
        <f>$I$20/4</f>
        <v>0</v>
      </c>
      <c r="F20" s="31">
        <f>$I$20/4</f>
        <v>0</v>
      </c>
      <c r="G20" s="31">
        <f>$I$20/4</f>
        <v>0</v>
      </c>
      <c r="H20" s="31">
        <f>$I$20/4</f>
        <v>0</v>
      </c>
      <c r="I20" s="31"/>
      <c r="J20" s="64">
        <v>1</v>
      </c>
      <c r="K20" s="64">
        <v>1</v>
      </c>
      <c r="L20" s="64">
        <f>SUM(J20:K20)</f>
        <v>2</v>
      </c>
      <c r="M20" s="120" t="e">
        <f>SUM(#REF!)</f>
        <v>#REF!</v>
      </c>
      <c r="N20" s="80" t="e">
        <f>SUM(#REF!)</f>
        <v>#REF!</v>
      </c>
      <c r="O20" s="80">
        <f>SUM(J20:K20)</f>
        <v>2</v>
      </c>
      <c r="P20" s="80" t="e">
        <f>SUM(#REF!)</f>
        <v>#REF!</v>
      </c>
      <c r="Q20" s="80" t="e">
        <f>SUM(M20:P20)</f>
        <v>#REF!</v>
      </c>
      <c r="S20" s="64">
        <f>SUM(J20:K20)</f>
        <v>2</v>
      </c>
    </row>
    <row r="21" spans="1:19">
      <c r="A21" s="32"/>
      <c r="B21" s="28" t="s">
        <v>36</v>
      </c>
      <c r="C21" s="29" t="s">
        <v>37</v>
      </c>
      <c r="D21" s="30"/>
      <c r="E21" s="21"/>
      <c r="F21" s="21"/>
      <c r="G21" s="21"/>
      <c r="H21" s="21"/>
      <c r="I21" s="21"/>
      <c r="J21" s="64">
        <f>[1]K!$J$12</f>
        <v>1141</v>
      </c>
      <c r="K21" s="64">
        <f>[1]K!$J$13</f>
        <v>883</v>
      </c>
      <c r="L21" s="64">
        <f t="shared" ref="L21:L23" si="0">AVERAGE(J21:K21)</f>
        <v>1012</v>
      </c>
      <c r="M21" s="120" t="e">
        <f>SUM(#REF!)</f>
        <v>#REF!</v>
      </c>
      <c r="N21" s="80" t="e">
        <f>SUM(#REF!)</f>
        <v>#REF!</v>
      </c>
      <c r="O21" s="80">
        <f>SUM(J21:K21)</f>
        <v>2024</v>
      </c>
      <c r="P21" s="80" t="e">
        <f>SUM(#REF!)</f>
        <v>#REF!</v>
      </c>
      <c r="Q21" s="80" t="e">
        <f>SUM(M21:P21)</f>
        <v>#REF!</v>
      </c>
      <c r="S21" s="64">
        <f>SUM(J21:K21)</f>
        <v>2024</v>
      </c>
    </row>
    <row r="22" spans="1:19">
      <c r="A22" s="33"/>
      <c r="B22" s="28"/>
      <c r="C22" s="29" t="s">
        <v>31</v>
      </c>
      <c r="D22" s="30"/>
      <c r="E22" s="21"/>
      <c r="F22" s="21"/>
      <c r="G22" s="21"/>
      <c r="H22" s="21"/>
      <c r="I22" s="21"/>
      <c r="J22" s="64">
        <v>1507</v>
      </c>
      <c r="K22" s="64">
        <v>1034</v>
      </c>
      <c r="L22" s="64">
        <f t="shared" si="0"/>
        <v>1270.5</v>
      </c>
      <c r="M22" s="120" t="e">
        <f>SUM(#REF!)</f>
        <v>#REF!</v>
      </c>
      <c r="N22" s="80" t="e">
        <f>SUM(#REF!)</f>
        <v>#REF!</v>
      </c>
      <c r="O22" s="80">
        <f>SUM(J22:K22)</f>
        <v>2541</v>
      </c>
      <c r="P22" s="80" t="e">
        <f>SUM(#REF!)</f>
        <v>#REF!</v>
      </c>
      <c r="Q22" s="80" t="e">
        <f>SUM(M22:P22)</f>
        <v>#REF!</v>
      </c>
      <c r="S22" s="64">
        <f>SUM(J22:K22)</f>
        <v>2541</v>
      </c>
    </row>
    <row r="23" spans="1:19">
      <c r="A23" s="33"/>
      <c r="B23" s="28" t="s">
        <v>38</v>
      </c>
      <c r="C23" s="29" t="s">
        <v>39</v>
      </c>
      <c r="D23" s="30"/>
      <c r="E23" s="21"/>
      <c r="F23" s="21"/>
      <c r="G23" s="21"/>
      <c r="H23" s="21"/>
      <c r="I23" s="21"/>
      <c r="J23" s="64">
        <f>J21</f>
        <v>1141</v>
      </c>
      <c r="K23" s="64">
        <f>K21</f>
        <v>883</v>
      </c>
      <c r="L23" s="64">
        <f t="shared" si="0"/>
        <v>1012</v>
      </c>
      <c r="M23" s="120" t="e">
        <f>SUM(#REF!)</f>
        <v>#REF!</v>
      </c>
      <c r="N23" s="80" t="e">
        <f>SUM(#REF!)</f>
        <v>#REF!</v>
      </c>
      <c r="O23" s="80">
        <f>SUM(J23:K23)</f>
        <v>2024</v>
      </c>
      <c r="P23" s="80" t="e">
        <f>SUM(#REF!)</f>
        <v>#REF!</v>
      </c>
      <c r="Q23" s="80" t="e">
        <f>SUM(M23:P23)</f>
        <v>#REF!</v>
      </c>
      <c r="S23" s="64">
        <f>SUM(J23:K23)</f>
        <v>2024</v>
      </c>
    </row>
    <row r="24" spans="1:19">
      <c r="A24" s="18"/>
      <c r="B24" s="18"/>
      <c r="C24" s="20"/>
      <c r="D24" s="20"/>
      <c r="E24" s="21"/>
      <c r="F24" s="21"/>
      <c r="G24" s="21"/>
      <c r="H24" s="21"/>
      <c r="I24" s="21"/>
      <c r="J24" s="104"/>
      <c r="K24" s="104"/>
      <c r="L24" s="63"/>
      <c r="M24" s="121"/>
      <c r="N24" s="81"/>
      <c r="O24" s="81"/>
      <c r="P24" s="81"/>
      <c r="Q24" s="81"/>
      <c r="S24" s="63"/>
    </row>
    <row r="25" spans="1:19">
      <c r="A25" s="22" t="s">
        <v>40</v>
      </c>
      <c r="B25" s="19" t="s">
        <v>41</v>
      </c>
      <c r="C25" s="20"/>
      <c r="D25" s="20"/>
      <c r="E25" s="34"/>
      <c r="F25" s="34"/>
      <c r="G25" s="34"/>
      <c r="H25" s="34"/>
      <c r="I25" s="34"/>
      <c r="J25" s="38"/>
      <c r="K25" s="38"/>
      <c r="L25" s="63"/>
      <c r="M25" s="121"/>
      <c r="N25" s="81"/>
      <c r="O25" s="81"/>
      <c r="P25" s="81"/>
      <c r="Q25" s="81"/>
      <c r="S25" s="63"/>
    </row>
    <row r="26" spans="1:19">
      <c r="A26" s="18"/>
      <c r="B26" s="105" t="s">
        <v>42</v>
      </c>
      <c r="C26" s="106" t="s">
        <v>43</v>
      </c>
      <c r="D26" s="34">
        <f>D27+D28</f>
        <v>1</v>
      </c>
      <c r="E26" s="34">
        <f>E27+E28</f>
        <v>1</v>
      </c>
      <c r="F26" s="34">
        <f t="shared" ref="F26:H26" si="1">F27+F28</f>
        <v>1</v>
      </c>
      <c r="G26" s="34">
        <f t="shared" si="1"/>
        <v>1</v>
      </c>
      <c r="H26" s="34">
        <f t="shared" si="1"/>
        <v>1</v>
      </c>
      <c r="I26" s="34"/>
      <c r="J26" s="34">
        <f>[1]K!$M$12</f>
        <v>0</v>
      </c>
      <c r="K26" s="34">
        <v>0</v>
      </c>
      <c r="L26" s="38">
        <f>L27+L28</f>
        <v>1.5</v>
      </c>
      <c r="M26" s="121" t="e">
        <f>AVERAGE(#REF!)</f>
        <v>#REF!</v>
      </c>
      <c r="N26" s="81" t="e">
        <f>AVERAGE(#REF!)</f>
        <v>#REF!</v>
      </c>
      <c r="O26" s="81">
        <f>AVERAGE(J26:K26)</f>
        <v>0</v>
      </c>
      <c r="P26" s="81" t="e">
        <f>AVERAGE(#REF!)</f>
        <v>#REF!</v>
      </c>
      <c r="Q26" s="81" t="e">
        <f t="shared" ref="Q26:Q30" si="2">AVERAGE(M26:P26)</f>
        <v>#REF!</v>
      </c>
      <c r="R26" s="2" t="s">
        <v>44</v>
      </c>
      <c r="S26" s="63">
        <f>S27+S28</f>
        <v>1.5</v>
      </c>
    </row>
    <row r="27" spans="1:19">
      <c r="A27" s="18"/>
      <c r="B27" s="105" t="s">
        <v>45</v>
      </c>
      <c r="C27" s="106" t="s">
        <v>43</v>
      </c>
      <c r="D27" s="34">
        <v>0.5</v>
      </c>
      <c r="E27" s="34">
        <v>0.5</v>
      </c>
      <c r="F27" s="34">
        <v>0.5</v>
      </c>
      <c r="G27" s="34">
        <v>0.5</v>
      </c>
      <c r="H27" s="34">
        <v>0.5</v>
      </c>
      <c r="I27" s="34"/>
      <c r="J27" s="38">
        <f>[1]K!$N$12</f>
        <v>1.5</v>
      </c>
      <c r="K27" s="38">
        <v>0</v>
      </c>
      <c r="L27" s="38">
        <f>AVERAGE(J27:K27)</f>
        <v>0.75</v>
      </c>
      <c r="M27" s="121" t="e">
        <f>AVERAGE(#REF!)</f>
        <v>#REF!</v>
      </c>
      <c r="N27" s="81" t="e">
        <f>AVERAGE(#REF!)</f>
        <v>#REF!</v>
      </c>
      <c r="O27" s="81">
        <f>AVERAGE(J27:K27)</f>
        <v>0.75</v>
      </c>
      <c r="P27" s="81" t="e">
        <f>AVERAGE(#REF!)</f>
        <v>#REF!</v>
      </c>
      <c r="Q27" s="81" t="e">
        <f t="shared" si="2"/>
        <v>#REF!</v>
      </c>
      <c r="S27" s="63">
        <f>AVERAGE(J27:K27)</f>
        <v>0.75</v>
      </c>
    </row>
    <row r="28" spans="1:19">
      <c r="A28" s="18"/>
      <c r="B28" s="105" t="s">
        <v>46</v>
      </c>
      <c r="C28" s="106" t="s">
        <v>43</v>
      </c>
      <c r="D28" s="34">
        <v>0.5</v>
      </c>
      <c r="E28" s="34">
        <v>0.5</v>
      </c>
      <c r="F28" s="34">
        <v>0.5</v>
      </c>
      <c r="G28" s="34">
        <v>0.5</v>
      </c>
      <c r="H28" s="34">
        <v>0.5</v>
      </c>
      <c r="I28" s="34"/>
      <c r="J28" s="38">
        <f>[1]K!$N$12</f>
        <v>1.5</v>
      </c>
      <c r="K28" s="38">
        <v>0</v>
      </c>
      <c r="L28" s="38">
        <f>AVERAGE(J28:K28)</f>
        <v>0.75</v>
      </c>
      <c r="M28" s="121" t="e">
        <f>AVERAGE(#REF!)</f>
        <v>#REF!</v>
      </c>
      <c r="N28" s="81" t="e">
        <f>AVERAGE(#REF!)</f>
        <v>#REF!</v>
      </c>
      <c r="O28" s="81">
        <f>AVERAGE(J28:K28)</f>
        <v>0.75</v>
      </c>
      <c r="P28" s="81" t="e">
        <f>AVERAGE(#REF!)</f>
        <v>#REF!</v>
      </c>
      <c r="Q28" s="81" t="e">
        <f t="shared" si="2"/>
        <v>#REF!</v>
      </c>
      <c r="S28" s="63">
        <f>AVERAGE(J28:K28)</f>
        <v>0.75</v>
      </c>
    </row>
    <row r="29" spans="1:24">
      <c r="A29" s="18"/>
      <c r="B29" s="105" t="s">
        <v>47</v>
      </c>
      <c r="C29" s="106" t="s">
        <v>43</v>
      </c>
      <c r="D29" s="34"/>
      <c r="E29" s="34">
        <v>13</v>
      </c>
      <c r="F29" s="34">
        <v>13</v>
      </c>
      <c r="G29" s="34">
        <v>13</v>
      </c>
      <c r="H29" s="34">
        <v>13</v>
      </c>
      <c r="I29" s="34"/>
      <c r="J29" s="38">
        <f>[1]K!$L$12</f>
        <v>7.5</v>
      </c>
      <c r="K29" s="38">
        <v>13</v>
      </c>
      <c r="L29" s="38">
        <f>AVERAGE(J29:K29)</f>
        <v>10.25</v>
      </c>
      <c r="M29" s="121" t="e">
        <f>AVERAGE(#REF!)</f>
        <v>#REF!</v>
      </c>
      <c r="N29" s="81" t="e">
        <f>AVERAGE(#REF!)</f>
        <v>#REF!</v>
      </c>
      <c r="O29" s="81">
        <f>AVERAGE(J29:K29)</f>
        <v>10.25</v>
      </c>
      <c r="P29" s="81" t="e">
        <f>AVERAGE(#REF!)</f>
        <v>#REF!</v>
      </c>
      <c r="Q29" s="81" t="e">
        <f t="shared" si="2"/>
        <v>#REF!</v>
      </c>
      <c r="S29" s="63">
        <f>AVERAGE(J29:K29)</f>
        <v>10.25</v>
      </c>
      <c r="X29" s="2">
        <f>22-19.7</f>
        <v>2.3</v>
      </c>
    </row>
    <row r="30" spans="1:24">
      <c r="A30" s="18"/>
      <c r="B30" s="105" t="s">
        <v>48</v>
      </c>
      <c r="C30" s="106" t="s">
        <v>43</v>
      </c>
      <c r="D30" s="34">
        <v>1.5</v>
      </c>
      <c r="E30" s="34">
        <v>2.3</v>
      </c>
      <c r="F30" s="34">
        <v>2.3</v>
      </c>
      <c r="G30" s="34">
        <v>2.3</v>
      </c>
      <c r="H30" s="34">
        <v>2.3</v>
      </c>
      <c r="I30" s="34"/>
      <c r="J30" s="38">
        <f>[1]K!$P$12</f>
        <v>1.41666666674428</v>
      </c>
      <c r="K30" s="38">
        <f>[1]K!$P$13</f>
        <v>1.48333333345363</v>
      </c>
      <c r="L30" s="38">
        <f>AVERAGE(J30:K30)</f>
        <v>1.45000000009895</v>
      </c>
      <c r="M30" s="121" t="e">
        <f>AVERAGE(#REF!)</f>
        <v>#REF!</v>
      </c>
      <c r="N30" s="81" t="e">
        <f>AVERAGE(#REF!)</f>
        <v>#REF!</v>
      </c>
      <c r="O30" s="81">
        <f>AVERAGE(J30:K30)</f>
        <v>1.45000000009895</v>
      </c>
      <c r="P30" s="81" t="e">
        <f>AVERAGE(#REF!)</f>
        <v>#REF!</v>
      </c>
      <c r="Q30" s="81" t="e">
        <f t="shared" si="2"/>
        <v>#REF!</v>
      </c>
      <c r="S30" s="63">
        <f>AVERAGE(J30:K30)</f>
        <v>1.45000000009895</v>
      </c>
      <c r="X30" s="2">
        <f>70-68.1</f>
        <v>1.90000000000001</v>
      </c>
    </row>
    <row r="31" spans="1:19">
      <c r="A31" s="18"/>
      <c r="B31" s="18" t="s">
        <v>49</v>
      </c>
      <c r="C31" s="20" t="s">
        <v>43</v>
      </c>
      <c r="D31" s="21"/>
      <c r="E31" s="38">
        <f t="shared" ref="E31:H31" si="3">E32+E35</f>
        <v>23.86</v>
      </c>
      <c r="F31" s="38">
        <f t="shared" si="3"/>
        <v>23.86</v>
      </c>
      <c r="G31" s="38">
        <f t="shared" si="3"/>
        <v>23.86</v>
      </c>
      <c r="H31" s="38">
        <f t="shared" si="3"/>
        <v>23.86</v>
      </c>
      <c r="I31" s="38"/>
      <c r="J31" s="38">
        <f>[1]K!$Q$12</f>
        <v>35.5833333333721</v>
      </c>
      <c r="K31" s="38">
        <f>[1]K!$Q$13</f>
        <v>23.0333333333256</v>
      </c>
      <c r="L31" s="63">
        <f>L32+L35</f>
        <v>29.3083333333489</v>
      </c>
      <c r="M31" s="121" t="e">
        <f>M32+M35</f>
        <v>#REF!</v>
      </c>
      <c r="N31" s="81" t="e">
        <f>N32+N35</f>
        <v>#REF!</v>
      </c>
      <c r="O31" s="81">
        <f>O32+O35</f>
        <v>29.3083333333489</v>
      </c>
      <c r="P31" s="81" t="e">
        <f t="shared" ref="P31:Q31" si="4">P32+P35</f>
        <v>#REF!</v>
      </c>
      <c r="Q31" s="81" t="e">
        <f t="shared" si="4"/>
        <v>#REF!</v>
      </c>
      <c r="S31" s="63">
        <f>S32+S35</f>
        <v>29.3083333333489</v>
      </c>
    </row>
    <row r="32" spans="1:19">
      <c r="A32" s="18"/>
      <c r="B32" s="18" t="s">
        <v>50</v>
      </c>
      <c r="C32" s="20" t="s">
        <v>43</v>
      </c>
      <c r="D32" s="21"/>
      <c r="E32" s="34">
        <f t="shared" ref="E32:H32" si="5">E33+E34</f>
        <v>18.86</v>
      </c>
      <c r="F32" s="34">
        <f t="shared" si="5"/>
        <v>18.86</v>
      </c>
      <c r="G32" s="34">
        <f t="shared" si="5"/>
        <v>18.86</v>
      </c>
      <c r="H32" s="34">
        <f t="shared" si="5"/>
        <v>18.86</v>
      </c>
      <c r="I32" s="34"/>
      <c r="J32" s="38">
        <f>[1]K!$R$12</f>
        <v>29.5166666666628</v>
      </c>
      <c r="K32" s="38">
        <f>[1]K!$R$13</f>
        <v>18.7000000000116</v>
      </c>
      <c r="L32" s="122">
        <f>L33+L34</f>
        <v>24.1083333333372</v>
      </c>
      <c r="M32" s="121" t="e">
        <f>M33+M34</f>
        <v>#REF!</v>
      </c>
      <c r="N32" s="81" t="e">
        <f>N33+N34</f>
        <v>#REF!</v>
      </c>
      <c r="O32" s="81">
        <f>O33+O34</f>
        <v>24.1083333333372</v>
      </c>
      <c r="P32" s="81" t="e">
        <f t="shared" ref="P32:Q32" si="6">P33+P34</f>
        <v>#REF!</v>
      </c>
      <c r="Q32" s="81" t="e">
        <f t="shared" si="6"/>
        <v>#REF!</v>
      </c>
      <c r="S32" s="63">
        <f>S33+S34</f>
        <v>24.1083333333372</v>
      </c>
    </row>
    <row r="33" s="1" customFormat="1" spans="1:19">
      <c r="A33" s="39"/>
      <c r="B33" s="39" t="s">
        <v>51</v>
      </c>
      <c r="C33" s="40" t="s">
        <v>43</v>
      </c>
      <c r="D33" s="21"/>
      <c r="E33" s="34">
        <v>18.36</v>
      </c>
      <c r="F33" s="34">
        <v>18.36</v>
      </c>
      <c r="G33" s="34">
        <v>18.36</v>
      </c>
      <c r="H33" s="34">
        <v>18.36</v>
      </c>
      <c r="I33" s="34"/>
      <c r="J33" s="38">
        <f>[1]K!$U$12</f>
        <v>29.1333333333295</v>
      </c>
      <c r="K33" s="38">
        <f>[1]K!$U$13</f>
        <v>18.3166666666783</v>
      </c>
      <c r="L33" s="123">
        <f>AVERAGE(J33:K33)</f>
        <v>23.7250000000039</v>
      </c>
      <c r="M33" s="124" t="e">
        <f>AVERAGE(#REF!)</f>
        <v>#REF!</v>
      </c>
      <c r="N33" s="83" t="e">
        <f>AVERAGE(#REF!)</f>
        <v>#REF!</v>
      </c>
      <c r="O33" s="83">
        <f>AVERAGE(J33:K33)</f>
        <v>23.7250000000039</v>
      </c>
      <c r="P33" s="83" t="e">
        <f>AVERAGE(#REF!)</f>
        <v>#REF!</v>
      </c>
      <c r="Q33" s="83" t="e">
        <f t="shared" ref="Q33:Q35" si="7">AVERAGE(M33:P33)</f>
        <v>#REF!</v>
      </c>
      <c r="R33" s="1" t="e">
        <f>#REF!/#REF!/2*2</f>
        <v>#REF!</v>
      </c>
      <c r="S33" s="63">
        <f>AVERAGE(J33:K33)</f>
        <v>23.7250000000039</v>
      </c>
    </row>
    <row r="34" spans="1:19">
      <c r="A34" s="18"/>
      <c r="B34" s="18" t="s">
        <v>52</v>
      </c>
      <c r="C34" s="20" t="s">
        <v>43</v>
      </c>
      <c r="D34" s="21"/>
      <c r="E34" s="34">
        <v>0.5</v>
      </c>
      <c r="F34" s="34">
        <v>0.5</v>
      </c>
      <c r="G34" s="34">
        <v>0.5</v>
      </c>
      <c r="H34" s="34">
        <v>0.5</v>
      </c>
      <c r="I34" s="34"/>
      <c r="J34" s="38">
        <f>[1]K!$S$12</f>
        <v>0.383333333333334</v>
      </c>
      <c r="K34" s="38">
        <f>[1]K!$S$13</f>
        <v>0.383333333333334</v>
      </c>
      <c r="L34" s="122">
        <f>AVERAGE(J34:K34)</f>
        <v>0.383333333333334</v>
      </c>
      <c r="M34" s="121" t="e">
        <f>AVERAGE(#REF!)</f>
        <v>#REF!</v>
      </c>
      <c r="N34" s="81" t="e">
        <f>AVERAGE(#REF!)</f>
        <v>#REF!</v>
      </c>
      <c r="O34" s="81">
        <f>AVERAGE(J34:K34)</f>
        <v>0.383333333333334</v>
      </c>
      <c r="P34" s="81" t="e">
        <f>AVERAGE(#REF!)</f>
        <v>#REF!</v>
      </c>
      <c r="Q34" s="81" t="e">
        <f t="shared" si="7"/>
        <v>#REF!</v>
      </c>
      <c r="S34" s="63">
        <f>AVERAGE(J34:K34)</f>
        <v>0.383333333333334</v>
      </c>
    </row>
    <row r="35" spans="1:19">
      <c r="A35" s="18"/>
      <c r="B35" s="18" t="s">
        <v>53</v>
      </c>
      <c r="C35" s="20" t="s">
        <v>43</v>
      </c>
      <c r="D35" s="21"/>
      <c r="E35" s="34">
        <v>5</v>
      </c>
      <c r="F35" s="34">
        <v>5</v>
      </c>
      <c r="G35" s="34">
        <v>5</v>
      </c>
      <c r="H35" s="34">
        <v>5</v>
      </c>
      <c r="I35" s="34"/>
      <c r="J35" s="38">
        <f>[1]K!$T$12</f>
        <v>6.06666666670935</v>
      </c>
      <c r="K35" s="38">
        <f>[1]K!$T$13</f>
        <v>4.33333333331393</v>
      </c>
      <c r="L35" s="63">
        <f>AVERAGE(J35:K35)</f>
        <v>5.20000000001164</v>
      </c>
      <c r="M35" s="121" t="e">
        <f>AVERAGE(#REF!)</f>
        <v>#REF!</v>
      </c>
      <c r="N35" s="81" t="e">
        <f>AVERAGE(#REF!)</f>
        <v>#REF!</v>
      </c>
      <c r="O35" s="81">
        <f>AVERAGE(J35:K35)</f>
        <v>5.20000000001164</v>
      </c>
      <c r="P35" s="81" t="e">
        <f>AVERAGE(#REF!)</f>
        <v>#REF!</v>
      </c>
      <c r="Q35" s="81" t="e">
        <f t="shared" si="7"/>
        <v>#REF!</v>
      </c>
      <c r="S35" s="63">
        <f>AVERAGE(J35:K35)</f>
        <v>5.20000000001164</v>
      </c>
    </row>
    <row r="36" spans="1:19">
      <c r="A36" s="18"/>
      <c r="B36" s="18" t="s">
        <v>54</v>
      </c>
      <c r="C36" s="20" t="s">
        <v>43</v>
      </c>
      <c r="D36" s="21"/>
      <c r="E36" s="34">
        <f t="shared" ref="E36:H36" si="8">E26+E29+E30+E31</f>
        <v>40.16</v>
      </c>
      <c r="F36" s="34">
        <f t="shared" si="8"/>
        <v>40.16</v>
      </c>
      <c r="G36" s="34">
        <f t="shared" si="8"/>
        <v>40.16</v>
      </c>
      <c r="H36" s="34">
        <f t="shared" si="8"/>
        <v>40.16</v>
      </c>
      <c r="I36" s="34"/>
      <c r="J36" s="67">
        <f>[1]K!$W$12</f>
        <v>46.0000000001164</v>
      </c>
      <c r="K36" s="67">
        <f>[1]K!$W$13</f>
        <v>38.5000000001164</v>
      </c>
      <c r="L36" s="63">
        <f>L26+L29+L30+L31</f>
        <v>42.5083333334478</v>
      </c>
      <c r="M36" s="121" t="e">
        <f t="shared" ref="M36:O36" si="9">M26+M29+M30+M31</f>
        <v>#REF!</v>
      </c>
      <c r="N36" s="81" t="e">
        <f t="shared" si="9"/>
        <v>#REF!</v>
      </c>
      <c r="O36" s="81">
        <f t="shared" si="9"/>
        <v>41.0083333334478</v>
      </c>
      <c r="P36" s="81" t="e">
        <f t="shared" ref="P36:Q36" si="10">P26+P29+P30+P31</f>
        <v>#REF!</v>
      </c>
      <c r="Q36" s="81" t="e">
        <f t="shared" si="10"/>
        <v>#REF!</v>
      </c>
      <c r="S36" s="63">
        <f>S26+S29+S30+S31</f>
        <v>42.5083333334478</v>
      </c>
    </row>
    <row r="37" spans="1:19">
      <c r="A37" s="18"/>
      <c r="B37" s="18" t="s">
        <v>55</v>
      </c>
      <c r="C37" s="20" t="s">
        <v>56</v>
      </c>
      <c r="D37" s="21">
        <v>70</v>
      </c>
      <c r="E37" s="34">
        <f t="shared" ref="E37:H37" si="11">E33/E31*100</f>
        <v>76.9488683989941</v>
      </c>
      <c r="F37" s="34">
        <f t="shared" si="11"/>
        <v>76.9488683989941</v>
      </c>
      <c r="G37" s="34">
        <f t="shared" si="11"/>
        <v>76.9488683989941</v>
      </c>
      <c r="H37" s="34">
        <f t="shared" si="11"/>
        <v>76.9488683989941</v>
      </c>
      <c r="I37" s="34"/>
      <c r="J37" s="67">
        <f>[1]K!$AB$12</f>
        <v>81.8735362996656</v>
      </c>
      <c r="K37" s="67">
        <f>[1]K!$AB$13</f>
        <v>79.5224312591222</v>
      </c>
      <c r="L37" s="63">
        <f>L33/L31*100</f>
        <v>80.949673016746</v>
      </c>
      <c r="M37" s="121" t="e">
        <f t="shared" ref="M37:O37" si="12">M33/M31*100</f>
        <v>#REF!</v>
      </c>
      <c r="N37" s="81" t="e">
        <f t="shared" si="12"/>
        <v>#REF!</v>
      </c>
      <c r="O37" s="81">
        <f t="shared" si="12"/>
        <v>80.949673016746</v>
      </c>
      <c r="P37" s="81" t="e">
        <f t="shared" ref="P37:Q37" si="13">P33/P31*100</f>
        <v>#REF!</v>
      </c>
      <c r="Q37" s="81" t="e">
        <f t="shared" si="13"/>
        <v>#REF!</v>
      </c>
      <c r="S37" s="63">
        <f>S33/S31*100</f>
        <v>80.949673016746</v>
      </c>
    </row>
    <row r="38" spans="1:19">
      <c r="A38" s="18"/>
      <c r="B38" s="18"/>
      <c r="C38" s="20"/>
      <c r="D38" s="20"/>
      <c r="E38" s="34"/>
      <c r="F38" s="34"/>
      <c r="G38" s="34"/>
      <c r="H38" s="34"/>
      <c r="I38" s="34"/>
      <c r="J38" s="38"/>
      <c r="K38" s="38"/>
      <c r="L38" s="63"/>
      <c r="M38" s="121"/>
      <c r="N38" s="81"/>
      <c r="O38" s="81"/>
      <c r="P38" s="81"/>
      <c r="Q38" s="81"/>
      <c r="S38" s="63"/>
    </row>
    <row r="39" spans="1:19">
      <c r="A39" s="22" t="s">
        <v>57</v>
      </c>
      <c r="B39" s="19" t="s">
        <v>58</v>
      </c>
      <c r="C39" s="20"/>
      <c r="D39" s="20"/>
      <c r="E39" s="34"/>
      <c r="F39" s="34"/>
      <c r="G39" s="34"/>
      <c r="H39" s="34"/>
      <c r="I39" s="34"/>
      <c r="J39" s="38"/>
      <c r="K39" s="38"/>
      <c r="L39" s="63"/>
      <c r="M39" s="121"/>
      <c r="N39" s="81"/>
      <c r="O39" s="81"/>
      <c r="P39" s="88"/>
      <c r="Q39" s="81"/>
      <c r="S39" s="63"/>
    </row>
    <row r="40" spans="1:19">
      <c r="A40" s="18"/>
      <c r="B40" s="24" t="s">
        <v>59</v>
      </c>
      <c r="C40" s="20"/>
      <c r="D40" s="20"/>
      <c r="E40" s="34"/>
      <c r="F40" s="34"/>
      <c r="G40" s="34"/>
      <c r="H40" s="34"/>
      <c r="I40" s="34"/>
      <c r="J40" s="38"/>
      <c r="K40" s="38"/>
      <c r="L40" s="63"/>
      <c r="M40" s="121"/>
      <c r="N40" s="81"/>
      <c r="O40" s="81"/>
      <c r="P40" s="81"/>
      <c r="Q40" s="81"/>
      <c r="S40" s="63"/>
    </row>
    <row r="41" spans="1:19">
      <c r="A41" s="18"/>
      <c r="B41" s="41" t="s">
        <v>60</v>
      </c>
      <c r="C41" s="20" t="s">
        <v>56</v>
      </c>
      <c r="D41" s="20">
        <v>60</v>
      </c>
      <c r="E41" s="42">
        <f>I41</f>
        <v>0</v>
      </c>
      <c r="F41" s="42">
        <f>+I41</f>
        <v>0</v>
      </c>
      <c r="G41" s="42">
        <f>+I41</f>
        <v>0</v>
      </c>
      <c r="H41" s="42">
        <f>+I41</f>
        <v>0</v>
      </c>
      <c r="I41" s="42"/>
      <c r="J41" s="38">
        <f>J31/24/1*100%</f>
        <v>1.48263888889051</v>
      </c>
      <c r="K41" s="38">
        <f>K31/24/1*100%</f>
        <v>0.959722222221899</v>
      </c>
      <c r="L41" s="63">
        <f>AVERAGE(J41:K41)</f>
        <v>1.2211805555562</v>
      </c>
      <c r="M41" s="121" t="e">
        <f>AVERAGE(#REF!)</f>
        <v>#REF!</v>
      </c>
      <c r="N41" s="81" t="e">
        <f>AVERAGE(#REF!)</f>
        <v>#REF!</v>
      </c>
      <c r="O41" s="81">
        <f>AVERAGE(J41:K41)</f>
        <v>1.2211805555562</v>
      </c>
      <c r="P41" s="81" t="e">
        <f>AVERAGE(#REF!)</f>
        <v>#REF!</v>
      </c>
      <c r="Q41" s="81" t="e">
        <f>AVERAGE(M41:P41)</f>
        <v>#REF!</v>
      </c>
      <c r="S41" s="63">
        <f>AVERAGE(J41:K41)</f>
        <v>1.2211805555562</v>
      </c>
    </row>
    <row r="42" spans="1:19">
      <c r="A42" s="18"/>
      <c r="B42" s="41" t="s">
        <v>61</v>
      </c>
      <c r="C42" s="20" t="s">
        <v>62</v>
      </c>
      <c r="D42" s="20"/>
      <c r="E42" s="34">
        <f>I42/4</f>
        <v>0</v>
      </c>
      <c r="F42" s="34">
        <f>E42</f>
        <v>0</v>
      </c>
      <c r="G42" s="34">
        <f t="shared" ref="G42:H42" si="14">F42</f>
        <v>0</v>
      </c>
      <c r="H42" s="34">
        <f t="shared" si="14"/>
        <v>0</v>
      </c>
      <c r="I42" s="34"/>
      <c r="J42" s="38">
        <f>J22/250</f>
        <v>6.028</v>
      </c>
      <c r="K42" s="38">
        <f>K22/250</f>
        <v>4.136</v>
      </c>
      <c r="L42" s="63">
        <f>SUM(J42:K42)</f>
        <v>10.164</v>
      </c>
      <c r="M42" s="121" t="e">
        <f>SUM(#REF!)</f>
        <v>#REF!</v>
      </c>
      <c r="N42" s="81" t="e">
        <f>SUM(#REF!)</f>
        <v>#REF!</v>
      </c>
      <c r="O42" s="81">
        <f>SUM(J42:K42)</f>
        <v>10.164</v>
      </c>
      <c r="P42" s="81" t="e">
        <f>SUM(#REF!)</f>
        <v>#REF!</v>
      </c>
      <c r="Q42" s="81" t="e">
        <f>SUM(M42:P42)</f>
        <v>#REF!</v>
      </c>
      <c r="S42" s="63">
        <f>SUM(J42:K42)</f>
        <v>10.164</v>
      </c>
    </row>
    <row r="43" spans="1:19">
      <c r="A43" s="18"/>
      <c r="B43" s="24" t="s">
        <v>63</v>
      </c>
      <c r="C43" s="20"/>
      <c r="D43" s="20"/>
      <c r="E43" s="34"/>
      <c r="F43" s="34"/>
      <c r="G43" s="34"/>
      <c r="H43" s="34"/>
      <c r="I43" s="34"/>
      <c r="J43" s="38"/>
      <c r="K43" s="38"/>
      <c r="L43" s="63"/>
      <c r="M43" s="121"/>
      <c r="N43" s="81"/>
      <c r="O43" s="81"/>
      <c r="P43" s="81"/>
      <c r="Q43" s="81"/>
      <c r="S43" s="63"/>
    </row>
    <row r="44" spans="1:19">
      <c r="A44" s="18"/>
      <c r="B44" s="41" t="s">
        <v>64</v>
      </c>
      <c r="C44" s="20" t="s">
        <v>56</v>
      </c>
      <c r="D44" s="20">
        <v>70</v>
      </c>
      <c r="E44" s="42">
        <f>I44</f>
        <v>0</v>
      </c>
      <c r="F44" s="42">
        <f>+I44</f>
        <v>0</v>
      </c>
      <c r="G44" s="42">
        <f>+I44</f>
        <v>0</v>
      </c>
      <c r="H44" s="42">
        <f>+I44</f>
        <v>0</v>
      </c>
      <c r="I44" s="42"/>
      <c r="J44" s="38">
        <f>J22*3/600</f>
        <v>7.535</v>
      </c>
      <c r="K44" s="38">
        <f>K22*3/600</f>
        <v>5.17</v>
      </c>
      <c r="L44" s="63">
        <f>AVERAGE(J44:K44)</f>
        <v>6.3525</v>
      </c>
      <c r="M44" s="121" t="e">
        <f>AVERAGE(#REF!)</f>
        <v>#REF!</v>
      </c>
      <c r="N44" s="81" t="e">
        <f>AVERAGE(#REF!)</f>
        <v>#REF!</v>
      </c>
      <c r="O44" s="81">
        <f>AVERAGE(J44:K44)</f>
        <v>6.3525</v>
      </c>
      <c r="P44" s="81" t="e">
        <f>AVERAGE(#REF!)</f>
        <v>#REF!</v>
      </c>
      <c r="Q44" s="81" t="e">
        <f>AVERAGE(M44:P44)</f>
        <v>#REF!</v>
      </c>
      <c r="S44" s="63">
        <f>AVERAGE(J44:K44)</f>
        <v>6.3525</v>
      </c>
    </row>
    <row r="45" spans="1:19">
      <c r="A45" s="18"/>
      <c r="B45" s="41" t="s">
        <v>65</v>
      </c>
      <c r="C45" s="20" t="s">
        <v>66</v>
      </c>
      <c r="D45" s="20"/>
      <c r="E45" s="34">
        <f>I45/4</f>
        <v>0</v>
      </c>
      <c r="F45" s="34">
        <f>E45</f>
        <v>0</v>
      </c>
      <c r="G45" s="34">
        <f t="shared" ref="G45:H45" si="15">F45</f>
        <v>0</v>
      </c>
      <c r="H45" s="34">
        <f t="shared" si="15"/>
        <v>0</v>
      </c>
      <c r="I45" s="34"/>
      <c r="J45" s="63"/>
      <c r="K45" s="63"/>
      <c r="L45" s="63">
        <f>SUM(J45:K45)</f>
        <v>0</v>
      </c>
      <c r="M45" s="121" t="e">
        <f>SUM(#REF!)</f>
        <v>#REF!</v>
      </c>
      <c r="N45" s="81" t="e">
        <f>SUM(#REF!)</f>
        <v>#REF!</v>
      </c>
      <c r="O45" s="81">
        <f>SUM(J45:K45)</f>
        <v>0</v>
      </c>
      <c r="P45" s="81" t="e">
        <f>SUM(#REF!)</f>
        <v>#REF!</v>
      </c>
      <c r="Q45" s="81" t="e">
        <f>SUM(M45:P45)</f>
        <v>#REF!</v>
      </c>
      <c r="S45" s="63">
        <f>SUM(J45:K45)</f>
        <v>0</v>
      </c>
    </row>
    <row r="46" hidden="1" spans="1:19">
      <c r="A46" s="18"/>
      <c r="B46" s="24" t="s">
        <v>67</v>
      </c>
      <c r="C46" s="20"/>
      <c r="D46" s="20"/>
      <c r="E46" s="21"/>
      <c r="F46" s="21"/>
      <c r="G46" s="21"/>
      <c r="H46" s="21"/>
      <c r="I46" s="21"/>
      <c r="J46" s="63"/>
      <c r="K46" s="63"/>
      <c r="L46" s="63"/>
      <c r="M46" s="121"/>
      <c r="N46" s="81"/>
      <c r="O46" s="81"/>
      <c r="P46" s="81"/>
      <c r="Q46" s="81"/>
      <c r="S46" s="63"/>
    </row>
    <row r="47" hidden="1" spans="1:19">
      <c r="A47" s="18"/>
      <c r="B47" s="41" t="s">
        <v>68</v>
      </c>
      <c r="C47" s="20" t="s">
        <v>56</v>
      </c>
      <c r="D47" s="20">
        <v>0</v>
      </c>
      <c r="E47" s="21"/>
      <c r="F47" s="21"/>
      <c r="G47" s="21"/>
      <c r="H47" s="21"/>
      <c r="I47" s="21"/>
      <c r="J47" s="63"/>
      <c r="K47" s="63"/>
      <c r="L47" s="63"/>
      <c r="M47" s="121"/>
      <c r="N47" s="81"/>
      <c r="O47" s="81"/>
      <c r="P47" s="81"/>
      <c r="Q47" s="81"/>
      <c r="S47" s="63"/>
    </row>
    <row r="48" hidden="1" spans="1:19">
      <c r="A48" s="18"/>
      <c r="B48" s="41" t="s">
        <v>69</v>
      </c>
      <c r="C48" s="20" t="s">
        <v>70</v>
      </c>
      <c r="D48" s="20">
        <v>0</v>
      </c>
      <c r="E48" s="21"/>
      <c r="F48" s="21"/>
      <c r="G48" s="21"/>
      <c r="H48" s="21"/>
      <c r="I48" s="110"/>
      <c r="J48" s="63"/>
      <c r="K48" s="63"/>
      <c r="L48" s="63"/>
      <c r="M48" s="121"/>
      <c r="N48" s="81"/>
      <c r="O48" s="81"/>
      <c r="P48" s="81"/>
      <c r="Q48" s="81"/>
      <c r="S48" s="63"/>
    </row>
    <row r="49" spans="1:19">
      <c r="A49" s="18"/>
      <c r="B49" s="41"/>
      <c r="C49" s="20"/>
      <c r="D49" s="20"/>
      <c r="E49" s="21"/>
      <c r="F49" s="21"/>
      <c r="G49" s="21"/>
      <c r="H49" s="21"/>
      <c r="I49" s="110"/>
      <c r="J49" s="63"/>
      <c r="K49" s="63"/>
      <c r="L49" s="63"/>
      <c r="M49" s="121"/>
      <c r="N49" s="81"/>
      <c r="O49" s="81"/>
      <c r="P49" s="88"/>
      <c r="Q49" s="81"/>
      <c r="S49" s="63"/>
    </row>
    <row r="50" spans="1:19">
      <c r="A50" s="22" t="s">
        <v>71</v>
      </c>
      <c r="B50" s="19" t="s">
        <v>72</v>
      </c>
      <c r="C50" s="20"/>
      <c r="D50" s="20"/>
      <c r="E50" s="21"/>
      <c r="F50" s="21"/>
      <c r="G50" s="21"/>
      <c r="H50" s="21"/>
      <c r="I50" s="21"/>
      <c r="J50" s="63"/>
      <c r="K50" s="63"/>
      <c r="L50" s="63"/>
      <c r="M50" s="121"/>
      <c r="N50" s="81"/>
      <c r="O50" s="81"/>
      <c r="P50" s="88"/>
      <c r="Q50" s="81"/>
      <c r="S50" s="63"/>
    </row>
    <row r="51" spans="1:19">
      <c r="A51" s="18"/>
      <c r="B51" s="18" t="s">
        <v>73</v>
      </c>
      <c r="C51" s="20" t="s">
        <v>74</v>
      </c>
      <c r="D51" s="20">
        <v>22</v>
      </c>
      <c r="E51" s="43">
        <v>23</v>
      </c>
      <c r="F51" s="43">
        <v>23</v>
      </c>
      <c r="G51" s="43">
        <v>23</v>
      </c>
      <c r="H51" s="43">
        <v>23</v>
      </c>
      <c r="I51" s="21"/>
      <c r="J51" s="63">
        <f>[1]K!$Y$12</f>
        <v>19.9540889526489</v>
      </c>
      <c r="K51" s="63">
        <f>[1]K!$Y$13</f>
        <v>23.2470381746522</v>
      </c>
      <c r="L51" s="63">
        <f>AVERAGE(J51:K51)</f>
        <v>21.6005635636506</v>
      </c>
      <c r="M51" s="121" t="e">
        <f>AVERAGE(#REF!)</f>
        <v>#REF!</v>
      </c>
      <c r="N51" s="81" t="e">
        <f>AVERAGE(#REF!)</f>
        <v>#REF!</v>
      </c>
      <c r="O51" s="81">
        <f>AVERAGE(J51:K51)</f>
        <v>21.6005635636506</v>
      </c>
      <c r="P51" s="81" t="e">
        <f>AVERAGE(#REF!)</f>
        <v>#REF!</v>
      </c>
      <c r="Q51" s="81" t="e">
        <f>AVERAGE(M51:P51)</f>
        <v>#REF!</v>
      </c>
      <c r="R51" s="2" t="s">
        <v>75</v>
      </c>
      <c r="S51" s="63">
        <f>AVERAGE(J51:K51)</f>
        <v>21.6005635636506</v>
      </c>
    </row>
    <row r="52" spans="1:19">
      <c r="A52" s="18"/>
      <c r="B52" s="18"/>
      <c r="C52" s="20" t="s">
        <v>76</v>
      </c>
      <c r="D52" s="20">
        <v>32</v>
      </c>
      <c r="E52" s="21">
        <v>50</v>
      </c>
      <c r="F52" s="21">
        <v>50</v>
      </c>
      <c r="G52" s="21">
        <v>50</v>
      </c>
      <c r="H52" s="21">
        <v>50</v>
      </c>
      <c r="I52" s="21"/>
      <c r="J52" s="63">
        <f>[1]K!$AA$12</f>
        <v>39.0626764539859</v>
      </c>
      <c r="K52" s="63">
        <f>[1]K!$AA$13</f>
        <v>47.9679144384728</v>
      </c>
      <c r="L52" s="63">
        <f>AVERAGE(J52:K52)</f>
        <v>43.5152954462294</v>
      </c>
      <c r="M52" s="121" t="e">
        <f>AVERAGE(#REF!)</f>
        <v>#REF!</v>
      </c>
      <c r="N52" s="81" t="e">
        <f>AVERAGE(#REF!)</f>
        <v>#REF!</v>
      </c>
      <c r="O52" s="81">
        <f>AVERAGE(J52:K52)</f>
        <v>43.5152954462294</v>
      </c>
      <c r="P52" s="81" t="e">
        <f>AVERAGE(#REF!)</f>
        <v>#REF!</v>
      </c>
      <c r="Q52" s="81" t="e">
        <f>AVERAGE(M52:P52)</f>
        <v>#REF!</v>
      </c>
      <c r="R52" s="2" t="s">
        <v>77</v>
      </c>
      <c r="S52" s="63">
        <f>AVERAGE(J52:K52)</f>
        <v>43.5152954462294</v>
      </c>
    </row>
    <row r="53" spans="1:19">
      <c r="A53" s="18"/>
      <c r="B53" s="18" t="s">
        <v>78</v>
      </c>
      <c r="C53" s="20" t="s">
        <v>79</v>
      </c>
      <c r="D53" s="20">
        <v>60</v>
      </c>
      <c r="E53" s="21"/>
      <c r="F53" s="21"/>
      <c r="G53" s="21"/>
      <c r="H53" s="21"/>
      <c r="I53" s="21"/>
      <c r="J53" s="111"/>
      <c r="K53" s="112"/>
      <c r="L53" s="112">
        <v>20</v>
      </c>
      <c r="M53" s="121"/>
      <c r="N53" s="81"/>
      <c r="O53" s="81"/>
      <c r="P53" s="81"/>
      <c r="Q53" s="81"/>
      <c r="R53" s="2">
        <f>L53/24</f>
        <v>0.833333333333333</v>
      </c>
      <c r="S53" s="63"/>
    </row>
    <row r="54" spans="1:19">
      <c r="A54" s="18"/>
      <c r="B54" s="18" t="s">
        <v>80</v>
      </c>
      <c r="C54" s="20" t="s">
        <v>79</v>
      </c>
      <c r="D54" s="20">
        <v>120</v>
      </c>
      <c r="E54" s="21"/>
      <c r="F54" s="21"/>
      <c r="G54" s="21"/>
      <c r="H54" s="21"/>
      <c r="I54" s="21"/>
      <c r="J54" s="111"/>
      <c r="K54" s="112"/>
      <c r="L54" s="112">
        <v>46</v>
      </c>
      <c r="M54" s="121"/>
      <c r="N54" s="81"/>
      <c r="O54" s="81"/>
      <c r="P54" s="81"/>
      <c r="Q54" s="81"/>
      <c r="R54" s="2">
        <f>L54/24</f>
        <v>1.91666666666667</v>
      </c>
      <c r="S54" s="63"/>
    </row>
    <row r="55" spans="1:19">
      <c r="A55" s="18"/>
      <c r="B55" s="18"/>
      <c r="C55" s="20"/>
      <c r="D55" s="20"/>
      <c r="E55" s="34"/>
      <c r="F55" s="34"/>
      <c r="G55" s="34"/>
      <c r="H55" s="34"/>
      <c r="I55" s="42"/>
      <c r="J55" s="38"/>
      <c r="K55" s="38"/>
      <c r="L55" s="63"/>
      <c r="M55" s="121"/>
      <c r="N55" s="81"/>
      <c r="O55" s="81"/>
      <c r="P55" s="81"/>
      <c r="Q55" s="81"/>
      <c r="R55" s="2" t="s">
        <v>81</v>
      </c>
      <c r="S55" s="63"/>
    </row>
    <row r="56" hidden="1" spans="1:19">
      <c r="A56" s="22" t="s">
        <v>82</v>
      </c>
      <c r="B56" s="19" t="s">
        <v>83</v>
      </c>
      <c r="C56" s="20"/>
      <c r="D56" s="20"/>
      <c r="E56" s="34"/>
      <c r="F56" s="34"/>
      <c r="G56" s="34"/>
      <c r="H56" s="34"/>
      <c r="I56" s="34"/>
      <c r="J56" s="38"/>
      <c r="K56" s="38"/>
      <c r="L56" s="38"/>
      <c r="M56" s="121"/>
      <c r="N56" s="81"/>
      <c r="O56" s="81"/>
      <c r="P56" s="88"/>
      <c r="Q56" s="81"/>
      <c r="S56" s="38"/>
    </row>
    <row r="57" hidden="1" spans="1:19">
      <c r="A57" s="22"/>
      <c r="B57" s="44" t="s">
        <v>84</v>
      </c>
      <c r="C57" s="20" t="s">
        <v>85</v>
      </c>
      <c r="D57" s="20">
        <v>5</v>
      </c>
      <c r="E57" s="42">
        <v>3</v>
      </c>
      <c r="F57" s="42">
        <v>3</v>
      </c>
      <c r="G57" s="42">
        <v>3</v>
      </c>
      <c r="H57" s="42">
        <v>3</v>
      </c>
      <c r="I57" s="34"/>
      <c r="J57" s="34"/>
      <c r="K57" s="34"/>
      <c r="L57" s="38" t="e">
        <f>AVERAGE(J57:K57)</f>
        <v>#DIV/0!</v>
      </c>
      <c r="M57" s="121" t="e">
        <f>AVERAGE(#REF!)</f>
        <v>#REF!</v>
      </c>
      <c r="N57" s="81" t="e">
        <f>AVERAGE(#REF!)</f>
        <v>#REF!</v>
      </c>
      <c r="O57" s="81" t="e">
        <f>AVERAGE(J57:K57)</f>
        <v>#DIV/0!</v>
      </c>
      <c r="P57" s="81" t="e">
        <f>AVERAGE(#REF!)</f>
        <v>#REF!</v>
      </c>
      <c r="Q57" s="81" t="e">
        <f>AVERAGE(M57:P57)</f>
        <v>#REF!</v>
      </c>
      <c r="S57" s="63" t="e">
        <f>AVERAGE(J57:K57)</f>
        <v>#DIV/0!</v>
      </c>
    </row>
    <row r="58" hidden="1" spans="1:19">
      <c r="A58" s="22"/>
      <c r="B58" s="45" t="s">
        <v>86</v>
      </c>
      <c r="C58" s="20" t="s">
        <v>85</v>
      </c>
      <c r="D58" s="20">
        <v>1</v>
      </c>
      <c r="E58" s="42">
        <v>1.8</v>
      </c>
      <c r="F58" s="42">
        <v>1.8</v>
      </c>
      <c r="G58" s="42">
        <v>1.8</v>
      </c>
      <c r="H58" s="42">
        <v>1.8</v>
      </c>
      <c r="I58" s="42"/>
      <c r="J58" s="42"/>
      <c r="K58" s="42"/>
      <c r="L58" s="38" t="e">
        <f>AVERAGE(J58:K58)</f>
        <v>#DIV/0!</v>
      </c>
      <c r="M58" s="121" t="e">
        <f>AVERAGE(#REF!)</f>
        <v>#REF!</v>
      </c>
      <c r="N58" s="81" t="e">
        <f>AVERAGE(#REF!)</f>
        <v>#REF!</v>
      </c>
      <c r="O58" s="81" t="e">
        <f>AVERAGE(J58:K58)</f>
        <v>#DIV/0!</v>
      </c>
      <c r="P58" s="81" t="e">
        <f>AVERAGE(#REF!)</f>
        <v>#REF!</v>
      </c>
      <c r="Q58" s="81" t="e">
        <f>AVERAGE(M58:P58)</f>
        <v>#REF!</v>
      </c>
      <c r="S58" s="63" t="e">
        <f>AVERAGE(J58:K58)</f>
        <v>#DIV/0!</v>
      </c>
    </row>
    <row r="59" spans="1:19">
      <c r="A59" s="46"/>
      <c r="B59" s="46"/>
      <c r="C59" s="47"/>
      <c r="D59" s="47"/>
      <c r="E59" s="48"/>
      <c r="F59" s="48"/>
      <c r="G59" s="48"/>
      <c r="H59" s="48"/>
      <c r="I59" s="48"/>
      <c r="J59" s="72"/>
      <c r="K59" s="72"/>
      <c r="L59" s="72"/>
      <c r="M59" s="125"/>
      <c r="N59" s="85"/>
      <c r="O59" s="85"/>
      <c r="P59" s="85"/>
      <c r="Q59" s="89"/>
      <c r="S59" s="72"/>
    </row>
    <row r="61" ht="15" customHeight="1" spans="1:9">
      <c r="A61" s="49"/>
      <c r="B61" s="49"/>
      <c r="C61" s="49"/>
      <c r="D61" s="49"/>
      <c r="E61" s="49"/>
      <c r="F61" s="50"/>
      <c r="G61" s="50"/>
      <c r="H61" s="50"/>
      <c r="I61" s="73"/>
    </row>
    <row r="62" spans="1:9">
      <c r="A62" s="51"/>
      <c r="B62" s="51"/>
      <c r="C62" s="51"/>
      <c r="D62" s="51"/>
      <c r="E62" s="51"/>
      <c r="F62" s="51"/>
      <c r="G62" s="51"/>
      <c r="H62" s="51"/>
      <c r="I62" s="51"/>
    </row>
    <row r="63" spans="1:9">
      <c r="A63" s="51"/>
      <c r="B63" s="51"/>
      <c r="C63" s="51"/>
      <c r="D63" s="51"/>
      <c r="E63" s="51"/>
      <c r="F63" s="52"/>
      <c r="G63" s="51"/>
      <c r="H63" s="51"/>
      <c r="I63" s="51"/>
    </row>
    <row r="64" spans="1:9">
      <c r="A64" s="53"/>
      <c r="B64" s="54"/>
      <c r="C64" s="52"/>
      <c r="D64" s="52"/>
      <c r="E64" s="52"/>
      <c r="F64" s="52"/>
      <c r="G64" s="52"/>
      <c r="H64" s="52"/>
      <c r="I64" s="51"/>
    </row>
    <row r="65" spans="1:9">
      <c r="A65" s="53"/>
      <c r="B65" s="54"/>
      <c r="C65" s="52"/>
      <c r="D65" s="52"/>
      <c r="E65" s="52"/>
      <c r="F65" s="52"/>
      <c r="G65" s="52"/>
      <c r="H65" s="52"/>
      <c r="I65" s="52"/>
    </row>
    <row r="66" spans="1:9">
      <c r="A66" s="53"/>
      <c r="B66" s="54"/>
      <c r="C66" s="51"/>
      <c r="D66" s="51"/>
      <c r="E66" s="51"/>
      <c r="F66" s="51"/>
      <c r="G66" s="52"/>
      <c r="H66" s="51"/>
      <c r="I66" s="51"/>
    </row>
    <row r="67" spans="1:9">
      <c r="A67" s="51"/>
      <c r="B67" s="51"/>
      <c r="C67" s="51"/>
      <c r="D67" s="51"/>
      <c r="E67" s="51"/>
      <c r="F67" s="52"/>
      <c r="G67" s="51"/>
      <c r="H67" s="51"/>
      <c r="I67" s="51"/>
    </row>
    <row r="68" spans="1:9">
      <c r="A68" s="53"/>
      <c r="B68" s="54"/>
      <c r="C68" s="51"/>
      <c r="D68" s="51"/>
      <c r="E68" s="51"/>
      <c r="F68" s="51"/>
      <c r="G68" s="51"/>
      <c r="H68" s="51"/>
      <c r="I68" s="51"/>
    </row>
    <row r="69" spans="1:9">
      <c r="A69" s="53"/>
      <c r="B69" s="54"/>
      <c r="C69" s="51"/>
      <c r="D69" s="51"/>
      <c r="E69" s="51"/>
      <c r="F69" s="51"/>
      <c r="G69" s="51"/>
      <c r="H69" s="52"/>
      <c r="I69" s="52"/>
    </row>
    <row r="70" spans="1:9">
      <c r="A70" s="53"/>
      <c r="B70" s="54"/>
      <c r="C70" s="53"/>
      <c r="D70" s="53"/>
      <c r="E70" s="53"/>
      <c r="F70" s="52"/>
      <c r="G70" s="52"/>
      <c r="H70" s="52"/>
      <c r="I70" s="52"/>
    </row>
    <row r="71" spans="1:9">
      <c r="A71" s="53"/>
      <c r="B71" s="54"/>
      <c r="C71" s="53"/>
      <c r="D71" s="53"/>
      <c r="E71" s="53"/>
      <c r="F71" s="90"/>
      <c r="G71" s="90"/>
      <c r="H71" s="90"/>
      <c r="I71" s="90"/>
    </row>
    <row r="72" spans="1:9">
      <c r="A72" s="53"/>
      <c r="B72" s="54"/>
      <c r="C72" s="53"/>
      <c r="D72" s="53"/>
      <c r="E72" s="53"/>
      <c r="F72" s="90"/>
      <c r="G72" s="90"/>
      <c r="H72" s="90"/>
      <c r="I72" s="90"/>
    </row>
    <row r="73" spans="1:9">
      <c r="A73" s="53"/>
      <c r="B73" s="54"/>
      <c r="C73" s="51"/>
      <c r="D73" s="51"/>
      <c r="E73" s="51"/>
      <c r="F73" s="51"/>
      <c r="G73" s="51"/>
      <c r="H73" s="52"/>
      <c r="I73" s="52"/>
    </row>
  </sheetData>
  <mergeCells count="20">
    <mergeCell ref="A2:H2"/>
    <mergeCell ref="A3:H3"/>
    <mergeCell ref="E8:I8"/>
    <mergeCell ref="J8:L8"/>
    <mergeCell ref="M8:Q8"/>
    <mergeCell ref="F61:H61"/>
    <mergeCell ref="A62:C62"/>
    <mergeCell ref="G62:I62"/>
    <mergeCell ref="A63:C63"/>
    <mergeCell ref="G63:I63"/>
    <mergeCell ref="A67:C67"/>
    <mergeCell ref="G67:I67"/>
    <mergeCell ref="C68:G68"/>
    <mergeCell ref="H68:I68"/>
    <mergeCell ref="C69:G69"/>
    <mergeCell ref="C73:G73"/>
    <mergeCell ref="A8:A10"/>
    <mergeCell ref="B8:B10"/>
    <mergeCell ref="C8:C10"/>
    <mergeCell ref="D8:D10"/>
  </mergeCells>
  <printOptions horizontalCentered="1" verticalCentered="1"/>
  <pageMargins left="0" right="0" top="0.748031496062992" bottom="0.748031496062992" header="0.31496062992126" footer="0.31496062992126"/>
  <pageSetup paperSize="9" fitToWidth="0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3"/>
  <sheetViews>
    <sheetView view="pageBreakPreview" zoomScale="70" zoomScaleNormal="80" workbookViewId="0">
      <pane xSplit="9" ySplit="11" topLeftCell="J39" activePane="bottomRight" state="frozen"/>
      <selection/>
      <selection pane="topRight"/>
      <selection pane="bottomLeft"/>
      <selection pane="bottomRight" activeCell="K44" sqref="K44"/>
    </sheetView>
  </sheetViews>
  <sheetFormatPr defaultColWidth="9.18095238095238" defaultRowHeight="12.75"/>
  <cols>
    <col min="1" max="1" width="5" style="2" customWidth="1"/>
    <col min="2" max="2" width="30.2666666666667" style="2" customWidth="1"/>
    <col min="3" max="4" width="11.4571428571429" style="2" customWidth="1"/>
    <col min="5" max="8" width="9.72380952380952" style="2" hidden="1" customWidth="1"/>
    <col min="9" max="9" width="10.8190476190476" style="2" hidden="1" customWidth="1"/>
    <col min="10" max="11" width="14.0857142857143" style="2" customWidth="1"/>
    <col min="12" max="16" width="9.72380952380952" style="2" hidden="1" customWidth="1"/>
    <col min="17" max="17" width="9.81904761904762" style="2" customWidth="1"/>
    <col min="18" max="21" width="9.26666666666667" style="2" hidden="1" customWidth="1"/>
    <col min="22" max="22" width="11.4571428571429" style="2" hidden="1" customWidth="1"/>
    <col min="23" max="23" width="9.18095238095238" style="2"/>
    <col min="24" max="24" width="9.81904761904762" style="2" hidden="1" customWidth="1"/>
    <col min="25" max="16384" width="9.18095238095238" style="2"/>
  </cols>
  <sheetData>
    <row r="1" spans="1:9">
      <c r="A1" s="3"/>
      <c r="B1" s="3"/>
      <c r="C1" s="3"/>
      <c r="D1" s="3"/>
      <c r="E1" s="3"/>
      <c r="F1" s="3"/>
      <c r="G1" s="3"/>
      <c r="H1" s="3"/>
      <c r="I1" s="3"/>
    </row>
    <row r="2" spans="1:8">
      <c r="A2" s="3" t="s">
        <v>0</v>
      </c>
      <c r="B2" s="3"/>
      <c r="C2" s="3"/>
      <c r="D2" s="3"/>
      <c r="E2" s="3"/>
      <c r="F2" s="3"/>
      <c r="G2" s="3"/>
      <c r="H2" s="3"/>
    </row>
    <row r="3" spans="1:8">
      <c r="A3" s="3" t="s">
        <v>1</v>
      </c>
      <c r="B3" s="3"/>
      <c r="C3" s="3"/>
      <c r="D3" s="3"/>
      <c r="E3" s="3"/>
      <c r="F3" s="3"/>
      <c r="G3" s="3"/>
      <c r="H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4" t="s">
        <v>2</v>
      </c>
      <c r="C5" s="5" t="s">
        <v>3</v>
      </c>
      <c r="D5" s="5"/>
      <c r="E5" s="5"/>
      <c r="F5" s="5"/>
      <c r="G5" s="5"/>
      <c r="H5" s="5"/>
      <c r="I5" s="5"/>
    </row>
    <row r="6" spans="1:9">
      <c r="A6" s="4" t="s">
        <v>4</v>
      </c>
      <c r="C6" s="5" t="s">
        <v>5</v>
      </c>
      <c r="D6" s="5"/>
      <c r="E6" s="5"/>
      <c r="F6" s="5"/>
      <c r="G6" s="5"/>
      <c r="H6" s="5"/>
      <c r="I6" s="5"/>
    </row>
    <row r="7" spans="3:9">
      <c r="C7" s="6"/>
      <c r="D7" s="6"/>
      <c r="E7" s="6"/>
      <c r="F7" s="6"/>
      <c r="G7" s="6"/>
      <c r="H7" s="6"/>
      <c r="I7" s="6"/>
    </row>
    <row r="8" spans="1:22">
      <c r="A8" s="7" t="s">
        <v>7</v>
      </c>
      <c r="B8" s="7" t="s">
        <v>8</v>
      </c>
      <c r="C8" s="7" t="s">
        <v>9</v>
      </c>
      <c r="D8" s="8" t="s">
        <v>10</v>
      </c>
      <c r="E8" s="9" t="s">
        <v>11</v>
      </c>
      <c r="F8" s="10"/>
      <c r="G8" s="10"/>
      <c r="H8" s="10"/>
      <c r="I8" s="55"/>
      <c r="J8" s="56"/>
      <c r="K8" s="56"/>
      <c r="L8" s="56"/>
      <c r="M8" s="56"/>
      <c r="N8" s="56"/>
      <c r="O8" s="56"/>
      <c r="P8" s="56"/>
      <c r="Q8" s="56"/>
      <c r="R8" s="75" t="s">
        <v>13</v>
      </c>
      <c r="S8" s="75"/>
      <c r="T8" s="75"/>
      <c r="U8" s="75"/>
      <c r="V8" s="86"/>
    </row>
    <row r="9" spans="1:26">
      <c r="A9" s="11"/>
      <c r="B9" s="11"/>
      <c r="C9" s="11"/>
      <c r="D9" s="12"/>
      <c r="E9" s="13" t="s">
        <v>14</v>
      </c>
      <c r="F9" s="13" t="s">
        <v>15</v>
      </c>
      <c r="G9" s="13" t="s">
        <v>16</v>
      </c>
      <c r="H9" s="13" t="s">
        <v>17</v>
      </c>
      <c r="I9" s="57">
        <v>2021</v>
      </c>
      <c r="J9" s="58" t="s">
        <v>18</v>
      </c>
      <c r="K9" s="58" t="s">
        <v>18</v>
      </c>
      <c r="L9" s="58"/>
      <c r="M9" s="58"/>
      <c r="N9" s="58"/>
      <c r="O9" s="58"/>
      <c r="P9" s="58"/>
      <c r="Q9" s="58" t="s">
        <v>20</v>
      </c>
      <c r="R9" s="116" t="s">
        <v>14</v>
      </c>
      <c r="S9" s="76" t="s">
        <v>15</v>
      </c>
      <c r="T9" s="76" t="s">
        <v>16</v>
      </c>
      <c r="U9" s="76" t="s">
        <v>17</v>
      </c>
      <c r="V9" s="76" t="s">
        <v>21</v>
      </c>
      <c r="X9" s="58" t="s">
        <v>20</v>
      </c>
      <c r="Z9" s="2" t="s">
        <v>22</v>
      </c>
    </row>
    <row r="10" spans="1:26">
      <c r="A10" s="14"/>
      <c r="B10" s="14"/>
      <c r="C10" s="14"/>
      <c r="D10" s="15"/>
      <c r="E10" s="16"/>
      <c r="F10" s="16"/>
      <c r="G10" s="16"/>
      <c r="H10" s="16"/>
      <c r="I10" s="59"/>
      <c r="J10" s="107" t="s">
        <v>94</v>
      </c>
      <c r="K10" s="107" t="s">
        <v>95</v>
      </c>
      <c r="L10" s="60"/>
      <c r="M10" s="60"/>
      <c r="N10" s="60"/>
      <c r="O10" s="60"/>
      <c r="P10" s="60"/>
      <c r="Q10" s="60"/>
      <c r="R10" s="117">
        <v>2020</v>
      </c>
      <c r="S10" s="77">
        <v>2020</v>
      </c>
      <c r="T10" s="77">
        <v>2020</v>
      </c>
      <c r="U10" s="77">
        <v>2020</v>
      </c>
      <c r="V10" s="77">
        <v>2020</v>
      </c>
      <c r="X10" s="60"/>
      <c r="Z10" s="126">
        <v>0.319444444444444</v>
      </c>
    </row>
    <row r="11" spans="1:24">
      <c r="A11" s="17">
        <v>1</v>
      </c>
      <c r="B11" s="17">
        <v>2</v>
      </c>
      <c r="C11" s="17">
        <v>3</v>
      </c>
      <c r="D11" s="17"/>
      <c r="E11" s="17">
        <v>4</v>
      </c>
      <c r="F11" s="17">
        <v>5</v>
      </c>
      <c r="G11" s="17">
        <v>6</v>
      </c>
      <c r="H11" s="17">
        <v>7</v>
      </c>
      <c r="I11" s="17">
        <v>8</v>
      </c>
      <c r="J11" s="61"/>
      <c r="K11" s="61"/>
      <c r="L11" s="61"/>
      <c r="M11" s="61"/>
      <c r="N11" s="61"/>
      <c r="O11" s="61"/>
      <c r="P11" s="61"/>
      <c r="Q11" s="61"/>
      <c r="R11" s="118">
        <v>1</v>
      </c>
      <c r="S11" s="78">
        <v>2</v>
      </c>
      <c r="T11" s="78">
        <v>3</v>
      </c>
      <c r="U11" s="78">
        <v>4</v>
      </c>
      <c r="V11" s="87">
        <v>5</v>
      </c>
      <c r="X11" s="61"/>
    </row>
    <row r="12" spans="1:24">
      <c r="A12" s="18"/>
      <c r="B12" s="19"/>
      <c r="C12" s="20"/>
      <c r="D12" s="20"/>
      <c r="E12" s="21"/>
      <c r="F12" s="21"/>
      <c r="G12" s="21"/>
      <c r="H12" s="21"/>
      <c r="I12" s="21"/>
      <c r="J12" s="62"/>
      <c r="K12" s="62"/>
      <c r="L12" s="62"/>
      <c r="M12" s="62"/>
      <c r="N12" s="62"/>
      <c r="O12" s="62"/>
      <c r="P12" s="62"/>
      <c r="Q12" s="62"/>
      <c r="R12" s="119"/>
      <c r="S12" s="79"/>
      <c r="T12" s="79"/>
      <c r="U12" s="79"/>
      <c r="V12" s="79"/>
      <c r="X12" s="62"/>
    </row>
    <row r="13" ht="15.75" hidden="1" customHeight="1" spans="1:24">
      <c r="A13" s="22" t="s">
        <v>25</v>
      </c>
      <c r="B13" s="19" t="s">
        <v>26</v>
      </c>
      <c r="C13" s="20"/>
      <c r="D13" s="20"/>
      <c r="E13" s="21"/>
      <c r="F13" s="21"/>
      <c r="G13" s="21"/>
      <c r="H13" s="21"/>
      <c r="I13" s="21"/>
      <c r="J13" s="63"/>
      <c r="K13" s="63"/>
      <c r="L13" s="63"/>
      <c r="M13" s="63"/>
      <c r="N13" s="63"/>
      <c r="O13" s="63"/>
      <c r="P13" s="63"/>
      <c r="Q13" s="63"/>
      <c r="R13" s="68"/>
      <c r="S13" s="68"/>
      <c r="T13" s="68"/>
      <c r="U13" s="68"/>
      <c r="V13" s="68"/>
      <c r="X13" s="63"/>
    </row>
    <row r="14" ht="15.75" hidden="1" customHeight="1" spans="1:24">
      <c r="A14" s="23"/>
      <c r="B14" s="24" t="s">
        <v>27</v>
      </c>
      <c r="C14" s="20" t="s">
        <v>28</v>
      </c>
      <c r="D14" s="20"/>
      <c r="E14" s="21"/>
      <c r="F14" s="21"/>
      <c r="G14" s="21"/>
      <c r="H14" s="21"/>
      <c r="I14" s="21"/>
      <c r="J14" s="63"/>
      <c r="K14" s="63"/>
      <c r="L14" s="63"/>
      <c r="M14" s="63"/>
      <c r="N14" s="63"/>
      <c r="O14" s="63"/>
      <c r="P14" s="63"/>
      <c r="Q14" s="63">
        <f>SUM(J14:P14)</f>
        <v>0</v>
      </c>
      <c r="R14" s="68"/>
      <c r="S14" s="68"/>
      <c r="T14" s="68"/>
      <c r="U14" s="68"/>
      <c r="V14" s="68"/>
      <c r="X14" s="63">
        <f>SUM(L14:W14)</f>
        <v>0</v>
      </c>
    </row>
    <row r="15" ht="15.75" hidden="1" customHeight="1" spans="1:24">
      <c r="A15" s="23"/>
      <c r="B15" s="24" t="s">
        <v>29</v>
      </c>
      <c r="C15" s="20" t="s">
        <v>30</v>
      </c>
      <c r="D15" s="20"/>
      <c r="E15" s="21">
        <v>100428</v>
      </c>
      <c r="F15" s="21">
        <v>88615</v>
      </c>
      <c r="G15" s="21">
        <v>104448</v>
      </c>
      <c r="H15" s="21">
        <v>108237</v>
      </c>
      <c r="I15" s="21">
        <v>401728</v>
      </c>
      <c r="J15" s="63"/>
      <c r="K15" s="63"/>
      <c r="L15" s="63"/>
      <c r="M15" s="63"/>
      <c r="N15" s="63"/>
      <c r="O15" s="63"/>
      <c r="P15" s="63"/>
      <c r="Q15" s="63">
        <f>SUM(J15:P15)</f>
        <v>0</v>
      </c>
      <c r="R15" s="68"/>
      <c r="S15" s="68"/>
      <c r="T15" s="68"/>
      <c r="U15" s="68"/>
      <c r="V15" s="68"/>
      <c r="X15" s="63">
        <f>SUM(L15:W15)</f>
        <v>0</v>
      </c>
    </row>
    <row r="16" ht="15.75" hidden="1" customHeight="1" spans="1:24">
      <c r="A16" s="23"/>
      <c r="B16" s="24"/>
      <c r="C16" s="20" t="s">
        <v>31</v>
      </c>
      <c r="D16" s="20"/>
      <c r="E16" s="21">
        <v>126851</v>
      </c>
      <c r="F16" s="21">
        <v>111958</v>
      </c>
      <c r="G16" s="21">
        <v>131927</v>
      </c>
      <c r="H16" s="21">
        <v>136680</v>
      </c>
      <c r="I16" s="21">
        <v>507416</v>
      </c>
      <c r="J16" s="63"/>
      <c r="K16" s="63"/>
      <c r="L16" s="63"/>
      <c r="M16" s="63"/>
      <c r="N16" s="63"/>
      <c r="O16" s="63"/>
      <c r="P16" s="63"/>
      <c r="Q16" s="63">
        <f>SUM(J16:P16)</f>
        <v>0</v>
      </c>
      <c r="R16" s="68"/>
      <c r="S16" s="68"/>
      <c r="T16" s="68"/>
      <c r="U16" s="68"/>
      <c r="V16" s="68"/>
      <c r="X16" s="63">
        <f>SUM(L16:W16)</f>
        <v>0</v>
      </c>
    </row>
    <row r="17" ht="15.75" hidden="1" customHeight="1" spans="1:24">
      <c r="A17" s="18"/>
      <c r="B17" s="24" t="s">
        <v>32</v>
      </c>
      <c r="C17" s="20" t="s">
        <v>33</v>
      </c>
      <c r="D17" s="20"/>
      <c r="E17" s="21"/>
      <c r="F17" s="21"/>
      <c r="G17" s="21"/>
      <c r="H17" s="21"/>
      <c r="I17" s="21"/>
      <c r="J17" s="63"/>
      <c r="K17" s="63"/>
      <c r="L17" s="63"/>
      <c r="M17" s="63"/>
      <c r="N17" s="63"/>
      <c r="O17" s="63"/>
      <c r="P17" s="63"/>
      <c r="Q17" s="63"/>
      <c r="R17" s="68"/>
      <c r="S17" s="68"/>
      <c r="T17" s="68"/>
      <c r="U17" s="68"/>
      <c r="V17" s="68"/>
      <c r="X17" s="63"/>
    </row>
    <row r="18" ht="15.75" hidden="1" customHeight="1" spans="1:24">
      <c r="A18" s="18"/>
      <c r="B18" s="18"/>
      <c r="C18" s="20"/>
      <c r="D18" s="20"/>
      <c r="E18" s="21"/>
      <c r="F18" s="21"/>
      <c r="G18" s="21"/>
      <c r="H18" s="21"/>
      <c r="I18" s="21"/>
      <c r="J18" s="63"/>
      <c r="K18" s="63"/>
      <c r="L18" s="63"/>
      <c r="M18" s="63"/>
      <c r="N18" s="63"/>
      <c r="O18" s="63"/>
      <c r="P18" s="63"/>
      <c r="Q18" s="63"/>
      <c r="R18" s="68"/>
      <c r="S18" s="68"/>
      <c r="T18" s="68"/>
      <c r="U18" s="68"/>
      <c r="V18" s="68"/>
      <c r="X18" s="63"/>
    </row>
    <row r="19" spans="1:24">
      <c r="A19" s="25" t="s">
        <v>34</v>
      </c>
      <c r="B19" s="26" t="s">
        <v>35</v>
      </c>
      <c r="C19" s="104"/>
      <c r="D19" s="104"/>
      <c r="E19" s="21"/>
      <c r="F19" s="21"/>
      <c r="G19" s="21"/>
      <c r="H19" s="21"/>
      <c r="I19" s="21"/>
      <c r="J19" s="63"/>
      <c r="K19" s="63"/>
      <c r="L19" s="63"/>
      <c r="M19" s="63"/>
      <c r="N19" s="63"/>
      <c r="O19" s="63"/>
      <c r="P19" s="63"/>
      <c r="Q19" s="63"/>
      <c r="R19" s="119"/>
      <c r="S19" s="79"/>
      <c r="T19" s="79"/>
      <c r="U19" s="79"/>
      <c r="V19" s="79"/>
      <c r="X19" s="63"/>
    </row>
    <row r="20" spans="1:24">
      <c r="A20" s="27"/>
      <c r="B20" s="28" t="s">
        <v>27</v>
      </c>
      <c r="C20" s="29" t="s">
        <v>28</v>
      </c>
      <c r="D20" s="30"/>
      <c r="E20" s="31">
        <f>$I$20/4</f>
        <v>0</v>
      </c>
      <c r="F20" s="31">
        <f>$I$20/4</f>
        <v>0</v>
      </c>
      <c r="G20" s="31">
        <f>$I$20/4</f>
        <v>0</v>
      </c>
      <c r="H20" s="31">
        <f>$I$20/4</f>
        <v>0</v>
      </c>
      <c r="I20" s="31"/>
      <c r="J20" s="64">
        <v>1</v>
      </c>
      <c r="K20" s="64">
        <f>1</f>
        <v>1</v>
      </c>
      <c r="L20" s="64"/>
      <c r="M20" s="64"/>
      <c r="N20" s="64"/>
      <c r="O20" s="64"/>
      <c r="P20" s="64"/>
      <c r="Q20" s="64">
        <f>SUM(J20:P20)</f>
        <v>2</v>
      </c>
      <c r="R20" s="120" t="e">
        <f>SUM(#REF!)</f>
        <v>#REF!</v>
      </c>
      <c r="S20" s="80">
        <f>SUM(J20:J20)</f>
        <v>1</v>
      </c>
      <c r="T20" s="80">
        <f>SUM(K20:M20)</f>
        <v>1</v>
      </c>
      <c r="U20" s="80">
        <f>SUM(N20:P20)</f>
        <v>0</v>
      </c>
      <c r="V20" s="80" t="e">
        <f>SUM(R20:U20)</f>
        <v>#REF!</v>
      </c>
      <c r="X20" s="64">
        <f>SUM(J20:M20)</f>
        <v>2</v>
      </c>
    </row>
    <row r="21" spans="1:24">
      <c r="A21" s="32"/>
      <c r="B21" s="28" t="s">
        <v>36</v>
      </c>
      <c r="C21" s="29" t="s">
        <v>37</v>
      </c>
      <c r="D21" s="30"/>
      <c r="E21" s="21"/>
      <c r="F21" s="21"/>
      <c r="G21" s="21"/>
      <c r="H21" s="21"/>
      <c r="I21" s="21"/>
      <c r="J21" s="64">
        <f>522+546</f>
        <v>1068</v>
      </c>
      <c r="K21" s="108">
        <v>1100</v>
      </c>
      <c r="L21" s="64"/>
      <c r="M21" s="64"/>
      <c r="N21" s="63"/>
      <c r="O21" s="64"/>
      <c r="P21" s="64"/>
      <c r="Q21" s="64">
        <f>SUM(J21:P21)</f>
        <v>2168</v>
      </c>
      <c r="R21" s="120" t="e">
        <f>SUM(#REF!)</f>
        <v>#REF!</v>
      </c>
      <c r="S21" s="80">
        <f>SUM(J21:J21)</f>
        <v>1068</v>
      </c>
      <c r="T21" s="80">
        <f>SUM(K21:M21)</f>
        <v>1100</v>
      </c>
      <c r="U21" s="80">
        <f>SUM(N21:P21)</f>
        <v>0</v>
      </c>
      <c r="V21" s="80" t="e">
        <f>SUM(R21:U21)</f>
        <v>#REF!</v>
      </c>
      <c r="X21" s="64">
        <f>SUM(J21:M21)</f>
        <v>2168</v>
      </c>
    </row>
    <row r="22" spans="1:24">
      <c r="A22" s="33"/>
      <c r="B22" s="28"/>
      <c r="C22" s="29" t="s">
        <v>31</v>
      </c>
      <c r="D22" s="30"/>
      <c r="E22" s="21"/>
      <c r="F22" s="21"/>
      <c r="G22" s="21"/>
      <c r="H22" s="21"/>
      <c r="I22" s="21"/>
      <c r="J22" s="64">
        <f>760+687</f>
        <v>1447</v>
      </c>
      <c r="K22" s="64">
        <v>1312</v>
      </c>
      <c r="L22" s="64"/>
      <c r="M22" s="64"/>
      <c r="N22" s="63"/>
      <c r="O22" s="64"/>
      <c r="P22" s="64"/>
      <c r="Q22" s="64">
        <f>SUM(J22:P22)</f>
        <v>2759</v>
      </c>
      <c r="R22" s="120" t="e">
        <f>SUM(#REF!)</f>
        <v>#REF!</v>
      </c>
      <c r="S22" s="80">
        <f>SUM(J22:J22)</f>
        <v>1447</v>
      </c>
      <c r="T22" s="80">
        <f>SUM(K22:M22)</f>
        <v>1312</v>
      </c>
      <c r="U22" s="80">
        <f>SUM(N22:P22)</f>
        <v>0</v>
      </c>
      <c r="V22" s="80" t="e">
        <f>SUM(R22:U22)</f>
        <v>#REF!</v>
      </c>
      <c r="X22" s="64">
        <f>SUM(J22:M22)</f>
        <v>2759</v>
      </c>
    </row>
    <row r="23" spans="1:24">
      <c r="A23" s="33"/>
      <c r="B23" s="28" t="s">
        <v>38</v>
      </c>
      <c r="C23" s="29" t="s">
        <v>39</v>
      </c>
      <c r="D23" s="30"/>
      <c r="E23" s="21"/>
      <c r="F23" s="21"/>
      <c r="G23" s="21"/>
      <c r="H23" s="21"/>
      <c r="I23" s="21"/>
      <c r="J23" s="64">
        <f>J21</f>
        <v>1068</v>
      </c>
      <c r="K23" s="64">
        <f>K21</f>
        <v>1100</v>
      </c>
      <c r="L23" s="64"/>
      <c r="M23" s="64"/>
      <c r="N23" s="64"/>
      <c r="O23" s="64"/>
      <c r="P23" s="64"/>
      <c r="Q23" s="64">
        <f>AVERAGE(J23:P23)</f>
        <v>1084</v>
      </c>
      <c r="R23" s="120" t="e">
        <f>SUM(#REF!)</f>
        <v>#REF!</v>
      </c>
      <c r="S23" s="80">
        <f>SUM(J23:J23)</f>
        <v>1068</v>
      </c>
      <c r="T23" s="80">
        <f>SUM(K23:M23)</f>
        <v>1100</v>
      </c>
      <c r="U23" s="80">
        <f>SUM(N23:P23)</f>
        <v>0</v>
      </c>
      <c r="V23" s="80" t="e">
        <f>SUM(R23:U23)</f>
        <v>#REF!</v>
      </c>
      <c r="X23" s="64">
        <f>SUM(J23:M23)</f>
        <v>2168</v>
      </c>
    </row>
    <row r="24" spans="1:24">
      <c r="A24" s="18"/>
      <c r="B24" s="18"/>
      <c r="C24" s="20"/>
      <c r="D24" s="20"/>
      <c r="E24" s="21"/>
      <c r="F24" s="21"/>
      <c r="G24" s="21"/>
      <c r="H24" s="21"/>
      <c r="I24" s="21"/>
      <c r="J24" s="64"/>
      <c r="K24" s="63"/>
      <c r="L24" s="104"/>
      <c r="M24" s="104"/>
      <c r="N24" s="63"/>
      <c r="O24" s="104"/>
      <c r="P24" s="104"/>
      <c r="Q24" s="63"/>
      <c r="R24" s="121"/>
      <c r="S24" s="81"/>
      <c r="T24" s="81"/>
      <c r="U24" s="81"/>
      <c r="V24" s="81"/>
      <c r="X24" s="63"/>
    </row>
    <row r="25" spans="1:24">
      <c r="A25" s="22" t="s">
        <v>40</v>
      </c>
      <c r="B25" s="19" t="s">
        <v>41</v>
      </c>
      <c r="C25" s="20"/>
      <c r="D25" s="20"/>
      <c r="E25" s="34"/>
      <c r="F25" s="34"/>
      <c r="G25" s="34"/>
      <c r="H25" s="34"/>
      <c r="I25" s="34"/>
      <c r="J25" s="38"/>
      <c r="K25" s="38"/>
      <c r="L25" s="38"/>
      <c r="M25" s="38"/>
      <c r="N25" s="38"/>
      <c r="O25" s="38"/>
      <c r="P25" s="38"/>
      <c r="Q25" s="63"/>
      <c r="R25" s="121"/>
      <c r="S25" s="81"/>
      <c r="T25" s="81"/>
      <c r="U25" s="81"/>
      <c r="V25" s="81"/>
      <c r="X25" s="63"/>
    </row>
    <row r="26" spans="1:24">
      <c r="A26" s="18"/>
      <c r="B26" s="105" t="s">
        <v>42</v>
      </c>
      <c r="C26" s="106" t="s">
        <v>43</v>
      </c>
      <c r="D26" s="34">
        <f>D27+D28</f>
        <v>1</v>
      </c>
      <c r="E26" s="34">
        <f>E27+E28</f>
        <v>1</v>
      </c>
      <c r="F26" s="34">
        <f t="shared" ref="F26:H26" si="0">F27+F28</f>
        <v>1</v>
      </c>
      <c r="G26" s="34">
        <f t="shared" si="0"/>
        <v>1</v>
      </c>
      <c r="H26" s="34">
        <f t="shared" si="0"/>
        <v>1</v>
      </c>
      <c r="I26" s="34"/>
      <c r="J26" s="34">
        <f>J27+J28</f>
        <v>0</v>
      </c>
      <c r="K26" s="34">
        <f>K27+K28</f>
        <v>0</v>
      </c>
      <c r="L26" s="34"/>
      <c r="M26" s="34"/>
      <c r="N26" s="34"/>
      <c r="O26" s="34"/>
      <c r="P26" s="34"/>
      <c r="Q26" s="38">
        <f>Q27+Q28</f>
        <v>0</v>
      </c>
      <c r="R26" s="121" t="e">
        <f>AVERAGE(#REF!)</f>
        <v>#REF!</v>
      </c>
      <c r="S26" s="81">
        <f>AVERAGE(J26:J26)</f>
        <v>0</v>
      </c>
      <c r="T26" s="81">
        <f>AVERAGE(K26:M26)</f>
        <v>0</v>
      </c>
      <c r="U26" s="81" t="e">
        <f>AVERAGE(N26:P26)</f>
        <v>#DIV/0!</v>
      </c>
      <c r="V26" s="81" t="e">
        <f t="shared" ref="V26:V30" si="1">AVERAGE(R26:U26)</f>
        <v>#REF!</v>
      </c>
      <c r="W26" s="2" t="s">
        <v>44</v>
      </c>
      <c r="X26" s="63">
        <f>X27+X28</f>
        <v>0</v>
      </c>
    </row>
    <row r="27" spans="1:24">
      <c r="A27" s="18"/>
      <c r="B27" s="105" t="s">
        <v>45</v>
      </c>
      <c r="C27" s="106" t="s">
        <v>43</v>
      </c>
      <c r="D27" s="34">
        <v>0.5</v>
      </c>
      <c r="E27" s="34">
        <v>0.5</v>
      </c>
      <c r="F27" s="34">
        <v>0.5</v>
      </c>
      <c r="G27" s="34">
        <v>0.5</v>
      </c>
      <c r="H27" s="34">
        <v>0.5</v>
      </c>
      <c r="I27" s="34"/>
      <c r="J27" s="38">
        <v>0</v>
      </c>
      <c r="K27" s="38">
        <f>[1]K!$M$11</f>
        <v>0</v>
      </c>
      <c r="L27" s="38"/>
      <c r="M27" s="38"/>
      <c r="N27" s="38"/>
      <c r="O27" s="38"/>
      <c r="P27" s="38"/>
      <c r="Q27" s="38">
        <f>AVERAGE(J27:P27)</f>
        <v>0</v>
      </c>
      <c r="R27" s="121" t="e">
        <f>AVERAGE(#REF!)</f>
        <v>#REF!</v>
      </c>
      <c r="S27" s="81">
        <f>AVERAGE(J27:J27)</f>
        <v>0</v>
      </c>
      <c r="T27" s="81">
        <f>AVERAGE(K27:M27)</f>
        <v>0</v>
      </c>
      <c r="U27" s="81" t="e">
        <f>AVERAGE(N27:P27)</f>
        <v>#DIV/0!</v>
      </c>
      <c r="V27" s="81" t="e">
        <f t="shared" si="1"/>
        <v>#REF!</v>
      </c>
      <c r="X27" s="63">
        <f>AVERAGE(J27:M27)</f>
        <v>0</v>
      </c>
    </row>
    <row r="28" spans="1:24">
      <c r="A28" s="18"/>
      <c r="B28" s="105" t="s">
        <v>46</v>
      </c>
      <c r="C28" s="106" t="s">
        <v>43</v>
      </c>
      <c r="D28" s="34">
        <v>0.5</v>
      </c>
      <c r="E28" s="34">
        <v>0.5</v>
      </c>
      <c r="F28" s="34">
        <v>0.5</v>
      </c>
      <c r="G28" s="34">
        <v>0.5</v>
      </c>
      <c r="H28" s="34">
        <v>0.5</v>
      </c>
      <c r="I28" s="34"/>
      <c r="J28" s="38">
        <v>0</v>
      </c>
      <c r="K28" s="38">
        <f>[1]K!$N$11</f>
        <v>0</v>
      </c>
      <c r="L28" s="38"/>
      <c r="M28" s="38"/>
      <c r="N28" s="38"/>
      <c r="O28" s="38"/>
      <c r="P28" s="38"/>
      <c r="Q28" s="38">
        <f>AVERAGE(J28:P28)</f>
        <v>0</v>
      </c>
      <c r="R28" s="121" t="e">
        <f>AVERAGE(#REF!)</f>
        <v>#REF!</v>
      </c>
      <c r="S28" s="81">
        <f>AVERAGE(J28:J28)</f>
        <v>0</v>
      </c>
      <c r="T28" s="81">
        <f>AVERAGE(K28:M28)</f>
        <v>0</v>
      </c>
      <c r="U28" s="81" t="e">
        <f>AVERAGE(N28:P28)</f>
        <v>#DIV/0!</v>
      </c>
      <c r="V28" s="81" t="e">
        <f t="shared" si="1"/>
        <v>#REF!</v>
      </c>
      <c r="X28" s="63">
        <f>AVERAGE(J28:M28)</f>
        <v>0</v>
      </c>
    </row>
    <row r="29" spans="1:24">
      <c r="A29" s="18"/>
      <c r="B29" s="105" t="s">
        <v>47</v>
      </c>
      <c r="C29" s="106" t="s">
        <v>43</v>
      </c>
      <c r="D29" s="34"/>
      <c r="E29" s="34">
        <v>13</v>
      </c>
      <c r="F29" s="34">
        <v>13</v>
      </c>
      <c r="G29" s="34">
        <v>13</v>
      </c>
      <c r="H29" s="34">
        <v>13</v>
      </c>
      <c r="I29" s="34"/>
      <c r="J29" s="38">
        <f>[1]K!$L$10</f>
        <v>8.00000000005821</v>
      </c>
      <c r="K29" s="38">
        <f>[1]K!$L$11</f>
        <v>0.999999999941792</v>
      </c>
      <c r="L29" s="38"/>
      <c r="M29" s="38"/>
      <c r="N29" s="38"/>
      <c r="O29" s="38"/>
      <c r="P29" s="38"/>
      <c r="Q29" s="38">
        <f>AVERAGE(J29:P29)</f>
        <v>4.5</v>
      </c>
      <c r="R29" s="121" t="e">
        <f>AVERAGE(#REF!)</f>
        <v>#REF!</v>
      </c>
      <c r="S29" s="81">
        <f>AVERAGE(J29:J29)</f>
        <v>8.00000000005821</v>
      </c>
      <c r="T29" s="81">
        <f>AVERAGE(K29:M29)</f>
        <v>0.999999999941792</v>
      </c>
      <c r="U29" s="81" t="e">
        <f>AVERAGE(N29:P29)</f>
        <v>#DIV/0!</v>
      </c>
      <c r="V29" s="81" t="e">
        <f t="shared" si="1"/>
        <v>#REF!</v>
      </c>
      <c r="X29" s="63">
        <f>AVERAGE(J29:M29)</f>
        <v>4.5</v>
      </c>
    </row>
    <row r="30" spans="1:24">
      <c r="A30" s="18"/>
      <c r="B30" s="105" t="s">
        <v>48</v>
      </c>
      <c r="C30" s="106" t="s">
        <v>43</v>
      </c>
      <c r="D30" s="34">
        <v>1.5</v>
      </c>
      <c r="E30" s="34">
        <v>2.3</v>
      </c>
      <c r="F30" s="34">
        <v>2.3</v>
      </c>
      <c r="G30" s="34">
        <v>2.3</v>
      </c>
      <c r="H30" s="34">
        <v>2.3</v>
      </c>
      <c r="I30" s="34"/>
      <c r="J30" s="38">
        <f>[1]K!$P$10/2</f>
        <v>0.916666666686069</v>
      </c>
      <c r="K30" s="38">
        <f>[1]K!$P$11</f>
        <v>1.16666666680248</v>
      </c>
      <c r="L30" s="38"/>
      <c r="M30" s="38"/>
      <c r="N30" s="38"/>
      <c r="O30" s="38"/>
      <c r="P30" s="38"/>
      <c r="Q30" s="38">
        <f>AVERAGE(J30:P30)</f>
        <v>1.04166666674428</v>
      </c>
      <c r="R30" s="121" t="e">
        <f>AVERAGE(#REF!)</f>
        <v>#REF!</v>
      </c>
      <c r="S30" s="81">
        <f>AVERAGE(J30:J30)</f>
        <v>0.916666666686069</v>
      </c>
      <c r="T30" s="81">
        <f>AVERAGE(K30:M30)</f>
        <v>1.16666666680248</v>
      </c>
      <c r="U30" s="81" t="e">
        <f>AVERAGE(N30:P30)</f>
        <v>#DIV/0!</v>
      </c>
      <c r="V30" s="81" t="e">
        <f t="shared" si="1"/>
        <v>#REF!</v>
      </c>
      <c r="X30" s="63">
        <f>AVERAGE(J30:M30)</f>
        <v>1.04166666674428</v>
      </c>
    </row>
    <row r="31" spans="1:24">
      <c r="A31" s="18"/>
      <c r="B31" s="18" t="s">
        <v>49</v>
      </c>
      <c r="C31" s="20" t="s">
        <v>43</v>
      </c>
      <c r="D31" s="21"/>
      <c r="E31" s="38">
        <f t="shared" ref="E31:H31" si="2">E32+E35</f>
        <v>23.86</v>
      </c>
      <c r="F31" s="38">
        <f t="shared" si="2"/>
        <v>23.86</v>
      </c>
      <c r="G31" s="38">
        <f t="shared" si="2"/>
        <v>23.86</v>
      </c>
      <c r="H31" s="38">
        <f t="shared" si="2"/>
        <v>23.86</v>
      </c>
      <c r="I31" s="38"/>
      <c r="J31" s="38">
        <f>[1]K!$Q$10</f>
        <v>30</v>
      </c>
      <c r="K31" s="38">
        <f>[1]K!$Q$11</f>
        <v>31.2499999998836</v>
      </c>
      <c r="L31" s="38"/>
      <c r="M31" s="38"/>
      <c r="N31" s="38"/>
      <c r="O31" s="38"/>
      <c r="P31" s="38"/>
      <c r="Q31" s="63">
        <f>Q32+Q35</f>
        <v>30.6249999999418</v>
      </c>
      <c r="R31" s="121" t="e">
        <f>R32+R35</f>
        <v>#REF!</v>
      </c>
      <c r="S31" s="81">
        <f>S32+S35</f>
        <v>30</v>
      </c>
      <c r="T31" s="81">
        <f>T32+T35</f>
        <v>31.2499999998836</v>
      </c>
      <c r="U31" s="81" t="e">
        <f t="shared" ref="U31:V31" si="3">U32+U35</f>
        <v>#DIV/0!</v>
      </c>
      <c r="V31" s="81" t="e">
        <f t="shared" si="3"/>
        <v>#REF!</v>
      </c>
      <c r="X31" s="63">
        <f>X32+X35</f>
        <v>30.6249999999418</v>
      </c>
    </row>
    <row r="32" spans="1:24">
      <c r="A32" s="18"/>
      <c r="B32" s="18" t="s">
        <v>50</v>
      </c>
      <c r="C32" s="20" t="s">
        <v>43</v>
      </c>
      <c r="D32" s="21"/>
      <c r="E32" s="34">
        <f t="shared" ref="E32:H32" si="4">E33+E34</f>
        <v>18.86</v>
      </c>
      <c r="F32" s="34">
        <f t="shared" si="4"/>
        <v>18.86</v>
      </c>
      <c r="G32" s="34">
        <f t="shared" si="4"/>
        <v>18.86</v>
      </c>
      <c r="H32" s="34">
        <f t="shared" si="4"/>
        <v>18.86</v>
      </c>
      <c r="I32" s="34"/>
      <c r="J32" s="38">
        <f>[1]K!$R$10</f>
        <v>27.8333333332557</v>
      </c>
      <c r="K32" s="38">
        <f>[1]K!$R$11</f>
        <v>28.3833333333023</v>
      </c>
      <c r="L32" s="38"/>
      <c r="M32" s="38"/>
      <c r="N32" s="38"/>
      <c r="O32" s="38"/>
      <c r="P32" s="109"/>
      <c r="Q32" s="122">
        <f>Q33+Q34</f>
        <v>28.108333333279</v>
      </c>
      <c r="R32" s="121" t="e">
        <f>R33+R34</f>
        <v>#REF!</v>
      </c>
      <c r="S32" s="81">
        <f>S33+S34</f>
        <v>27.8333333332557</v>
      </c>
      <c r="T32" s="81">
        <f>T33+T34</f>
        <v>28.3833333333023</v>
      </c>
      <c r="U32" s="81" t="e">
        <f t="shared" ref="U32:V32" si="5">U33+U34</f>
        <v>#DIV/0!</v>
      </c>
      <c r="V32" s="81" t="e">
        <f t="shared" si="5"/>
        <v>#REF!</v>
      </c>
      <c r="X32" s="63">
        <f>X33+X34</f>
        <v>28.108333333279</v>
      </c>
    </row>
    <row r="33" s="1" customFormat="1" spans="1:24">
      <c r="A33" s="39"/>
      <c r="B33" s="39" t="s">
        <v>51</v>
      </c>
      <c r="C33" s="40" t="s">
        <v>43</v>
      </c>
      <c r="D33" s="21"/>
      <c r="E33" s="34">
        <v>18.36</v>
      </c>
      <c r="F33" s="34">
        <v>18.36</v>
      </c>
      <c r="G33" s="34">
        <v>18.36</v>
      </c>
      <c r="H33" s="34">
        <v>18.36</v>
      </c>
      <c r="I33" s="34"/>
      <c r="J33" s="38">
        <f>[1]K!$U$10</f>
        <v>21.317777776625</v>
      </c>
      <c r="K33" s="38">
        <f>[1]K!$U$11</f>
        <v>25.8833333333023</v>
      </c>
      <c r="L33" s="38"/>
      <c r="M33" s="38"/>
      <c r="N33" s="38"/>
      <c r="O33" s="38"/>
      <c r="P33" s="109"/>
      <c r="Q33" s="123">
        <f>AVERAGE(J33:P33)</f>
        <v>23.6005555549636</v>
      </c>
      <c r="R33" s="124" t="e">
        <f>AVERAGE(#REF!)</f>
        <v>#REF!</v>
      </c>
      <c r="S33" s="83">
        <f>AVERAGE(J33:J33)</f>
        <v>21.317777776625</v>
      </c>
      <c r="T33" s="83">
        <f>AVERAGE(K33:M33)</f>
        <v>25.8833333333023</v>
      </c>
      <c r="U33" s="83" t="e">
        <f>AVERAGE(N33:P33)</f>
        <v>#DIV/0!</v>
      </c>
      <c r="V33" s="83" t="e">
        <f t="shared" ref="V33:V35" si="6">AVERAGE(R33:U33)</f>
        <v>#REF!</v>
      </c>
      <c r="W33" s="1" t="e">
        <f>#REF!/#REF!/2*2</f>
        <v>#REF!</v>
      </c>
      <c r="X33" s="63">
        <f>AVERAGE(J33:M33)</f>
        <v>23.6005555549636</v>
      </c>
    </row>
    <row r="34" spans="1:24">
      <c r="A34" s="18"/>
      <c r="B34" s="18" t="s">
        <v>52</v>
      </c>
      <c r="C34" s="20" t="s">
        <v>43</v>
      </c>
      <c r="D34" s="21"/>
      <c r="E34" s="34">
        <v>0.5</v>
      </c>
      <c r="F34" s="34">
        <v>0.5</v>
      </c>
      <c r="G34" s="34">
        <v>0.5</v>
      </c>
      <c r="H34" s="34">
        <v>0.5</v>
      </c>
      <c r="I34" s="34"/>
      <c r="J34" s="38">
        <f>[1]K!$S$10</f>
        <v>6.51555555663072</v>
      </c>
      <c r="K34" s="38">
        <f>[1]K!$S$11</f>
        <v>2.5</v>
      </c>
      <c r="L34" s="38"/>
      <c r="M34" s="38"/>
      <c r="N34" s="38"/>
      <c r="O34" s="38"/>
      <c r="P34" s="109"/>
      <c r="Q34" s="122">
        <f>AVERAGE(J34:P34)</f>
        <v>4.50777777831536</v>
      </c>
      <c r="R34" s="121" t="e">
        <f>AVERAGE(#REF!)</f>
        <v>#REF!</v>
      </c>
      <c r="S34" s="81">
        <f>AVERAGE(J34:J34)</f>
        <v>6.51555555663072</v>
      </c>
      <c r="T34" s="81">
        <f>AVERAGE(K34:M34)</f>
        <v>2.5</v>
      </c>
      <c r="U34" s="81" t="e">
        <f>AVERAGE(N34:P34)</f>
        <v>#DIV/0!</v>
      </c>
      <c r="V34" s="81" t="e">
        <f t="shared" si="6"/>
        <v>#REF!</v>
      </c>
      <c r="X34" s="63">
        <f>AVERAGE(J34:M34)</f>
        <v>4.50777777831536</v>
      </c>
    </row>
    <row r="35" spans="1:24">
      <c r="A35" s="18"/>
      <c r="B35" s="18" t="s">
        <v>53</v>
      </c>
      <c r="C35" s="20" t="s">
        <v>43</v>
      </c>
      <c r="D35" s="21"/>
      <c r="E35" s="34">
        <v>5</v>
      </c>
      <c r="F35" s="34">
        <v>5</v>
      </c>
      <c r="G35" s="34">
        <v>5</v>
      </c>
      <c r="H35" s="34">
        <v>5</v>
      </c>
      <c r="I35" s="34"/>
      <c r="J35" s="38">
        <f>[1]K!$T$10</f>
        <v>2.16666666674428</v>
      </c>
      <c r="K35" s="38">
        <f>[1]K!$T$11</f>
        <v>2.8666666665813</v>
      </c>
      <c r="L35" s="38"/>
      <c r="M35" s="38"/>
      <c r="N35" s="38"/>
      <c r="O35" s="38"/>
      <c r="P35" s="38"/>
      <c r="Q35" s="63">
        <f>AVERAGE(J35:P35)</f>
        <v>2.51666666666279</v>
      </c>
      <c r="R35" s="121" t="e">
        <f>AVERAGE(#REF!)</f>
        <v>#REF!</v>
      </c>
      <c r="S35" s="81">
        <f>AVERAGE(J35:J35)</f>
        <v>2.16666666674428</v>
      </c>
      <c r="T35" s="81">
        <f>AVERAGE(K35:M35)</f>
        <v>2.8666666665813</v>
      </c>
      <c r="U35" s="81" t="e">
        <f>AVERAGE(N35:P35)</f>
        <v>#DIV/0!</v>
      </c>
      <c r="V35" s="81" t="e">
        <f t="shared" si="6"/>
        <v>#REF!</v>
      </c>
      <c r="X35" s="63">
        <f>AVERAGE(J35:M35)</f>
        <v>2.51666666666279</v>
      </c>
    </row>
    <row r="36" spans="1:24">
      <c r="A36" s="18"/>
      <c r="B36" s="18" t="s">
        <v>54</v>
      </c>
      <c r="C36" s="20" t="s">
        <v>43</v>
      </c>
      <c r="D36" s="21"/>
      <c r="E36" s="34">
        <f t="shared" ref="E36:H36" si="7">E26+E29+E30+E31</f>
        <v>40.16</v>
      </c>
      <c r="F36" s="34">
        <f t="shared" si="7"/>
        <v>40.16</v>
      </c>
      <c r="G36" s="34">
        <f t="shared" si="7"/>
        <v>40.16</v>
      </c>
      <c r="H36" s="34">
        <f t="shared" si="7"/>
        <v>40.16</v>
      </c>
      <c r="I36" s="34"/>
      <c r="J36" s="38">
        <f>J26+J29+J30+J31</f>
        <v>38.9166666667443</v>
      </c>
      <c r="K36" s="38">
        <f>[1]K!$W$11</f>
        <v>33.4166666666279</v>
      </c>
      <c r="L36" s="67"/>
      <c r="M36" s="67"/>
      <c r="N36" s="67"/>
      <c r="O36" s="67"/>
      <c r="P36" s="67"/>
      <c r="Q36" s="63">
        <f>Q26+Q29+Q30+Q31</f>
        <v>36.1666666666861</v>
      </c>
      <c r="R36" s="121" t="e">
        <f t="shared" ref="R36:T36" si="8">R26+R29+R30+R31</f>
        <v>#REF!</v>
      </c>
      <c r="S36" s="81">
        <f t="shared" si="8"/>
        <v>38.9166666667443</v>
      </c>
      <c r="T36" s="81">
        <f t="shared" si="8"/>
        <v>33.4166666666279</v>
      </c>
      <c r="U36" s="81" t="e">
        <f t="shared" ref="U36:V36" si="9">U26+U29+U30+U31</f>
        <v>#DIV/0!</v>
      </c>
      <c r="V36" s="81" t="e">
        <f t="shared" si="9"/>
        <v>#REF!</v>
      </c>
      <c r="X36" s="63">
        <f>X26+X29+X30+X31</f>
        <v>36.1666666666861</v>
      </c>
    </row>
    <row r="37" spans="1:24">
      <c r="A37" s="18"/>
      <c r="B37" s="18" t="s">
        <v>55</v>
      </c>
      <c r="C37" s="20" t="s">
        <v>56</v>
      </c>
      <c r="D37" s="21">
        <v>70</v>
      </c>
      <c r="E37" s="34">
        <f t="shared" ref="E37:H37" si="10">E33/E31*100</f>
        <v>76.9488683989941</v>
      </c>
      <c r="F37" s="34">
        <f t="shared" si="10"/>
        <v>76.9488683989941</v>
      </c>
      <c r="G37" s="34">
        <f t="shared" si="10"/>
        <v>76.9488683989941</v>
      </c>
      <c r="H37" s="34">
        <f t="shared" si="10"/>
        <v>76.9488683989941</v>
      </c>
      <c r="I37" s="34"/>
      <c r="J37" s="38">
        <f>[1]K!$AB$9</f>
        <v>91.4351851849157</v>
      </c>
      <c r="K37" s="38">
        <f>[1]K!$AB$11</f>
        <v>82.8266666668759</v>
      </c>
      <c r="L37" s="67"/>
      <c r="M37" s="67"/>
      <c r="N37" s="67"/>
      <c r="O37" s="67"/>
      <c r="P37" s="67"/>
      <c r="Q37" s="63">
        <f>Q33/Q31*100</f>
        <v>77.0630385469665</v>
      </c>
      <c r="R37" s="121" t="e">
        <f t="shared" ref="R37:T37" si="11">R33/R31*100</f>
        <v>#REF!</v>
      </c>
      <c r="S37" s="81">
        <f t="shared" si="11"/>
        <v>71.0592592554167</v>
      </c>
      <c r="T37" s="81">
        <f t="shared" si="11"/>
        <v>82.8266666668759</v>
      </c>
      <c r="U37" s="81" t="e">
        <f t="shared" ref="U37:V37" si="12">U33/U31*100</f>
        <v>#DIV/0!</v>
      </c>
      <c r="V37" s="81" t="e">
        <f t="shared" si="12"/>
        <v>#REF!</v>
      </c>
      <c r="X37" s="63">
        <f>X33/X31*100</f>
        <v>77.0630385469665</v>
      </c>
    </row>
    <row r="38" spans="1:24">
      <c r="A38" s="18"/>
      <c r="B38" s="18"/>
      <c r="C38" s="20"/>
      <c r="D38" s="20"/>
      <c r="E38" s="34"/>
      <c r="F38" s="34"/>
      <c r="G38" s="34"/>
      <c r="H38" s="34"/>
      <c r="I38" s="34"/>
      <c r="J38" s="38"/>
      <c r="K38" s="38"/>
      <c r="L38" s="38"/>
      <c r="M38" s="38"/>
      <c r="N38" s="38"/>
      <c r="O38" s="38"/>
      <c r="P38" s="38"/>
      <c r="Q38" s="63"/>
      <c r="R38" s="121"/>
      <c r="S38" s="81"/>
      <c r="T38" s="81"/>
      <c r="U38" s="81"/>
      <c r="V38" s="81"/>
      <c r="X38" s="63"/>
    </row>
    <row r="39" spans="1:24">
      <c r="A39" s="22" t="s">
        <v>57</v>
      </c>
      <c r="B39" s="19" t="s">
        <v>58</v>
      </c>
      <c r="C39" s="20"/>
      <c r="D39" s="20"/>
      <c r="E39" s="34"/>
      <c r="F39" s="34"/>
      <c r="G39" s="34"/>
      <c r="H39" s="34"/>
      <c r="I39" s="34"/>
      <c r="J39" s="38"/>
      <c r="K39" s="38"/>
      <c r="L39" s="38"/>
      <c r="M39" s="38"/>
      <c r="N39" s="38"/>
      <c r="O39" s="38"/>
      <c r="P39" s="38"/>
      <c r="Q39" s="63"/>
      <c r="R39" s="121"/>
      <c r="S39" s="81"/>
      <c r="T39" s="81"/>
      <c r="U39" s="88"/>
      <c r="V39" s="81"/>
      <c r="X39" s="63"/>
    </row>
    <row r="40" spans="1:24">
      <c r="A40" s="18"/>
      <c r="B40" s="24" t="s">
        <v>59</v>
      </c>
      <c r="C40" s="20"/>
      <c r="D40" s="20"/>
      <c r="E40" s="34"/>
      <c r="F40" s="34"/>
      <c r="G40" s="34"/>
      <c r="H40" s="34"/>
      <c r="I40" s="34"/>
      <c r="J40" s="38"/>
      <c r="K40" s="38"/>
      <c r="L40" s="38"/>
      <c r="M40" s="38"/>
      <c r="N40" s="38"/>
      <c r="O40" s="38"/>
      <c r="P40" s="38"/>
      <c r="Q40" s="63"/>
      <c r="R40" s="121"/>
      <c r="S40" s="81"/>
      <c r="T40" s="81"/>
      <c r="U40" s="81"/>
      <c r="V40" s="81"/>
      <c r="X40" s="63"/>
    </row>
    <row r="41" spans="1:24">
      <c r="A41" s="18"/>
      <c r="B41" s="41" t="s">
        <v>60</v>
      </c>
      <c r="C41" s="20" t="s">
        <v>56</v>
      </c>
      <c r="D41" s="20">
        <v>60</v>
      </c>
      <c r="E41" s="42">
        <f>I41</f>
        <v>0</v>
      </c>
      <c r="F41" s="42">
        <f>+I41</f>
        <v>0</v>
      </c>
      <c r="G41" s="42">
        <f>+I41</f>
        <v>0</v>
      </c>
      <c r="H41" s="42">
        <f>+I41</f>
        <v>0</v>
      </c>
      <c r="I41" s="42"/>
      <c r="J41" s="38">
        <f>J31/24/1*100%</f>
        <v>1.25</v>
      </c>
      <c r="K41" s="38">
        <f>K31/24/1*100%</f>
        <v>1.30208333332848</v>
      </c>
      <c r="L41" s="38"/>
      <c r="M41" s="38"/>
      <c r="N41" s="38"/>
      <c r="O41" s="38"/>
      <c r="P41" s="38"/>
      <c r="Q41" s="63">
        <f>AVERAGE(J41:P41)</f>
        <v>1.27604166666424</v>
      </c>
      <c r="R41" s="121" t="e">
        <f>AVERAGE(#REF!)</f>
        <v>#REF!</v>
      </c>
      <c r="S41" s="81">
        <f>AVERAGE(J41:J41)</f>
        <v>1.25</v>
      </c>
      <c r="T41" s="81">
        <f>AVERAGE(K41:M41)</f>
        <v>1.30208333332848</v>
      </c>
      <c r="U41" s="81" t="e">
        <f>AVERAGE(N41:P41)</f>
        <v>#DIV/0!</v>
      </c>
      <c r="V41" s="81" t="e">
        <f>AVERAGE(R41:U41)</f>
        <v>#REF!</v>
      </c>
      <c r="X41" s="63">
        <f>AVERAGE(J41:M41)</f>
        <v>1.27604166666424</v>
      </c>
    </row>
    <row r="42" spans="1:24">
      <c r="A42" s="18"/>
      <c r="B42" s="41" t="s">
        <v>61</v>
      </c>
      <c r="C42" s="20" t="s">
        <v>62</v>
      </c>
      <c r="D42" s="20"/>
      <c r="E42" s="34">
        <f>I42/4</f>
        <v>0</v>
      </c>
      <c r="F42" s="34">
        <f>E42</f>
        <v>0</v>
      </c>
      <c r="G42" s="34">
        <f t="shared" ref="G42:H42" si="13">F42</f>
        <v>0</v>
      </c>
      <c r="H42" s="34">
        <f t="shared" si="13"/>
        <v>0</v>
      </c>
      <c r="I42" s="34"/>
      <c r="J42" s="38">
        <f>J22/250</f>
        <v>5.788</v>
      </c>
      <c r="K42" s="38">
        <f>K22/250</f>
        <v>5.248</v>
      </c>
      <c r="L42" s="38"/>
      <c r="M42" s="38"/>
      <c r="N42" s="38"/>
      <c r="O42" s="38"/>
      <c r="P42" s="38"/>
      <c r="Q42" s="63">
        <f>SUM(J42:P42)</f>
        <v>11.036</v>
      </c>
      <c r="R42" s="121" t="e">
        <f>SUM(#REF!)</f>
        <v>#REF!</v>
      </c>
      <c r="S42" s="81">
        <f>SUM(J42:J42)</f>
        <v>5.788</v>
      </c>
      <c r="T42" s="81">
        <f>SUM(K42:M42)</f>
        <v>5.248</v>
      </c>
      <c r="U42" s="81">
        <f>SUM(N42:P42)</f>
        <v>0</v>
      </c>
      <c r="V42" s="81" t="e">
        <f>SUM(R42:U42)</f>
        <v>#REF!</v>
      </c>
      <c r="X42" s="63">
        <f>SUM(J42:M42)</f>
        <v>11.036</v>
      </c>
    </row>
    <row r="43" spans="1:24">
      <c r="A43" s="18"/>
      <c r="B43" s="24" t="s">
        <v>63</v>
      </c>
      <c r="C43" s="20"/>
      <c r="D43" s="20"/>
      <c r="E43" s="34"/>
      <c r="F43" s="34"/>
      <c r="G43" s="34"/>
      <c r="H43" s="34"/>
      <c r="I43" s="34"/>
      <c r="J43" s="38"/>
      <c r="K43" s="38"/>
      <c r="L43" s="38"/>
      <c r="M43" s="38"/>
      <c r="N43" s="38"/>
      <c r="O43" s="38"/>
      <c r="P43" s="38"/>
      <c r="Q43" s="63"/>
      <c r="R43" s="121"/>
      <c r="S43" s="81"/>
      <c r="T43" s="81"/>
      <c r="U43" s="81"/>
      <c r="V43" s="81"/>
      <c r="X43" s="63"/>
    </row>
    <row r="44" spans="1:24">
      <c r="A44" s="18"/>
      <c r="B44" s="41" t="s">
        <v>64</v>
      </c>
      <c r="C44" s="20" t="s">
        <v>56</v>
      </c>
      <c r="D44" s="20">
        <v>70</v>
      </c>
      <c r="E44" s="42">
        <f>I44</f>
        <v>0</v>
      </c>
      <c r="F44" s="42">
        <f>+I44</f>
        <v>0</v>
      </c>
      <c r="G44" s="42">
        <f>+I44</f>
        <v>0</v>
      </c>
      <c r="H44" s="42">
        <f>+I44</f>
        <v>0</v>
      </c>
      <c r="I44" s="42"/>
      <c r="J44" s="38">
        <f>J22*3/600</f>
        <v>7.235</v>
      </c>
      <c r="K44" s="38">
        <f>K22*3/600</f>
        <v>6.56</v>
      </c>
      <c r="L44" s="63"/>
      <c r="M44" s="63"/>
      <c r="N44" s="63"/>
      <c r="O44" s="63"/>
      <c r="P44" s="63"/>
      <c r="Q44" s="63">
        <f>AVERAGE(J44:P44)</f>
        <v>6.8975</v>
      </c>
      <c r="R44" s="121" t="e">
        <f>AVERAGE(#REF!)</f>
        <v>#REF!</v>
      </c>
      <c r="S44" s="81">
        <f>AVERAGE(J44:J44)</f>
        <v>7.235</v>
      </c>
      <c r="T44" s="81">
        <f>AVERAGE(K44:M44)</f>
        <v>6.56</v>
      </c>
      <c r="U44" s="81" t="e">
        <f>AVERAGE(N44:P44)</f>
        <v>#DIV/0!</v>
      </c>
      <c r="V44" s="81" t="e">
        <f>AVERAGE(R44:U44)</f>
        <v>#REF!</v>
      </c>
      <c r="X44" s="63">
        <f>AVERAGE(J44:M44)</f>
        <v>6.8975</v>
      </c>
    </row>
    <row r="45" spans="1:24">
      <c r="A45" s="18"/>
      <c r="B45" s="41" t="s">
        <v>65</v>
      </c>
      <c r="C45" s="20" t="s">
        <v>66</v>
      </c>
      <c r="D45" s="20"/>
      <c r="E45" s="34">
        <f>I45/4</f>
        <v>0</v>
      </c>
      <c r="F45" s="34">
        <f>E45</f>
        <v>0</v>
      </c>
      <c r="G45" s="34">
        <f t="shared" ref="G45:H45" si="14">F45</f>
        <v>0</v>
      </c>
      <c r="H45" s="34">
        <f t="shared" si="14"/>
        <v>0</v>
      </c>
      <c r="I45" s="34"/>
      <c r="J45" s="63"/>
      <c r="K45" s="63"/>
      <c r="L45" s="63"/>
      <c r="M45" s="63"/>
      <c r="N45" s="63"/>
      <c r="O45" s="63"/>
      <c r="P45" s="63"/>
      <c r="Q45" s="63">
        <f>SUM(J45:P45)</f>
        <v>0</v>
      </c>
      <c r="R45" s="121" t="e">
        <f>SUM(#REF!)</f>
        <v>#REF!</v>
      </c>
      <c r="S45" s="81">
        <f>SUM(J45:J45)</f>
        <v>0</v>
      </c>
      <c r="T45" s="81">
        <f>SUM(K45:M45)</f>
        <v>0</v>
      </c>
      <c r="U45" s="81">
        <f>SUM(N45:P45)</f>
        <v>0</v>
      </c>
      <c r="V45" s="81" t="e">
        <f>SUM(R45:U45)</f>
        <v>#REF!</v>
      </c>
      <c r="X45" s="63">
        <f>SUM(J45:M45)</f>
        <v>0</v>
      </c>
    </row>
    <row r="46" hidden="1" spans="1:24">
      <c r="A46" s="18"/>
      <c r="B46" s="24" t="s">
        <v>67</v>
      </c>
      <c r="C46" s="20"/>
      <c r="D46" s="20"/>
      <c r="E46" s="21"/>
      <c r="F46" s="21"/>
      <c r="G46" s="21"/>
      <c r="H46" s="21"/>
      <c r="I46" s="21"/>
      <c r="J46" s="63"/>
      <c r="K46" s="63"/>
      <c r="L46" s="63"/>
      <c r="M46" s="63"/>
      <c r="N46" s="63"/>
      <c r="O46" s="63"/>
      <c r="P46" s="63"/>
      <c r="Q46" s="63"/>
      <c r="R46" s="121"/>
      <c r="S46" s="81"/>
      <c r="T46" s="81"/>
      <c r="U46" s="81"/>
      <c r="V46" s="81"/>
      <c r="X46" s="63"/>
    </row>
    <row r="47" hidden="1" spans="1:24">
      <c r="A47" s="18"/>
      <c r="B47" s="41" t="s">
        <v>68</v>
      </c>
      <c r="C47" s="20" t="s">
        <v>56</v>
      </c>
      <c r="D47" s="20">
        <v>0</v>
      </c>
      <c r="E47" s="21"/>
      <c r="F47" s="21"/>
      <c r="G47" s="21"/>
      <c r="H47" s="21"/>
      <c r="I47" s="21"/>
      <c r="J47" s="63"/>
      <c r="K47" s="63"/>
      <c r="L47" s="63"/>
      <c r="M47" s="63"/>
      <c r="N47" s="63"/>
      <c r="O47" s="63"/>
      <c r="P47" s="63"/>
      <c r="Q47" s="63"/>
      <c r="R47" s="121"/>
      <c r="S47" s="81"/>
      <c r="T47" s="81"/>
      <c r="U47" s="81"/>
      <c r="V47" s="81"/>
      <c r="X47" s="63"/>
    </row>
    <row r="48" hidden="1" spans="1:24">
      <c r="A48" s="18"/>
      <c r="B48" s="41" t="s">
        <v>69</v>
      </c>
      <c r="C48" s="20" t="s">
        <v>70</v>
      </c>
      <c r="D48" s="20">
        <v>0</v>
      </c>
      <c r="E48" s="21"/>
      <c r="F48" s="21"/>
      <c r="G48" s="21"/>
      <c r="H48" s="21"/>
      <c r="I48" s="110"/>
      <c r="J48" s="63"/>
      <c r="K48" s="63"/>
      <c r="L48" s="63"/>
      <c r="M48" s="63"/>
      <c r="N48" s="63"/>
      <c r="O48" s="63"/>
      <c r="P48" s="63"/>
      <c r="Q48" s="63"/>
      <c r="R48" s="121"/>
      <c r="S48" s="81"/>
      <c r="T48" s="81"/>
      <c r="U48" s="81"/>
      <c r="V48" s="81"/>
      <c r="X48" s="63"/>
    </row>
    <row r="49" spans="1:24">
      <c r="A49" s="18"/>
      <c r="B49" s="41"/>
      <c r="C49" s="20"/>
      <c r="D49" s="20"/>
      <c r="E49" s="21"/>
      <c r="F49" s="21"/>
      <c r="G49" s="21"/>
      <c r="H49" s="21"/>
      <c r="I49" s="110"/>
      <c r="J49" s="63"/>
      <c r="K49" s="63"/>
      <c r="L49" s="63"/>
      <c r="M49" s="63"/>
      <c r="N49" s="63"/>
      <c r="O49" s="63"/>
      <c r="P49" s="63"/>
      <c r="Q49" s="63"/>
      <c r="R49" s="121"/>
      <c r="S49" s="81"/>
      <c r="T49" s="81"/>
      <c r="U49" s="88"/>
      <c r="V49" s="81"/>
      <c r="X49" s="63"/>
    </row>
    <row r="50" spans="1:24">
      <c r="A50" s="22" t="s">
        <v>71</v>
      </c>
      <c r="B50" s="19" t="s">
        <v>72</v>
      </c>
      <c r="C50" s="20"/>
      <c r="D50" s="20"/>
      <c r="E50" s="21"/>
      <c r="F50" s="21"/>
      <c r="G50" s="21"/>
      <c r="H50" s="21"/>
      <c r="I50" s="21"/>
      <c r="J50" s="63"/>
      <c r="K50" s="63"/>
      <c r="L50" s="63"/>
      <c r="M50" s="63"/>
      <c r="N50" s="63"/>
      <c r="O50" s="63"/>
      <c r="P50" s="63"/>
      <c r="Q50" s="63"/>
      <c r="R50" s="121"/>
      <c r="S50" s="81"/>
      <c r="T50" s="81"/>
      <c r="U50" s="88"/>
      <c r="V50" s="81"/>
      <c r="X50" s="63"/>
    </row>
    <row r="51" spans="1:24">
      <c r="A51" s="18"/>
      <c r="B51" s="18" t="s">
        <v>73</v>
      </c>
      <c r="C51" s="20" t="s">
        <v>74</v>
      </c>
      <c r="D51" s="20">
        <v>22</v>
      </c>
      <c r="E51" s="43">
        <v>23</v>
      </c>
      <c r="F51" s="43">
        <v>23</v>
      </c>
      <c r="G51" s="43">
        <v>23</v>
      </c>
      <c r="H51" s="43">
        <v>23</v>
      </c>
      <c r="I51" s="21"/>
      <c r="J51" s="63">
        <f>[1]K!$Y$10</f>
        <v>18.3826271553407</v>
      </c>
      <c r="K51" s="63">
        <f>[1]K!$Y$11</f>
        <v>21.0191082803171</v>
      </c>
      <c r="L51" s="63"/>
      <c r="M51" s="63"/>
      <c r="N51" s="63"/>
      <c r="O51" s="63"/>
      <c r="P51" s="63"/>
      <c r="Q51" s="63">
        <f>AVERAGE(J51:P51)</f>
        <v>19.7008677178289</v>
      </c>
      <c r="R51" s="121" t="e">
        <f>AVERAGE(#REF!)</f>
        <v>#REF!</v>
      </c>
      <c r="S51" s="81">
        <f>AVERAGE(J51:J51)</f>
        <v>18.3826271553407</v>
      </c>
      <c r="T51" s="81">
        <f>AVERAGE(K51:M51)</f>
        <v>21.0191082803171</v>
      </c>
      <c r="U51" s="81" t="e">
        <f>AVERAGE(N51:P51)</f>
        <v>#DIV/0!</v>
      </c>
      <c r="V51" s="81" t="e">
        <f>AVERAGE(R51:U51)</f>
        <v>#REF!</v>
      </c>
      <c r="W51" s="2" t="s">
        <v>75</v>
      </c>
      <c r="X51" s="63">
        <f>AVERAGE(J51:M51)</f>
        <v>19.7008677178289</v>
      </c>
    </row>
    <row r="52" spans="1:24">
      <c r="A52" s="18"/>
      <c r="B52" s="18"/>
      <c r="C52" s="20" t="s">
        <v>76</v>
      </c>
      <c r="D52" s="20">
        <v>32</v>
      </c>
      <c r="E52" s="21">
        <v>50</v>
      </c>
      <c r="F52" s="21">
        <v>50</v>
      </c>
      <c r="G52" s="21">
        <v>50</v>
      </c>
      <c r="H52" s="21">
        <v>50</v>
      </c>
      <c r="I52" s="21"/>
      <c r="J52" s="63">
        <f>[1]K!$AA$10</f>
        <v>38.802395209689</v>
      </c>
      <c r="K52" s="63">
        <f>[1]K!$AA$11</f>
        <v>39.1779213153687</v>
      </c>
      <c r="L52" s="63"/>
      <c r="M52" s="63"/>
      <c r="N52" s="63"/>
      <c r="O52" s="63"/>
      <c r="P52" s="63"/>
      <c r="Q52" s="63">
        <f>AVERAGE(J52:P52)</f>
        <v>38.9901582625289</v>
      </c>
      <c r="R52" s="121" t="e">
        <f>AVERAGE(#REF!)</f>
        <v>#REF!</v>
      </c>
      <c r="S52" s="81">
        <f>AVERAGE(J52:J52)</f>
        <v>38.802395209689</v>
      </c>
      <c r="T52" s="81">
        <f>AVERAGE(K52:M52)</f>
        <v>39.1779213153687</v>
      </c>
      <c r="U52" s="81" t="e">
        <f>AVERAGE(N52:P52)</f>
        <v>#DIV/0!</v>
      </c>
      <c r="V52" s="81" t="e">
        <f>AVERAGE(R52:U52)</f>
        <v>#REF!</v>
      </c>
      <c r="W52" s="2" t="s">
        <v>77</v>
      </c>
      <c r="X52" s="63">
        <f>AVERAGE(J52:M52)</f>
        <v>38.9901582625289</v>
      </c>
    </row>
    <row r="53" spans="1:24">
      <c r="A53" s="18"/>
      <c r="B53" s="18" t="s">
        <v>78</v>
      </c>
      <c r="C53" s="20" t="s">
        <v>79</v>
      </c>
      <c r="D53" s="20">
        <v>60</v>
      </c>
      <c r="E53" s="21"/>
      <c r="F53" s="21"/>
      <c r="G53" s="21"/>
      <c r="H53" s="21"/>
      <c r="I53" s="21"/>
      <c r="J53" s="111">
        <v>19.5</v>
      </c>
      <c r="K53" s="111">
        <v>32.6</v>
      </c>
      <c r="L53" s="112"/>
      <c r="M53" s="112"/>
      <c r="N53" s="112"/>
      <c r="O53" s="112"/>
      <c r="P53" s="112"/>
      <c r="Q53" s="112">
        <f t="shared" ref="Q53:Q54" si="15">AVERAGE(J53:P53)</f>
        <v>26.05</v>
      </c>
      <c r="R53" s="121"/>
      <c r="S53" s="81"/>
      <c r="T53" s="81"/>
      <c r="U53" s="81"/>
      <c r="V53" s="81"/>
      <c r="X53" s="63"/>
    </row>
    <row r="54" spans="1:24">
      <c r="A54" s="18"/>
      <c r="B54" s="18" t="s">
        <v>80</v>
      </c>
      <c r="C54" s="20" t="s">
        <v>79</v>
      </c>
      <c r="D54" s="20">
        <v>120</v>
      </c>
      <c r="E54" s="21"/>
      <c r="F54" s="21"/>
      <c r="G54" s="21"/>
      <c r="H54" s="21"/>
      <c r="I54" s="21"/>
      <c r="J54" s="111">
        <v>14.5</v>
      </c>
      <c r="K54" s="111">
        <v>80.1</v>
      </c>
      <c r="L54" s="112"/>
      <c r="M54" s="112"/>
      <c r="N54" s="112"/>
      <c r="O54" s="112"/>
      <c r="P54" s="112"/>
      <c r="Q54" s="112">
        <f t="shared" si="15"/>
        <v>47.3</v>
      </c>
      <c r="R54" s="121"/>
      <c r="S54" s="81"/>
      <c r="T54" s="81"/>
      <c r="U54" s="81"/>
      <c r="V54" s="81"/>
      <c r="X54" s="63"/>
    </row>
    <row r="55" spans="1:24">
      <c r="A55" s="18"/>
      <c r="B55" s="18"/>
      <c r="C55" s="20"/>
      <c r="D55" s="20"/>
      <c r="E55" s="34"/>
      <c r="F55" s="34"/>
      <c r="G55" s="34"/>
      <c r="H55" s="34"/>
      <c r="I55" s="42"/>
      <c r="J55" s="38"/>
      <c r="K55" s="38"/>
      <c r="L55" s="38"/>
      <c r="M55" s="38"/>
      <c r="N55" s="38"/>
      <c r="O55" s="38"/>
      <c r="P55" s="63"/>
      <c r="Q55" s="63"/>
      <c r="R55" s="121"/>
      <c r="S55" s="81"/>
      <c r="T55" s="81"/>
      <c r="U55" s="81"/>
      <c r="V55" s="81"/>
      <c r="W55" s="2" t="s">
        <v>81</v>
      </c>
      <c r="X55" s="63"/>
    </row>
    <row r="56" hidden="1" spans="1:24">
      <c r="A56" s="22" t="s">
        <v>82</v>
      </c>
      <c r="B56" s="19" t="s">
        <v>83</v>
      </c>
      <c r="C56" s="20"/>
      <c r="D56" s="20"/>
      <c r="E56" s="34"/>
      <c r="F56" s="34"/>
      <c r="G56" s="34"/>
      <c r="H56" s="34"/>
      <c r="I56" s="34"/>
      <c r="J56" s="38"/>
      <c r="K56" s="38"/>
      <c r="L56" s="38"/>
      <c r="M56" s="38"/>
      <c r="N56" s="38"/>
      <c r="O56" s="38"/>
      <c r="P56" s="63"/>
      <c r="Q56" s="38"/>
      <c r="R56" s="121"/>
      <c r="S56" s="81"/>
      <c r="T56" s="81"/>
      <c r="U56" s="88"/>
      <c r="V56" s="81"/>
      <c r="X56" s="38"/>
    </row>
    <row r="57" hidden="1" spans="1:24">
      <c r="A57" s="22"/>
      <c r="B57" s="44" t="s">
        <v>84</v>
      </c>
      <c r="C57" s="20" t="s">
        <v>85</v>
      </c>
      <c r="D57" s="20">
        <v>5</v>
      </c>
      <c r="E57" s="42">
        <v>3</v>
      </c>
      <c r="F57" s="42">
        <v>3</v>
      </c>
      <c r="G57" s="42">
        <v>3</v>
      </c>
      <c r="H57" s="42">
        <v>3</v>
      </c>
      <c r="I57" s="34"/>
      <c r="J57" s="113">
        <v>2.3</v>
      </c>
      <c r="K57" s="37">
        <v>1.78</v>
      </c>
      <c r="L57" s="34"/>
      <c r="M57" s="34"/>
      <c r="N57" s="69"/>
      <c r="O57" s="69"/>
      <c r="P57" s="70"/>
      <c r="Q57" s="38">
        <f>AVERAGE(J57:P57)</f>
        <v>2.04</v>
      </c>
      <c r="R57" s="121" t="e">
        <f>AVERAGE(#REF!)</f>
        <v>#REF!</v>
      </c>
      <c r="S57" s="81">
        <f>AVERAGE(J57:J57)</f>
        <v>2.3</v>
      </c>
      <c r="T57" s="81">
        <f>AVERAGE(K57:M57)</f>
        <v>1.78</v>
      </c>
      <c r="U57" s="81" t="e">
        <f>AVERAGE(N57:P57)</f>
        <v>#DIV/0!</v>
      </c>
      <c r="V57" s="81" t="e">
        <f>AVERAGE(R57:U57)</f>
        <v>#REF!</v>
      </c>
      <c r="X57" s="63">
        <f>AVERAGE(J57:M57)</f>
        <v>2.04</v>
      </c>
    </row>
    <row r="58" hidden="1" spans="1:24">
      <c r="A58" s="22"/>
      <c r="B58" s="45" t="s">
        <v>86</v>
      </c>
      <c r="C58" s="20" t="s">
        <v>85</v>
      </c>
      <c r="D58" s="20">
        <v>1</v>
      </c>
      <c r="E58" s="42">
        <v>1.8</v>
      </c>
      <c r="F58" s="42">
        <v>1.8</v>
      </c>
      <c r="G58" s="42">
        <v>1.8</v>
      </c>
      <c r="H58" s="42">
        <v>1.8</v>
      </c>
      <c r="I58" s="42"/>
      <c r="J58" s="114">
        <v>1.28</v>
      </c>
      <c r="K58" s="115">
        <v>2.3</v>
      </c>
      <c r="L58" s="42"/>
      <c r="M58" s="42"/>
      <c r="N58" s="38"/>
      <c r="O58" s="38"/>
      <c r="P58" s="63"/>
      <c r="Q58" s="38">
        <f>AVERAGE(J58:P58)</f>
        <v>1.79</v>
      </c>
      <c r="R58" s="121" t="e">
        <f>AVERAGE(#REF!)</f>
        <v>#REF!</v>
      </c>
      <c r="S58" s="81">
        <f>AVERAGE(J58:J58)</f>
        <v>1.28</v>
      </c>
      <c r="T58" s="81">
        <f>AVERAGE(K58:M58)</f>
        <v>2.3</v>
      </c>
      <c r="U58" s="81" t="e">
        <f>AVERAGE(N58:P58)</f>
        <v>#DIV/0!</v>
      </c>
      <c r="V58" s="81" t="e">
        <f>AVERAGE(R58:U58)</f>
        <v>#REF!</v>
      </c>
      <c r="X58" s="63">
        <f>AVERAGE(J58:M58)</f>
        <v>1.79</v>
      </c>
    </row>
    <row r="59" spans="1:24">
      <c r="A59" s="46"/>
      <c r="B59" s="46"/>
      <c r="C59" s="47"/>
      <c r="D59" s="47"/>
      <c r="E59" s="48"/>
      <c r="F59" s="48"/>
      <c r="G59" s="48"/>
      <c r="H59" s="48"/>
      <c r="I59" s="48"/>
      <c r="J59" s="72"/>
      <c r="K59" s="72"/>
      <c r="L59" s="72"/>
      <c r="M59" s="72"/>
      <c r="N59" s="72"/>
      <c r="O59" s="72"/>
      <c r="P59" s="84"/>
      <c r="Q59" s="72"/>
      <c r="R59" s="125"/>
      <c r="S59" s="85"/>
      <c r="T59" s="85"/>
      <c r="U59" s="85"/>
      <c r="V59" s="89"/>
      <c r="X59" s="72"/>
    </row>
    <row r="61" ht="15" customHeight="1" spans="1:9">
      <c r="A61" s="49"/>
      <c r="B61" s="49"/>
      <c r="C61" s="49"/>
      <c r="D61" s="49"/>
      <c r="E61" s="49"/>
      <c r="F61" s="50"/>
      <c r="G61" s="50"/>
      <c r="H61" s="50"/>
      <c r="I61" s="73"/>
    </row>
    <row r="62" spans="1:9">
      <c r="A62" s="51"/>
      <c r="B62" s="51"/>
      <c r="C62" s="51"/>
      <c r="D62" s="51"/>
      <c r="E62" s="51"/>
      <c r="F62" s="51"/>
      <c r="G62" s="51"/>
      <c r="H62" s="51"/>
      <c r="I62" s="51"/>
    </row>
    <row r="63" spans="1:9">
      <c r="A63" s="51"/>
      <c r="B63" s="51"/>
      <c r="C63" s="51"/>
      <c r="D63" s="51"/>
      <c r="E63" s="51"/>
      <c r="F63" s="52"/>
      <c r="G63" s="51"/>
      <c r="H63" s="51"/>
      <c r="I63" s="51"/>
    </row>
    <row r="64" spans="1:9">
      <c r="A64" s="53"/>
      <c r="B64" s="54"/>
      <c r="C64" s="52"/>
      <c r="D64" s="52"/>
      <c r="E64" s="52"/>
      <c r="F64" s="52"/>
      <c r="G64" s="52"/>
      <c r="H64" s="52"/>
      <c r="I64" s="51"/>
    </row>
    <row r="65" spans="1:9">
      <c r="A65" s="53"/>
      <c r="B65" s="54"/>
      <c r="C65" s="52"/>
      <c r="D65" s="52"/>
      <c r="E65" s="52"/>
      <c r="F65" s="52"/>
      <c r="G65" s="52"/>
      <c r="H65" s="52"/>
      <c r="I65" s="52"/>
    </row>
    <row r="66" spans="1:9">
      <c r="A66" s="53"/>
      <c r="B66" s="54"/>
      <c r="C66" s="51"/>
      <c r="D66" s="51"/>
      <c r="E66" s="51"/>
      <c r="F66" s="51"/>
      <c r="G66" s="52"/>
      <c r="H66" s="51"/>
      <c r="I66" s="51"/>
    </row>
    <row r="67" spans="1:9">
      <c r="A67" s="51"/>
      <c r="B67" s="51"/>
      <c r="C67" s="51"/>
      <c r="D67" s="51"/>
      <c r="E67" s="51"/>
      <c r="F67" s="52"/>
      <c r="G67" s="51"/>
      <c r="H67" s="51"/>
      <c r="I67" s="51"/>
    </row>
    <row r="68" spans="1:9">
      <c r="A68" s="53"/>
      <c r="B68" s="54"/>
      <c r="C68" s="51"/>
      <c r="D68" s="51"/>
      <c r="E68" s="51"/>
      <c r="F68" s="51"/>
      <c r="G68" s="51"/>
      <c r="H68" s="51"/>
      <c r="I68" s="51"/>
    </row>
    <row r="69" spans="1:9">
      <c r="A69" s="53"/>
      <c r="B69" s="54"/>
      <c r="C69" s="51"/>
      <c r="D69" s="51"/>
      <c r="E69" s="51"/>
      <c r="F69" s="51"/>
      <c r="G69" s="51"/>
      <c r="H69" s="52"/>
      <c r="I69" s="52"/>
    </row>
    <row r="70" spans="1:9">
      <c r="A70" s="53"/>
      <c r="B70" s="54"/>
      <c r="C70" s="53"/>
      <c r="D70" s="53"/>
      <c r="E70" s="53"/>
      <c r="F70" s="52"/>
      <c r="G70" s="52"/>
      <c r="H70" s="52"/>
      <c r="I70" s="52"/>
    </row>
    <row r="71" spans="1:9">
      <c r="A71" s="53"/>
      <c r="B71" s="54"/>
      <c r="C71" s="53"/>
      <c r="D71" s="53"/>
      <c r="E71" s="53"/>
      <c r="F71" s="90"/>
      <c r="G71" s="90"/>
      <c r="H71" s="90"/>
      <c r="I71" s="90"/>
    </row>
    <row r="72" spans="1:9">
      <c r="A72" s="53"/>
      <c r="B72" s="54"/>
      <c r="C72" s="53"/>
      <c r="D72" s="53"/>
      <c r="E72" s="53"/>
      <c r="F72" s="90"/>
      <c r="G72" s="90"/>
      <c r="H72" s="90"/>
      <c r="I72" s="90"/>
    </row>
    <row r="73" spans="1:9">
      <c r="A73" s="53"/>
      <c r="B73" s="54"/>
      <c r="C73" s="51"/>
      <c r="D73" s="51"/>
      <c r="E73" s="51"/>
      <c r="F73" s="51"/>
      <c r="G73" s="51"/>
      <c r="H73" s="52"/>
      <c r="I73" s="52"/>
    </row>
  </sheetData>
  <mergeCells count="20">
    <mergeCell ref="A2:H2"/>
    <mergeCell ref="A3:H3"/>
    <mergeCell ref="E8:I8"/>
    <mergeCell ref="J8:Q8"/>
    <mergeCell ref="R8:V8"/>
    <mergeCell ref="F61:H61"/>
    <mergeCell ref="A62:C62"/>
    <mergeCell ref="G62:I62"/>
    <mergeCell ref="A63:C63"/>
    <mergeCell ref="G63:I63"/>
    <mergeCell ref="A67:C67"/>
    <mergeCell ref="G67:I67"/>
    <mergeCell ref="C68:G68"/>
    <mergeCell ref="H68:I68"/>
    <mergeCell ref="C69:G69"/>
    <mergeCell ref="C73:G73"/>
    <mergeCell ref="A8:A10"/>
    <mergeCell ref="B8:B10"/>
    <mergeCell ref="C8:C10"/>
    <mergeCell ref="D8:D10"/>
  </mergeCells>
  <printOptions horizontalCentered="1" verticalCentered="1"/>
  <pageMargins left="0" right="0" top="0.748031496062992" bottom="0.748031496062992" header="0.31496062992126" footer="0.31496062992126"/>
  <pageSetup paperSize="9" fitToWidth="0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2:M6"/>
  <sheetViews>
    <sheetView workbookViewId="0">
      <selection activeCell="J5" sqref="J5"/>
    </sheetView>
  </sheetViews>
  <sheetFormatPr defaultColWidth="9" defaultRowHeight="15" outlineLevelRow="5"/>
  <cols>
    <col min="7" max="7" width="15.5428571428571" customWidth="1"/>
    <col min="10" max="10" width="11.0857142857143" customWidth="1"/>
    <col min="11" max="11" width="15.5428571428571" customWidth="1"/>
    <col min="13" max="13" width="9.26666666666667" customWidth="1"/>
  </cols>
  <sheetData>
    <row r="2" spans="7:11">
      <c r="G2" s="101">
        <v>44287.2916666667</v>
      </c>
      <c r="J2" t="s">
        <v>98</v>
      </c>
      <c r="K2" s="101">
        <v>44304.25</v>
      </c>
    </row>
    <row r="3" spans="7:13">
      <c r="G3" s="101">
        <v>44289.4583333333</v>
      </c>
      <c r="J3" t="s">
        <v>99</v>
      </c>
      <c r="K3" s="101">
        <v>44304.2847222222</v>
      </c>
      <c r="L3" s="91" t="s">
        <v>100</v>
      </c>
      <c r="M3" s="103">
        <f>(K4-K3)*24</f>
        <v>32.5833333333721</v>
      </c>
    </row>
    <row r="4" spans="6:13">
      <c r="F4" t="s">
        <v>101</v>
      </c>
      <c r="G4">
        <f>(G3-G2)*24</f>
        <v>52.0000000001164</v>
      </c>
      <c r="J4" t="s">
        <v>102</v>
      </c>
      <c r="K4" s="101">
        <v>44305.6423611111</v>
      </c>
      <c r="L4" s="91"/>
      <c r="M4" s="103"/>
    </row>
    <row r="5" spans="7:7">
      <c r="G5">
        <v>1038</v>
      </c>
    </row>
    <row r="6" spans="7:7">
      <c r="G6" s="102">
        <f>G5/G4</f>
        <v>19.9615384614938</v>
      </c>
    </row>
  </sheetData>
  <mergeCells count="2">
    <mergeCell ref="L3:L4"/>
    <mergeCell ref="M3:M4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D9" sqref="D9"/>
    </sheetView>
  </sheetViews>
  <sheetFormatPr defaultColWidth="9" defaultRowHeight="15" outlineLevelCol="4"/>
  <cols>
    <col min="1" max="1" width="3.72380952380952" customWidth="1"/>
    <col min="2" max="2" width="27.4571428571429" customWidth="1"/>
    <col min="3" max="3" width="8.72380952380952" style="91" customWidth="1"/>
    <col min="5" max="5" width="17.3619047619048" customWidth="1"/>
  </cols>
  <sheetData>
    <row r="1" spans="1:5">
      <c r="A1" s="92" t="s">
        <v>103</v>
      </c>
      <c r="B1" s="92"/>
      <c r="C1" s="92"/>
      <c r="D1" s="92"/>
      <c r="E1" s="92"/>
    </row>
    <row r="2" spans="1:5">
      <c r="A2" s="92" t="s">
        <v>104</v>
      </c>
      <c r="B2" s="92"/>
      <c r="C2" s="92"/>
      <c r="D2" s="92"/>
      <c r="E2" s="92"/>
    </row>
    <row r="5" spans="1:5">
      <c r="A5" s="93" t="s">
        <v>105</v>
      </c>
      <c r="B5" s="93" t="s">
        <v>106</v>
      </c>
      <c r="C5" s="94" t="s">
        <v>107</v>
      </c>
      <c r="D5" s="94" t="s">
        <v>88</v>
      </c>
      <c r="E5" s="95" t="s">
        <v>108</v>
      </c>
    </row>
    <row r="6" spans="1:5">
      <c r="A6" s="93" t="s">
        <v>109</v>
      </c>
      <c r="B6" s="96" t="s">
        <v>110</v>
      </c>
      <c r="C6" s="97"/>
      <c r="D6" s="98"/>
      <c r="E6" s="93"/>
    </row>
    <row r="7" spans="1:5">
      <c r="A7" s="93">
        <v>1</v>
      </c>
      <c r="B7" s="93" t="s">
        <v>111</v>
      </c>
      <c r="C7" s="94">
        <v>1</v>
      </c>
      <c r="D7" s="99">
        <f>Resume!J26</f>
        <v>0</v>
      </c>
      <c r="E7" s="93"/>
    </row>
    <row r="8" spans="1:5">
      <c r="A8" s="93"/>
      <c r="B8" s="93"/>
      <c r="C8" s="94"/>
      <c r="D8" s="93"/>
      <c r="E8" s="93"/>
    </row>
    <row r="9" spans="1:5">
      <c r="A9" s="93">
        <v>2</v>
      </c>
      <c r="B9" s="93" t="s">
        <v>112</v>
      </c>
      <c r="C9" s="94" t="s">
        <v>113</v>
      </c>
      <c r="D9" s="99">
        <f>Resume!J30</f>
        <v>1.125</v>
      </c>
      <c r="E9" s="93"/>
    </row>
    <row r="10" spans="1:5">
      <c r="A10" s="93"/>
      <c r="B10" s="93"/>
      <c r="C10" s="94"/>
      <c r="D10" s="93"/>
      <c r="E10" s="93"/>
    </row>
    <row r="11" spans="1:5">
      <c r="A11" s="93">
        <v>3</v>
      </c>
      <c r="B11" s="93" t="s">
        <v>114</v>
      </c>
      <c r="C11" s="94">
        <v>70</v>
      </c>
      <c r="D11" s="99">
        <f>Resume!J37</f>
        <v>82.5308641968554</v>
      </c>
      <c r="E11" s="93"/>
    </row>
    <row r="12" spans="1:5">
      <c r="A12" s="93"/>
      <c r="B12" s="93"/>
      <c r="C12" s="94"/>
      <c r="D12" s="93"/>
      <c r="E12" s="93"/>
    </row>
    <row r="13" spans="1:5">
      <c r="A13" s="93" t="s">
        <v>115</v>
      </c>
      <c r="B13" s="93" t="s">
        <v>116</v>
      </c>
      <c r="C13" s="94"/>
      <c r="D13" s="93"/>
      <c r="E13" s="93"/>
    </row>
    <row r="14" spans="1:5">
      <c r="A14" s="93">
        <v>1</v>
      </c>
      <c r="B14" s="93" t="s">
        <v>74</v>
      </c>
      <c r="C14" s="94">
        <v>22</v>
      </c>
      <c r="D14" s="99">
        <f>Resume!J51</f>
        <v>11.5270228219759</v>
      </c>
      <c r="E14" s="93"/>
    </row>
    <row r="15" spans="1:5">
      <c r="A15" s="93"/>
      <c r="B15" s="93"/>
      <c r="C15" s="94"/>
      <c r="D15" s="93"/>
      <c r="E15" s="93"/>
    </row>
    <row r="16" spans="1:5">
      <c r="A16" s="93">
        <v>2</v>
      </c>
      <c r="B16" s="93" t="s">
        <v>76</v>
      </c>
      <c r="C16" s="94">
        <v>32</v>
      </c>
      <c r="D16" s="99">
        <f>Resume!J52</f>
        <v>20.93023255818</v>
      </c>
      <c r="E16" s="93"/>
    </row>
    <row r="17" spans="1:5">
      <c r="A17" s="93"/>
      <c r="B17" s="93"/>
      <c r="C17" s="94"/>
      <c r="D17" s="93"/>
      <c r="E17" s="93"/>
    </row>
    <row r="18" spans="1:5">
      <c r="A18" s="93">
        <v>3</v>
      </c>
      <c r="B18" s="93" t="s">
        <v>117</v>
      </c>
      <c r="C18" s="94">
        <v>0</v>
      </c>
      <c r="D18" s="99">
        <f>Resume!J61</f>
        <v>0</v>
      </c>
      <c r="E18" s="93"/>
    </row>
    <row r="19" spans="1:5">
      <c r="A19" s="93"/>
      <c r="B19" s="93"/>
      <c r="C19" s="94"/>
      <c r="D19" s="93"/>
      <c r="E19" s="93"/>
    </row>
    <row r="20" spans="1:5">
      <c r="A20" s="93">
        <v>4</v>
      </c>
      <c r="B20" s="93" t="s">
        <v>118</v>
      </c>
      <c r="C20" s="94">
        <v>0</v>
      </c>
      <c r="D20" s="99">
        <f>Resume!J60</f>
        <v>0</v>
      </c>
      <c r="E20" s="93"/>
    </row>
    <row r="21" spans="1:5">
      <c r="A21" s="93"/>
      <c r="B21" s="93"/>
      <c r="C21" s="94"/>
      <c r="D21" s="93"/>
      <c r="E21" s="93"/>
    </row>
    <row r="22" spans="1:5">
      <c r="A22" s="93" t="s">
        <v>119</v>
      </c>
      <c r="B22" s="93" t="s">
        <v>120</v>
      </c>
      <c r="C22" s="94"/>
      <c r="D22" s="93"/>
      <c r="E22" s="93"/>
    </row>
    <row r="23" spans="1:5">
      <c r="A23" s="93">
        <v>1</v>
      </c>
      <c r="B23" s="93" t="s">
        <v>121</v>
      </c>
      <c r="C23" s="100">
        <v>0.6</v>
      </c>
      <c r="D23" s="99">
        <f>Resume!J41</f>
        <v>2.25</v>
      </c>
      <c r="E23" s="93"/>
    </row>
    <row r="24" spans="1:5">
      <c r="A24" s="93"/>
      <c r="B24" s="93"/>
      <c r="C24" s="94"/>
      <c r="D24" s="93"/>
      <c r="E24" s="93"/>
    </row>
    <row r="25" spans="1:5">
      <c r="A25" s="93">
        <v>2</v>
      </c>
      <c r="B25" s="93" t="s">
        <v>122</v>
      </c>
      <c r="C25" s="100">
        <v>0.7</v>
      </c>
      <c r="D25" s="99">
        <f>Resume!J44</f>
        <v>7.145</v>
      </c>
      <c r="E25" s="93"/>
    </row>
    <row r="26" spans="1:5">
      <c r="A26" s="93"/>
      <c r="B26" s="93"/>
      <c r="C26" s="94"/>
      <c r="D26" s="93"/>
      <c r="E26" s="93"/>
    </row>
    <row r="27" spans="1:5">
      <c r="A27" s="93">
        <v>3</v>
      </c>
      <c r="B27" s="93" t="s">
        <v>123</v>
      </c>
      <c r="C27" s="100">
        <v>0.8</v>
      </c>
      <c r="D27" s="93">
        <v>80</v>
      </c>
      <c r="E27" s="93"/>
    </row>
  </sheetData>
  <mergeCells count="3">
    <mergeCell ref="A1:E1"/>
    <mergeCell ref="A2:E2"/>
    <mergeCell ref="B6:D6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1"/>
  <sheetViews>
    <sheetView view="pageBreakPreview" zoomScale="80" zoomScaleNormal="80" workbookViewId="0">
      <pane xSplit="9" ySplit="11" topLeftCell="O12" activePane="bottomRight" state="frozen"/>
      <selection/>
      <selection pane="topRight"/>
      <selection pane="bottomLeft"/>
      <selection pane="bottomRight" activeCell="N20" sqref="N20"/>
    </sheetView>
  </sheetViews>
  <sheetFormatPr defaultColWidth="9.18095238095238" defaultRowHeight="12.75"/>
  <cols>
    <col min="1" max="1" width="5" style="2" customWidth="1"/>
    <col min="2" max="2" width="30.2666666666667" style="2" customWidth="1"/>
    <col min="3" max="4" width="11.4571428571429" style="2" customWidth="1"/>
    <col min="5" max="8" width="9.72380952380952" style="2" hidden="1" customWidth="1"/>
    <col min="9" max="9" width="10.8190476190476" style="2" hidden="1" customWidth="1"/>
    <col min="10" max="21" width="9.72380952380952" style="2" customWidth="1"/>
    <col min="22" max="22" width="9.81904761904762" style="2" customWidth="1"/>
    <col min="23" max="26" width="9.26666666666667" style="2" customWidth="1"/>
    <col min="27" max="27" width="11.4571428571429" style="2" customWidth="1"/>
    <col min="28" max="28" width="9.18095238095238" style="2"/>
    <col min="29" max="29" width="9.81904761904762" style="2" hidden="1" customWidth="1"/>
    <col min="30" max="16384" width="9.18095238095238" style="2"/>
  </cols>
  <sheetData>
    <row r="1" spans="1:9">
      <c r="A1" s="3"/>
      <c r="B1" s="3"/>
      <c r="C1" s="3"/>
      <c r="D1" s="3"/>
      <c r="E1" s="3"/>
      <c r="F1" s="3"/>
      <c r="G1" s="3"/>
      <c r="H1" s="3"/>
      <c r="I1" s="3"/>
    </row>
    <row r="2" spans="1:8">
      <c r="A2" s="3" t="s">
        <v>124</v>
      </c>
      <c r="B2" s="3"/>
      <c r="C2" s="3"/>
      <c r="D2" s="3"/>
      <c r="E2" s="3"/>
      <c r="F2" s="3"/>
      <c r="G2" s="3"/>
      <c r="H2" s="3"/>
    </row>
    <row r="3" spans="1:8">
      <c r="A3" s="3" t="s">
        <v>125</v>
      </c>
      <c r="B3" s="3"/>
      <c r="C3" s="3"/>
      <c r="D3" s="3"/>
      <c r="E3" s="3"/>
      <c r="F3" s="3"/>
      <c r="G3" s="3"/>
      <c r="H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4" t="s">
        <v>2</v>
      </c>
      <c r="C5" s="5" t="s">
        <v>126</v>
      </c>
      <c r="D5" s="5"/>
      <c r="E5" s="5"/>
      <c r="F5" s="5"/>
      <c r="G5" s="5"/>
      <c r="H5" s="5"/>
      <c r="I5" s="5"/>
    </row>
    <row r="6" spans="1:9">
      <c r="A6" s="4" t="s">
        <v>4</v>
      </c>
      <c r="C6" s="5" t="s">
        <v>127</v>
      </c>
      <c r="D6" s="5"/>
      <c r="E6" s="5"/>
      <c r="F6" s="5"/>
      <c r="G6" s="5"/>
      <c r="H6" s="5"/>
      <c r="I6" s="5"/>
    </row>
    <row r="7" spans="3:9">
      <c r="C7" s="6"/>
      <c r="D7" s="6"/>
      <c r="E7" s="6"/>
      <c r="F7" s="6"/>
      <c r="G7" s="6"/>
      <c r="H7" s="6"/>
      <c r="I7" s="6"/>
    </row>
    <row r="8" spans="1:27">
      <c r="A8" s="7" t="s">
        <v>7</v>
      </c>
      <c r="B8" s="7" t="s">
        <v>8</v>
      </c>
      <c r="C8" s="7" t="s">
        <v>9</v>
      </c>
      <c r="D8" s="8" t="s">
        <v>10</v>
      </c>
      <c r="E8" s="9" t="s">
        <v>11</v>
      </c>
      <c r="F8" s="10"/>
      <c r="G8" s="10"/>
      <c r="H8" s="10"/>
      <c r="I8" s="55"/>
      <c r="J8" s="56" t="s">
        <v>128</v>
      </c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74" t="s">
        <v>13</v>
      </c>
      <c r="X8" s="75"/>
      <c r="Y8" s="75"/>
      <c r="Z8" s="75"/>
      <c r="AA8" s="86"/>
    </row>
    <row r="9" spans="1:29">
      <c r="A9" s="11"/>
      <c r="B9" s="11"/>
      <c r="C9" s="11"/>
      <c r="D9" s="12"/>
      <c r="E9" s="13" t="s">
        <v>14</v>
      </c>
      <c r="F9" s="13" t="s">
        <v>15</v>
      </c>
      <c r="G9" s="13" t="s">
        <v>16</v>
      </c>
      <c r="H9" s="13" t="s">
        <v>17</v>
      </c>
      <c r="I9" s="57">
        <v>2021</v>
      </c>
      <c r="J9" s="58" t="s">
        <v>129</v>
      </c>
      <c r="K9" s="58" t="s">
        <v>130</v>
      </c>
      <c r="L9" s="58" t="s">
        <v>131</v>
      </c>
      <c r="M9" s="58" t="s">
        <v>132</v>
      </c>
      <c r="N9" s="58" t="s">
        <v>133</v>
      </c>
      <c r="O9" s="58" t="s">
        <v>134</v>
      </c>
      <c r="P9" s="58" t="s">
        <v>135</v>
      </c>
      <c r="Q9" s="58" t="s">
        <v>136</v>
      </c>
      <c r="R9" s="58" t="s">
        <v>137</v>
      </c>
      <c r="S9" s="58" t="s">
        <v>138</v>
      </c>
      <c r="T9" s="58" t="s">
        <v>139</v>
      </c>
      <c r="U9" s="58" t="s">
        <v>140</v>
      </c>
      <c r="V9" s="58" t="s">
        <v>20</v>
      </c>
      <c r="W9" s="76" t="s">
        <v>14</v>
      </c>
      <c r="X9" s="76" t="s">
        <v>15</v>
      </c>
      <c r="Y9" s="76" t="s">
        <v>16</v>
      </c>
      <c r="Z9" s="76" t="s">
        <v>17</v>
      </c>
      <c r="AA9" s="76" t="s">
        <v>21</v>
      </c>
      <c r="AC9" s="58" t="s">
        <v>20</v>
      </c>
    </row>
    <row r="10" spans="1:29">
      <c r="A10" s="14"/>
      <c r="B10" s="14"/>
      <c r="C10" s="14"/>
      <c r="D10" s="15"/>
      <c r="E10" s="16"/>
      <c r="F10" s="16"/>
      <c r="G10" s="16"/>
      <c r="H10" s="16"/>
      <c r="I10" s="59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77">
        <v>2020</v>
      </c>
      <c r="X10" s="77">
        <v>2020</v>
      </c>
      <c r="Y10" s="77">
        <v>2020</v>
      </c>
      <c r="Z10" s="77">
        <v>2020</v>
      </c>
      <c r="AA10" s="77">
        <v>2020</v>
      </c>
      <c r="AC10" s="60"/>
    </row>
    <row r="11" spans="1:29">
      <c r="A11" s="17">
        <v>1</v>
      </c>
      <c r="B11" s="17">
        <v>2</v>
      </c>
      <c r="C11" s="17">
        <v>3</v>
      </c>
      <c r="D11" s="17"/>
      <c r="E11" s="17">
        <v>4</v>
      </c>
      <c r="F11" s="17">
        <v>5</v>
      </c>
      <c r="G11" s="17">
        <v>6</v>
      </c>
      <c r="H11" s="17">
        <v>7</v>
      </c>
      <c r="I11" s="17">
        <v>8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78">
        <v>1</v>
      </c>
      <c r="X11" s="78">
        <v>2</v>
      </c>
      <c r="Y11" s="78">
        <v>3</v>
      </c>
      <c r="Z11" s="78">
        <v>4</v>
      </c>
      <c r="AA11" s="87">
        <v>5</v>
      </c>
      <c r="AC11" s="61"/>
    </row>
    <row r="12" spans="1:29">
      <c r="A12" s="18"/>
      <c r="B12" s="19"/>
      <c r="C12" s="20"/>
      <c r="D12" s="20"/>
      <c r="E12" s="21"/>
      <c r="F12" s="21"/>
      <c r="G12" s="21"/>
      <c r="H12" s="21"/>
      <c r="I12" s="21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79"/>
      <c r="X12" s="79"/>
      <c r="Y12" s="79"/>
      <c r="Z12" s="79"/>
      <c r="AA12" s="79"/>
      <c r="AC12" s="62"/>
    </row>
    <row r="13" ht="15.75" hidden="1" customHeight="1" spans="1:29">
      <c r="A13" s="22" t="s">
        <v>25</v>
      </c>
      <c r="B13" s="19" t="s">
        <v>26</v>
      </c>
      <c r="C13" s="20"/>
      <c r="D13" s="20"/>
      <c r="E13" s="21"/>
      <c r="F13" s="21"/>
      <c r="G13" s="21"/>
      <c r="H13" s="21"/>
      <c r="I13" s="21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8"/>
      <c r="X13" s="68"/>
      <c r="Y13" s="68"/>
      <c r="Z13" s="68"/>
      <c r="AA13" s="68"/>
      <c r="AC13" s="63"/>
    </row>
    <row r="14" ht="15.75" hidden="1" customHeight="1" spans="1:29">
      <c r="A14" s="23"/>
      <c r="B14" s="24" t="s">
        <v>27</v>
      </c>
      <c r="C14" s="20" t="s">
        <v>28</v>
      </c>
      <c r="D14" s="20"/>
      <c r="E14" s="21"/>
      <c r="F14" s="21"/>
      <c r="G14" s="21"/>
      <c r="H14" s="21"/>
      <c r="I14" s="21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>
        <f>SUM(J14:U14)</f>
        <v>0</v>
      </c>
      <c r="W14" s="68"/>
      <c r="X14" s="68"/>
      <c r="Y14" s="68"/>
      <c r="Z14" s="68"/>
      <c r="AA14" s="68"/>
      <c r="AC14" s="63">
        <f>SUM(Q14:AB14)</f>
        <v>0</v>
      </c>
    </row>
    <row r="15" ht="15.75" hidden="1" customHeight="1" spans="1:29">
      <c r="A15" s="23"/>
      <c r="B15" s="24" t="s">
        <v>29</v>
      </c>
      <c r="C15" s="20" t="s">
        <v>30</v>
      </c>
      <c r="D15" s="20"/>
      <c r="E15" s="21">
        <v>100428</v>
      </c>
      <c r="F15" s="21">
        <v>88615</v>
      </c>
      <c r="G15" s="21">
        <v>104448</v>
      </c>
      <c r="H15" s="21">
        <v>108237</v>
      </c>
      <c r="I15" s="21">
        <v>401728</v>
      </c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>
        <f>SUM(J15:U15)</f>
        <v>0</v>
      </c>
      <c r="W15" s="68"/>
      <c r="X15" s="68"/>
      <c r="Y15" s="68"/>
      <c r="Z15" s="68"/>
      <c r="AA15" s="68"/>
      <c r="AC15" s="63">
        <f>SUM(Q15:AB15)</f>
        <v>0</v>
      </c>
    </row>
    <row r="16" ht="15.75" hidden="1" customHeight="1" spans="1:29">
      <c r="A16" s="23"/>
      <c r="B16" s="24"/>
      <c r="C16" s="20" t="s">
        <v>31</v>
      </c>
      <c r="D16" s="20"/>
      <c r="E16" s="21">
        <v>126851</v>
      </c>
      <c r="F16" s="21">
        <v>111958</v>
      </c>
      <c r="G16" s="21">
        <v>131927</v>
      </c>
      <c r="H16" s="21">
        <v>136680</v>
      </c>
      <c r="I16" s="21">
        <v>507416</v>
      </c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>
        <f>SUM(J16:U16)</f>
        <v>0</v>
      </c>
      <c r="W16" s="68"/>
      <c r="X16" s="68"/>
      <c r="Y16" s="68"/>
      <c r="Z16" s="68"/>
      <c r="AA16" s="68"/>
      <c r="AC16" s="63">
        <f>SUM(Q16:AB16)</f>
        <v>0</v>
      </c>
    </row>
    <row r="17" ht="15.75" hidden="1" customHeight="1" spans="1:29">
      <c r="A17" s="18"/>
      <c r="B17" s="24" t="s">
        <v>32</v>
      </c>
      <c r="C17" s="20" t="s">
        <v>33</v>
      </c>
      <c r="D17" s="20"/>
      <c r="E17" s="21"/>
      <c r="F17" s="21"/>
      <c r="G17" s="21"/>
      <c r="H17" s="21"/>
      <c r="I17" s="21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8"/>
      <c r="X17" s="68"/>
      <c r="Y17" s="68"/>
      <c r="Z17" s="68"/>
      <c r="AA17" s="68"/>
      <c r="AC17" s="63"/>
    </row>
    <row r="18" ht="15.75" hidden="1" customHeight="1" spans="1:29">
      <c r="A18" s="18"/>
      <c r="B18" s="18"/>
      <c r="C18" s="20"/>
      <c r="D18" s="20"/>
      <c r="E18" s="21"/>
      <c r="F18" s="21"/>
      <c r="G18" s="21"/>
      <c r="H18" s="21"/>
      <c r="I18" s="21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8"/>
      <c r="X18" s="68"/>
      <c r="Y18" s="68"/>
      <c r="Z18" s="68"/>
      <c r="AA18" s="68"/>
      <c r="AC18" s="63"/>
    </row>
    <row r="19" spans="1:29">
      <c r="A19" s="25" t="s">
        <v>34</v>
      </c>
      <c r="B19" s="26" t="s">
        <v>35</v>
      </c>
      <c r="E19" s="21"/>
      <c r="F19" s="21"/>
      <c r="G19" s="21"/>
      <c r="H19" s="21"/>
      <c r="I19" s="21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79"/>
      <c r="X19" s="79"/>
      <c r="Y19" s="79"/>
      <c r="Z19" s="79"/>
      <c r="AA19" s="79"/>
      <c r="AC19" s="63"/>
    </row>
    <row r="20" spans="1:29">
      <c r="A20" s="27"/>
      <c r="B20" s="28" t="s">
        <v>27</v>
      </c>
      <c r="C20" s="29" t="s">
        <v>28</v>
      </c>
      <c r="D20" s="30"/>
      <c r="E20" s="31">
        <f>$I$20/4</f>
        <v>0</v>
      </c>
      <c r="F20" s="31">
        <f>$I$20/4</f>
        <v>0</v>
      </c>
      <c r="G20" s="31">
        <f>$I$20/4</f>
        <v>0</v>
      </c>
      <c r="H20" s="31">
        <f>$I$20/4</f>
        <v>0</v>
      </c>
      <c r="I20" s="31"/>
      <c r="J20" s="64">
        <v>0</v>
      </c>
      <c r="K20" s="64">
        <v>0</v>
      </c>
      <c r="L20" s="64">
        <v>0</v>
      </c>
      <c r="M20" s="64">
        <v>1</v>
      </c>
      <c r="N20" s="64"/>
      <c r="O20" s="64"/>
      <c r="P20" s="64"/>
      <c r="Q20" s="64"/>
      <c r="R20" s="64"/>
      <c r="S20" s="64"/>
      <c r="T20" s="64"/>
      <c r="U20" s="64"/>
      <c r="V20" s="64">
        <f>SUM(J20:U20)</f>
        <v>1</v>
      </c>
      <c r="W20" s="80">
        <f>SUM(J20:L20)</f>
        <v>0</v>
      </c>
      <c r="X20" s="80">
        <f>SUM(M20:O20)</f>
        <v>1</v>
      </c>
      <c r="Y20" s="80">
        <f>SUM(P20:R20)</f>
        <v>0</v>
      </c>
      <c r="Z20" s="80">
        <f>SUM(S20:U20)</f>
        <v>0</v>
      </c>
      <c r="AA20" s="80">
        <f>SUM(W20:Z20)</f>
        <v>1</v>
      </c>
      <c r="AC20" s="64">
        <f>SUM(J20:R20)</f>
        <v>1</v>
      </c>
    </row>
    <row r="21" spans="1:29">
      <c r="A21" s="32"/>
      <c r="B21" s="28" t="s">
        <v>36</v>
      </c>
      <c r="C21" s="29" t="s">
        <v>37</v>
      </c>
      <c r="D21" s="30"/>
      <c r="E21" s="21"/>
      <c r="F21" s="21"/>
      <c r="G21" s="21"/>
      <c r="H21" s="21"/>
      <c r="I21" s="21"/>
      <c r="J21" s="64">
        <v>0</v>
      </c>
      <c r="K21" s="64">
        <v>0</v>
      </c>
      <c r="L21" s="64">
        <v>0</v>
      </c>
      <c r="M21" s="64">
        <v>1038</v>
      </c>
      <c r="N21" s="64"/>
      <c r="O21" s="64"/>
      <c r="P21" s="64"/>
      <c r="Q21" s="64"/>
      <c r="R21" s="64"/>
      <c r="S21" s="63"/>
      <c r="T21" s="64"/>
      <c r="U21" s="64"/>
      <c r="V21" s="64">
        <f>SUM(J21:U21)</f>
        <v>1038</v>
      </c>
      <c r="W21" s="80">
        <f>SUM(J21:L21)</f>
        <v>0</v>
      </c>
      <c r="X21" s="80">
        <f>SUM(M21:O21)</f>
        <v>1038</v>
      </c>
      <c r="Y21" s="80">
        <f>SUM(P21:R21)</f>
        <v>0</v>
      </c>
      <c r="Z21" s="80">
        <f>SUM(S21:U21)</f>
        <v>0</v>
      </c>
      <c r="AA21" s="80">
        <f>SUM(W21:Z21)</f>
        <v>1038</v>
      </c>
      <c r="AC21" s="64">
        <f>SUM(J21:R21)</f>
        <v>1038</v>
      </c>
    </row>
    <row r="22" spans="1:29">
      <c r="A22" s="33"/>
      <c r="B22" s="28"/>
      <c r="C22" s="29" t="s">
        <v>31</v>
      </c>
      <c r="D22" s="30"/>
      <c r="E22" s="21"/>
      <c r="F22" s="21"/>
      <c r="G22" s="21"/>
      <c r="H22" s="21"/>
      <c r="I22" s="21"/>
      <c r="J22" s="64">
        <v>0</v>
      </c>
      <c r="K22" s="64">
        <v>0</v>
      </c>
      <c r="L22" s="64">
        <v>0</v>
      </c>
      <c r="M22" s="64">
        <v>1429</v>
      </c>
      <c r="N22" s="64"/>
      <c r="O22" s="64"/>
      <c r="P22" s="64"/>
      <c r="Q22" s="64"/>
      <c r="R22" s="64"/>
      <c r="S22" s="63"/>
      <c r="T22" s="64"/>
      <c r="U22" s="64"/>
      <c r="V22" s="64">
        <f>SUM(J22:U22)</f>
        <v>1429</v>
      </c>
      <c r="W22" s="80">
        <f>SUM(J22:L22)</f>
        <v>0</v>
      </c>
      <c r="X22" s="80">
        <f>SUM(M22:O22)</f>
        <v>1429</v>
      </c>
      <c r="Y22" s="80">
        <f>SUM(P22:R22)</f>
        <v>0</v>
      </c>
      <c r="Z22" s="80">
        <f>SUM(S22:U22)</f>
        <v>0</v>
      </c>
      <c r="AA22" s="80">
        <f>SUM(W22:Z22)</f>
        <v>1429</v>
      </c>
      <c r="AC22" s="64">
        <f>SUM(J22:R22)</f>
        <v>1429</v>
      </c>
    </row>
    <row r="23" spans="1:29">
      <c r="A23" s="33"/>
      <c r="B23" s="28" t="s">
        <v>38</v>
      </c>
      <c r="C23" s="29" t="s">
        <v>39</v>
      </c>
      <c r="D23" s="30"/>
      <c r="E23" s="21"/>
      <c r="F23" s="21"/>
      <c r="G23" s="21"/>
      <c r="H23" s="21"/>
      <c r="I23" s="21"/>
      <c r="J23" s="63">
        <v>0</v>
      </c>
      <c r="K23" s="63">
        <v>0</v>
      </c>
      <c r="L23" s="63">
        <v>0</v>
      </c>
      <c r="M23" s="64">
        <f>M21/1</f>
        <v>1038</v>
      </c>
      <c r="N23" s="64"/>
      <c r="O23" s="64"/>
      <c r="P23" s="63"/>
      <c r="Q23" s="64"/>
      <c r="R23" s="64"/>
      <c r="S23" s="64"/>
      <c r="T23" s="64"/>
      <c r="U23" s="64"/>
      <c r="V23" s="64">
        <f>AVERAGE(J23:U23)</f>
        <v>259.5</v>
      </c>
      <c r="W23" s="80">
        <f>SUM(J23:L23)</f>
        <v>0</v>
      </c>
      <c r="X23" s="80">
        <f>SUM(M23:O23)</f>
        <v>1038</v>
      </c>
      <c r="Y23" s="80">
        <f>SUM(P23:R23)</f>
        <v>0</v>
      </c>
      <c r="Z23" s="80">
        <f>SUM(S23:U23)</f>
        <v>0</v>
      </c>
      <c r="AA23" s="80">
        <f>SUM(W23:Z23)</f>
        <v>1038</v>
      </c>
      <c r="AC23" s="64">
        <f>SUM(J23:R23)</f>
        <v>1038</v>
      </c>
    </row>
    <row r="24" spans="1:29">
      <c r="A24" s="18"/>
      <c r="B24" s="18"/>
      <c r="C24" s="20"/>
      <c r="D24" s="20"/>
      <c r="E24" s="21"/>
      <c r="F24" s="21"/>
      <c r="G24" s="21"/>
      <c r="H24" s="21"/>
      <c r="I24" s="21"/>
      <c r="J24" s="63"/>
      <c r="K24" s="63"/>
      <c r="L24" s="63"/>
      <c r="M24" s="63"/>
      <c r="N24" s="64"/>
      <c r="O24" s="64"/>
      <c r="P24" s="63"/>
      <c r="S24" s="63"/>
      <c r="V24" s="63"/>
      <c r="W24" s="81"/>
      <c r="X24" s="81"/>
      <c r="Y24" s="81"/>
      <c r="Z24" s="81"/>
      <c r="AA24" s="81"/>
      <c r="AC24" s="63"/>
    </row>
    <row r="25" spans="1:29">
      <c r="A25" s="22" t="s">
        <v>40</v>
      </c>
      <c r="B25" s="19" t="s">
        <v>41</v>
      </c>
      <c r="C25" s="20"/>
      <c r="D25" s="20"/>
      <c r="E25" s="34"/>
      <c r="F25" s="34"/>
      <c r="G25" s="34"/>
      <c r="H25" s="34"/>
      <c r="I25" s="34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63"/>
      <c r="W25" s="81"/>
      <c r="X25" s="81"/>
      <c r="Y25" s="81"/>
      <c r="Z25" s="81"/>
      <c r="AA25" s="81"/>
      <c r="AC25" s="63"/>
    </row>
    <row r="26" spans="1:29">
      <c r="A26" s="18"/>
      <c r="B26" s="35" t="s">
        <v>42</v>
      </c>
      <c r="C26" s="36" t="s">
        <v>43</v>
      </c>
      <c r="D26" s="37">
        <f>D27+D28</f>
        <v>1</v>
      </c>
      <c r="E26" s="37">
        <f>E27+E28</f>
        <v>1</v>
      </c>
      <c r="F26" s="37">
        <f t="shared" ref="F26:H26" si="0">F27+F28</f>
        <v>1</v>
      </c>
      <c r="G26" s="37">
        <f t="shared" si="0"/>
        <v>1</v>
      </c>
      <c r="H26" s="37">
        <f t="shared" si="0"/>
        <v>1</v>
      </c>
      <c r="I26" s="37"/>
      <c r="J26" s="37">
        <v>0</v>
      </c>
      <c r="K26" s="37">
        <v>0</v>
      </c>
      <c r="L26" s="37">
        <v>0</v>
      </c>
      <c r="M26" s="37">
        <v>0.3</v>
      </c>
      <c r="N26" s="65"/>
      <c r="O26" s="65"/>
      <c r="P26" s="65"/>
      <c r="Q26" s="65"/>
      <c r="R26" s="65"/>
      <c r="S26" s="65"/>
      <c r="T26" s="65"/>
      <c r="U26" s="65"/>
      <c r="V26" s="63">
        <f>V27+V28</f>
        <v>0.075</v>
      </c>
      <c r="W26" s="81">
        <f>AVERAGE(J26:L26)</f>
        <v>0</v>
      </c>
      <c r="X26" s="81">
        <f>AVERAGE(M26:O26)</f>
        <v>0.3</v>
      </c>
      <c r="Y26" s="81" t="e">
        <f>AVERAGE(P26:R26)</f>
        <v>#DIV/0!</v>
      </c>
      <c r="Z26" s="81" t="e">
        <f>AVERAGE(S26:U26)</f>
        <v>#DIV/0!</v>
      </c>
      <c r="AA26" s="81" t="e">
        <f t="shared" ref="AA26:AA30" si="1">AVERAGE(W26:Z26)</f>
        <v>#DIV/0!</v>
      </c>
      <c r="AC26" s="63">
        <f>AC27+AC28</f>
        <v>0.075</v>
      </c>
    </row>
    <row r="27" spans="1:29">
      <c r="A27" s="18"/>
      <c r="B27" s="35" t="s">
        <v>45</v>
      </c>
      <c r="C27" s="36" t="s">
        <v>43</v>
      </c>
      <c r="D27" s="37">
        <v>0.5</v>
      </c>
      <c r="E27" s="37">
        <v>0.5</v>
      </c>
      <c r="F27" s="37">
        <v>0.5</v>
      </c>
      <c r="G27" s="37">
        <v>0.5</v>
      </c>
      <c r="H27" s="37">
        <v>0.5</v>
      </c>
      <c r="I27" s="37"/>
      <c r="J27" s="66">
        <v>0</v>
      </c>
      <c r="K27" s="66">
        <v>0</v>
      </c>
      <c r="L27" s="66">
        <v>0</v>
      </c>
      <c r="M27" s="66">
        <v>0</v>
      </c>
      <c r="N27" s="38"/>
      <c r="O27" s="38"/>
      <c r="P27" s="38"/>
      <c r="Q27" s="38"/>
      <c r="R27" s="38"/>
      <c r="S27" s="38"/>
      <c r="T27" s="38"/>
      <c r="U27" s="38"/>
      <c r="V27" s="63">
        <f t="shared" ref="V27:V35" si="2">AVERAGE(J27:U27)</f>
        <v>0</v>
      </c>
      <c r="W27" s="81">
        <f>AVERAGE(J27:L27)</f>
        <v>0</v>
      </c>
      <c r="X27" s="81">
        <f>AVERAGE(M27:O27)</f>
        <v>0</v>
      </c>
      <c r="Y27" s="81" t="e">
        <f>AVERAGE(P27:R27)</f>
        <v>#DIV/0!</v>
      </c>
      <c r="Z27" s="81" t="e">
        <f>AVERAGE(S27:U27)</f>
        <v>#DIV/0!</v>
      </c>
      <c r="AA27" s="81" t="e">
        <f t="shared" si="1"/>
        <v>#DIV/0!</v>
      </c>
      <c r="AC27" s="63">
        <f>AVERAGE(J27:R27)</f>
        <v>0</v>
      </c>
    </row>
    <row r="28" spans="1:29">
      <c r="A28" s="18"/>
      <c r="B28" s="35" t="s">
        <v>46</v>
      </c>
      <c r="C28" s="36" t="s">
        <v>43</v>
      </c>
      <c r="D28" s="37">
        <v>0.5</v>
      </c>
      <c r="E28" s="37">
        <v>0.5</v>
      </c>
      <c r="F28" s="37">
        <v>0.5</v>
      </c>
      <c r="G28" s="37">
        <v>0.5</v>
      </c>
      <c r="H28" s="37">
        <v>0.5</v>
      </c>
      <c r="I28" s="37"/>
      <c r="J28" s="66">
        <v>0</v>
      </c>
      <c r="K28" s="66">
        <v>0</v>
      </c>
      <c r="L28" s="66">
        <v>0</v>
      </c>
      <c r="M28" s="66">
        <v>0.3</v>
      </c>
      <c r="N28" s="38"/>
      <c r="O28" s="38"/>
      <c r="P28" s="38"/>
      <c r="Q28" s="38"/>
      <c r="R28" s="38"/>
      <c r="S28" s="38"/>
      <c r="T28" s="38"/>
      <c r="U28" s="38"/>
      <c r="V28" s="63">
        <f t="shared" si="2"/>
        <v>0.075</v>
      </c>
      <c r="W28" s="81">
        <f>AVERAGE(J28:L28)</f>
        <v>0</v>
      </c>
      <c r="X28" s="81">
        <f>AVERAGE(M28:O28)</f>
        <v>0.3</v>
      </c>
      <c r="Y28" s="81" t="e">
        <f>AVERAGE(P28:R28)</f>
        <v>#DIV/0!</v>
      </c>
      <c r="Z28" s="81" t="e">
        <f>AVERAGE(S28:U28)</f>
        <v>#DIV/0!</v>
      </c>
      <c r="AA28" s="81" t="e">
        <f t="shared" si="1"/>
        <v>#DIV/0!</v>
      </c>
      <c r="AC28" s="63">
        <f>AVERAGE(J28:R28)</f>
        <v>0.075</v>
      </c>
    </row>
    <row r="29" spans="1:29">
      <c r="A29" s="18"/>
      <c r="B29" s="35" t="s">
        <v>47</v>
      </c>
      <c r="C29" s="36" t="s">
        <v>43</v>
      </c>
      <c r="D29" s="37"/>
      <c r="E29" s="37">
        <v>13</v>
      </c>
      <c r="F29" s="37">
        <v>13</v>
      </c>
      <c r="G29" s="37">
        <v>13</v>
      </c>
      <c r="H29" s="37">
        <v>13</v>
      </c>
      <c r="I29" s="37"/>
      <c r="J29" s="66">
        <v>0</v>
      </c>
      <c r="K29" s="66">
        <v>0</v>
      </c>
      <c r="L29" s="66">
        <v>0</v>
      </c>
      <c r="M29" s="66">
        <v>0.3</v>
      </c>
      <c r="N29" s="38"/>
      <c r="O29" s="38"/>
      <c r="P29" s="38"/>
      <c r="Q29" s="38"/>
      <c r="R29" s="38"/>
      <c r="S29" s="38"/>
      <c r="T29" s="38"/>
      <c r="U29" s="38"/>
      <c r="V29" s="63">
        <f t="shared" si="2"/>
        <v>0.075</v>
      </c>
      <c r="W29" s="81">
        <f>AVERAGE(J29:L29)</f>
        <v>0</v>
      </c>
      <c r="X29" s="81">
        <f>AVERAGE(M29:O29)</f>
        <v>0.3</v>
      </c>
      <c r="Y29" s="81" t="e">
        <f>AVERAGE(P29:R29)</f>
        <v>#DIV/0!</v>
      </c>
      <c r="Z29" s="81" t="e">
        <f>AVERAGE(S29:U29)</f>
        <v>#DIV/0!</v>
      </c>
      <c r="AA29" s="81" t="e">
        <f t="shared" si="1"/>
        <v>#DIV/0!</v>
      </c>
      <c r="AC29" s="63">
        <f>AVERAGE(J29:R29)</f>
        <v>0.075</v>
      </c>
    </row>
    <row r="30" spans="1:29">
      <c r="A30" s="18"/>
      <c r="B30" s="35" t="s">
        <v>48</v>
      </c>
      <c r="C30" s="36" t="s">
        <v>43</v>
      </c>
      <c r="D30" s="37">
        <v>1.5</v>
      </c>
      <c r="E30" s="37">
        <v>2.3</v>
      </c>
      <c r="F30" s="37">
        <v>2.3</v>
      </c>
      <c r="G30" s="37">
        <v>2.3</v>
      </c>
      <c r="H30" s="37">
        <v>2.3</v>
      </c>
      <c r="I30" s="37"/>
      <c r="J30" s="66">
        <v>0</v>
      </c>
      <c r="K30" s="66">
        <v>0</v>
      </c>
      <c r="L30" s="66">
        <v>0</v>
      </c>
      <c r="M30" s="66">
        <v>3</v>
      </c>
      <c r="N30" s="38"/>
      <c r="O30" s="38"/>
      <c r="P30" s="38"/>
      <c r="Q30" s="38"/>
      <c r="R30" s="38"/>
      <c r="S30" s="38"/>
      <c r="T30" s="38"/>
      <c r="U30" s="38"/>
      <c r="V30" s="63">
        <f t="shared" si="2"/>
        <v>0.75</v>
      </c>
      <c r="W30" s="81">
        <f>AVERAGE(J30:L30)</f>
        <v>0</v>
      </c>
      <c r="X30" s="81">
        <f>AVERAGE(M30:O30)</f>
        <v>3</v>
      </c>
      <c r="Y30" s="81" t="e">
        <f>AVERAGE(P30:R30)</f>
        <v>#DIV/0!</v>
      </c>
      <c r="Z30" s="81" t="e">
        <f>AVERAGE(S30:U30)</f>
        <v>#DIV/0!</v>
      </c>
      <c r="AA30" s="81" t="e">
        <f t="shared" si="1"/>
        <v>#DIV/0!</v>
      </c>
      <c r="AC30" s="63">
        <f>AVERAGE(J30:R30)</f>
        <v>0.75</v>
      </c>
    </row>
    <row r="31" spans="1:29">
      <c r="A31" s="18"/>
      <c r="B31" s="18" t="s">
        <v>49</v>
      </c>
      <c r="C31" s="20" t="s">
        <v>43</v>
      </c>
      <c r="D31" s="21"/>
      <c r="E31" s="38">
        <f t="shared" ref="E31:H31" si="3">E32+E35</f>
        <v>23.86</v>
      </c>
      <c r="F31" s="38">
        <f t="shared" si="3"/>
        <v>23.86</v>
      </c>
      <c r="G31" s="38">
        <f t="shared" si="3"/>
        <v>23.86</v>
      </c>
      <c r="H31" s="38">
        <f t="shared" si="3"/>
        <v>23.86</v>
      </c>
      <c r="I31" s="38"/>
      <c r="J31" s="67">
        <v>0</v>
      </c>
      <c r="K31" s="67">
        <v>0</v>
      </c>
      <c r="L31" s="67">
        <v>0</v>
      </c>
      <c r="M31" s="67">
        <f>M32+M35</f>
        <v>60</v>
      </c>
      <c r="N31" s="67"/>
      <c r="O31" s="67"/>
      <c r="P31" s="67"/>
      <c r="Q31" s="67"/>
      <c r="R31" s="67"/>
      <c r="S31" s="67"/>
      <c r="T31" s="67"/>
      <c r="U31" s="67"/>
      <c r="V31" s="63">
        <f>V32+V35</f>
        <v>15</v>
      </c>
      <c r="W31" s="81">
        <f>W32+W35</f>
        <v>0</v>
      </c>
      <c r="X31" s="81">
        <f>X32+X35</f>
        <v>60</v>
      </c>
      <c r="Y31" s="81" t="e">
        <f>Y32+Y35</f>
        <v>#DIV/0!</v>
      </c>
      <c r="Z31" s="81" t="e">
        <f t="shared" ref="Z31:AA31" si="4">Z32+Z35</f>
        <v>#DIV/0!</v>
      </c>
      <c r="AA31" s="81" t="e">
        <f t="shared" si="4"/>
        <v>#DIV/0!</v>
      </c>
      <c r="AC31" s="63">
        <f>AC32+AC35</f>
        <v>15</v>
      </c>
    </row>
    <row r="32" spans="1:29">
      <c r="A32" s="18"/>
      <c r="B32" s="18" t="s">
        <v>50</v>
      </c>
      <c r="C32" s="20" t="s">
        <v>43</v>
      </c>
      <c r="D32" s="21"/>
      <c r="E32" s="34">
        <f t="shared" ref="E32:H32" si="5">E33+E34</f>
        <v>18.86</v>
      </c>
      <c r="F32" s="34">
        <f t="shared" si="5"/>
        <v>18.86</v>
      </c>
      <c r="G32" s="34">
        <f t="shared" si="5"/>
        <v>18.86</v>
      </c>
      <c r="H32" s="34">
        <f t="shared" si="5"/>
        <v>18.86</v>
      </c>
      <c r="I32" s="34"/>
      <c r="J32" s="67">
        <v>0</v>
      </c>
      <c r="K32" s="67">
        <v>0</v>
      </c>
      <c r="L32" s="67">
        <v>0</v>
      </c>
      <c r="M32" s="67">
        <f t="shared" ref="M32" si="6">M33+M34</f>
        <v>53</v>
      </c>
      <c r="N32" s="67"/>
      <c r="O32" s="67"/>
      <c r="P32" s="67"/>
      <c r="Q32" s="67"/>
      <c r="R32" s="67"/>
      <c r="S32" s="67"/>
      <c r="T32" s="67"/>
      <c r="U32" s="67"/>
      <c r="V32" s="63">
        <f>V33+V34</f>
        <v>13.25</v>
      </c>
      <c r="W32" s="81">
        <f>W33+W34</f>
        <v>0</v>
      </c>
      <c r="X32" s="81">
        <f>X33+X34</f>
        <v>53</v>
      </c>
      <c r="Y32" s="81" t="e">
        <f>Y33+Y34</f>
        <v>#DIV/0!</v>
      </c>
      <c r="Z32" s="81" t="e">
        <f t="shared" ref="Z32:AA32" si="7">Z33+Z34</f>
        <v>#DIV/0!</v>
      </c>
      <c r="AA32" s="81" t="e">
        <f t="shared" si="7"/>
        <v>#DIV/0!</v>
      </c>
      <c r="AC32" s="63">
        <f>AC33+AC34</f>
        <v>13.25</v>
      </c>
    </row>
    <row r="33" s="1" customFormat="1" spans="1:29">
      <c r="A33" s="39"/>
      <c r="B33" s="39" t="s">
        <v>51</v>
      </c>
      <c r="C33" s="40" t="s">
        <v>43</v>
      </c>
      <c r="D33" s="21"/>
      <c r="E33" s="34">
        <v>18.36</v>
      </c>
      <c r="F33" s="34">
        <v>18.36</v>
      </c>
      <c r="G33" s="34">
        <v>18.36</v>
      </c>
      <c r="H33" s="34">
        <v>18.36</v>
      </c>
      <c r="I33" s="34"/>
      <c r="J33" s="38">
        <v>0</v>
      </c>
      <c r="K33" s="38">
        <v>0</v>
      </c>
      <c r="L33" s="38">
        <v>0</v>
      </c>
      <c r="M33" s="38">
        <v>50</v>
      </c>
      <c r="N33" s="38"/>
      <c r="O33" s="38"/>
      <c r="P33" s="38"/>
      <c r="Q33" s="38"/>
      <c r="R33" s="38"/>
      <c r="S33" s="38"/>
      <c r="T33" s="38"/>
      <c r="U33" s="38"/>
      <c r="V33" s="82">
        <f t="shared" si="2"/>
        <v>12.5</v>
      </c>
      <c r="W33" s="83">
        <f>AVERAGE(J33:L33)</f>
        <v>0</v>
      </c>
      <c r="X33" s="83">
        <f>AVERAGE(M33:O33)</f>
        <v>50</v>
      </c>
      <c r="Y33" s="83" t="e">
        <f>AVERAGE(P33:R33)</f>
        <v>#DIV/0!</v>
      </c>
      <c r="Z33" s="83" t="e">
        <f>AVERAGE(S33:U33)</f>
        <v>#DIV/0!</v>
      </c>
      <c r="AA33" s="83" t="e">
        <f t="shared" ref="AA33:AA35" si="8">AVERAGE(W33:Z33)</f>
        <v>#DIV/0!</v>
      </c>
      <c r="AC33" s="63">
        <f>AVERAGE(J33:R33)</f>
        <v>12.5</v>
      </c>
    </row>
    <row r="34" spans="1:29">
      <c r="A34" s="18"/>
      <c r="B34" s="18" t="s">
        <v>52</v>
      </c>
      <c r="C34" s="20" t="s">
        <v>43</v>
      </c>
      <c r="D34" s="21"/>
      <c r="E34" s="34">
        <v>0.5</v>
      </c>
      <c r="F34" s="34">
        <v>0.5</v>
      </c>
      <c r="G34" s="34">
        <v>0.5</v>
      </c>
      <c r="H34" s="34">
        <v>0.5</v>
      </c>
      <c r="I34" s="34"/>
      <c r="J34" s="38">
        <v>0</v>
      </c>
      <c r="K34" s="38">
        <v>0</v>
      </c>
      <c r="L34" s="38">
        <v>0</v>
      </c>
      <c r="M34" s="38">
        <v>3</v>
      </c>
      <c r="N34" s="38"/>
      <c r="O34" s="38"/>
      <c r="P34" s="38"/>
      <c r="Q34" s="38"/>
      <c r="R34" s="38"/>
      <c r="S34" s="38"/>
      <c r="T34" s="38"/>
      <c r="U34" s="38"/>
      <c r="V34" s="63">
        <f t="shared" si="2"/>
        <v>0.75</v>
      </c>
      <c r="W34" s="81">
        <f>AVERAGE(J34:L34)</f>
        <v>0</v>
      </c>
      <c r="X34" s="81">
        <f>AVERAGE(M34:O34)</f>
        <v>3</v>
      </c>
      <c r="Y34" s="81" t="e">
        <f>AVERAGE(P34:R34)</f>
        <v>#DIV/0!</v>
      </c>
      <c r="Z34" s="81" t="e">
        <f>AVERAGE(S34:U34)</f>
        <v>#DIV/0!</v>
      </c>
      <c r="AA34" s="81" t="e">
        <f t="shared" si="8"/>
        <v>#DIV/0!</v>
      </c>
      <c r="AC34" s="63">
        <f>AVERAGE(J34:R34)</f>
        <v>0.75</v>
      </c>
    </row>
    <row r="35" spans="1:29">
      <c r="A35" s="18"/>
      <c r="B35" s="18" t="s">
        <v>53</v>
      </c>
      <c r="C35" s="20" t="s">
        <v>43</v>
      </c>
      <c r="D35" s="21"/>
      <c r="E35" s="34">
        <v>5</v>
      </c>
      <c r="F35" s="34">
        <v>5</v>
      </c>
      <c r="G35" s="34">
        <v>5</v>
      </c>
      <c r="H35" s="34">
        <v>5</v>
      </c>
      <c r="I35" s="34"/>
      <c r="J35" s="38">
        <v>0</v>
      </c>
      <c r="K35" s="38">
        <v>0</v>
      </c>
      <c r="L35" s="38">
        <v>0</v>
      </c>
      <c r="M35" s="38">
        <f>6+1</f>
        <v>7</v>
      </c>
      <c r="N35" s="38"/>
      <c r="O35" s="38"/>
      <c r="P35" s="38"/>
      <c r="Q35" s="38"/>
      <c r="R35" s="38"/>
      <c r="S35" s="38"/>
      <c r="T35" s="38"/>
      <c r="U35" s="38"/>
      <c r="V35" s="63">
        <f t="shared" si="2"/>
        <v>1.75</v>
      </c>
      <c r="W35" s="81">
        <f>AVERAGE(J35:L35)</f>
        <v>0</v>
      </c>
      <c r="X35" s="81">
        <f>AVERAGE(M35:O35)</f>
        <v>7</v>
      </c>
      <c r="Y35" s="81" t="e">
        <f>AVERAGE(P35:R35)</f>
        <v>#DIV/0!</v>
      </c>
      <c r="Z35" s="81" t="e">
        <f>AVERAGE(S35:U35)</f>
        <v>#DIV/0!</v>
      </c>
      <c r="AA35" s="81" t="e">
        <f t="shared" si="8"/>
        <v>#DIV/0!</v>
      </c>
      <c r="AC35" s="63">
        <f>AVERAGE(J35:R35)</f>
        <v>1.75</v>
      </c>
    </row>
    <row r="36" spans="1:29">
      <c r="A36" s="18"/>
      <c r="B36" s="18" t="s">
        <v>54</v>
      </c>
      <c r="C36" s="20" t="s">
        <v>43</v>
      </c>
      <c r="D36" s="21"/>
      <c r="E36" s="34">
        <f t="shared" ref="E36:H36" si="9">E26+E29+E30+E31</f>
        <v>40.16</v>
      </c>
      <c r="F36" s="34">
        <f t="shared" si="9"/>
        <v>40.16</v>
      </c>
      <c r="G36" s="34">
        <f t="shared" si="9"/>
        <v>40.16</v>
      </c>
      <c r="H36" s="34">
        <f t="shared" si="9"/>
        <v>40.16</v>
      </c>
      <c r="I36" s="34"/>
      <c r="J36" s="67">
        <v>0</v>
      </c>
      <c r="K36" s="67">
        <v>0</v>
      </c>
      <c r="L36" s="67">
        <v>0</v>
      </c>
      <c r="M36" s="67">
        <f>M26+M29+M30+M31</f>
        <v>63.6</v>
      </c>
      <c r="N36" s="67"/>
      <c r="O36" s="67"/>
      <c r="P36" s="67"/>
      <c r="Q36" s="67"/>
      <c r="R36" s="67"/>
      <c r="S36" s="67"/>
      <c r="T36" s="67"/>
      <c r="U36" s="67"/>
      <c r="V36" s="63">
        <f>V26+V29+V30+V31</f>
        <v>15.9</v>
      </c>
      <c r="W36" s="81">
        <f t="shared" ref="W36:Y36" si="10">W26+W29+W30+W31</f>
        <v>0</v>
      </c>
      <c r="X36" s="81">
        <f t="shared" si="10"/>
        <v>63.6</v>
      </c>
      <c r="Y36" s="81" t="e">
        <f t="shared" si="10"/>
        <v>#DIV/0!</v>
      </c>
      <c r="Z36" s="81" t="e">
        <f t="shared" ref="Z36:AA36" si="11">Z26+Z29+Z30+Z31</f>
        <v>#DIV/0!</v>
      </c>
      <c r="AA36" s="81" t="e">
        <f t="shared" si="11"/>
        <v>#DIV/0!</v>
      </c>
      <c r="AC36" s="63">
        <f>AC26+AC29+AC30+AC31</f>
        <v>15.9</v>
      </c>
    </row>
    <row r="37" spans="1:29">
      <c r="A37" s="18"/>
      <c r="B37" s="18" t="s">
        <v>55</v>
      </c>
      <c r="C37" s="20" t="s">
        <v>56</v>
      </c>
      <c r="D37" s="21">
        <v>70</v>
      </c>
      <c r="E37" s="34">
        <f t="shared" ref="E37:H37" si="12">E33/E31*100</f>
        <v>76.9488683989941</v>
      </c>
      <c r="F37" s="34">
        <f t="shared" si="12"/>
        <v>76.9488683989941</v>
      </c>
      <c r="G37" s="34">
        <f t="shared" si="12"/>
        <v>76.9488683989941</v>
      </c>
      <c r="H37" s="34">
        <f t="shared" si="12"/>
        <v>76.9488683989941</v>
      </c>
      <c r="I37" s="34"/>
      <c r="J37" s="67">
        <v>0</v>
      </c>
      <c r="K37" s="67">
        <v>0</v>
      </c>
      <c r="L37" s="67">
        <v>0</v>
      </c>
      <c r="M37" s="67">
        <f>M33/M31*100</f>
        <v>83.3333333333333</v>
      </c>
      <c r="N37" s="67"/>
      <c r="O37" s="67"/>
      <c r="P37" s="67"/>
      <c r="Q37" s="67"/>
      <c r="R37" s="67"/>
      <c r="S37" s="67"/>
      <c r="T37" s="67"/>
      <c r="U37" s="67"/>
      <c r="V37" s="63">
        <f>V33/V31*100</f>
        <v>83.3333333333333</v>
      </c>
      <c r="W37" s="81" t="e">
        <f t="shared" ref="W37:Y37" si="13">W33/W31*100</f>
        <v>#DIV/0!</v>
      </c>
      <c r="X37" s="81">
        <f t="shared" si="13"/>
        <v>83.3333333333333</v>
      </c>
      <c r="Y37" s="81" t="e">
        <f t="shared" si="13"/>
        <v>#DIV/0!</v>
      </c>
      <c r="Z37" s="81" t="e">
        <f t="shared" ref="Z37:AA37" si="14">Z33/Z31*100</f>
        <v>#DIV/0!</v>
      </c>
      <c r="AA37" s="81" t="e">
        <f t="shared" si="14"/>
        <v>#DIV/0!</v>
      </c>
      <c r="AC37" s="63">
        <f>AC33/AC31*100</f>
        <v>83.3333333333333</v>
      </c>
    </row>
    <row r="38" spans="1:29">
      <c r="A38" s="18"/>
      <c r="B38" s="18"/>
      <c r="C38" s="20"/>
      <c r="D38" s="20"/>
      <c r="E38" s="34"/>
      <c r="F38" s="34"/>
      <c r="G38" s="34"/>
      <c r="H38" s="34"/>
      <c r="I38" s="34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63"/>
      <c r="W38" s="81"/>
      <c r="X38" s="81"/>
      <c r="Y38" s="81"/>
      <c r="Z38" s="81"/>
      <c r="AA38" s="81"/>
      <c r="AC38" s="63"/>
    </row>
    <row r="39" spans="1:29">
      <c r="A39" s="22" t="s">
        <v>57</v>
      </c>
      <c r="B39" s="19" t="s">
        <v>58</v>
      </c>
      <c r="C39" s="20"/>
      <c r="D39" s="20"/>
      <c r="E39" s="34"/>
      <c r="F39" s="34"/>
      <c r="G39" s="34"/>
      <c r="H39" s="34"/>
      <c r="I39" s="34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63"/>
      <c r="W39" s="81"/>
      <c r="X39" s="81"/>
      <c r="Y39" s="81"/>
      <c r="Z39" s="88"/>
      <c r="AA39" s="81"/>
      <c r="AC39" s="63"/>
    </row>
    <row r="40" spans="1:29">
      <c r="A40" s="18"/>
      <c r="B40" s="24" t="s">
        <v>59</v>
      </c>
      <c r="C40" s="20"/>
      <c r="D40" s="20"/>
      <c r="E40" s="34"/>
      <c r="F40" s="34"/>
      <c r="G40" s="34"/>
      <c r="H40" s="34"/>
      <c r="I40" s="34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63"/>
      <c r="W40" s="81"/>
      <c r="X40" s="81"/>
      <c r="Y40" s="81"/>
      <c r="Z40" s="81"/>
      <c r="AA40" s="81"/>
      <c r="AC40" s="63"/>
    </row>
    <row r="41" spans="1:29">
      <c r="A41" s="18"/>
      <c r="B41" s="41" t="s">
        <v>60</v>
      </c>
      <c r="C41" s="20" t="s">
        <v>56</v>
      </c>
      <c r="D41" s="20">
        <v>60</v>
      </c>
      <c r="E41" s="42">
        <f>I41</f>
        <v>0</v>
      </c>
      <c r="F41" s="42">
        <f>+I41</f>
        <v>0</v>
      </c>
      <c r="G41" s="42">
        <f>+I41</f>
        <v>0</v>
      </c>
      <c r="H41" s="42">
        <f>+I41</f>
        <v>0</v>
      </c>
      <c r="I41" s="42"/>
      <c r="J41" s="38">
        <v>0</v>
      </c>
      <c r="K41" s="38">
        <v>0</v>
      </c>
      <c r="L41" s="38">
        <v>0</v>
      </c>
      <c r="M41" s="38">
        <f>M31/24/1*100%</f>
        <v>2.5</v>
      </c>
      <c r="N41" s="38"/>
      <c r="O41" s="38"/>
      <c r="P41" s="38"/>
      <c r="Q41" s="38"/>
      <c r="R41" s="38"/>
      <c r="S41" s="38"/>
      <c r="T41" s="38"/>
      <c r="U41" s="38"/>
      <c r="V41" s="63">
        <f>AVERAGE(J41:U41)</f>
        <v>0.625</v>
      </c>
      <c r="W41" s="81">
        <f>AVERAGE(J41:L41)</f>
        <v>0</v>
      </c>
      <c r="X41" s="81">
        <f>AVERAGE(M41:O41)</f>
        <v>2.5</v>
      </c>
      <c r="Y41" s="81" t="e">
        <f>AVERAGE(P41:R41)</f>
        <v>#DIV/0!</v>
      </c>
      <c r="Z41" s="81" t="e">
        <f>AVERAGE(S41:U41)</f>
        <v>#DIV/0!</v>
      </c>
      <c r="AA41" s="81" t="e">
        <f>AVERAGE(W41:Z41)</f>
        <v>#DIV/0!</v>
      </c>
      <c r="AC41" s="63">
        <f>AVERAGE(J41:R41)</f>
        <v>0.625</v>
      </c>
    </row>
    <row r="42" spans="1:29">
      <c r="A42" s="18"/>
      <c r="B42" s="41" t="s">
        <v>61</v>
      </c>
      <c r="C42" s="20" t="s">
        <v>62</v>
      </c>
      <c r="D42" s="20"/>
      <c r="E42" s="34">
        <f>I42/4</f>
        <v>0</v>
      </c>
      <c r="F42" s="34">
        <f>E42</f>
        <v>0</v>
      </c>
      <c r="G42" s="34">
        <f t="shared" ref="G42:H42" si="15">F42</f>
        <v>0</v>
      </c>
      <c r="H42" s="34">
        <f t="shared" si="15"/>
        <v>0</v>
      </c>
      <c r="I42" s="34"/>
      <c r="J42" s="38">
        <v>0</v>
      </c>
      <c r="K42" s="38">
        <v>0</v>
      </c>
      <c r="L42" s="38">
        <v>0</v>
      </c>
      <c r="M42" s="38">
        <f>M22/250</f>
        <v>5.716</v>
      </c>
      <c r="N42" s="38"/>
      <c r="O42" s="38"/>
      <c r="P42" s="38"/>
      <c r="Q42" s="38"/>
      <c r="R42" s="38"/>
      <c r="S42" s="38"/>
      <c r="T42" s="38"/>
      <c r="U42" s="38"/>
      <c r="V42" s="63">
        <f>SUM(J42:U42)</f>
        <v>5.716</v>
      </c>
      <c r="W42" s="81">
        <f>SUM(J42:L42)</f>
        <v>0</v>
      </c>
      <c r="X42" s="81">
        <f>SUM(M42:O42)</f>
        <v>5.716</v>
      </c>
      <c r="Y42" s="81">
        <f>SUM(P42:R42)</f>
        <v>0</v>
      </c>
      <c r="Z42" s="81">
        <f>SUM(S42:U42)</f>
        <v>0</v>
      </c>
      <c r="AA42" s="81">
        <f>SUM(W42:Z42)</f>
        <v>5.716</v>
      </c>
      <c r="AC42" s="63">
        <f>SUM(J42:R42)</f>
        <v>5.716</v>
      </c>
    </row>
    <row r="43" spans="1:29">
      <c r="A43" s="18"/>
      <c r="B43" s="24" t="s">
        <v>63</v>
      </c>
      <c r="C43" s="20"/>
      <c r="D43" s="20"/>
      <c r="E43" s="34"/>
      <c r="F43" s="34"/>
      <c r="G43" s="34"/>
      <c r="H43" s="34"/>
      <c r="I43" s="34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63"/>
      <c r="W43" s="81"/>
      <c r="X43" s="81"/>
      <c r="Y43" s="81"/>
      <c r="Z43" s="81"/>
      <c r="AA43" s="81"/>
      <c r="AC43" s="63"/>
    </row>
    <row r="44" spans="1:29">
      <c r="A44" s="18"/>
      <c r="B44" s="41" t="s">
        <v>64</v>
      </c>
      <c r="C44" s="20" t="s">
        <v>56</v>
      </c>
      <c r="D44" s="20">
        <v>70</v>
      </c>
      <c r="E44" s="42">
        <f>I44</f>
        <v>0</v>
      </c>
      <c r="F44" s="42">
        <f>+I44</f>
        <v>0</v>
      </c>
      <c r="G44" s="42">
        <f>+I44</f>
        <v>0</v>
      </c>
      <c r="H44" s="42">
        <f>+I44</f>
        <v>0</v>
      </c>
      <c r="I44" s="42"/>
      <c r="J44" s="63">
        <v>0</v>
      </c>
      <c r="K44" s="63">
        <v>0</v>
      </c>
      <c r="L44" s="63">
        <v>0</v>
      </c>
      <c r="M44" s="38">
        <f>M22*3/600</f>
        <v>7.145</v>
      </c>
      <c r="N44" s="63"/>
      <c r="O44" s="63"/>
      <c r="P44" s="63"/>
      <c r="Q44" s="63"/>
      <c r="R44" s="63"/>
      <c r="S44" s="63"/>
      <c r="T44" s="63"/>
      <c r="U44" s="63"/>
      <c r="V44" s="63">
        <f>AVERAGE(J44:U44)</f>
        <v>1.78625</v>
      </c>
      <c r="W44" s="81">
        <f>AVERAGE(J44:L44)</f>
        <v>0</v>
      </c>
      <c r="X44" s="81">
        <f>AVERAGE(M44:O44)</f>
        <v>7.145</v>
      </c>
      <c r="Y44" s="81" t="e">
        <f>AVERAGE(P44:R44)</f>
        <v>#DIV/0!</v>
      </c>
      <c r="Z44" s="81" t="e">
        <f>AVERAGE(S44:U44)</f>
        <v>#DIV/0!</v>
      </c>
      <c r="AA44" s="81" t="e">
        <f>AVERAGE(W44:Z44)</f>
        <v>#DIV/0!</v>
      </c>
      <c r="AC44" s="63">
        <f>AVERAGE(J44:R44)</f>
        <v>1.78625</v>
      </c>
    </row>
    <row r="45" spans="1:29">
      <c r="A45" s="18"/>
      <c r="B45" s="41" t="s">
        <v>65</v>
      </c>
      <c r="C45" s="20" t="s">
        <v>66</v>
      </c>
      <c r="D45" s="20"/>
      <c r="E45" s="34">
        <f>I45/4</f>
        <v>0</v>
      </c>
      <c r="F45" s="34">
        <f>E45</f>
        <v>0</v>
      </c>
      <c r="G45" s="34">
        <f t="shared" ref="G45:H45" si="16">F45</f>
        <v>0</v>
      </c>
      <c r="H45" s="34">
        <f t="shared" si="16"/>
        <v>0</v>
      </c>
      <c r="I45" s="34"/>
      <c r="J45" s="63">
        <v>0</v>
      </c>
      <c r="K45" s="63">
        <v>0</v>
      </c>
      <c r="L45" s="63">
        <v>0</v>
      </c>
      <c r="M45" s="63">
        <v>14.8135135135135</v>
      </c>
      <c r="N45" s="63"/>
      <c r="O45" s="63"/>
      <c r="P45" s="63"/>
      <c r="Q45" s="63"/>
      <c r="R45" s="63"/>
      <c r="S45" s="63"/>
      <c r="T45" s="63"/>
      <c r="U45" s="63"/>
      <c r="V45" s="63">
        <f>SUM(J45:U45)</f>
        <v>14.8135135135135</v>
      </c>
      <c r="W45" s="81">
        <f>SUM(J45:L45)</f>
        <v>0</v>
      </c>
      <c r="X45" s="81">
        <f>SUM(M45:O45)</f>
        <v>14.8135135135135</v>
      </c>
      <c r="Y45" s="81">
        <f>SUM(P45:R45)</f>
        <v>0</v>
      </c>
      <c r="Z45" s="81">
        <f>SUM(S45:U45)</f>
        <v>0</v>
      </c>
      <c r="AA45" s="81">
        <f>SUM(W45:Z45)</f>
        <v>14.8135135135135</v>
      </c>
      <c r="AC45" s="63">
        <f>SUM(J45:R45)</f>
        <v>14.8135135135135</v>
      </c>
    </row>
    <row r="46" spans="1:29">
      <c r="A46" s="18"/>
      <c r="B46" s="24" t="s">
        <v>67</v>
      </c>
      <c r="C46" s="20"/>
      <c r="D46" s="20"/>
      <c r="E46" s="21"/>
      <c r="F46" s="21"/>
      <c r="G46" s="21"/>
      <c r="H46" s="21"/>
      <c r="I46" s="21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81"/>
      <c r="X46" s="81"/>
      <c r="Y46" s="81"/>
      <c r="Z46" s="81"/>
      <c r="AA46" s="81"/>
      <c r="AC46" s="63"/>
    </row>
    <row r="47" spans="1:29">
      <c r="A47" s="18"/>
      <c r="B47" s="41" t="s">
        <v>68</v>
      </c>
      <c r="C47" s="20" t="s">
        <v>56</v>
      </c>
      <c r="D47" s="20">
        <v>0</v>
      </c>
      <c r="E47" s="21"/>
      <c r="F47" s="21"/>
      <c r="G47" s="21"/>
      <c r="H47" s="21"/>
      <c r="I47" s="21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81"/>
      <c r="X47" s="81"/>
      <c r="Y47" s="81"/>
      <c r="Z47" s="81"/>
      <c r="AA47" s="81"/>
      <c r="AC47" s="63"/>
    </row>
    <row r="48" spans="1:29">
      <c r="A48" s="18"/>
      <c r="B48" s="41" t="s">
        <v>69</v>
      </c>
      <c r="C48" s="20" t="s">
        <v>70</v>
      </c>
      <c r="D48" s="20">
        <v>0</v>
      </c>
      <c r="E48" s="21"/>
      <c r="F48" s="21"/>
      <c r="G48" s="21"/>
      <c r="H48" s="21"/>
      <c r="I48" s="68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81"/>
      <c r="X48" s="81"/>
      <c r="Y48" s="81"/>
      <c r="Z48" s="81"/>
      <c r="AA48" s="81"/>
      <c r="AC48" s="63"/>
    </row>
    <row r="49" spans="1:29">
      <c r="A49" s="18"/>
      <c r="B49" s="41"/>
      <c r="C49" s="20"/>
      <c r="D49" s="20"/>
      <c r="E49" s="21"/>
      <c r="F49" s="21"/>
      <c r="G49" s="21"/>
      <c r="H49" s="21"/>
      <c r="I49" s="68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81"/>
      <c r="X49" s="81"/>
      <c r="Y49" s="81"/>
      <c r="Z49" s="88"/>
      <c r="AA49" s="81"/>
      <c r="AC49" s="63"/>
    </row>
    <row r="50" spans="1:29">
      <c r="A50" s="22" t="s">
        <v>71</v>
      </c>
      <c r="B50" s="19" t="s">
        <v>72</v>
      </c>
      <c r="C50" s="20"/>
      <c r="D50" s="20"/>
      <c r="E50" s="21"/>
      <c r="F50" s="21"/>
      <c r="G50" s="21"/>
      <c r="H50" s="21"/>
      <c r="I50" s="21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81"/>
      <c r="X50" s="81"/>
      <c r="Y50" s="81"/>
      <c r="Z50" s="88"/>
      <c r="AA50" s="81"/>
      <c r="AC50" s="63"/>
    </row>
    <row r="51" spans="1:29">
      <c r="A51" s="18"/>
      <c r="B51" s="18" t="s">
        <v>73</v>
      </c>
      <c r="C51" s="20" t="s">
        <v>74</v>
      </c>
      <c r="D51" s="20">
        <v>22</v>
      </c>
      <c r="E51" s="43">
        <v>23</v>
      </c>
      <c r="F51" s="43">
        <v>23</v>
      </c>
      <c r="G51" s="43">
        <v>23</v>
      </c>
      <c r="H51" s="43">
        <v>23</v>
      </c>
      <c r="I51" s="21"/>
      <c r="J51" s="63">
        <v>0</v>
      </c>
      <c r="K51" s="63">
        <v>0</v>
      </c>
      <c r="L51" s="63">
        <v>0</v>
      </c>
      <c r="M51" s="63">
        <f>M21/M33*2</f>
        <v>41.52</v>
      </c>
      <c r="N51" s="63"/>
      <c r="O51" s="63"/>
      <c r="P51" s="63"/>
      <c r="Q51" s="63"/>
      <c r="R51" s="63"/>
      <c r="S51" s="63"/>
      <c r="T51" s="63"/>
      <c r="U51" s="63"/>
      <c r="V51" s="63">
        <f>AVERAGE(J51:U51)</f>
        <v>10.38</v>
      </c>
      <c r="W51" s="81">
        <f>AVERAGE(J51:L51)</f>
        <v>0</v>
      </c>
      <c r="X51" s="81">
        <f>AVERAGE(M51:O51)</f>
        <v>41.52</v>
      </c>
      <c r="Y51" s="81" t="e">
        <f>AVERAGE(P51:R51)</f>
        <v>#DIV/0!</v>
      </c>
      <c r="Z51" s="81" t="e">
        <f>AVERAGE(S51:U51)</f>
        <v>#DIV/0!</v>
      </c>
      <c r="AA51" s="81" t="e">
        <f>AVERAGE(W51:Z51)</f>
        <v>#DIV/0!</v>
      </c>
      <c r="AC51" s="63">
        <f t="shared" ref="AC51:AC52" si="17">AVERAGE(J51:R51)</f>
        <v>10.38</v>
      </c>
    </row>
    <row r="52" spans="1:29">
      <c r="A52" s="18"/>
      <c r="B52" s="18"/>
      <c r="C52" s="20" t="s">
        <v>76</v>
      </c>
      <c r="D52" s="20">
        <v>32</v>
      </c>
      <c r="E52" s="21">
        <v>50</v>
      </c>
      <c r="F52" s="21">
        <v>50</v>
      </c>
      <c r="G52" s="21">
        <v>50</v>
      </c>
      <c r="H52" s="21">
        <v>50</v>
      </c>
      <c r="I52" s="21"/>
      <c r="J52" s="63">
        <v>0</v>
      </c>
      <c r="K52" s="63">
        <v>0</v>
      </c>
      <c r="L52" s="63">
        <v>0</v>
      </c>
      <c r="M52" s="63">
        <f>M21/M31</f>
        <v>17.3</v>
      </c>
      <c r="N52" s="63"/>
      <c r="O52" s="63"/>
      <c r="P52" s="63"/>
      <c r="Q52" s="63"/>
      <c r="R52" s="63"/>
      <c r="S52" s="63"/>
      <c r="T52" s="63"/>
      <c r="U52" s="63"/>
      <c r="V52" s="63">
        <f>AVERAGE(J52:U52)</f>
        <v>4.325</v>
      </c>
      <c r="W52" s="81">
        <f>AVERAGE(J52:L52)</f>
        <v>0</v>
      </c>
      <c r="X52" s="81">
        <f>AVERAGE(M52:O52)</f>
        <v>17.3</v>
      </c>
      <c r="Y52" s="81" t="e">
        <f>AVERAGE(P52:R52)</f>
        <v>#DIV/0!</v>
      </c>
      <c r="Z52" s="81" t="e">
        <f>AVERAGE(S52:U52)</f>
        <v>#DIV/0!</v>
      </c>
      <c r="AA52" s="81" t="e">
        <f>AVERAGE(W52:Z52)</f>
        <v>#DIV/0!</v>
      </c>
      <c r="AC52" s="63">
        <f t="shared" si="17"/>
        <v>4.325</v>
      </c>
    </row>
    <row r="53" spans="1:29">
      <c r="A53" s="18"/>
      <c r="B53" s="18"/>
      <c r="C53" s="20"/>
      <c r="D53" s="20"/>
      <c r="E53" s="34"/>
      <c r="F53" s="34"/>
      <c r="G53" s="34"/>
      <c r="H53" s="34"/>
      <c r="I53" s="42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63"/>
      <c r="V53" s="63"/>
      <c r="W53" s="81"/>
      <c r="X53" s="81"/>
      <c r="Y53" s="81"/>
      <c r="Z53" s="81"/>
      <c r="AA53" s="81"/>
      <c r="AC53" s="63"/>
    </row>
    <row r="54" spans="1:29">
      <c r="A54" s="22" t="s">
        <v>82</v>
      </c>
      <c r="B54" s="19" t="s">
        <v>83</v>
      </c>
      <c r="C54" s="20"/>
      <c r="D54" s="20"/>
      <c r="E54" s="34"/>
      <c r="F54" s="34"/>
      <c r="G54" s="34"/>
      <c r="H54" s="34"/>
      <c r="I54" s="34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63"/>
      <c r="V54" s="38"/>
      <c r="W54" s="81"/>
      <c r="X54" s="81"/>
      <c r="Y54" s="81"/>
      <c r="Z54" s="88"/>
      <c r="AA54" s="81"/>
      <c r="AC54" s="38"/>
    </row>
    <row r="55" spans="1:29">
      <c r="A55" s="22"/>
      <c r="B55" s="44" t="s">
        <v>84</v>
      </c>
      <c r="C55" s="20" t="s">
        <v>85</v>
      </c>
      <c r="D55" s="20">
        <v>3</v>
      </c>
      <c r="E55" s="42">
        <v>3</v>
      </c>
      <c r="F55" s="42">
        <v>3</v>
      </c>
      <c r="G55" s="42">
        <v>3</v>
      </c>
      <c r="H55" s="42">
        <v>3</v>
      </c>
      <c r="I55" s="34"/>
      <c r="J55" s="69">
        <v>0</v>
      </c>
      <c r="K55" s="69">
        <v>0</v>
      </c>
      <c r="L55" s="69">
        <v>0</v>
      </c>
      <c r="M55" s="70">
        <v>3.06</v>
      </c>
      <c r="N55" s="69"/>
      <c r="O55" s="69"/>
      <c r="P55" s="34"/>
      <c r="Q55" s="34"/>
      <c r="R55" s="34"/>
      <c r="S55" s="69"/>
      <c r="T55" s="69"/>
      <c r="U55" s="70"/>
      <c r="V55" s="38">
        <f t="shared" ref="V55:V56" si="18">AVERAGE(J55:U55)</f>
        <v>0.765</v>
      </c>
      <c r="W55" s="81">
        <f>AVERAGE(J55:L55)</f>
        <v>0</v>
      </c>
      <c r="X55" s="81">
        <f>AVERAGE(M55:O55)</f>
        <v>3.06</v>
      </c>
      <c r="Y55" s="81" t="e">
        <f>AVERAGE(P55:R55)</f>
        <v>#DIV/0!</v>
      </c>
      <c r="Z55" s="81" t="e">
        <f>AVERAGE(S55:U55)</f>
        <v>#DIV/0!</v>
      </c>
      <c r="AA55" s="81" t="e">
        <f>AVERAGE(W55:Z55)</f>
        <v>#DIV/0!</v>
      </c>
      <c r="AC55" s="63">
        <f t="shared" ref="AC55:AC56" si="19">AVERAGE(J55:R55)</f>
        <v>0.765</v>
      </c>
    </row>
    <row r="56" spans="1:29">
      <c r="A56" s="22"/>
      <c r="B56" s="45" t="s">
        <v>86</v>
      </c>
      <c r="C56" s="20" t="s">
        <v>85</v>
      </c>
      <c r="D56" s="20">
        <v>1</v>
      </c>
      <c r="E56" s="42">
        <v>1.8</v>
      </c>
      <c r="F56" s="42">
        <v>1.8</v>
      </c>
      <c r="G56" s="42">
        <v>1.8</v>
      </c>
      <c r="H56" s="42">
        <v>1.8</v>
      </c>
      <c r="I56" s="42"/>
      <c r="J56" s="38">
        <v>0</v>
      </c>
      <c r="K56" s="38">
        <v>0</v>
      </c>
      <c r="L56" s="38">
        <v>0</v>
      </c>
      <c r="M56" s="38">
        <v>1.46</v>
      </c>
      <c r="N56" s="71"/>
      <c r="O56" s="71"/>
      <c r="P56" s="42"/>
      <c r="Q56" s="42"/>
      <c r="R56" s="42"/>
      <c r="S56" s="38"/>
      <c r="T56" s="38"/>
      <c r="U56" s="63"/>
      <c r="V56" s="38">
        <f t="shared" si="18"/>
        <v>0.365</v>
      </c>
      <c r="W56" s="81">
        <f>AVERAGE(J56:L56)</f>
        <v>0</v>
      </c>
      <c r="X56" s="81">
        <f>AVERAGE(M56:O56)</f>
        <v>1.46</v>
      </c>
      <c r="Y56" s="81" t="e">
        <f>AVERAGE(P56:R56)</f>
        <v>#DIV/0!</v>
      </c>
      <c r="Z56" s="81" t="e">
        <f>AVERAGE(S56:U56)</f>
        <v>#DIV/0!</v>
      </c>
      <c r="AA56" s="81" t="e">
        <f>AVERAGE(W56:Z56)</f>
        <v>#DIV/0!</v>
      </c>
      <c r="AC56" s="63">
        <f t="shared" si="19"/>
        <v>0.365</v>
      </c>
    </row>
    <row r="57" spans="1:29">
      <c r="A57" s="46"/>
      <c r="B57" s="46"/>
      <c r="C57" s="47"/>
      <c r="D57" s="47"/>
      <c r="E57" s="48"/>
      <c r="F57" s="48"/>
      <c r="G57" s="48"/>
      <c r="H57" s="48"/>
      <c r="I57" s="48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84"/>
      <c r="V57" s="72"/>
      <c r="W57" s="85"/>
      <c r="X57" s="85"/>
      <c r="Y57" s="85"/>
      <c r="Z57" s="85"/>
      <c r="AA57" s="89"/>
      <c r="AC57" s="72"/>
    </row>
    <row r="59" ht="15" customHeight="1" spans="1:10">
      <c r="A59" s="49"/>
      <c r="B59" s="49"/>
      <c r="C59" s="49"/>
      <c r="D59" s="49"/>
      <c r="E59" s="49"/>
      <c r="F59" s="50"/>
      <c r="G59" s="50"/>
      <c r="H59" s="50"/>
      <c r="I59" s="73"/>
      <c r="J59" s="73"/>
    </row>
    <row r="60" spans="1:10">
      <c r="A60" s="51"/>
      <c r="B60" s="51"/>
      <c r="C60" s="51"/>
      <c r="D60" s="51"/>
      <c r="E60" s="51"/>
      <c r="F60" s="51"/>
      <c r="G60" s="51"/>
      <c r="H60" s="51"/>
      <c r="I60" s="51"/>
      <c r="J60" s="52"/>
    </row>
    <row r="61" spans="1:10">
      <c r="A61" s="51"/>
      <c r="B61" s="51"/>
      <c r="C61" s="51"/>
      <c r="D61" s="51"/>
      <c r="E61" s="51"/>
      <c r="F61" s="52"/>
      <c r="G61" s="51"/>
      <c r="H61" s="51"/>
      <c r="I61" s="51"/>
      <c r="J61" s="52"/>
    </row>
    <row r="62" spans="1:10">
      <c r="A62" s="53"/>
      <c r="B62" s="54"/>
      <c r="C62" s="52"/>
      <c r="D62" s="52"/>
      <c r="E62" s="52"/>
      <c r="F62" s="52"/>
      <c r="G62" s="52"/>
      <c r="H62" s="52"/>
      <c r="I62" s="51"/>
      <c r="J62" s="51"/>
    </row>
    <row r="63" spans="1:10">
      <c r="A63" s="53"/>
      <c r="B63" s="54"/>
      <c r="C63" s="52"/>
      <c r="D63" s="52"/>
      <c r="E63" s="52"/>
      <c r="F63" s="52"/>
      <c r="G63" s="52"/>
      <c r="H63" s="52"/>
      <c r="I63" s="52"/>
      <c r="J63" s="52"/>
    </row>
    <row r="64" spans="1:10">
      <c r="A64" s="53"/>
      <c r="B64" s="54"/>
      <c r="C64" s="51"/>
      <c r="D64" s="51"/>
      <c r="E64" s="51"/>
      <c r="F64" s="51"/>
      <c r="G64" s="52"/>
      <c r="H64" s="51"/>
      <c r="I64" s="51"/>
      <c r="J64" s="51"/>
    </row>
    <row r="65" spans="1:10">
      <c r="A65" s="51"/>
      <c r="B65" s="51"/>
      <c r="C65" s="51"/>
      <c r="D65" s="51"/>
      <c r="E65" s="51"/>
      <c r="F65" s="52"/>
      <c r="G65" s="51"/>
      <c r="H65" s="51"/>
      <c r="I65" s="51"/>
      <c r="J65" s="52"/>
    </row>
    <row r="66" spans="1:10">
      <c r="A66" s="53"/>
      <c r="B66" s="54"/>
      <c r="C66" s="51"/>
      <c r="D66" s="51"/>
      <c r="E66" s="51"/>
      <c r="F66" s="51"/>
      <c r="G66" s="51"/>
      <c r="H66" s="51"/>
      <c r="I66" s="51"/>
      <c r="J66" s="51"/>
    </row>
    <row r="67" spans="1:10">
      <c r="A67" s="53"/>
      <c r="B67" s="54"/>
      <c r="C67" s="51"/>
      <c r="D67" s="51"/>
      <c r="E67" s="51"/>
      <c r="F67" s="51"/>
      <c r="G67" s="51"/>
      <c r="H67" s="52"/>
      <c r="I67" s="52"/>
      <c r="J67" s="52"/>
    </row>
    <row r="68" spans="1:10">
      <c r="A68" s="53"/>
      <c r="B68" s="54"/>
      <c r="C68" s="53"/>
      <c r="D68" s="53"/>
      <c r="E68" s="53"/>
      <c r="F68" s="52"/>
      <c r="G68" s="52"/>
      <c r="H68" s="52"/>
      <c r="I68" s="52"/>
      <c r="J68" s="52"/>
    </row>
    <row r="69" spans="1:10">
      <c r="A69" s="53"/>
      <c r="B69" s="54"/>
      <c r="C69" s="53"/>
      <c r="D69" s="53"/>
      <c r="E69" s="53"/>
      <c r="F69" s="90"/>
      <c r="G69" s="90"/>
      <c r="H69" s="90"/>
      <c r="I69" s="90"/>
      <c r="J69" s="90"/>
    </row>
    <row r="70" spans="1:10">
      <c r="A70" s="53"/>
      <c r="B70" s="54"/>
      <c r="C70" s="53"/>
      <c r="D70" s="53"/>
      <c r="E70" s="53"/>
      <c r="F70" s="90"/>
      <c r="G70" s="90"/>
      <c r="H70" s="90"/>
      <c r="I70" s="90"/>
      <c r="J70" s="90"/>
    </row>
    <row r="71" spans="1:10">
      <c r="A71" s="53"/>
      <c r="B71" s="54"/>
      <c r="C71" s="51"/>
      <c r="D71" s="51"/>
      <c r="E71" s="51"/>
      <c r="F71" s="51"/>
      <c r="G71" s="51"/>
      <c r="H71" s="52"/>
      <c r="I71" s="52"/>
      <c r="J71" s="52"/>
    </row>
  </sheetData>
  <mergeCells count="20">
    <mergeCell ref="A2:H2"/>
    <mergeCell ref="A3:H3"/>
    <mergeCell ref="E8:I8"/>
    <mergeCell ref="J8:V8"/>
    <mergeCell ref="W8:AA8"/>
    <mergeCell ref="F59:H59"/>
    <mergeCell ref="A60:C60"/>
    <mergeCell ref="G60:I60"/>
    <mergeCell ref="A61:C61"/>
    <mergeCell ref="G61:I61"/>
    <mergeCell ref="A65:C65"/>
    <mergeCell ref="G65:I65"/>
    <mergeCell ref="C66:G66"/>
    <mergeCell ref="H66:J66"/>
    <mergeCell ref="C67:G67"/>
    <mergeCell ref="C71:G71"/>
    <mergeCell ref="A8:A10"/>
    <mergeCell ref="B8:B10"/>
    <mergeCell ref="C8:C10"/>
    <mergeCell ref="D8:D10"/>
  </mergeCells>
  <printOptions horizontalCentered="1" verticalCentered="1"/>
  <pageMargins left="0.669291338582677" right="0.236220472440945" top="0.748031496062992" bottom="0.748031496062992" header="0.31496062992126" footer="0.31496062992126"/>
  <pageSetup paperSize="9" scale="47" fitToWidth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S.d Juli 21</vt:lpstr>
      <vt:lpstr>Resume</vt:lpstr>
      <vt:lpstr>S.d Juni 2021</vt:lpstr>
      <vt:lpstr>Juni 2021</vt:lpstr>
      <vt:lpstr>Mei 2021</vt:lpstr>
      <vt:lpstr>Sheet2</vt:lpstr>
      <vt:lpstr>Sheet1</vt:lpstr>
      <vt:lpstr>TPK FASE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PTP</dc:creator>
  <cp:lastModifiedBy>RUDI WIDODO</cp:lastModifiedBy>
  <dcterms:created xsi:type="dcterms:W3CDTF">2021-04-04T10:13:00Z</dcterms:created>
  <cp:lastPrinted>2021-08-05T04:47:00Z</cp:lastPrinted>
  <dcterms:modified xsi:type="dcterms:W3CDTF">2021-08-09T04:43:00Z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