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6. My Job\6. Pengadaan\4. Kontrak Maintenance\Nego Tambahan Spareparts\"/>
    </mc:Choice>
  </mc:AlternateContent>
  <bookViews>
    <workbookView xWindow="0" yWindow="0" windowWidth="28800" windowHeight="11835" tabRatio="944" firstSheet="2" activeTab="2"/>
  </bookViews>
  <sheets>
    <sheet name="REKAP" sheetId="74" state="hidden" r:id="rId1"/>
    <sheet name="Sheet5" sheetId="71" state="hidden" r:id="rId2"/>
    <sheet name="Nego Spareparts" sheetId="83" r:id="rId3"/>
  </sheets>
  <definedNames>
    <definedName name="_xlnm.Print_Area" localSheetId="2">'Nego Spareparts'!$A$1:$I$39</definedName>
    <definedName name="_xlnm.Print_Area" localSheetId="0">REKAP!$A$1:$E$29</definedName>
    <definedName name="_xlnm.Print_Titles" localSheetId="2">'Nego Spareparts'!$7:$8</definedName>
  </definedNames>
  <calcPr calcId="152511"/>
</workbook>
</file>

<file path=xl/calcChain.xml><?xml version="1.0" encoding="utf-8"?>
<calcChain xmlns="http://schemas.openxmlformats.org/spreadsheetml/2006/main">
  <c r="L16" i="83" l="1"/>
  <c r="K16" i="83"/>
  <c r="I16" i="83"/>
  <c r="I17" i="83" s="1"/>
  <c r="G17" i="83"/>
  <c r="G16" i="83"/>
  <c r="K12" i="83" l="1"/>
  <c r="K11" i="83"/>
  <c r="K10" i="83"/>
  <c r="K15" i="83"/>
  <c r="I12" i="83" l="1"/>
  <c r="G12" i="83"/>
  <c r="G24" i="83"/>
  <c r="G23" i="83"/>
  <c r="I24" i="83"/>
  <c r="I23" i="83"/>
  <c r="H22" i="83"/>
  <c r="H21" i="83"/>
  <c r="H20" i="83"/>
  <c r="I11" i="83" l="1"/>
  <c r="G11" i="83"/>
  <c r="I10" i="83"/>
  <c r="H10" i="83"/>
  <c r="G10" i="83"/>
  <c r="I22" i="83" l="1"/>
  <c r="G22" i="83"/>
  <c r="G21" i="83"/>
  <c r="I15" i="83"/>
  <c r="G15" i="83"/>
  <c r="I20" i="83" l="1"/>
  <c r="G20" i="83"/>
  <c r="G26" i="83" s="1"/>
  <c r="I21" i="83"/>
  <c r="I26" i="83" l="1"/>
  <c r="I27" i="83" l="1"/>
  <c r="I28" i="83" s="1"/>
  <c r="I29" i="83" s="1"/>
  <c r="G27" i="83" l="1"/>
  <c r="G28" i="83" s="1"/>
  <c r="G29" i="83" s="1"/>
  <c r="H216" i="71" l="1"/>
  <c r="H217" i="71" s="1"/>
  <c r="H218" i="71" s="1"/>
  <c r="H219" i="71" s="1"/>
  <c r="H171" i="71"/>
  <c r="H172" i="71" s="1"/>
  <c r="H173" i="71" s="1"/>
  <c r="H174" i="71" s="1"/>
  <c r="H145" i="71"/>
  <c r="H146" i="71" s="1"/>
  <c r="H147" i="71" s="1"/>
  <c r="H148" i="71" s="1"/>
  <c r="H93" i="71"/>
  <c r="H94" i="71" s="1"/>
  <c r="H95" i="71" s="1"/>
  <c r="H96" i="71" s="1"/>
  <c r="H69" i="71"/>
  <c r="H68" i="71"/>
  <c r="H67" i="71"/>
  <c r="H66" i="71"/>
  <c r="H65" i="71"/>
  <c r="H64" i="71"/>
  <c r="H63" i="71"/>
  <c r="H62" i="71"/>
  <c r="H61" i="71"/>
  <c r="H60" i="71"/>
  <c r="H59" i="71"/>
  <c r="H58" i="71"/>
  <c r="H57" i="71"/>
  <c r="H56" i="71"/>
  <c r="H55" i="71"/>
  <c r="H54" i="71"/>
  <c r="H53" i="71"/>
  <c r="H52" i="71"/>
  <c r="H51" i="71"/>
  <c r="H50" i="71"/>
  <c r="H43" i="71"/>
  <c r="H42" i="71"/>
  <c r="H41" i="71"/>
  <c r="H40" i="71"/>
  <c r="H39" i="71"/>
  <c r="H38" i="71"/>
  <c r="H37" i="71"/>
  <c r="H36" i="71"/>
  <c r="H35" i="71"/>
  <c r="H34" i="71"/>
  <c r="H33" i="71"/>
  <c r="H32" i="71"/>
  <c r="H31" i="71"/>
  <c r="H30" i="71"/>
  <c r="H29" i="71"/>
  <c r="H28" i="71"/>
  <c r="H27" i="71"/>
  <c r="H26" i="71"/>
  <c r="H25" i="71"/>
  <c r="H24" i="71"/>
  <c r="H23" i="71"/>
  <c r="H22" i="71"/>
  <c r="H21" i="71"/>
  <c r="H20" i="71"/>
  <c r="H19" i="71"/>
  <c r="H18" i="71"/>
  <c r="H17" i="71"/>
  <c r="H16" i="71"/>
  <c r="H15" i="71"/>
  <c r="H14" i="71"/>
  <c r="H13" i="71"/>
  <c r="H12" i="71"/>
  <c r="H11" i="71"/>
  <c r="H10" i="71"/>
  <c r="H9" i="71"/>
  <c r="H8" i="71"/>
  <c r="E15" i="74"/>
  <c r="E14" i="74"/>
  <c r="E13" i="74"/>
  <c r="E12" i="74" s="1"/>
  <c r="G12" i="74" s="1"/>
  <c r="E9" i="74" l="1"/>
  <c r="E10" i="74" l="1"/>
  <c r="E11" i="74" l="1"/>
  <c r="E8" i="74" s="1"/>
  <c r="E16" i="74" s="1"/>
  <c r="E17" i="74" s="1"/>
  <c r="E18" i="74" s="1"/>
  <c r="B19" i="74" s="1"/>
</calcChain>
</file>

<file path=xl/sharedStrings.xml><?xml version="1.0" encoding="utf-8"?>
<sst xmlns="http://schemas.openxmlformats.org/spreadsheetml/2006/main" count="1175" uniqueCount="272">
  <si>
    <t>NO.</t>
  </si>
  <si>
    <t>URAIAN</t>
  </si>
  <si>
    <t>VOLUME</t>
  </si>
  <si>
    <t>NO</t>
  </si>
  <si>
    <t>SATUAN</t>
  </si>
  <si>
    <t>Unit</t>
  </si>
  <si>
    <t>SAT</t>
  </si>
  <si>
    <t>I</t>
  </si>
  <si>
    <t>II</t>
  </si>
  <si>
    <t>III</t>
  </si>
  <si>
    <t>HARGA SATUAN</t>
  </si>
  <si>
    <t>(Rp.)</t>
  </si>
  <si>
    <t>PPN 10%</t>
  </si>
  <si>
    <t>Wire Rope Hoist @485M 28mm 6x36WS + IWRC1770 ZS Merk Bluestrand</t>
  </si>
  <si>
    <t>TOTAL</t>
  </si>
  <si>
    <t>Set</t>
  </si>
  <si>
    <t>Pcs</t>
  </si>
  <si>
    <t>JUMLAH II</t>
  </si>
  <si>
    <t>OWNER ESTIMATE (OE)</t>
  </si>
  <si>
    <t>PEKERJAAN PEMELIHARAAN CONTAINER CRANE DAN HARBOUR MOBILE CRANE DI BICT DAN TPKDB</t>
  </si>
  <si>
    <t>VOL</t>
  </si>
  <si>
    <t>NILAI</t>
  </si>
  <si>
    <t>Lumpsump Pemeliharaan Ship To Shore (STS) Crane di PTP</t>
  </si>
  <si>
    <t>Ls</t>
  </si>
  <si>
    <t>Personil</t>
  </si>
  <si>
    <t>Consumble Goods</t>
  </si>
  <si>
    <t>Penunjang</t>
  </si>
  <si>
    <t>Consumble Part, Spare Part, dan Pekerjaan Tambahan</t>
  </si>
  <si>
    <t>Consumble Part</t>
  </si>
  <si>
    <t>Spare Part</t>
  </si>
  <si>
    <t>Pekerjaan Tambahan</t>
  </si>
  <si>
    <t>TOTAL NILAI KONTRAK</t>
  </si>
  <si>
    <t>GRAND TOTAL</t>
  </si>
  <si>
    <t>Terbilang :</t>
  </si>
  <si>
    <t>Medan,                                      2019</t>
  </si>
  <si>
    <t>Pc</t>
  </si>
  <si>
    <t>Bulan : FEBRUARI 2018</t>
  </si>
  <si>
    <t xml:space="preserve">ITEM </t>
  </si>
  <si>
    <t>ALAT</t>
  </si>
  <si>
    <t>HARGA NEGOSIASI</t>
  </si>
  <si>
    <t>HARGA SATUAN NEGOSIASI</t>
  </si>
  <si>
    <t>HARGA SETELAH NEGOSIASI</t>
  </si>
  <si>
    <t>CONSUMABLE &amp; SPAREPART</t>
  </si>
  <si>
    <t>Roller Cable Festoon Trolley 100 x 25 mm (Rekondisi Penggantian Rubber)</t>
  </si>
  <si>
    <t>CC.07</t>
  </si>
  <si>
    <t>Hose Line 2SN DN 16 DIN/EN 853 - SAE 100 R2AT 5/8" - 250 BAR FLAME RESISTANT, Panjang : 75cm, Merk SUNFLEX</t>
  </si>
  <si>
    <t>Rubber Dumper Cable Festoon 60 mm x 80 mm Lokal</t>
  </si>
  <si>
    <t>Roller Cable Festoon Trolley 60 x 20 mm (Rekondisi Penggantian Rubber)</t>
  </si>
  <si>
    <t>Kanvas Brake Trolley (Rekondisi penggantian kanvas)</t>
  </si>
  <si>
    <t>CC.08</t>
  </si>
  <si>
    <t>Hose Line 2SN DN12 DIN/EN853 - SAE 100 R2AT 1/2Inch BAR RESISTANT, Panjang : 1 meter  Merk SUNFLEX</t>
  </si>
  <si>
    <t>Bearing PN 1C-6202 ZZ, Merek Ichidai</t>
  </si>
  <si>
    <t>Seal Shaft fan cooling</t>
  </si>
  <si>
    <t>Cylinder Twistlock BR 74147 Merek Bromma</t>
  </si>
  <si>
    <t>Seal Motor Flipper PN : TTO E406, tc 40,54,8, in : 35mm, Øout: 55mm, tebal : 5mm, Merk NOK</t>
  </si>
  <si>
    <t>Ring Piston Type : 201.8&amp;3, Ø120mm, Merek Puma</t>
  </si>
  <si>
    <t>Ring Oil Type : 201.8&amp;3, Ø60mm, Merek Puma</t>
  </si>
  <si>
    <t>Roller Safety Wirerope Hoist  Size Flange : Ø 135mm x 9mm. Hole : Ø 8mm x 6 Pcs x 2, Bar : Ø 100 mm x P = 370 mm, Lokal</t>
  </si>
  <si>
    <t>CC.09</t>
  </si>
  <si>
    <t>Hose Line EN 853 SAE 100R2AT 1.D. 1/2" W.P.:27.5MPa 3990 Psi B.P.: 110MPa 15950 Psi Flame Resistant 8Y16, Panjang 170cm, Merk TYFLEX</t>
  </si>
  <si>
    <t>Rubber Ring Crane Maintenance Øout 50 mm x Øin 20mm x t : 30mm, Lokal</t>
  </si>
  <si>
    <t>Starting Motor EL PN : 207-1562, Merek CAT</t>
  </si>
  <si>
    <t>CC.10</t>
  </si>
  <si>
    <t>Engsel Pintu 3 Inchi</t>
  </si>
  <si>
    <t>Deep Sea Electronics DSE 7310 MKII, Merk Deep Sea</t>
  </si>
  <si>
    <t>AC Split 2 PK, Indoor : FTNE60JEV14, Outdoor : RNE60JEV14 Merk Daikin</t>
  </si>
  <si>
    <t xml:space="preserve"> - Braket AC </t>
  </si>
  <si>
    <t xml:space="preserve"> - Pipa AC  1/4 Inchi</t>
  </si>
  <si>
    <t>Meter</t>
  </si>
  <si>
    <t xml:space="preserve"> - Pipa AC  5/8 Inchi</t>
  </si>
  <si>
    <t>Spherical Washer 41683 Merek Bromma</t>
  </si>
  <si>
    <t>Guide Block Twistlock PN. 1000430 Merek Bromma</t>
  </si>
  <si>
    <t>Hose Line Gantry 2SN DN12 DIN/EN853 - SAE 100 R2AT 1/2Ich BAR RESISTANT, Panjang : 0.7m Merk SUNFLEX</t>
  </si>
  <si>
    <t>CC.11</t>
  </si>
  <si>
    <t>Hose Line Gantry 2SN DN12 DIN/EN853 - SAE 100 R2AT 1/2Ich BAR RESISTANT, Panjang : 1.6m Merk SUNFLEX</t>
  </si>
  <si>
    <t>Penambahan Freon AC</t>
  </si>
  <si>
    <t>AVR PN : E000-23212/1P Merek STAMFORD</t>
  </si>
  <si>
    <t>Bulan : MARET 2018</t>
  </si>
  <si>
    <t>Bearing PN 6212 ZZ/5K, Merek NTN</t>
  </si>
  <si>
    <t>Seal Shaft  Ø 58 x 62 x 10mm</t>
  </si>
  <si>
    <t>Lock Pin Cylinder BR 74147 Merek Bromma</t>
  </si>
  <si>
    <t>Fitting Lampu E40 15A 250V</t>
  </si>
  <si>
    <t>Roll</t>
  </si>
  <si>
    <t>Digital Output Module 6ES7-322-1HH01-OAAO, Merek Siemens</t>
  </si>
  <si>
    <t>Fuel Filter PN : FF 5052 / FF 42000 Merk. Fleetguard</t>
  </si>
  <si>
    <t>Fuel Separator PN : FS 1280 Fleetguard</t>
  </si>
  <si>
    <t>Lube Filter PN : LF 3349 Fleetguard</t>
  </si>
  <si>
    <t>Rubber Gantry ø in : 42 mm, ø out : 98 mm LOKAL</t>
  </si>
  <si>
    <t>Ignitor SN 56 Philips</t>
  </si>
  <si>
    <t>Battery Lithium CR123, 3 V, Merek Panasonic</t>
  </si>
  <si>
    <t>Bulan : APRIL 2018</t>
  </si>
  <si>
    <t>Seal Motor Flipper PN : TTO E406, TC 40.54.8 in : 35mm, Øout: 55mm, tebal : 5mm, Merk NOK</t>
  </si>
  <si>
    <t>Hose Line 2SN 4 DN 6 SAE100 R2AT 1/4" WP 400 BAR 5805 PSI BP 23220PSI GL Flame Resistant, panjang 160cm, Merek RIVAFLEX</t>
  </si>
  <si>
    <t>Service AC Cabin Tally</t>
  </si>
  <si>
    <t>Hose Line EN 853 SAE 100r2at I.D 3/8" W.P.: 33MPa 4790PSi B.P.: Mpa 19140 Psi FLAME RESISTANT 8Y16, Panjang 530cm, Merek TYFLEX</t>
  </si>
  <si>
    <t>Lampu SON-T 1000W/220 E40, Merek Philips</t>
  </si>
  <si>
    <t>Rubber Dumper Gantry Crane Maintenance Service Ø100 mm x t : 100mm, Lokal</t>
  </si>
  <si>
    <t>Baterai Engine 190 H52 - N200 12V 200 AH Merk YUASA</t>
  </si>
  <si>
    <t>JUMLAH I + II</t>
  </si>
  <si>
    <t>PPN 10 %</t>
  </si>
  <si>
    <t>Bulan : MEI 2018</t>
  </si>
  <si>
    <t>Hose Line 2SN 4 DN 6 SAE100 R2AT 1/4" WP 400 BAR 5805 PSI BP 23220PSI GL FLAME RESISTANT, panjang 160cm, Merek Rivaflex</t>
  </si>
  <si>
    <t>Bearing A47 A150 INA SL04 5032 PP GERMANY 72/E0820, Merek INA (Complete with snap ring &amp; seal)</t>
  </si>
  <si>
    <t>Engine Oil Filter Pn. 1R-1808, Merek CAT</t>
  </si>
  <si>
    <t>Fuel Filter Pn. 1R-0749, Merek CAT</t>
  </si>
  <si>
    <t>Fuel Filter Water Separator Pn. 326-1641, Merek CAT</t>
  </si>
  <si>
    <t>Hose Line EN 853 SAE 100R2AT I.D 3/8" W.P.: 33MPa 4790PSi Flame Resistant 8Y16, Panjang 530cm, Merek Tyflex</t>
  </si>
  <si>
    <t>Extra Mic Radio HMN3413A, Merek Motorola</t>
  </si>
  <si>
    <t>Hose Line 2SN DN12 DIN/EN853 - SAE 100 R2AT 1/2" BAR Resistant, Panjang : 1 Meter, Merek Sunflex</t>
  </si>
  <si>
    <t>Penggantian AC Ruang Electric</t>
  </si>
  <si>
    <t>Baterai Engine 190 H52 - N200 12 V 200 AH, Merek Yuasa</t>
  </si>
  <si>
    <t>Ignitor SN 56, Merek Philips</t>
  </si>
  <si>
    <t>Proximity Switch 24 VDC : M30 ; 15mm : 115910, PN : IIA3015BBPKG/US, Merek IFM</t>
  </si>
  <si>
    <t>ET 200 6ES7 153-1AA03-0XB0, Merek Siemens</t>
  </si>
  <si>
    <t>Lock Pin Cylinder BR 74147, Merek Bromma</t>
  </si>
  <si>
    <t>AVR PN : E000-23212/1P, Merek Stamford</t>
  </si>
  <si>
    <t>Varistor P8 Z500PS 25/15-1, Merek Stamford</t>
  </si>
  <si>
    <t>Bulan : JUNI 2018</t>
  </si>
  <si>
    <t>Rubber Rope JO-19-1116 19 mm x 13mm @4.3m, Merek ZPMC</t>
  </si>
  <si>
    <t>Hose Line EN 853 SAE 100R2AT 1.D. 1/2" W.P.:27.5MPa PSI FLAME RESISTANT 8Y16, Panjang 170cm Merek TYFLEX</t>
  </si>
  <si>
    <t>Gear Motor Flipper PN 54463 Merk Bromma</t>
  </si>
  <si>
    <t>Dioda Rectifier BB0009 Merk Pintsch Bubenzer</t>
  </si>
  <si>
    <t>- Varistor P8 Z500 PS 25/15-1, Merek Stamport</t>
  </si>
  <si>
    <t>Bulan : JULI 2018</t>
  </si>
  <si>
    <t xml:space="preserve">Motherboard LGA 775 G31LM Merek Amptron </t>
  </si>
  <si>
    <t>Bearing PN 6209 ZZ, Merek NTN</t>
  </si>
  <si>
    <t>Seal Shaft Output Motor PN F245, Merek NOK</t>
  </si>
  <si>
    <t>Lampu TL 40/36 Watt, Merek Philips</t>
  </si>
  <si>
    <t>Starter 110V : 30-40W, 220 : 4-80W, Merek Philips</t>
  </si>
  <si>
    <t>Cable Grounding Ø4mm, panjang 1 meter</t>
  </si>
  <si>
    <t xml:space="preserve">Air Filter Element 4P-0710 Merek CAT </t>
  </si>
  <si>
    <t>Hose Line  EN 853 SAE 100R2AT 1.D. 1/2" W.P.:27.5MPa PSI FLAME RESISTANT 8Y16, Panjang 170cm Merek TYFLEX</t>
  </si>
  <si>
    <t>Bearing A47 A150 INA SL04 5032 PP GERMANY 72/E0820 Merk INA (Complete with Snap ring &amp; Seal)</t>
  </si>
  <si>
    <t>Service Kompressor Air Stater Main Engine CW 320/30, 3,3 Mpa, Free Air Delivery 1,2 m3/min, Rated Pressure 3,0 Mpa, Motor Power 15 Kw, Speed 800 r/min</t>
  </si>
  <si>
    <t xml:space="preserve">- Packing Tumbo </t>
  </si>
  <si>
    <t>- Ring Oil Type 201,8 &amp;3, 120mm, Puma</t>
  </si>
  <si>
    <t>- Ring Press Type : 201,8 &amp;3, 60mm, Puma</t>
  </si>
  <si>
    <t>- Ring Oil t = 4mm, dia.in = 61,5mm, dia.out = 68mm, Puma</t>
  </si>
  <si>
    <t>- Ring Press t = 2,5mm, dia.in 6,5mm, dia.out = 68mm, Puma</t>
  </si>
  <si>
    <t>- Hose Line DIN EN 853 2SN.DN19 SAE 100R2AT, P = 1 Meter, dia = 1 Inch SUNFLEX</t>
  </si>
  <si>
    <t>- V-Belt Compressor Engine B82, panjang 2 Meter, Mitsuboshi</t>
  </si>
  <si>
    <t>Service Motor Fan Radiator Main Engine M2QA280S6A IEC. 280575 690V, 60Hz, 45Kw, 1185r/min, 46, 8A, Cos@:0,87, Merek ABB</t>
  </si>
  <si>
    <t>Rubber Mounting Junction Box Spreader 30 mm x 22 mm Lokal</t>
  </si>
  <si>
    <t xml:space="preserve">Penggantian AC Ruang Electric </t>
  </si>
  <si>
    <t>Cable Grounding Ø4mm, panjang 50 cm</t>
  </si>
  <si>
    <t>Service Motor Crane Maintenance</t>
  </si>
  <si>
    <t>Hose Line  EN 853 SAE 100R2AT 1.D. 1/2" W.P.:27.5MPa PSI FLAME RESISTANT 8Y16, Panjang 120cm Merek TYFLEX</t>
  </si>
  <si>
    <t>- Packing Tumbo</t>
  </si>
  <si>
    <t>- Piston besar dia 120mm, L = 220mm, 4 Grovee</t>
  </si>
  <si>
    <t xml:space="preserve">Cable Grounding Ø4mm, panjang 1 meter </t>
  </si>
  <si>
    <t>Seal Motor Flipper BR 1007332, Merek Bromma</t>
  </si>
  <si>
    <t>Hose Line 2SN DN12 DIN/EN853 - SAE 100 R2AT 1/2Inch BAR RESISTANT, Panjang : 0.7m Merek SUNFLEX</t>
  </si>
  <si>
    <t>Kanvas Brake Trolley (Rekondisi penggantian Kanvas)</t>
  </si>
  <si>
    <t>Service AC Ruang EH (Tambah Freon R22 1 Unit)</t>
  </si>
  <si>
    <t>Decoder LWLS-D1 Merek Hubner</t>
  </si>
  <si>
    <t>CC 07</t>
  </si>
  <si>
    <t>Hose Line EN853 SAE 100 R2AT i.D 1/2" W.P.: 27,5 Mpa 3990 PSI B.P.: 110 Mpa 15950 PSI FLAME RASISTANT, Panjang 1,7 meter Merk Tyflex</t>
  </si>
  <si>
    <t>CC 08</t>
  </si>
  <si>
    <t>Hose Line 2SN DN12 DIN/EN853 - SAE 100 R2AT 1/2Inch BAR RESISTANT, Panjang : 0,7 meter   Merk SUNFLEX</t>
  </si>
  <si>
    <t>Gear Motor Flipper PN : 54463, Merek Bromma</t>
  </si>
  <si>
    <t>CC 09</t>
  </si>
  <si>
    <t>Bearing 6302 ZZ Merek NTN</t>
  </si>
  <si>
    <t>CC 10</t>
  </si>
  <si>
    <t>Seal 166693 Merek NOK</t>
  </si>
  <si>
    <t xml:space="preserve">Oring Seal D 180cm, T 2mm </t>
  </si>
  <si>
    <t>Packing Tumbo 15mm, 23 x 25cm</t>
  </si>
  <si>
    <t>Cable Grounding Ø4mm, panjang 50cm</t>
  </si>
  <si>
    <t>Rubber Dumper Cable Festoon 60 mm x 80 mm, Lokal</t>
  </si>
  <si>
    <t>CC 11</t>
  </si>
  <si>
    <t>Varistor P8 Z500PS 25/15-1, Merek STAMFORD</t>
  </si>
  <si>
    <t>Hose Line  2SN DN12 DIN/EN853 - SAE 100 R2AT 1/2Ich BAR RESISTANT, Panjang : 0.7m Merk SUNFLEX</t>
  </si>
  <si>
    <t>Relay Contactor Load Bank MY2N-GS Merek Omron</t>
  </si>
  <si>
    <t>Hose Line EN 853 SAE 100R2AT 1.D. 1/2" W.P.:27.5MPa 3990 Psi B.P.: 110MPa 15950 Psi Flame Resistant 8Y16, Panjang 170cm, Merek TYFLEX</t>
  </si>
  <si>
    <t>Hose Line with elbow EN 853 SAE 100 R2AT 2SN DN 12 - 1/2" WP 275 BAR 4000 PSI - BP 1100 BAR 16000 PSI, Panjang 100cm, Merek Hydro - Fluid</t>
  </si>
  <si>
    <t>Hose Line EN 853 SAE 100 R2AT I.D 1/2" W.P.:27,5 Mpa 3990 PSI B.P.:110MPa 15950Psi Flame Resistant 8Y16, Panjang 100cm, Merek Tyflex</t>
  </si>
  <si>
    <t>Bearing  A47 A150 INA SL04 5032 PP GERMANY 72/E0820 Merk INA (Complete with Snap ring &amp; Seal)</t>
  </si>
  <si>
    <t>Contactor AX260-30-11-80 Merk ABB</t>
  </si>
  <si>
    <t>AC Split 2 PK, Indoor : FTNE50MV14, Outdoor : RNE50MV14 Merk Daikin</t>
  </si>
  <si>
    <t>Seal Oil Pump Spreader AE 1334E Merek NOK</t>
  </si>
  <si>
    <t xml:space="preserve">Hose Line 2SN DN 16 DIN/EN 853 - SAE 100 R2AT 5/8" - 250 BAR FLAME RESISTANT,  panjang75 cm, Merek SUNFLEX </t>
  </si>
  <si>
    <t>Hose Line EN 853 SAE 100r2at I.D 3/8" W.P.: 33MPa 4790PSi B.P.: Mpa 19140 Psi FLAME RESISTANT 8Y16, Panjang 5 Meter, Merek TYFLEX</t>
  </si>
  <si>
    <t>O-Ring tebal 2mm Ø in 70mm, Ø out 72mm</t>
  </si>
  <si>
    <t>Hose Line 2SN DN 16 DIN/EN 853 - SAE 100 R2AT 5/8" - 250 BAR FLAME RESISTANT, Panjang 80cm, Merek SUNFLEX</t>
  </si>
  <si>
    <t>Hose Line 2SN DN 16 DIN/EN 853 - SAE 100 R2AT 5/8" - 250 BAR FLAME RESISTANT, Panjang 40cm, Merek SUNFLEX</t>
  </si>
  <si>
    <t>Hose Line EN 856 4SH I.D. 3/4" W.P.: 42 OPMa Psi B.P : 168 Mpa 24000 Psi FLAME RESISTANT 11Y16, Panjang =  235 cm, Merek TYFLEX</t>
  </si>
  <si>
    <t>Pekerjaan Penggantian Seal Crank Shaft</t>
  </si>
  <si>
    <t>- Jasa bongkar, pasang Pek.  Reseal Rear Crankshaft.</t>
  </si>
  <si>
    <t>- Seal Crank Shaft PN 113-8435, Merek CAT</t>
  </si>
  <si>
    <t>Rekondisi/Replace Plate Sirip Load Bank</t>
  </si>
  <si>
    <t>Lot</t>
  </si>
  <si>
    <t>- Stainless Ukuran. 7cm x 60cm , tebal = 3mm</t>
  </si>
  <si>
    <t>- Sand Paper plate sirip load bank</t>
  </si>
  <si>
    <t>- Las/Grinding plate + pasang baut dan mur</t>
  </si>
  <si>
    <t>Hose Line 2SN DN12 DIN/EN853 - SAE 100 R2AT 1/2Ich BAR RESISTANT, Panjang : 0.7m, Merek SUNFLEX</t>
  </si>
  <si>
    <t>Seal Wheel Brake Gantry YLZ40-D-180CP, Merek Pintsch Bubenzer</t>
  </si>
  <si>
    <t>Service AC</t>
  </si>
  <si>
    <t>- Service AC tambah Freon R22</t>
  </si>
  <si>
    <t>Conecting Cable with socket ADOAH040MSS0010H04, EVC006, Merek Ifm Electronic</t>
  </si>
  <si>
    <t>Electro Motor Gantry (Rewinding Gulungan Stator Motor Gantry, Penggantian 2 Pcs Bearing 6209 ZZ NTN dan Bubut las housing bearing)</t>
  </si>
  <si>
    <t>Hose Line 2SN DN 16 DIN/EN 853 - SAE 100 R2AT 5/8" - 250 BAR FLAME RESISTANT, Panjang 75 cm, Merek SUNFLEX</t>
  </si>
  <si>
    <t>Kipas Radiator Spider AS-FA PN : 2176022 Merek CAT</t>
  </si>
  <si>
    <t>Bearing 6212-2Z-C3, Merek FAG</t>
  </si>
  <si>
    <t>Hose Line with Elbow EN 853 SAE 100 R2AT 2SN DN 12 - 1/2" WP 275 BAR 4000 PSI - BP 1100 BAR 16000 PSI, panjang 100cm, Merek Hydro - Fluid</t>
  </si>
  <si>
    <t>Hose Line EN 853 SAE 100 R2AT I.D 1/2" W.P.:27,5 Mpa 3990 PSI B.P.:110MPa 15950Psi Flame Resistant 8Y16, panjang 100cm, Merek Tyflex</t>
  </si>
  <si>
    <t>Core As PN : 1330125 Merek CAT</t>
  </si>
  <si>
    <t>Elbow Hose Radiator PN : MC037474, 2 Ply, Ø 1", Panjang : 15cm</t>
  </si>
  <si>
    <t>Elbow Hose Radiator PN : KF401671-13200, 2 Ply, Ø 1", Panjang : 15cm</t>
  </si>
  <si>
    <t>Bearing 6205 ZZCM/5K, Merek NTN</t>
  </si>
  <si>
    <t>Rewinding AC Induction Motor (Motor Diesel Pump) 3~MOT Type : Y2-90L-2V1 2.2Kw ; 400 V ; 50Hz ; Rpm : 90L 4,6A (Changed 2 Pcs Bearing 6205Z Merek NTN)</t>
  </si>
  <si>
    <t xml:space="preserve">Perbaikan Roda Trolley </t>
  </si>
  <si>
    <t>- Bearing PN : 23236 CA/W33, Merek FAG</t>
  </si>
  <si>
    <t>- Seal PN :  AC 4542 E, Merek NOK</t>
  </si>
  <si>
    <t>- Seal PN : AE 5053-EO (Tc 200 x 230 x 15), Merek NOK</t>
  </si>
  <si>
    <t>Mouse B100 Merek Logitech</t>
  </si>
  <si>
    <t>Hose Radiator PN : MC037474, 2 Ply, Ø 1", Panjang : 15cm</t>
  </si>
  <si>
    <t>Ballast TL 40/36 Watt, Merek Philips</t>
  </si>
  <si>
    <t>Rectifier BB0009, Merek Pintsch Bubenzer</t>
  </si>
  <si>
    <t>Rekondisi Sirip Load Bank</t>
  </si>
  <si>
    <t>- Baut Stainles Steel + Nut + Ring Ukuran. 17mm (M10) panjang 1,5"</t>
  </si>
  <si>
    <t>Card Drive Hoist A5E00297617, Merek Siemens</t>
  </si>
  <si>
    <t>IGBT FS225R12KE3_S1, Merek Siemens</t>
  </si>
  <si>
    <t>Shakle ukuran 8mm</t>
  </si>
  <si>
    <t>Rubber Rope JO-19-1116 19 mm x 13mm @2.15m, Merek ZPMC</t>
  </si>
  <si>
    <t xml:space="preserve">Service Radio Komunikasi dan penggantian  Kepala Kabel LAN </t>
  </si>
  <si>
    <t>Hose Line EN 853 SAE 100 R2AT 2SN DN 12- 1/2" WP 275 BAR 40002 PSI B.p:1100 BAR 16000 PSI, Merek Tyflex</t>
  </si>
  <si>
    <t>Rubber Rope JO-19-1116 19 mm x 13mm @2,15m, Merek ZPMC</t>
  </si>
  <si>
    <t>Hose Line EN 853 SAE 100 R2AT I.D 1/2" W.P.:27,5 Mpa 3990 PSI B.P.:110MPa 15950Psi Flame Resistant 8Y16, Panjang 120cm, Merek TYFLEX</t>
  </si>
  <si>
    <t>Alternator Rekondisi (Service &amp; Ganti IC Rectifier)</t>
  </si>
  <si>
    <t>- Baut Stainles Steel + Nur + Ring Ukuran. 17mm (M10) panjang 1,5"</t>
  </si>
  <si>
    <t>Hose Line 2SN DN12 DIN/EN 853 - SAE 100 R2AT 1/2" - 275 BAR Flame Resistant, panjang 300cm, Merek SUNFLEX</t>
  </si>
  <si>
    <t>Sinamics CIM DAC 380-690V, Order Number : 1P 6SL3350-GT K00-0EA0 Merk. SIEMENS</t>
  </si>
  <si>
    <t>Control Board Thristor PN : A5E00842112 As-NR C98043-A7090-L1-11-FAB-NR : Q6AN604692, Merek Siemens</t>
  </si>
  <si>
    <t>Proximity Switch 24 VDC: M30;15mm: 115910, PN : IIA3015BBPKG/US, Merek IFM</t>
  </si>
  <si>
    <t>DI PT PRIMA TERMINAL PETIKEMAS</t>
  </si>
  <si>
    <t>NEGOSIASI</t>
  </si>
  <si>
    <t xml:space="preserve">PENAWARAN </t>
  </si>
  <si>
    <t>Medan,                                           2021</t>
  </si>
  <si>
    <t>PENGADAAN SPAREPARTS STS, ARTG DAN TT &amp; CHASSIS</t>
  </si>
  <si>
    <t xml:space="preserve">JUMLAH HARGA                   </t>
  </si>
  <si>
    <t>SPESIFIKASI</t>
  </si>
  <si>
    <t>ITEM</t>
  </si>
  <si>
    <t>AUTOMATIC RUBBER TYRED GANTRY CRANE</t>
  </si>
  <si>
    <t xml:space="preserve">TERMINAL TRACTOR &amp; CHASSIS </t>
  </si>
  <si>
    <t>JUMLAH III</t>
  </si>
  <si>
    <t>YANG BERNEGOSIASI,</t>
  </si>
  <si>
    <t>JUMLAH I+II+III</t>
  </si>
  <si>
    <t>PEMBULATAN</t>
  </si>
  <si>
    <t xml:space="preserve">PEKERJAAN KONTRAK PEMELIHARAAN ALAT BONGKAR MUAT </t>
  </si>
  <si>
    <t>SHIP TO SHORE CRANE</t>
  </si>
  <si>
    <t>JUMLAH I</t>
  </si>
  <si>
    <t>Oil Seal Boogie Gantry</t>
  </si>
  <si>
    <t>140mm, 170mm, 14mm</t>
  </si>
  <si>
    <t>Shear Pin for Snag load Protection</t>
  </si>
  <si>
    <t>BW73806 A</t>
  </si>
  <si>
    <t>DC 12V, 7,2 Ah</t>
  </si>
  <si>
    <t>Baterai for Fire Suppresion</t>
  </si>
  <si>
    <t>Motor Wiper</t>
  </si>
  <si>
    <t>Pn. A100-66501</t>
  </si>
  <si>
    <t>Hydraulic Pump Head</t>
  </si>
  <si>
    <t>Pn. T24096456</t>
  </si>
  <si>
    <t xml:space="preserve">Level Indicator BBM </t>
  </si>
  <si>
    <t>Pn. T13017179</t>
  </si>
  <si>
    <t>Leaf Spring</t>
  </si>
  <si>
    <t>Layer 2</t>
  </si>
  <si>
    <t>Harga Dasar</t>
  </si>
  <si>
    <t>Harga + Margin</t>
  </si>
  <si>
    <t>Keterangan</t>
  </si>
  <si>
    <t>harga dasar sudah franco medan</t>
  </si>
  <si>
    <t>harga dari HB</t>
  </si>
  <si>
    <t>Referensi Harga</t>
  </si>
  <si>
    <t>Ethernet Switch / FL Switch</t>
  </si>
  <si>
    <t>SFNT 6TX/2FX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</si>
</sst>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_);_(* \(#,##0\);_(* &quot;-&quot;_);_(@_)"/>
    <numFmt numFmtId="165" formatCode="_(* #,##0.00_);_(* \(#,##0.00\);_(* &quot;-&quot;??_);_(@_)"/>
    <numFmt numFmtId="166" formatCode="_-[$Rp-421]* #,##0.00_-;\-[$Rp-421]* #,##0.00_-;_-[$Rp-421]* &quot;-&quot;??_-;_-@_-"/>
    <numFmt numFmtId="167" formatCode="_([$Rp-421]* #,##0.00_);_([$Rp-421]* \(#,##0.00\);_([$Rp-421]* &quot;-&quot;??_);_(@_)"/>
    <numFmt numFmtId="168" formatCode="_(&quot;Rp&quot;* #,##0_);_(&quot;Rp&quot;* \(#,##0\);_(&quot;Rp&quot;* &quot;-&quot;_);_(@_)"/>
    <numFmt numFmtId="169" formatCode="_(* #,##0_);_(* \(#,##0\);_(* &quot;-&quot;??_);_(@_)"/>
    <numFmt numFmtId="170" formatCode="_-[$Rp-421]* #,##0.00_ ;_-[$Rp-421]* \-#,##0.00\ ;_-[$Rp-421]* &quot;-&quot;??_ ;_-@_ "/>
  </numFmts>
  <fonts count="40" x14ac:knownFonts="1">
    <font>
      <sz val="12"/>
      <color theme="1"/>
      <name val="Calibri"/>
      <charset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Times New Roman"/>
      <family val="1"/>
    </font>
    <font>
      <sz val="13"/>
      <color indexed="8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1"/>
      <name val="Times New Roman"/>
      <family val="1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52"/>
      <name val="Calibri"/>
      <family val="2"/>
    </font>
    <font>
      <b/>
      <sz val="15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1"/>
    </font>
    <font>
      <sz val="11"/>
      <color indexed="62"/>
      <name val="Calibri"/>
      <family val="2"/>
    </font>
    <font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3"/>
      <color indexed="56"/>
      <name val="Calibri"/>
      <family val="2"/>
    </font>
    <font>
      <b/>
      <sz val="11"/>
      <color indexed="63"/>
      <name val="Calibri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sz val="11"/>
      <color indexed="20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4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</borders>
  <cellStyleXfs count="60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8" fillId="21" borderId="0" applyNumberFormat="0" applyBorder="0" applyAlignment="0" applyProtection="0"/>
    <xf numFmtId="0" fontId="24" fillId="13" borderId="0" applyNumberFormat="0" applyBorder="0" applyAlignment="0" applyProtection="0"/>
    <xf numFmtId="0" fontId="22" fillId="0" borderId="0" applyNumberFormat="0" applyFill="0" applyBorder="0" applyAlignment="0" applyProtection="0"/>
    <xf numFmtId="0" fontId="18" fillId="14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18" fillId="10" borderId="0" applyNumberFormat="0" applyBorder="0" applyAlignment="0" applyProtection="0"/>
    <xf numFmtId="0" fontId="18" fillId="26" borderId="0" applyNumberFormat="0" applyBorder="0" applyAlignment="0" applyProtection="0"/>
    <xf numFmtId="0" fontId="18" fillId="6" borderId="0" applyNumberFormat="0" applyBorder="0" applyAlignment="0" applyProtection="0"/>
    <xf numFmtId="0" fontId="24" fillId="18" borderId="0" applyNumberFormat="0" applyBorder="0" applyAlignment="0" applyProtection="0"/>
    <xf numFmtId="0" fontId="18" fillId="8" borderId="0" applyNumberFormat="0" applyBorder="0" applyAlignment="0" applyProtection="0"/>
    <xf numFmtId="0" fontId="24" fillId="14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9" borderId="0" applyNumberFormat="0" applyBorder="0" applyAlignment="0" applyProtection="0"/>
    <xf numFmtId="0" fontId="18" fillId="15" borderId="0" applyNumberFormat="0" applyBorder="0" applyAlignment="0" applyProtection="0"/>
    <xf numFmtId="0" fontId="24" fillId="23" borderId="0" applyNumberFormat="0" applyBorder="0" applyAlignment="0" applyProtection="0"/>
    <xf numFmtId="0" fontId="24" fillId="22" borderId="0" applyNumberFormat="0" applyBorder="0" applyAlignment="0" applyProtection="0"/>
    <xf numFmtId="0" fontId="24" fillId="19" borderId="0" applyNumberFormat="0" applyBorder="0" applyAlignment="0" applyProtection="0"/>
    <xf numFmtId="0" fontId="24" fillId="27" borderId="0" applyNumberFormat="0" applyBorder="0" applyAlignment="0" applyProtection="0"/>
    <xf numFmtId="0" fontId="24" fillId="11" borderId="0" applyNumberFormat="0" applyBorder="0" applyAlignment="0" applyProtection="0"/>
    <xf numFmtId="0" fontId="24" fillId="23" borderId="0" applyNumberFormat="0" applyBorder="0" applyAlignment="0" applyProtection="0"/>
    <xf numFmtId="0" fontId="24" fillId="17" borderId="0" applyNumberFormat="0" applyBorder="0" applyAlignment="0" applyProtection="0"/>
    <xf numFmtId="0" fontId="32" fillId="26" borderId="0" applyNumberFormat="0" applyBorder="0" applyAlignment="0" applyProtection="0"/>
    <xf numFmtId="0" fontId="31" fillId="20" borderId="30" applyNumberFormat="0" applyAlignment="0" applyProtection="0"/>
    <xf numFmtId="0" fontId="29" fillId="24" borderId="34" applyNumberFormat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6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7" fillId="12" borderId="31" applyNumberFormat="0" applyFont="0" applyAlignment="0" applyProtection="0"/>
    <xf numFmtId="0" fontId="25" fillId="0" borderId="0" applyNumberFormat="0" applyFill="0" applyBorder="0" applyAlignment="0" applyProtection="0"/>
    <xf numFmtId="0" fontId="28" fillId="21" borderId="0" applyNumberFormat="0" applyBorder="0" applyAlignment="0" applyProtection="0"/>
    <xf numFmtId="0" fontId="20" fillId="0" borderId="28" applyNumberFormat="0" applyFill="0" applyAlignment="0" applyProtection="0"/>
    <xf numFmtId="0" fontId="26" fillId="0" borderId="32" applyNumberFormat="0" applyFill="0" applyAlignment="0" applyProtection="0"/>
    <xf numFmtId="0" fontId="21" fillId="0" borderId="29" applyNumberFormat="0" applyFill="0" applyAlignment="0" applyProtection="0"/>
    <xf numFmtId="0" fontId="21" fillId="0" borderId="0" applyNumberFormat="0" applyFill="0" applyBorder="0" applyAlignment="0" applyProtection="0"/>
    <xf numFmtId="0" fontId="23" fillId="8" borderId="30" applyNumberFormat="0" applyAlignment="0" applyProtection="0"/>
    <xf numFmtId="0" fontId="19" fillId="0" borderId="27" applyNumberFormat="0" applyFill="0" applyAlignment="0" applyProtection="0"/>
    <xf numFmtId="0" fontId="30" fillId="25" borderId="0" applyNumberFormat="0" applyBorder="0" applyAlignment="0" applyProtection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7" fillId="20" borderId="33" applyNumberFormat="0" applyAlignment="0" applyProtection="0"/>
    <xf numFmtId="0" fontId="33" fillId="0" borderId="35" applyNumberFormat="0" applyFill="0" applyAlignment="0" applyProtection="0"/>
    <xf numFmtId="0" fontId="34" fillId="0" borderId="0" applyNumberFormat="0" applyFill="0" applyBorder="0" applyAlignment="0" applyProtection="0"/>
  </cellStyleXfs>
  <cellXfs count="247">
    <xf numFmtId="0" fontId="0" fillId="0" borderId="0" xfId="0"/>
    <xf numFmtId="0" fontId="0" fillId="0" borderId="1" xfId="0" applyBorder="1"/>
    <xf numFmtId="0" fontId="0" fillId="0" borderId="5" xfId="0" applyBorder="1"/>
    <xf numFmtId="0" fontId="3" fillId="0" borderId="0" xfId="0" applyFont="1"/>
    <xf numFmtId="0" fontId="2" fillId="0" borderId="1" xfId="0" applyFont="1" applyBorder="1" applyAlignment="1">
      <alignment horizontal="center"/>
    </xf>
    <xf numFmtId="167" fontId="2" fillId="0" borderId="1" xfId="0" applyNumberFormat="1" applyFont="1" applyBorder="1"/>
    <xf numFmtId="167" fontId="0" fillId="0" borderId="1" xfId="0" applyNumberFormat="1" applyBorder="1"/>
    <xf numFmtId="167" fontId="0" fillId="0" borderId="0" xfId="0" applyNumberFormat="1"/>
    <xf numFmtId="0" fontId="6" fillId="0" borderId="0" xfId="47" applyFont="1" applyAlignment="1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3" fillId="0" borderId="0" xfId="0" applyFont="1" applyFill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8" fillId="0" borderId="0" xfId="46" applyFont="1"/>
    <xf numFmtId="0" fontId="8" fillId="0" borderId="0" xfId="46" applyFont="1" applyAlignment="1">
      <alignment horizontal="center"/>
    </xf>
    <xf numFmtId="0" fontId="8" fillId="0" borderId="0" xfId="46" applyFont="1" applyAlignment="1">
      <alignment horizontal="right"/>
    </xf>
    <xf numFmtId="0" fontId="8" fillId="0" borderId="0" xfId="46" applyFont="1" applyAlignment="1">
      <alignment horizontal="left"/>
    </xf>
    <xf numFmtId="0" fontId="9" fillId="0" borderId="0" xfId="46" applyFont="1"/>
    <xf numFmtId="0" fontId="9" fillId="0" borderId="0" xfId="46" applyFont="1" applyAlignment="1">
      <alignment horizontal="center"/>
    </xf>
    <xf numFmtId="0" fontId="9" fillId="0" borderId="0" xfId="46" applyFont="1" applyAlignment="1">
      <alignment horizontal="right"/>
    </xf>
    <xf numFmtId="0" fontId="9" fillId="0" borderId="0" xfId="46" applyFont="1" applyAlignment="1">
      <alignment horizontal="left"/>
    </xf>
    <xf numFmtId="169" fontId="2" fillId="3" borderId="1" xfId="34" applyNumberFormat="1" applyFont="1" applyFill="1" applyBorder="1" applyAlignment="1">
      <alignment horizontal="center" vertical="top" wrapText="1"/>
    </xf>
    <xf numFmtId="169" fontId="1" fillId="3" borderId="23" xfId="34" applyNumberFormat="1" applyFont="1" applyFill="1" applyBorder="1" applyAlignment="1">
      <alignment horizontal="center" vertical="top" wrapText="1"/>
    </xf>
    <xf numFmtId="0" fontId="1" fillId="0" borderId="1" xfId="46" applyFont="1" applyBorder="1" applyAlignment="1">
      <alignment horizontal="center"/>
    </xf>
    <xf numFmtId="0" fontId="10" fillId="0" borderId="1" xfId="46" applyFont="1" applyBorder="1" applyAlignment="1">
      <alignment horizontal="center" vertical="top"/>
    </xf>
    <xf numFmtId="0" fontId="11" fillId="0" borderId="4" xfId="0" applyFont="1" applyFill="1" applyBorder="1" applyAlignment="1">
      <alignment horizontal="left" vertical="top" wrapText="1"/>
    </xf>
    <xf numFmtId="0" fontId="10" fillId="0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right" vertical="top"/>
    </xf>
    <xf numFmtId="0" fontId="11" fillId="0" borderId="4" xfId="0" applyFont="1" applyFill="1" applyBorder="1" applyAlignment="1">
      <alignment horizontal="left" vertical="top"/>
    </xf>
    <xf numFmtId="170" fontId="11" fillId="4" borderId="1" xfId="54" applyNumberFormat="1" applyFont="1" applyFill="1" applyBorder="1" applyAlignment="1">
      <alignment horizontal="center" vertical="top"/>
    </xf>
    <xf numFmtId="170" fontId="11" fillId="0" borderId="1" xfId="54" applyNumberFormat="1" applyFont="1" applyFill="1" applyBorder="1" applyAlignment="1">
      <alignment vertical="top"/>
    </xf>
    <xf numFmtId="170" fontId="10" fillId="4" borderId="1" xfId="0" applyNumberFormat="1" applyFont="1" applyFill="1" applyBorder="1" applyAlignment="1">
      <alignment vertical="top"/>
    </xf>
    <xf numFmtId="0" fontId="11" fillId="0" borderId="2" xfId="0" applyFont="1" applyFill="1" applyBorder="1" applyAlignment="1">
      <alignment horizontal="right" vertical="top" wrapText="1"/>
    </xf>
    <xf numFmtId="170" fontId="11" fillId="0" borderId="1" xfId="0" applyNumberFormat="1" applyFont="1" applyFill="1" applyBorder="1" applyAlignment="1">
      <alignment horizontal="center" vertical="top"/>
    </xf>
    <xf numFmtId="170" fontId="11" fillId="4" borderId="1" xfId="0" applyNumberFormat="1" applyFont="1" applyFill="1" applyBorder="1" applyAlignment="1">
      <alignment horizontal="center" vertical="top"/>
    </xf>
    <xf numFmtId="170" fontId="11" fillId="0" borderId="1" xfId="0" applyNumberFormat="1" applyFont="1" applyFill="1" applyBorder="1" applyAlignment="1">
      <alignment vertical="top" wrapText="1"/>
    </xf>
    <xf numFmtId="170" fontId="11" fillId="4" borderId="1" xfId="0" applyNumberFormat="1" applyFont="1" applyFill="1" applyBorder="1" applyAlignment="1">
      <alignment vertical="top" wrapText="1"/>
    </xf>
    <xf numFmtId="0" fontId="11" fillId="0" borderId="2" xfId="56" applyFont="1" applyFill="1" applyBorder="1" applyAlignment="1">
      <alignment horizontal="right" vertical="top"/>
    </xf>
    <xf numFmtId="0" fontId="11" fillId="0" borderId="4" xfId="56" applyFont="1" applyFill="1" applyBorder="1" applyAlignment="1">
      <alignment horizontal="left" vertical="top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1" fillId="4" borderId="4" xfId="0" applyFont="1" applyFill="1" applyBorder="1" applyAlignment="1">
      <alignment horizontal="left" vertical="top"/>
    </xf>
    <xf numFmtId="170" fontId="11" fillId="0" borderId="1" xfId="0" applyNumberFormat="1" applyFont="1" applyFill="1" applyBorder="1" applyAlignment="1">
      <alignment vertical="top"/>
    </xf>
    <xf numFmtId="0" fontId="12" fillId="5" borderId="0" xfId="0" applyFont="1" applyFill="1" applyBorder="1" applyAlignment="1">
      <alignment horizontal="left"/>
    </xf>
    <xf numFmtId="170" fontId="12" fillId="5" borderId="0" xfId="0" applyNumberFormat="1" applyFont="1" applyFill="1" applyBorder="1" applyAlignment="1">
      <alignment horizontal="left"/>
    </xf>
    <xf numFmtId="170" fontId="13" fillId="5" borderId="0" xfId="0" applyNumberFormat="1" applyFont="1" applyFill="1" applyBorder="1"/>
    <xf numFmtId="0" fontId="14" fillId="5" borderId="0" xfId="0" applyFont="1" applyFill="1" applyBorder="1"/>
    <xf numFmtId="170" fontId="15" fillId="5" borderId="0" xfId="54" applyNumberFormat="1" applyFont="1" applyFill="1" applyBorder="1" applyAlignment="1"/>
    <xf numFmtId="169" fontId="2" fillId="3" borderId="5" xfId="34" applyNumberFormat="1" applyFont="1" applyFill="1" applyBorder="1" applyAlignment="1">
      <alignment horizontal="center" vertical="top" wrapText="1"/>
    </xf>
    <xf numFmtId="169" fontId="1" fillId="3" borderId="25" xfId="34" applyNumberFormat="1" applyFont="1" applyFill="1" applyBorder="1" applyAlignment="1">
      <alignment horizontal="center" vertical="top" wrapText="1"/>
    </xf>
    <xf numFmtId="0" fontId="16" fillId="5" borderId="1" xfId="56" applyFont="1" applyFill="1" applyBorder="1" applyAlignment="1">
      <alignment horizontal="center" vertical="center" wrapText="1"/>
    </xf>
    <xf numFmtId="0" fontId="16" fillId="4" borderId="26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right" vertical="center"/>
    </xf>
    <xf numFmtId="0" fontId="16" fillId="5" borderId="1" xfId="0" applyNumberFormat="1" applyFont="1" applyFill="1" applyBorder="1" applyAlignment="1">
      <alignment horizontal="right" vertical="center"/>
    </xf>
    <xf numFmtId="170" fontId="16" fillId="5" borderId="1" xfId="0" applyNumberFormat="1" applyFont="1" applyFill="1" applyBorder="1" applyAlignment="1">
      <alignment horizontal="left" vertical="center"/>
    </xf>
    <xf numFmtId="170" fontId="16" fillId="4" borderId="1" xfId="0" applyNumberFormat="1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left" vertical="center"/>
    </xf>
    <xf numFmtId="0" fontId="16" fillId="5" borderId="1" xfId="0" applyFont="1" applyFill="1" applyBorder="1" applyAlignment="1">
      <alignment horizontal="left" vertical="center" wrapText="1"/>
    </xf>
    <xf numFmtId="168" fontId="9" fillId="0" borderId="4" xfId="34" applyNumberFormat="1" applyFont="1" applyBorder="1" applyAlignment="1">
      <alignment horizontal="right" vertical="top"/>
    </xf>
    <xf numFmtId="168" fontId="9" fillId="0" borderId="1" xfId="34" applyNumberFormat="1" applyFont="1" applyBorder="1" applyAlignment="1">
      <alignment horizontal="right" vertical="top"/>
    </xf>
    <xf numFmtId="0" fontId="16" fillId="5" borderId="0" xfId="56" applyFont="1" applyFill="1" applyBorder="1" applyAlignment="1">
      <alignment horizontal="center" vertical="center" wrapText="1"/>
    </xf>
    <xf numFmtId="0" fontId="16" fillId="5" borderId="0" xfId="0" applyFont="1" applyFill="1" applyBorder="1" applyAlignment="1">
      <alignment horizontal="left" vertical="center"/>
    </xf>
    <xf numFmtId="0" fontId="16" fillId="5" borderId="0" xfId="0" applyFont="1" applyFill="1" applyBorder="1" applyAlignment="1">
      <alignment horizontal="right" vertical="center"/>
    </xf>
    <xf numFmtId="0" fontId="16" fillId="5" borderId="0" xfId="0" applyNumberFormat="1" applyFont="1" applyFill="1" applyBorder="1" applyAlignment="1">
      <alignment horizontal="right" vertical="center"/>
    </xf>
    <xf numFmtId="170" fontId="16" fillId="5" borderId="0" xfId="0" applyNumberFormat="1" applyFont="1" applyFill="1" applyBorder="1" applyAlignment="1">
      <alignment horizontal="left" vertical="center"/>
    </xf>
    <xf numFmtId="170" fontId="16" fillId="4" borderId="0" xfId="0" applyNumberFormat="1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top" wrapText="1"/>
    </xf>
    <xf numFmtId="0" fontId="16" fillId="0" borderId="1" xfId="0" applyFont="1" applyFill="1" applyBorder="1" applyAlignment="1">
      <alignment horizontal="center" vertical="top"/>
    </xf>
    <xf numFmtId="0" fontId="16" fillId="0" borderId="1" xfId="0" applyFont="1" applyFill="1" applyBorder="1" applyAlignment="1">
      <alignment horizontal="right" vertical="top"/>
    </xf>
    <xf numFmtId="0" fontId="16" fillId="0" borderId="1" xfId="0" applyFont="1" applyFill="1" applyBorder="1" applyAlignment="1">
      <alignment horizontal="left" vertical="top"/>
    </xf>
    <xf numFmtId="0" fontId="4" fillId="0" borderId="1" xfId="48" applyFont="1" applyFill="1" applyBorder="1" applyAlignment="1">
      <alignment vertical="top" wrapText="1"/>
    </xf>
    <xf numFmtId="0" fontId="16" fillId="0" borderId="1" xfId="48" applyFont="1" applyFill="1" applyBorder="1" applyAlignment="1">
      <alignment vertical="top" wrapText="1"/>
    </xf>
    <xf numFmtId="0" fontId="15" fillId="0" borderId="1" xfId="55" applyFont="1" applyFill="1" applyBorder="1" applyAlignment="1">
      <alignment horizontal="left" vertical="top"/>
    </xf>
    <xf numFmtId="0" fontId="16" fillId="0" borderId="1" xfId="49" applyFont="1" applyFill="1" applyBorder="1" applyAlignment="1">
      <alignment horizontal="left" vertical="top" wrapText="1"/>
    </xf>
    <xf numFmtId="0" fontId="16" fillId="0" borderId="4" xfId="0" applyFont="1" applyFill="1" applyBorder="1" applyAlignment="1">
      <alignment horizontal="left" vertical="top" wrapText="1"/>
    </xf>
    <xf numFmtId="0" fontId="16" fillId="0" borderId="2" xfId="0" applyFont="1" applyFill="1" applyBorder="1" applyAlignment="1">
      <alignment horizontal="right" vertical="top"/>
    </xf>
    <xf numFmtId="0" fontId="16" fillId="0" borderId="4" xfId="0" applyFont="1" applyFill="1" applyBorder="1" applyAlignment="1">
      <alignment horizontal="left" vertical="top"/>
    </xf>
    <xf numFmtId="166" fontId="0" fillId="0" borderId="1" xfId="0" applyNumberFormat="1" applyBorder="1"/>
    <xf numFmtId="0" fontId="4" fillId="0" borderId="4" xfId="48" applyFont="1" applyFill="1" applyBorder="1" applyAlignment="1">
      <alignment vertical="top" wrapText="1"/>
    </xf>
    <xf numFmtId="166" fontId="0" fillId="0" borderId="5" xfId="0" applyNumberFormat="1" applyBorder="1"/>
    <xf numFmtId="166" fontId="0" fillId="0" borderId="9" xfId="0" applyNumberFormat="1" applyBorder="1"/>
    <xf numFmtId="166" fontId="0" fillId="0" borderId="12" xfId="0" applyNumberFormat="1" applyBorder="1"/>
    <xf numFmtId="0" fontId="16" fillId="0" borderId="8" xfId="0" applyFont="1" applyFill="1" applyBorder="1" applyAlignment="1">
      <alignment horizontal="left" vertical="top"/>
    </xf>
    <xf numFmtId="0" fontId="16" fillId="0" borderId="5" xfId="0" applyFont="1" applyFill="1" applyBorder="1" applyAlignment="1">
      <alignment horizontal="center" vertical="top"/>
    </xf>
    <xf numFmtId="0" fontId="16" fillId="0" borderId="6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 wrapText="1"/>
    </xf>
    <xf numFmtId="0" fontId="4" fillId="0" borderId="5" xfId="48" applyFont="1" applyFill="1" applyBorder="1" applyAlignment="1">
      <alignment vertical="top" wrapText="1"/>
    </xf>
    <xf numFmtId="166" fontId="0" fillId="0" borderId="1" xfId="0" applyNumberFormat="1" applyBorder="1" applyAlignment="1">
      <alignment horizontal="left" vertical="top"/>
    </xf>
    <xf numFmtId="0" fontId="4" fillId="0" borderId="5" xfId="0" applyFont="1" applyFill="1" applyBorder="1" applyAlignment="1">
      <alignment horizontal="center" vertical="top"/>
    </xf>
    <xf numFmtId="0" fontId="4" fillId="0" borderId="5" xfId="0" applyFont="1" applyFill="1" applyBorder="1" applyAlignment="1">
      <alignment horizontal="right" vertical="top"/>
    </xf>
    <xf numFmtId="0" fontId="4" fillId="0" borderId="5" xfId="0" applyFont="1" applyFill="1" applyBorder="1" applyAlignment="1">
      <alignment horizontal="left" vertical="top"/>
    </xf>
    <xf numFmtId="166" fontId="0" fillId="0" borderId="5" xfId="0" applyNumberFormat="1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0" fontId="11" fillId="0" borderId="1" xfId="0" applyFont="1" applyFill="1" applyBorder="1" applyAlignment="1">
      <alignment horizontal="left" vertical="top" wrapText="1"/>
    </xf>
    <xf numFmtId="0" fontId="4" fillId="4" borderId="1" xfId="48" applyFont="1" applyFill="1" applyBorder="1" applyAlignment="1">
      <alignment vertical="top" wrapText="1"/>
    </xf>
    <xf numFmtId="0" fontId="16" fillId="4" borderId="1" xfId="0" applyFont="1" applyFill="1" applyBorder="1" applyAlignment="1">
      <alignment horizontal="center" vertical="top"/>
    </xf>
    <xf numFmtId="0" fontId="16" fillId="4" borderId="1" xfId="0" applyFont="1" applyFill="1" applyBorder="1" applyAlignment="1">
      <alignment horizontal="right" vertical="top"/>
    </xf>
    <xf numFmtId="0" fontId="16" fillId="4" borderId="1" xfId="0" applyFont="1" applyFill="1" applyBorder="1" applyAlignment="1">
      <alignment horizontal="left" vertical="top"/>
    </xf>
    <xf numFmtId="0" fontId="16" fillId="4" borderId="1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 wrapText="1" indent="1"/>
    </xf>
    <xf numFmtId="0" fontId="0" fillId="0" borderId="1" xfId="0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2" fillId="0" borderId="4" xfId="0" applyFont="1" applyFill="1" applyBorder="1" applyAlignment="1">
      <alignment horizontal="center" vertical="center" wrapText="1"/>
    </xf>
    <xf numFmtId="164" fontId="3" fillId="0" borderId="0" xfId="0" applyNumberFormat="1" applyFont="1"/>
    <xf numFmtId="0" fontId="11" fillId="0" borderId="4" xfId="0" quotePrefix="1" applyFont="1" applyFill="1" applyBorder="1" applyAlignment="1">
      <alignment horizontal="left" vertical="top" wrapText="1"/>
    </xf>
    <xf numFmtId="0" fontId="16" fillId="0" borderId="1" xfId="49" quotePrefix="1" applyFont="1" applyFill="1" applyBorder="1" applyAlignment="1">
      <alignment horizontal="left" vertical="top" wrapText="1"/>
    </xf>
    <xf numFmtId="0" fontId="4" fillId="0" borderId="4" xfId="48" quotePrefix="1" applyFont="1" applyFill="1" applyBorder="1" applyAlignment="1">
      <alignment vertical="top" wrapText="1"/>
    </xf>
    <xf numFmtId="0" fontId="4" fillId="0" borderId="1" xfId="0" quotePrefix="1" applyFont="1" applyFill="1" applyBorder="1" applyAlignment="1">
      <alignment horizontal="left" vertical="top" wrapText="1"/>
    </xf>
    <xf numFmtId="0" fontId="16" fillId="0" borderId="1" xfId="0" quotePrefix="1" applyFont="1" applyFill="1" applyBorder="1" applyAlignment="1">
      <alignment horizontal="left" vertical="top" wrapText="1"/>
    </xf>
    <xf numFmtId="0" fontId="4" fillId="4" borderId="1" xfId="48" quotePrefix="1" applyFont="1" applyFill="1" applyBorder="1" applyAlignment="1">
      <alignment vertical="top" wrapText="1"/>
    </xf>
    <xf numFmtId="0" fontId="0" fillId="0" borderId="0" xfId="0"/>
    <xf numFmtId="0" fontId="3" fillId="0" borderId="36" xfId="0" applyFont="1" applyBorder="1"/>
    <xf numFmtId="3" fontId="3" fillId="0" borderId="36" xfId="0" applyNumberFormat="1" applyFont="1" applyBorder="1" applyAlignment="1">
      <alignment horizontal="center"/>
    </xf>
    <xf numFmtId="164" fontId="3" fillId="0" borderId="36" xfId="2" applyFont="1" applyBorder="1"/>
    <xf numFmtId="164" fontId="3" fillId="0" borderId="36" xfId="0" applyNumberFormat="1" applyFont="1" applyBorder="1"/>
    <xf numFmtId="0" fontId="2" fillId="0" borderId="36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3" fontId="2" fillId="0" borderId="36" xfId="0" applyNumberFormat="1" applyFont="1" applyFill="1" applyBorder="1" applyAlignment="1"/>
    <xf numFmtId="3" fontId="3" fillId="0" borderId="36" xfId="0" applyNumberFormat="1" applyFont="1" applyFill="1" applyBorder="1" applyAlignment="1">
      <alignment horizontal="right" vertical="top"/>
    </xf>
    <xf numFmtId="3" fontId="3" fillId="0" borderId="36" xfId="0" applyNumberFormat="1" applyFont="1" applyFill="1" applyBorder="1" applyAlignment="1">
      <alignment vertical="top"/>
    </xf>
    <xf numFmtId="0" fontId="2" fillId="2" borderId="36" xfId="0" applyFont="1" applyFill="1" applyBorder="1" applyAlignment="1">
      <alignment horizontal="center" vertical="center" wrapText="1"/>
    </xf>
    <xf numFmtId="164" fontId="2" fillId="0" borderId="36" xfId="0" applyNumberFormat="1" applyFont="1" applyBorder="1"/>
    <xf numFmtId="0" fontId="3" fillId="0" borderId="40" xfId="0" applyFont="1" applyFill="1" applyBorder="1" applyAlignment="1">
      <alignment horizontal="center" vertical="center"/>
    </xf>
    <xf numFmtId="164" fontId="3" fillId="0" borderId="40" xfId="2" applyFont="1" applyBorder="1"/>
    <xf numFmtId="164" fontId="3" fillId="0" borderId="40" xfId="0" applyNumberFormat="1" applyFont="1" applyBorder="1"/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169" fontId="3" fillId="0" borderId="0" xfId="1" applyNumberFormat="1" applyFont="1" applyBorder="1" applyAlignment="1"/>
    <xf numFmtId="0" fontId="3" fillId="0" borderId="0" xfId="0" applyFont="1" applyBorder="1" applyAlignment="1">
      <alignment horizontal="center"/>
    </xf>
    <xf numFmtId="0" fontId="3" fillId="0" borderId="0" xfId="0" applyFont="1" applyAlignment="1"/>
    <xf numFmtId="169" fontId="35" fillId="0" borderId="0" xfId="1" applyNumberFormat="1" applyFont="1" applyBorder="1" applyAlignment="1">
      <alignment horizontal="center" vertical="center"/>
    </xf>
    <xf numFmtId="0" fontId="7" fillId="0" borderId="0" xfId="0" applyFont="1" applyAlignment="1">
      <alignment wrapText="1"/>
    </xf>
    <xf numFmtId="0" fontId="3" fillId="0" borderId="37" xfId="0" applyFont="1" applyFill="1" applyBorder="1" applyAlignment="1">
      <alignment vertical="top" wrapText="1"/>
    </xf>
    <xf numFmtId="3" fontId="3" fillId="0" borderId="42" xfId="0" applyNumberFormat="1" applyFont="1" applyFill="1" applyBorder="1" applyAlignment="1"/>
    <xf numFmtId="0" fontId="36" fillId="0" borderId="0" xfId="0" applyFont="1" applyAlignment="1">
      <alignment horizontal="center"/>
    </xf>
    <xf numFmtId="0" fontId="37" fillId="0" borderId="0" xfId="0" applyFont="1" applyAlignment="1">
      <alignment horizont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3" fontId="38" fillId="0" borderId="40" xfId="0" applyNumberFormat="1" applyFont="1" applyBorder="1" applyAlignment="1"/>
    <xf numFmtId="3" fontId="2" fillId="0" borderId="40" xfId="0" applyNumberFormat="1" applyFont="1" applyBorder="1"/>
    <xf numFmtId="3" fontId="3" fillId="0" borderId="40" xfId="0" applyNumberFormat="1" applyFont="1" applyBorder="1" applyAlignment="1">
      <alignment horizontal="center"/>
    </xf>
    <xf numFmtId="0" fontId="3" fillId="0" borderId="39" xfId="0" applyFont="1" applyFill="1" applyBorder="1" applyAlignment="1">
      <alignment horizontal="left" wrapText="1"/>
    </xf>
    <xf numFmtId="0" fontId="3" fillId="0" borderId="40" xfId="0" applyFont="1" applyFill="1" applyBorder="1" applyAlignment="1">
      <alignment horizontal="center" wrapText="1"/>
    </xf>
    <xf numFmtId="164" fontId="3" fillId="0" borderId="40" xfId="2" applyFont="1" applyFill="1" applyBorder="1" applyAlignment="1">
      <alignment horizontal="left" wrapText="1"/>
    </xf>
    <xf numFmtId="164" fontId="3" fillId="0" borderId="40" xfId="0" applyNumberFormat="1" applyFont="1" applyFill="1" applyBorder="1" applyAlignment="1">
      <alignment horizontal="left" wrapText="1"/>
    </xf>
    <xf numFmtId="3" fontId="3" fillId="0" borderId="39" xfId="0" applyNumberFormat="1" applyFont="1" applyFill="1" applyBorder="1" applyAlignment="1"/>
    <xf numFmtId="3" fontId="3" fillId="0" borderId="40" xfId="0" applyNumberFormat="1" applyFont="1" applyFill="1" applyBorder="1" applyAlignment="1">
      <alignment horizontal="right" vertical="top"/>
    </xf>
    <xf numFmtId="3" fontId="2" fillId="0" borderId="40" xfId="0" applyNumberFormat="1" applyFont="1" applyBorder="1" applyAlignment="1"/>
    <xf numFmtId="0" fontId="2" fillId="0" borderId="37" xfId="0" applyFont="1" applyFill="1" applyBorder="1" applyAlignment="1">
      <alignment horizontal="center" wrapText="1"/>
    </xf>
    <xf numFmtId="0" fontId="2" fillId="0" borderId="38" xfId="0" applyFont="1" applyFill="1" applyBorder="1" applyAlignment="1">
      <alignment horizontal="center" wrapText="1"/>
    </xf>
    <xf numFmtId="0" fontId="2" fillId="0" borderId="39" xfId="0" applyFont="1" applyFill="1" applyBorder="1" applyAlignment="1">
      <alignment horizontal="center" wrapText="1"/>
    </xf>
    <xf numFmtId="0" fontId="2" fillId="4" borderId="40" xfId="0" applyFont="1" applyFill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  <xf numFmtId="164" fontId="3" fillId="4" borderId="40" xfId="2" applyFont="1" applyFill="1" applyBorder="1" applyAlignment="1">
      <alignment horizontal="center" vertical="center" wrapText="1"/>
    </xf>
    <xf numFmtId="164" fontId="3" fillId="4" borderId="40" xfId="0" applyNumberFormat="1" applyFont="1" applyFill="1" applyBorder="1" applyAlignment="1">
      <alignment horizontal="center" vertical="center" wrapText="1"/>
    </xf>
    <xf numFmtId="0" fontId="2" fillId="0" borderId="40" xfId="0" applyFont="1" applyFill="1" applyBorder="1" applyAlignment="1">
      <alignment wrapText="1"/>
    </xf>
    <xf numFmtId="164" fontId="2" fillId="0" borderId="40" xfId="0" applyNumberFormat="1" applyFont="1" applyFill="1" applyBorder="1" applyAlignment="1">
      <alignment wrapText="1"/>
    </xf>
    <xf numFmtId="0" fontId="3" fillId="4" borderId="39" xfId="0" applyFont="1" applyFill="1" applyBorder="1" applyAlignment="1">
      <alignment vertical="center"/>
    </xf>
    <xf numFmtId="3" fontId="3" fillId="0" borderId="40" xfId="0" applyNumberFormat="1" applyFont="1" applyFill="1" applyBorder="1" applyAlignment="1">
      <alignment vertical="top"/>
    </xf>
    <xf numFmtId="0" fontId="3" fillId="4" borderId="39" xfId="0" applyFont="1" applyFill="1" applyBorder="1" applyAlignment="1">
      <alignment horizontal="left" vertical="center"/>
    </xf>
    <xf numFmtId="0" fontId="3" fillId="4" borderId="43" xfId="0" applyFont="1" applyFill="1" applyBorder="1" applyAlignment="1">
      <alignment horizontal="left" vertical="center"/>
    </xf>
    <xf numFmtId="0" fontId="3" fillId="4" borderId="43" xfId="0" applyFont="1" applyFill="1" applyBorder="1" applyAlignment="1">
      <alignment vertical="center"/>
    </xf>
    <xf numFmtId="0" fontId="3" fillId="0" borderId="43" xfId="0" applyFont="1" applyFill="1" applyBorder="1" applyAlignment="1">
      <alignment horizontal="left" wrapText="1"/>
    </xf>
    <xf numFmtId="164" fontId="3" fillId="0" borderId="0" xfId="2" applyFont="1"/>
    <xf numFmtId="0" fontId="0" fillId="0" borderId="0" xfId="0" applyAlignment="1">
      <alignment horizontal="center"/>
    </xf>
    <xf numFmtId="0" fontId="0" fillId="0" borderId="7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2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2" xfId="0" applyFont="1" applyFill="1" applyBorder="1" applyAlignment="1">
      <alignment horizontal="right" vertical="center" wrapText="1"/>
    </xf>
    <xf numFmtId="0" fontId="2" fillId="0" borderId="4" xfId="0" applyFont="1" applyFill="1" applyBorder="1" applyAlignment="1">
      <alignment horizontal="right" vertical="center" wrapText="1"/>
    </xf>
    <xf numFmtId="169" fontId="1" fillId="3" borderId="20" xfId="34" applyNumberFormat="1" applyFont="1" applyFill="1" applyBorder="1" applyAlignment="1">
      <alignment horizontal="center" vertical="top"/>
    </xf>
    <xf numFmtId="169" fontId="1" fillId="3" borderId="21" xfId="34" applyNumberFormat="1" applyFont="1" applyFill="1" applyBorder="1" applyAlignment="1">
      <alignment horizontal="center" vertical="top"/>
    </xf>
    <xf numFmtId="0" fontId="1" fillId="0" borderId="2" xfId="46" applyFont="1" applyBorder="1" applyAlignment="1">
      <alignment horizontal="left"/>
    </xf>
    <xf numFmtId="0" fontId="1" fillId="0" borderId="3" xfId="46" applyFont="1" applyBorder="1" applyAlignment="1">
      <alignment horizontal="left"/>
    </xf>
    <xf numFmtId="0" fontId="1" fillId="0" borderId="4" xfId="46" applyFont="1" applyBorder="1" applyAlignment="1">
      <alignment horizontal="left"/>
    </xf>
    <xf numFmtId="0" fontId="15" fillId="5" borderId="14" xfId="54" applyFont="1" applyFill="1" applyBorder="1" applyAlignment="1">
      <alignment horizontal="center"/>
    </xf>
    <xf numFmtId="0" fontId="1" fillId="3" borderId="17" xfId="46" applyFont="1" applyFill="1" applyBorder="1" applyAlignment="1">
      <alignment horizontal="center" vertical="top"/>
    </xf>
    <xf numFmtId="0" fontId="0" fillId="0" borderId="12" xfId="0" applyBorder="1"/>
    <xf numFmtId="0" fontId="0" fillId="0" borderId="12" xfId="0" applyBorder="1" applyAlignment="1">
      <alignment horizontal="center"/>
    </xf>
    <xf numFmtId="169" fontId="1" fillId="3" borderId="18" xfId="34" applyNumberFormat="1" applyFont="1" applyFill="1" applyBorder="1" applyAlignment="1">
      <alignment horizontal="center" vertical="top"/>
    </xf>
    <xf numFmtId="0" fontId="0" fillId="0" borderId="19" xfId="0" applyBorder="1"/>
    <xf numFmtId="0" fontId="0" fillId="0" borderId="13" xfId="0" applyBorder="1"/>
    <xf numFmtId="0" fontId="0" fillId="0" borderId="15" xfId="0" applyBorder="1"/>
    <xf numFmtId="0" fontId="9" fillId="0" borderId="2" xfId="46" applyFont="1" applyBorder="1" applyAlignment="1">
      <alignment horizontal="right" vertical="top"/>
    </xf>
    <xf numFmtId="0" fontId="9" fillId="0" borderId="3" xfId="46" applyFont="1" applyBorder="1" applyAlignment="1">
      <alignment horizontal="right" vertical="top"/>
    </xf>
    <xf numFmtId="0" fontId="9" fillId="0" borderId="4" xfId="46" applyFont="1" applyBorder="1" applyAlignment="1">
      <alignment horizontal="right" vertical="top"/>
    </xf>
    <xf numFmtId="168" fontId="9" fillId="0" borderId="2" xfId="34" applyNumberFormat="1" applyFont="1" applyBorder="1" applyAlignment="1">
      <alignment horizontal="right" vertical="top"/>
    </xf>
    <xf numFmtId="168" fontId="9" fillId="0" borderId="3" xfId="34" applyNumberFormat="1" applyFont="1" applyBorder="1" applyAlignment="1">
      <alignment horizontal="right" vertical="top"/>
    </xf>
    <xf numFmtId="168" fontId="9" fillId="0" borderId="4" xfId="34" applyNumberFormat="1" applyFont="1" applyBorder="1" applyAlignment="1">
      <alignment horizontal="right" vertical="top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1" fillId="3" borderId="16" xfId="46" applyFont="1" applyFill="1" applyBorder="1" applyAlignment="1">
      <alignment horizontal="center" vertical="top"/>
    </xf>
    <xf numFmtId="0" fontId="0" fillId="0" borderId="22" xfId="0" applyBorder="1"/>
    <xf numFmtId="0" fontId="10" fillId="0" borderId="1" xfId="46" applyFont="1" applyBorder="1" applyAlignment="1">
      <alignment horizontal="center" vertical="top"/>
    </xf>
    <xf numFmtId="0" fontId="0" fillId="0" borderId="24" xfId="0" applyBorder="1"/>
    <xf numFmtId="0" fontId="2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2" fillId="2" borderId="36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4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37" xfId="0" applyFont="1" applyBorder="1" applyAlignment="1">
      <alignment horizontal="right" vertical="center"/>
    </xf>
    <xf numFmtId="0" fontId="2" fillId="0" borderId="38" xfId="0" applyFont="1" applyBorder="1" applyAlignment="1">
      <alignment horizontal="right" vertical="center"/>
    </xf>
    <xf numFmtId="0" fontId="2" fillId="0" borderId="39" xfId="0" applyFont="1" applyBorder="1" applyAlignment="1">
      <alignment horizontal="right" vertical="center"/>
    </xf>
    <xf numFmtId="0" fontId="2" fillId="0" borderId="36" xfId="0" applyFont="1" applyFill="1" applyBorder="1" applyAlignment="1">
      <alignment horizontal="right" wrapText="1"/>
    </xf>
    <xf numFmtId="0" fontId="2" fillId="0" borderId="36" xfId="0" applyFont="1" applyFill="1" applyBorder="1" applyAlignment="1">
      <alignment horizontal="left" wrapText="1"/>
    </xf>
    <xf numFmtId="0" fontId="2" fillId="0" borderId="37" xfId="0" applyFont="1" applyFill="1" applyBorder="1" applyAlignment="1">
      <alignment horizontal="center" wrapText="1"/>
    </xf>
    <xf numFmtId="0" fontId="2" fillId="0" borderId="38" xfId="0" applyFont="1" applyFill="1" applyBorder="1" applyAlignment="1">
      <alignment horizontal="center" wrapText="1"/>
    </xf>
    <xf numFmtId="0" fontId="2" fillId="0" borderId="39" xfId="0" applyFont="1" applyFill="1" applyBorder="1" applyAlignment="1">
      <alignment horizontal="center" wrapText="1"/>
    </xf>
    <xf numFmtId="0" fontId="2" fillId="4" borderId="37" xfId="0" applyFont="1" applyFill="1" applyBorder="1" applyAlignment="1">
      <alignment horizontal="left" vertical="center"/>
    </xf>
    <xf numFmtId="0" fontId="2" fillId="4" borderId="38" xfId="0" applyFont="1" applyFill="1" applyBorder="1" applyAlignment="1">
      <alignment horizontal="left" vertical="center"/>
    </xf>
    <xf numFmtId="0" fontId="2" fillId="4" borderId="39" xfId="0" applyFont="1" applyFill="1" applyBorder="1" applyAlignment="1">
      <alignment horizontal="left" vertical="center"/>
    </xf>
    <xf numFmtId="0" fontId="2" fillId="0" borderId="37" xfId="0" applyFont="1" applyFill="1" applyBorder="1" applyAlignment="1">
      <alignment horizontal="right" wrapText="1"/>
    </xf>
    <xf numFmtId="0" fontId="3" fillId="0" borderId="38" xfId="0" applyFont="1" applyFill="1" applyBorder="1" applyAlignment="1">
      <alignment horizontal="right" wrapText="1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center" wrapText="1"/>
    </xf>
    <xf numFmtId="164" fontId="3" fillId="0" borderId="1" xfId="2" applyFont="1" applyFill="1" applyBorder="1" applyAlignment="1">
      <alignment horizontal="left" wrapText="1"/>
    </xf>
    <xf numFmtId="164" fontId="3" fillId="0" borderId="1" xfId="0" applyNumberFormat="1" applyFont="1" applyFill="1" applyBorder="1" applyAlignment="1">
      <alignment horizontal="left" wrapText="1"/>
    </xf>
    <xf numFmtId="0" fontId="3" fillId="0" borderId="42" xfId="0" applyFont="1" applyFill="1" applyBorder="1" applyAlignment="1">
      <alignment horizontal="left" wrapText="1"/>
    </xf>
  </cellXfs>
  <cellStyles count="60">
    <cellStyle name="20% - Accent1 2" xfId="11"/>
    <cellStyle name="20% - Accent2 2" xfId="12"/>
    <cellStyle name="20% - Accent3 2" xfId="3"/>
    <cellStyle name="20% - Accent4 2" xfId="8"/>
    <cellStyle name="20% - Accent5 2" xfId="13"/>
    <cellStyle name="20% - Accent6 2" xfId="15"/>
    <cellStyle name="40% - Accent1 2" xfId="17"/>
    <cellStyle name="40% - Accent2 2" xfId="6"/>
    <cellStyle name="40% - Accent3 2" xfId="18"/>
    <cellStyle name="40% - Accent4 2" xfId="7"/>
    <cellStyle name="40% - Accent5 2" xfId="19"/>
    <cellStyle name="40% - Accent6 2" xfId="20"/>
    <cellStyle name="60% - Accent1 2" xfId="14"/>
    <cellStyle name="60% - Accent2 2" xfId="16"/>
    <cellStyle name="60% - Accent3 2" xfId="4"/>
    <cellStyle name="60% - Accent4 2" xfId="10"/>
    <cellStyle name="60% - Accent5 2" xfId="21"/>
    <cellStyle name="60% - Accent6 2" xfId="22"/>
    <cellStyle name="Accent1 2" xfId="23"/>
    <cellStyle name="Accent2 2" xfId="24"/>
    <cellStyle name="Accent3 2" xfId="25"/>
    <cellStyle name="Accent4 2" xfId="9"/>
    <cellStyle name="Accent5 2" xfId="26"/>
    <cellStyle name="Accent6 2" xfId="27"/>
    <cellStyle name="Bad 2" xfId="28"/>
    <cellStyle name="Calculation 2" xfId="29"/>
    <cellStyle name="Check Cell 2" xfId="30"/>
    <cellStyle name="Comma" xfId="1" builtinId="3"/>
    <cellStyle name="Comma [0]" xfId="2" builtinId="6"/>
    <cellStyle name="Comma [0] 2" xfId="31"/>
    <cellStyle name="Comma [0] 3" xfId="32"/>
    <cellStyle name="Comma [0] 4" xfId="33"/>
    <cellStyle name="Comma 2" xfId="34"/>
    <cellStyle name="Comma 3" xfId="35"/>
    <cellStyle name="Explanatory Text 2" xfId="37"/>
    <cellStyle name="Good 2" xfId="38"/>
    <cellStyle name="Heading 1 2" xfId="39"/>
    <cellStyle name="Heading 2 2" xfId="40"/>
    <cellStyle name="Heading 3 2" xfId="41"/>
    <cellStyle name="Heading 4 2" xfId="42"/>
    <cellStyle name="Input 2" xfId="43"/>
    <cellStyle name="Linked Cell 2" xfId="44"/>
    <cellStyle name="Neutral 2" xfId="45"/>
    <cellStyle name="Normal" xfId="0" builtinId="0"/>
    <cellStyle name="Normal 2" xfId="46"/>
    <cellStyle name="Normal 2 2" xfId="47"/>
    <cellStyle name="Normal 2 3" xfId="48"/>
    <cellStyle name="Normal 3" xfId="49"/>
    <cellStyle name="Normal 4" xfId="50"/>
    <cellStyle name="Normal 5" xfId="51"/>
    <cellStyle name="Normal 6" xfId="52"/>
    <cellStyle name="Normal 7" xfId="53"/>
    <cellStyle name="Normal 8" xfId="54"/>
    <cellStyle name="Normal 8 2" xfId="55"/>
    <cellStyle name="Normal 9" xfId="56"/>
    <cellStyle name="Note 2" xfId="36"/>
    <cellStyle name="Output 2" xfId="57"/>
    <cellStyle name="Title 2" xfId="5"/>
    <cellStyle name="Total 2" xfId="58"/>
    <cellStyle name="Warning Text 2" xfId="59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0</xdr:row>
      <xdr:rowOff>79375</xdr:rowOff>
    </xdr:from>
    <xdr:to>
      <xdr:col>1</xdr:col>
      <xdr:colOff>1130774</xdr:colOff>
      <xdr:row>2</xdr:row>
      <xdr:rowOff>96706</xdr:rowOff>
    </xdr:to>
    <xdr:pic>
      <xdr:nvPicPr>
        <xdr:cNvPr id="2" name="Picture 1" descr="cats.jpg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8750" y="79375"/>
          <a:ext cx="1634490" cy="417195"/>
        </a:xfrm>
        <a:prstGeom prst="rect">
          <a:avLst/>
        </a:prstGeom>
      </xdr:spPr>
    </xdr:pic>
    <xdr:clientData/>
  </xdr:twoCellAnchor>
  <xdr:twoCellAnchor>
    <xdr:from>
      <xdr:col>0</xdr:col>
      <xdr:colOff>500063</xdr:colOff>
      <xdr:row>21</xdr:row>
      <xdr:rowOff>61679</xdr:rowOff>
    </xdr:from>
    <xdr:to>
      <xdr:col>1</xdr:col>
      <xdr:colOff>2053602</xdr:colOff>
      <xdr:row>28</xdr:row>
      <xdr:rowOff>61912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SpPr txBox="1">
          <a:spLocks noChangeArrowheads="1"/>
        </xdr:cNvSpPr>
      </xdr:nvSpPr>
      <xdr:spPr>
        <a:xfrm>
          <a:off x="499745" y="4662170"/>
          <a:ext cx="2216785" cy="140017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wrap="none" lIns="91440" tIns="45720" rIns="91440" bIns="45720" anchor="t" upright="1">
          <a:noAutofit/>
        </a:bodyPr>
        <a:lstStyle/>
        <a:p>
          <a:pPr marL="0" indent="0" algn="ctr" rtl="1">
            <a:lnSpc>
              <a:spcPts val="15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+mn-lt"/>
              <a:ea typeface="+mn-ea"/>
              <a:cs typeface="Arial" panose="020B0604020202020204" pitchFamily="7" charset="0"/>
            </a:rPr>
            <a:t>Disetujui</a:t>
          </a:r>
          <a:r>
            <a:rPr lang="en-US" sz="1100" b="0" i="0" strike="noStrike" baseline="0">
              <a:solidFill>
                <a:srgbClr val="000000"/>
              </a:solidFill>
              <a:latin typeface="+mn-lt"/>
              <a:ea typeface="+mn-ea"/>
              <a:cs typeface="Arial" panose="020B0604020202020204" pitchFamily="7" charset="0"/>
            </a:rPr>
            <a:t> </a:t>
          </a:r>
          <a:r>
            <a:rPr lang="en-US" sz="1100" b="0" i="0" strike="noStrike">
              <a:solidFill>
                <a:srgbClr val="000000"/>
              </a:solidFill>
              <a:latin typeface="+mn-lt"/>
              <a:ea typeface="+mn-ea"/>
              <a:cs typeface="Arial" panose="020B0604020202020204" pitchFamily="7" charset="0"/>
            </a:rPr>
            <a:t>Oleh :</a:t>
          </a:r>
        </a:p>
        <a:p>
          <a:pPr marL="0" indent="0" algn="ctr" rtl="1">
            <a:lnSpc>
              <a:spcPts val="15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+mn-lt"/>
              <a:ea typeface="+mn-ea"/>
              <a:cs typeface="Arial" panose="020B0604020202020204" pitchFamily="7" charset="0"/>
            </a:rPr>
            <a:t> DIREKTUR TEKNIK</a:t>
          </a:r>
        </a:p>
        <a:p>
          <a:pPr marL="0" indent="0" algn="ctr" rtl="1">
            <a:lnSpc>
              <a:spcPts val="15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+mn-lt"/>
            <a:ea typeface="+mn-ea"/>
            <a:cs typeface="Arial" panose="020B0604020202020204" pitchFamily="7" charset="0"/>
          </a:endParaRPr>
        </a:p>
        <a:p>
          <a:pPr marL="0" indent="0" algn="ctr" rtl="1">
            <a:lnSpc>
              <a:spcPts val="15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+mn-lt"/>
            <a:ea typeface="+mn-ea"/>
            <a:cs typeface="Arial" panose="020B0604020202020204" pitchFamily="7" charset="0"/>
          </a:endParaRPr>
        </a:p>
        <a:p>
          <a:pPr marL="0" indent="0" algn="ctr" rtl="1">
            <a:lnSpc>
              <a:spcPts val="15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+mn-lt"/>
            <a:ea typeface="+mn-ea"/>
            <a:cs typeface="Arial" panose="020B0604020202020204" pitchFamily="7" charset="0"/>
          </a:endParaRPr>
        </a:p>
        <a:p>
          <a:pPr marL="0" indent="0" algn="ctr" rtl="1">
            <a:lnSpc>
              <a:spcPts val="15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+mn-lt"/>
            <a:ea typeface="+mn-ea"/>
            <a:cs typeface="Arial" panose="020B0604020202020204" pitchFamily="7" charset="0"/>
          </a:endParaRPr>
        </a:p>
        <a:p>
          <a:pPr marL="0" indent="0" algn="ctr" rtl="1">
            <a:lnSpc>
              <a:spcPts val="15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+mn-lt"/>
              <a:ea typeface="+mn-ea"/>
              <a:cs typeface="Arial" panose="020B0604020202020204" pitchFamily="7" charset="0"/>
            </a:rPr>
            <a:t>HOSADI A. PUTRA</a:t>
          </a:r>
        </a:p>
        <a:p>
          <a:pPr algn="ctr" rtl="1">
            <a:lnSpc>
              <a:spcPts val="10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+mn-lt"/>
          </a:endParaRPr>
        </a:p>
      </xdr:txBody>
    </xdr:sp>
    <xdr:clientData/>
  </xdr:twoCellAnchor>
  <xdr:twoCellAnchor>
    <xdr:from>
      <xdr:col>1</xdr:col>
      <xdr:colOff>3156082</xdr:colOff>
      <xdr:row>21</xdr:row>
      <xdr:rowOff>44450</xdr:rowOff>
    </xdr:from>
    <xdr:to>
      <xdr:col>4</xdr:col>
      <xdr:colOff>1486428</xdr:colOff>
      <xdr:row>28</xdr:row>
      <xdr:rowOff>139700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SpPr txBox="1">
          <a:spLocks noChangeArrowheads="1"/>
        </xdr:cNvSpPr>
      </xdr:nvSpPr>
      <xdr:spPr>
        <a:xfrm>
          <a:off x="3818890" y="4645025"/>
          <a:ext cx="2627630" cy="149542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wrap="none" lIns="91440" tIns="45720" rIns="91440" bIns="45720" anchor="t" upright="1">
          <a:noAutofit/>
        </a:bodyPr>
        <a:lstStyle/>
        <a:p>
          <a:pPr marL="0" indent="0" algn="ctr" rtl="1">
            <a:lnSpc>
              <a:spcPts val="1500"/>
            </a:lnSpc>
            <a:defRPr sz="1000"/>
          </a:pPr>
          <a:r>
            <a:rPr lang="en-US" sz="1100" b="0" i="0" u="none" strike="noStrike">
              <a:solidFill>
                <a:srgbClr val="000000"/>
              </a:solidFill>
              <a:latin typeface="+mn-lt"/>
              <a:ea typeface="+mn-ea"/>
              <a:cs typeface="Arial" panose="020B0604020202020204" pitchFamily="7" charset="0"/>
            </a:rPr>
            <a:t>Dibuat Oleh:</a:t>
          </a:r>
        </a:p>
        <a:p>
          <a:pPr marL="0" indent="0" algn="ctr" rtl="1">
            <a:lnSpc>
              <a:spcPts val="15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+mn-lt"/>
              <a:ea typeface="+mn-ea"/>
              <a:cs typeface="Arial" panose="020B0604020202020204" pitchFamily="7" charset="0"/>
            </a:rPr>
            <a:t>KEPALA DIVISI PERALATAN</a:t>
          </a:r>
        </a:p>
        <a:p>
          <a:pPr marL="0" indent="0" algn="l" rtl="1">
            <a:lnSpc>
              <a:spcPts val="15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+mn-lt"/>
            <a:ea typeface="+mn-ea"/>
            <a:cs typeface="Arial" panose="020B0604020202020204" pitchFamily="7" charset="0"/>
          </a:endParaRPr>
        </a:p>
        <a:p>
          <a:pPr algn="l" rtl="1"/>
          <a:endParaRPr lang="en-US" sz="1100" b="0" i="0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 rtl="1"/>
          <a:endParaRPr lang="en-US" sz="1100" b="0" i="0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 rtl="1"/>
          <a:endParaRPr lang="en-US" sz="1100" b="0" i="0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ctr" rtl="1"/>
          <a:r>
            <a:rPr lang="en-US" sz="1100" b="0" i="0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PRAMUJAYA</a:t>
          </a:r>
          <a:r>
            <a:rPr lang="en-US" sz="1100" b="0" i="0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SIMBOLON</a:t>
          </a:r>
          <a:endParaRPr lang="en-US" sz="1100" b="0" i="0" strike="noStrike">
            <a:solidFill>
              <a:srgbClr val="000000"/>
            </a:solidFill>
            <a:latin typeface="+mn-lt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714376</xdr:colOff>
      <xdr:row>32</xdr:row>
      <xdr:rowOff>136070</xdr:rowOff>
    </xdr:from>
    <xdr:to>
      <xdr:col>8</xdr:col>
      <xdr:colOff>328840</xdr:colOff>
      <xdr:row>38</xdr:row>
      <xdr:rowOff>34017</xdr:rowOff>
    </xdr:to>
    <xdr:sp macro="" textlink="">
      <xdr:nvSpPr>
        <xdr:cNvPr id="2" name="TextBox 1"/>
        <xdr:cNvSpPr txBox="1"/>
      </xdr:nvSpPr>
      <xdr:spPr>
        <a:xfrm>
          <a:off x="7200447" y="8413749"/>
          <a:ext cx="2778125" cy="11452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PT Prima Terminal Petikemas</a:t>
          </a:r>
        </a:p>
        <a:p>
          <a:endParaRPr lang="en-US" sz="1100"/>
        </a:p>
        <a:p>
          <a:r>
            <a:rPr lang="en-US" sz="1100"/>
            <a:t>1.</a:t>
          </a:r>
          <a:r>
            <a:rPr lang="en-US" sz="1100" baseline="0"/>
            <a:t> Samsu Rizal		.....................</a:t>
          </a:r>
        </a:p>
        <a:p>
          <a:endParaRPr lang="en-US" sz="1100" baseline="0"/>
        </a:p>
        <a:p>
          <a:r>
            <a:rPr lang="en-US" sz="1100" baseline="0"/>
            <a:t>2. Ifsan Rosady		.....................</a:t>
          </a:r>
        </a:p>
        <a:p>
          <a:endParaRPr lang="en-US" sz="1100" baseline="0"/>
        </a:p>
      </xdr:txBody>
    </xdr:sp>
    <xdr:clientData/>
  </xdr:twoCellAnchor>
  <xdr:twoCellAnchor>
    <xdr:from>
      <xdr:col>1</xdr:col>
      <xdr:colOff>821419</xdr:colOff>
      <xdr:row>32</xdr:row>
      <xdr:rowOff>141059</xdr:rowOff>
    </xdr:from>
    <xdr:to>
      <xdr:col>2</xdr:col>
      <xdr:colOff>1343026</xdr:colOff>
      <xdr:row>38</xdr:row>
      <xdr:rowOff>39006</xdr:rowOff>
    </xdr:to>
    <xdr:sp macro="" textlink="">
      <xdr:nvSpPr>
        <xdr:cNvPr id="3" name="TextBox 2"/>
        <xdr:cNvSpPr txBox="1"/>
      </xdr:nvSpPr>
      <xdr:spPr>
        <a:xfrm>
          <a:off x="1274990" y="8418738"/>
          <a:ext cx="2778125" cy="11452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PT Prima Multi</a:t>
          </a:r>
          <a:r>
            <a:rPr lang="en-US" sz="1100" b="1" baseline="0"/>
            <a:t> Peralatan</a:t>
          </a:r>
          <a:endParaRPr lang="en-US" sz="1100" b="1"/>
        </a:p>
        <a:p>
          <a:endParaRPr lang="en-US" sz="1100"/>
        </a:p>
        <a:p>
          <a:r>
            <a:rPr lang="en-US" sz="1100"/>
            <a:t>1.</a:t>
          </a:r>
          <a:r>
            <a:rPr lang="en-US" sz="1100" baseline="0"/>
            <a:t> Syamsul Bachri	.....................</a:t>
          </a:r>
        </a:p>
        <a:p>
          <a:endParaRPr lang="en-US" sz="1100" baseline="0"/>
        </a:p>
        <a:p>
          <a:r>
            <a:rPr lang="en-US" sz="1100" baseline="0"/>
            <a:t>2. Asrul Umri Tanjung	.....................</a:t>
          </a:r>
        </a:p>
        <a:p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21"/>
  <sheetViews>
    <sheetView view="pageBreakPreview" topLeftCell="A4" zoomScaleNormal="100" zoomScaleSheetLayoutView="100" workbookViewId="0">
      <selection activeCell="E14" sqref="E14"/>
    </sheetView>
  </sheetViews>
  <sheetFormatPr defaultColWidth="9" defaultRowHeight="15.75" x14ac:dyDescent="0.25"/>
  <cols>
    <col min="1" max="1" width="8.625" customWidth="1"/>
    <col min="2" max="2" width="46.625" customWidth="1"/>
    <col min="3" max="3" width="5.125" customWidth="1"/>
    <col min="4" max="4" width="4.625" customWidth="1"/>
    <col min="5" max="5" width="21.625" customWidth="1"/>
    <col min="7" max="7" width="18" customWidth="1"/>
  </cols>
  <sheetData>
    <row r="4" spans="1:7" x14ac:dyDescent="0.25">
      <c r="A4" s="182" t="s">
        <v>18</v>
      </c>
      <c r="B4" s="182"/>
      <c r="C4" s="182"/>
      <c r="D4" s="182"/>
      <c r="E4" s="182"/>
    </row>
    <row r="5" spans="1:7" x14ac:dyDescent="0.25">
      <c r="A5" s="183" t="s">
        <v>19</v>
      </c>
      <c r="B5" s="183"/>
      <c r="C5" s="183"/>
      <c r="D5" s="183"/>
      <c r="E5" s="183"/>
    </row>
    <row r="7" spans="1:7" x14ac:dyDescent="0.25">
      <c r="A7" s="4" t="s">
        <v>3</v>
      </c>
      <c r="B7" s="4" t="s">
        <v>1</v>
      </c>
      <c r="C7" s="4" t="s">
        <v>20</v>
      </c>
      <c r="D7" s="4" t="s">
        <v>6</v>
      </c>
      <c r="E7" s="4" t="s">
        <v>21</v>
      </c>
    </row>
    <row r="8" spans="1:7" ht="31.5" x14ac:dyDescent="0.25">
      <c r="A8" s="14">
        <v>1</v>
      </c>
      <c r="B8" s="110" t="s">
        <v>22</v>
      </c>
      <c r="C8" s="111">
        <v>1</v>
      </c>
      <c r="D8" s="111" t="s">
        <v>23</v>
      </c>
      <c r="E8" s="5" t="e">
        <f>SUM(E9:E11)</f>
        <v>#REF!</v>
      </c>
    </row>
    <row r="9" spans="1:7" x14ac:dyDescent="0.25">
      <c r="A9" s="112"/>
      <c r="B9" s="113" t="s">
        <v>24</v>
      </c>
      <c r="C9" s="114"/>
      <c r="D9" s="114"/>
      <c r="E9" s="6" t="e">
        <f>#REF!</f>
        <v>#REF!</v>
      </c>
    </row>
    <row r="10" spans="1:7" x14ac:dyDescent="0.25">
      <c r="A10" s="112"/>
      <c r="B10" s="113" t="s">
        <v>25</v>
      </c>
      <c r="C10" s="114"/>
      <c r="D10" s="114"/>
      <c r="E10" s="6" t="e">
        <f>#REF!</f>
        <v>#REF!</v>
      </c>
    </row>
    <row r="11" spans="1:7" x14ac:dyDescent="0.25">
      <c r="A11" s="112"/>
      <c r="B11" s="113" t="s">
        <v>26</v>
      </c>
      <c r="C11" s="114"/>
      <c r="D11" s="114"/>
      <c r="E11" s="6" t="e">
        <f>#REF!</f>
        <v>#REF!</v>
      </c>
    </row>
    <row r="12" spans="1:7" ht="31.5" x14ac:dyDescent="0.25">
      <c r="A12" s="14">
        <v>2</v>
      </c>
      <c r="B12" s="15" t="s">
        <v>27</v>
      </c>
      <c r="C12" s="4">
        <v>1</v>
      </c>
      <c r="D12" s="4" t="s">
        <v>23</v>
      </c>
      <c r="E12" s="5" t="e">
        <f>SUM(E13:E15)</f>
        <v>#REF!</v>
      </c>
      <c r="G12" s="7" t="e">
        <f>(E12/12)*1.1</f>
        <v>#REF!</v>
      </c>
    </row>
    <row r="13" spans="1:7" x14ac:dyDescent="0.25">
      <c r="A13" s="1"/>
      <c r="B13" s="113" t="s">
        <v>28</v>
      </c>
      <c r="C13" s="114"/>
      <c r="D13" s="114"/>
      <c r="E13" s="6" t="e">
        <f>#REF!</f>
        <v>#REF!</v>
      </c>
    </row>
    <row r="14" spans="1:7" x14ac:dyDescent="0.25">
      <c r="A14" s="1"/>
      <c r="B14" s="113" t="s">
        <v>29</v>
      </c>
      <c r="C14" s="114"/>
      <c r="D14" s="114"/>
      <c r="E14" s="6" t="e">
        <f>#REF!</f>
        <v>#REF!</v>
      </c>
    </row>
    <row r="15" spans="1:7" x14ac:dyDescent="0.25">
      <c r="A15" s="1"/>
      <c r="B15" s="113" t="s">
        <v>30</v>
      </c>
      <c r="C15" s="114"/>
      <c r="D15" s="114"/>
      <c r="E15" s="6" t="e">
        <f>#REF!</f>
        <v>#REF!</v>
      </c>
    </row>
    <row r="16" spans="1:7" x14ac:dyDescent="0.25">
      <c r="A16" s="184" t="s">
        <v>31</v>
      </c>
      <c r="B16" s="185"/>
      <c r="C16" s="115"/>
      <c r="D16" s="115"/>
      <c r="E16" s="5" t="e">
        <f>E8+E12</f>
        <v>#REF!</v>
      </c>
    </row>
    <row r="17" spans="1:5" x14ac:dyDescent="0.25">
      <c r="A17" s="186" t="s">
        <v>12</v>
      </c>
      <c r="B17" s="187"/>
      <c r="C17" s="116"/>
      <c r="D17" s="116"/>
      <c r="E17" s="5" t="e">
        <f>E16*0.1</f>
        <v>#REF!</v>
      </c>
    </row>
    <row r="18" spans="1:5" x14ac:dyDescent="0.25">
      <c r="A18" s="186" t="s">
        <v>32</v>
      </c>
      <c r="B18" s="187"/>
      <c r="C18" s="116"/>
      <c r="D18" s="116"/>
      <c r="E18" s="5" t="e">
        <f>ROUNDDOWN(E16+E17,-3)</f>
        <v>#REF!</v>
      </c>
    </row>
    <row r="19" spans="1:5" ht="15.75" customHeight="1" x14ac:dyDescent="0.25">
      <c r="A19" s="8" t="s">
        <v>33</v>
      </c>
      <c r="B19" s="180" t="e">
        <f>PROPER(IF(E18=0,"nol",IF(E18&lt;0,"minus ","")&amp;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IF(--MID(TEXT(ABS(E18),"000000000000000"),1,3)=0,"",MID(TEXT(ABS(E18),"000000000000000"),1,1)&amp;" ratus "&amp;MID(TEXT(ABS(E18),"000000000000000"),2,1)&amp;" puluh "&amp;MID(TEXT(ABS(E18),"000000000000000"),3,1)&amp;" trilyun ")&amp;IF(--MID(TEXT(ABS(E18),"000000000000000"),4,3)=0,"",MID(TEXT(ABS(E18),"000000000000000"),4,1)&amp;" ratus "&amp;MID(TEXT(ABS(E18),"000000000000000"),5,1)&amp;" puluh "&amp;MID(TEXT(ABS(E18),"000000000000000"),6,1)&amp;" milyar ")&amp;IF(--MID(TEXT(ABS(E18),"000000000000000"),7,3)=0,"",MID(TEXT(ABS(E18),"000000000000000"),7,1)&amp;" ratus "&amp;MID(TEXT(ABS(E18),"000000000000000"),8,1)&amp;" puluh "&amp;MID(TEXT(ABS(E18),"000000000000000"),9,1)&amp;" juta ")&amp;IF(--MID(TEXT(ABS(E18),"000000000000000"),10,3)=0,"",IF(--MID(TEXT(ABS(E18),"000000000000000"),10,3)=1,"*",MID(TEXT(ABS(E18),"000000000000000"),10,1)&amp;" ratus "&amp;MID(TEXT(ABS(E18),"000000000000000"),11,1)&amp;" puluh ")&amp;MID(TEXT(ABS(E18),"000000000000000"),12,1)&amp;" ribu ")&amp;IF(--MID(TEXT(ABS(E18),"000000000000000"),13,3)=0,"",MID(TEXT(ABS(E18),"000000000000000"),13,1)&amp;" ratus "&amp;MID(TEXT(ABS(E18),"000000000000000"),14,1)&amp;" puluh "&amp;MID(TEXT(ABS(E18),"000000000000000"),15,1)),1,"satu"),2,"dua"),3,"tiga"),4,"empat"),5,"lima"),6,"enam"),7,"tujuh"),8,"delapan"),9,"sembilan"),"0 ratus",""),"0 puluh",""),"satu puluh 0","sepuluh"),"satu puluh satu","sebelas"),"satu puluh dua","duabelas"),"satu puluh tiga","tigabelas"),"satu puluh empat","empatbelas"),"satu puluh lima","lima belas"),"satu puluh enam","enambelas"),"satu puluh tujuh","tujuhbelas"),"satu puluh delapan","delapanbelas"),"satu puluh sembilan","sembilan belas"),"satu ratus","seratus"),"*satu ribu","seribu"),0,""))," "," ")))&amp;" Rupiah"</f>
        <v>#REF!</v>
      </c>
      <c r="C19" s="180"/>
      <c r="D19" s="180"/>
      <c r="E19" s="180"/>
    </row>
    <row r="20" spans="1:5" x14ac:dyDescent="0.25">
      <c r="A20" s="9"/>
      <c r="B20" s="181"/>
      <c r="C20" s="181"/>
      <c r="D20" s="181"/>
      <c r="E20" s="181"/>
    </row>
    <row r="21" spans="1:5" x14ac:dyDescent="0.25">
      <c r="C21" s="179" t="s">
        <v>34</v>
      </c>
      <c r="D21" s="179"/>
      <c r="E21" s="179"/>
    </row>
  </sheetData>
  <mergeCells count="7">
    <mergeCell ref="C21:E21"/>
    <mergeCell ref="B19:E20"/>
    <mergeCell ref="A4:E4"/>
    <mergeCell ref="A5:E5"/>
    <mergeCell ref="A16:B16"/>
    <mergeCell ref="A17:B17"/>
    <mergeCell ref="A18:B18"/>
  </mergeCells>
  <printOptions horizontalCentered="1"/>
  <pageMargins left="0.7" right="0.7" top="0.75" bottom="0.75" header="0.3" footer="0.3"/>
  <pageSetup paperSize="9" scale="92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95"/>
  <sheetViews>
    <sheetView topLeftCell="A177" zoomScale="86" workbookViewId="0">
      <selection activeCell="H8" sqref="H8"/>
    </sheetView>
  </sheetViews>
  <sheetFormatPr defaultColWidth="9" defaultRowHeight="15.75" x14ac:dyDescent="0.25"/>
  <cols>
    <col min="2" max="2" width="6.125" customWidth="1"/>
    <col min="3" max="3" width="55.125" customWidth="1"/>
    <col min="4" max="4" width="6.125" customWidth="1"/>
    <col min="5" max="5" width="3.125" customWidth="1"/>
    <col min="6" max="6" width="6" customWidth="1"/>
    <col min="7" max="8" width="16.625" customWidth="1"/>
  </cols>
  <sheetData>
    <row r="3" spans="2:8" ht="21" x14ac:dyDescent="0.35">
      <c r="B3" s="16"/>
      <c r="C3" s="16" t="s">
        <v>36</v>
      </c>
      <c r="D3" s="17"/>
      <c r="E3" s="18"/>
      <c r="F3" s="19"/>
      <c r="G3" s="16"/>
      <c r="H3" s="16"/>
    </row>
    <row r="4" spans="2:8" x14ac:dyDescent="0.25">
      <c r="B4" s="20"/>
      <c r="C4" s="20"/>
      <c r="D4" s="21"/>
      <c r="E4" s="22"/>
      <c r="F4" s="23"/>
      <c r="G4" s="20"/>
      <c r="H4" s="20"/>
    </row>
    <row r="5" spans="2:8" ht="18.75" x14ac:dyDescent="0.25">
      <c r="B5" s="211" t="s">
        <v>3</v>
      </c>
      <c r="C5" s="194" t="s">
        <v>37</v>
      </c>
      <c r="D5" s="194" t="s">
        <v>38</v>
      </c>
      <c r="E5" s="197" t="s">
        <v>2</v>
      </c>
      <c r="F5" s="198"/>
      <c r="G5" s="188" t="s">
        <v>39</v>
      </c>
      <c r="H5" s="189"/>
    </row>
    <row r="6" spans="2:8" ht="56.25" x14ac:dyDescent="0.25">
      <c r="B6" s="212"/>
      <c r="C6" s="195"/>
      <c r="D6" s="196"/>
      <c r="E6" s="199"/>
      <c r="F6" s="200"/>
      <c r="G6" s="24" t="s">
        <v>40</v>
      </c>
      <c r="H6" s="25" t="s">
        <v>41</v>
      </c>
    </row>
    <row r="7" spans="2:8" ht="18.75" x14ac:dyDescent="0.3">
      <c r="B7" s="26" t="s">
        <v>8</v>
      </c>
      <c r="C7" s="190" t="s">
        <v>42</v>
      </c>
      <c r="D7" s="191"/>
      <c r="E7" s="191"/>
      <c r="F7" s="191"/>
      <c r="G7" s="191"/>
      <c r="H7" s="192"/>
    </row>
    <row r="8" spans="2:8" ht="30" x14ac:dyDescent="0.25">
      <c r="B8" s="27">
        <v>1</v>
      </c>
      <c r="C8" s="28" t="s">
        <v>43</v>
      </c>
      <c r="D8" s="29" t="s">
        <v>44</v>
      </c>
      <c r="E8" s="30">
        <v>17</v>
      </c>
      <c r="F8" s="31" t="s">
        <v>16</v>
      </c>
      <c r="G8" s="32">
        <v>722000</v>
      </c>
      <c r="H8" s="33">
        <f t="shared" ref="H8:H43" si="0">G8*E8</f>
        <v>12274000</v>
      </c>
    </row>
    <row r="9" spans="2:8" ht="30" x14ac:dyDescent="0.25">
      <c r="B9" s="27">
        <v>2</v>
      </c>
      <c r="C9" s="28" t="s">
        <v>43</v>
      </c>
      <c r="D9" s="29" t="s">
        <v>44</v>
      </c>
      <c r="E9" s="30">
        <v>30</v>
      </c>
      <c r="F9" s="31" t="s">
        <v>16</v>
      </c>
      <c r="G9" s="34">
        <v>722000</v>
      </c>
      <c r="H9" s="33">
        <f t="shared" si="0"/>
        <v>21660000</v>
      </c>
    </row>
    <row r="10" spans="2:8" ht="30" x14ac:dyDescent="0.25">
      <c r="B10" s="27">
        <v>3</v>
      </c>
      <c r="C10" s="28" t="s">
        <v>43</v>
      </c>
      <c r="D10" s="29" t="s">
        <v>44</v>
      </c>
      <c r="E10" s="30">
        <v>16</v>
      </c>
      <c r="F10" s="31" t="s">
        <v>16</v>
      </c>
      <c r="G10" s="34">
        <v>722000</v>
      </c>
      <c r="H10" s="33">
        <f t="shared" si="0"/>
        <v>11552000</v>
      </c>
    </row>
    <row r="11" spans="2:8" ht="30" x14ac:dyDescent="0.25">
      <c r="B11" s="27">
        <v>4</v>
      </c>
      <c r="C11" s="28" t="s">
        <v>45</v>
      </c>
      <c r="D11" s="29" t="s">
        <v>44</v>
      </c>
      <c r="E11" s="35">
        <v>1</v>
      </c>
      <c r="F11" s="28" t="s">
        <v>35</v>
      </c>
      <c r="G11" s="34">
        <v>535000</v>
      </c>
      <c r="H11" s="33">
        <f t="shared" si="0"/>
        <v>535000</v>
      </c>
    </row>
    <row r="12" spans="2:8" x14ac:dyDescent="0.25">
      <c r="B12" s="27">
        <v>5</v>
      </c>
      <c r="C12" s="31" t="s">
        <v>46</v>
      </c>
      <c r="D12" s="29" t="s">
        <v>44</v>
      </c>
      <c r="E12" s="30">
        <v>1</v>
      </c>
      <c r="F12" s="31" t="s">
        <v>35</v>
      </c>
      <c r="G12" s="34">
        <v>250000</v>
      </c>
      <c r="H12" s="33">
        <f t="shared" si="0"/>
        <v>250000</v>
      </c>
    </row>
    <row r="13" spans="2:8" ht="30" x14ac:dyDescent="0.25">
      <c r="B13" s="27">
        <v>6</v>
      </c>
      <c r="C13" s="28" t="s">
        <v>43</v>
      </c>
      <c r="D13" s="29" t="s">
        <v>44</v>
      </c>
      <c r="E13" s="30">
        <v>4</v>
      </c>
      <c r="F13" s="31" t="s">
        <v>16</v>
      </c>
      <c r="G13" s="32">
        <v>722000</v>
      </c>
      <c r="H13" s="33">
        <f t="shared" si="0"/>
        <v>2888000</v>
      </c>
    </row>
    <row r="14" spans="2:8" ht="30" x14ac:dyDescent="0.25">
      <c r="B14" s="27">
        <v>7</v>
      </c>
      <c r="C14" s="28" t="s">
        <v>47</v>
      </c>
      <c r="D14" s="29" t="s">
        <v>44</v>
      </c>
      <c r="E14" s="30">
        <v>17</v>
      </c>
      <c r="F14" s="31" t="s">
        <v>16</v>
      </c>
      <c r="G14" s="36">
        <v>715000</v>
      </c>
      <c r="H14" s="33">
        <f t="shared" si="0"/>
        <v>12155000</v>
      </c>
    </row>
    <row r="15" spans="2:8" x14ac:dyDescent="0.25">
      <c r="B15" s="27">
        <v>11</v>
      </c>
      <c r="C15" s="28" t="s">
        <v>48</v>
      </c>
      <c r="D15" s="29" t="s">
        <v>44</v>
      </c>
      <c r="E15" s="30">
        <v>2</v>
      </c>
      <c r="F15" s="31" t="s">
        <v>35</v>
      </c>
      <c r="G15" s="37">
        <v>375000</v>
      </c>
      <c r="H15" s="33">
        <f t="shared" si="0"/>
        <v>750000</v>
      </c>
    </row>
    <row r="16" spans="2:8" ht="30" x14ac:dyDescent="0.25">
      <c r="B16" s="27">
        <v>12</v>
      </c>
      <c r="C16" s="28" t="s">
        <v>47</v>
      </c>
      <c r="D16" s="29" t="s">
        <v>49</v>
      </c>
      <c r="E16" s="30">
        <v>23</v>
      </c>
      <c r="F16" s="31" t="s">
        <v>16</v>
      </c>
      <c r="G16" s="34">
        <v>715000</v>
      </c>
      <c r="H16" s="33">
        <f t="shared" si="0"/>
        <v>16445000</v>
      </c>
    </row>
    <row r="17" spans="2:8" ht="30" x14ac:dyDescent="0.25">
      <c r="B17" s="27">
        <v>13</v>
      </c>
      <c r="C17" s="28" t="s">
        <v>50</v>
      </c>
      <c r="D17" s="29" t="s">
        <v>49</v>
      </c>
      <c r="E17" s="30">
        <v>1</v>
      </c>
      <c r="F17" s="31" t="s">
        <v>35</v>
      </c>
      <c r="G17" s="38">
        <v>540000</v>
      </c>
      <c r="H17" s="33">
        <f t="shared" si="0"/>
        <v>540000</v>
      </c>
    </row>
    <row r="18" spans="2:8" x14ac:dyDescent="0.25">
      <c r="B18" s="27">
        <v>14</v>
      </c>
      <c r="C18" s="31" t="s">
        <v>51</v>
      </c>
      <c r="D18" s="29" t="s">
        <v>49</v>
      </c>
      <c r="E18" s="30">
        <v>2</v>
      </c>
      <c r="F18" s="31" t="s">
        <v>16</v>
      </c>
      <c r="G18" s="39">
        <v>105000</v>
      </c>
      <c r="H18" s="33">
        <f t="shared" si="0"/>
        <v>210000</v>
      </c>
    </row>
    <row r="19" spans="2:8" x14ac:dyDescent="0.25">
      <c r="B19" s="27">
        <v>15</v>
      </c>
      <c r="C19" s="28" t="s">
        <v>52</v>
      </c>
      <c r="D19" s="29" t="s">
        <v>49</v>
      </c>
      <c r="E19" s="30">
        <v>1</v>
      </c>
      <c r="F19" s="31" t="s">
        <v>35</v>
      </c>
      <c r="G19" s="38">
        <v>75000</v>
      </c>
      <c r="H19" s="33">
        <f t="shared" si="0"/>
        <v>75000</v>
      </c>
    </row>
    <row r="20" spans="2:8" ht="30" x14ac:dyDescent="0.25">
      <c r="B20" s="27">
        <v>16</v>
      </c>
      <c r="C20" s="28" t="s">
        <v>50</v>
      </c>
      <c r="D20" s="29" t="s">
        <v>49</v>
      </c>
      <c r="E20" s="30">
        <v>1</v>
      </c>
      <c r="F20" s="31" t="s">
        <v>35</v>
      </c>
      <c r="G20" s="38">
        <v>540000</v>
      </c>
      <c r="H20" s="33">
        <f t="shared" si="0"/>
        <v>540000</v>
      </c>
    </row>
    <row r="21" spans="2:8" x14ac:dyDescent="0.25">
      <c r="B21" s="27">
        <v>17</v>
      </c>
      <c r="C21" s="31" t="s">
        <v>53</v>
      </c>
      <c r="D21" s="29" t="s">
        <v>49</v>
      </c>
      <c r="E21" s="30">
        <v>1</v>
      </c>
      <c r="F21" s="31" t="s">
        <v>35</v>
      </c>
      <c r="G21" s="38">
        <v>18720000</v>
      </c>
      <c r="H21" s="33">
        <f t="shared" si="0"/>
        <v>18720000</v>
      </c>
    </row>
    <row r="22" spans="2:8" ht="30" x14ac:dyDescent="0.25">
      <c r="B22" s="27">
        <v>18</v>
      </c>
      <c r="C22" s="28" t="s">
        <v>54</v>
      </c>
      <c r="D22" s="29" t="s">
        <v>49</v>
      </c>
      <c r="E22" s="30">
        <v>1</v>
      </c>
      <c r="F22" s="31" t="s">
        <v>35</v>
      </c>
      <c r="G22" s="39">
        <v>500000</v>
      </c>
      <c r="H22" s="33">
        <f t="shared" si="0"/>
        <v>500000</v>
      </c>
    </row>
    <row r="23" spans="2:8" x14ac:dyDescent="0.25">
      <c r="B23" s="27">
        <v>19</v>
      </c>
      <c r="C23" s="28" t="s">
        <v>55</v>
      </c>
      <c r="D23" s="29" t="s">
        <v>49</v>
      </c>
      <c r="E23" s="30">
        <v>4</v>
      </c>
      <c r="F23" s="31" t="s">
        <v>16</v>
      </c>
      <c r="G23" s="39">
        <v>775000</v>
      </c>
      <c r="H23" s="33">
        <f t="shared" si="0"/>
        <v>3100000</v>
      </c>
    </row>
    <row r="24" spans="2:8" x14ac:dyDescent="0.25">
      <c r="B24" s="27">
        <v>20</v>
      </c>
      <c r="C24" s="31" t="s">
        <v>56</v>
      </c>
      <c r="D24" s="29" t="s">
        <v>49</v>
      </c>
      <c r="E24" s="30">
        <v>1</v>
      </c>
      <c r="F24" s="31" t="s">
        <v>35</v>
      </c>
      <c r="G24" s="39">
        <v>450000</v>
      </c>
      <c r="H24" s="33">
        <f t="shared" si="0"/>
        <v>450000</v>
      </c>
    </row>
    <row r="25" spans="2:8" ht="30" x14ac:dyDescent="0.25">
      <c r="B25" s="27">
        <v>21</v>
      </c>
      <c r="C25" s="28" t="s">
        <v>57</v>
      </c>
      <c r="D25" s="29" t="s">
        <v>58</v>
      </c>
      <c r="E25" s="30">
        <v>1</v>
      </c>
      <c r="F25" s="31" t="s">
        <v>35</v>
      </c>
      <c r="G25" s="37">
        <v>4329000</v>
      </c>
      <c r="H25" s="33">
        <f t="shared" si="0"/>
        <v>4329000</v>
      </c>
    </row>
    <row r="26" spans="2:8" ht="30" x14ac:dyDescent="0.25">
      <c r="B26" s="27">
        <v>22</v>
      </c>
      <c r="C26" s="28" t="s">
        <v>59</v>
      </c>
      <c r="D26" s="29" t="s">
        <v>58</v>
      </c>
      <c r="E26" s="30">
        <v>1</v>
      </c>
      <c r="F26" s="31" t="s">
        <v>35</v>
      </c>
      <c r="G26" s="36">
        <v>1375000</v>
      </c>
      <c r="H26" s="33">
        <f t="shared" si="0"/>
        <v>1375000</v>
      </c>
    </row>
    <row r="27" spans="2:8" ht="30" x14ac:dyDescent="0.25">
      <c r="B27" s="27">
        <v>23</v>
      </c>
      <c r="C27" s="28" t="s">
        <v>43</v>
      </c>
      <c r="D27" s="29" t="s">
        <v>58</v>
      </c>
      <c r="E27" s="30">
        <v>6</v>
      </c>
      <c r="F27" s="31" t="s">
        <v>16</v>
      </c>
      <c r="G27" s="36">
        <v>722000</v>
      </c>
      <c r="H27" s="33">
        <f t="shared" si="0"/>
        <v>4332000</v>
      </c>
    </row>
    <row r="28" spans="2:8" ht="30" x14ac:dyDescent="0.25">
      <c r="B28" s="27">
        <v>24</v>
      </c>
      <c r="C28" s="28" t="s">
        <v>47</v>
      </c>
      <c r="D28" s="29" t="s">
        <v>58</v>
      </c>
      <c r="E28" s="30">
        <v>2</v>
      </c>
      <c r="F28" s="31" t="s">
        <v>16</v>
      </c>
      <c r="G28" s="38">
        <v>715000</v>
      </c>
      <c r="H28" s="33">
        <f t="shared" si="0"/>
        <v>1430000</v>
      </c>
    </row>
    <row r="29" spans="2:8" ht="30" x14ac:dyDescent="0.25">
      <c r="B29" s="27">
        <v>28</v>
      </c>
      <c r="C29" s="28" t="s">
        <v>60</v>
      </c>
      <c r="D29" s="29" t="s">
        <v>58</v>
      </c>
      <c r="E29" s="30">
        <v>8</v>
      </c>
      <c r="F29" s="31" t="s">
        <v>16</v>
      </c>
      <c r="G29" s="37">
        <v>125000</v>
      </c>
      <c r="H29" s="33">
        <f t="shared" si="0"/>
        <v>1000000</v>
      </c>
    </row>
    <row r="30" spans="2:8" x14ac:dyDescent="0.25">
      <c r="B30" s="27">
        <v>29</v>
      </c>
      <c r="C30" s="28" t="s">
        <v>61</v>
      </c>
      <c r="D30" s="29" t="s">
        <v>62</v>
      </c>
      <c r="E30" s="30">
        <v>1</v>
      </c>
      <c r="F30" s="31" t="s">
        <v>5</v>
      </c>
      <c r="G30" s="32">
        <v>26637300</v>
      </c>
      <c r="H30" s="33">
        <f t="shared" si="0"/>
        <v>26637300</v>
      </c>
    </row>
    <row r="31" spans="2:8" x14ac:dyDescent="0.25">
      <c r="B31" s="27">
        <v>30</v>
      </c>
      <c r="C31" s="28" t="s">
        <v>63</v>
      </c>
      <c r="D31" s="29" t="s">
        <v>62</v>
      </c>
      <c r="E31" s="30">
        <v>6</v>
      </c>
      <c r="F31" s="31" t="s">
        <v>16</v>
      </c>
      <c r="G31" s="36">
        <v>20000</v>
      </c>
      <c r="H31" s="33">
        <f t="shared" si="0"/>
        <v>120000</v>
      </c>
    </row>
    <row r="32" spans="2:8" x14ac:dyDescent="0.25">
      <c r="B32" s="27">
        <v>31</v>
      </c>
      <c r="C32" s="28" t="s">
        <v>64</v>
      </c>
      <c r="D32" s="29" t="s">
        <v>62</v>
      </c>
      <c r="E32" s="30">
        <v>1</v>
      </c>
      <c r="F32" s="31" t="s">
        <v>35</v>
      </c>
      <c r="G32" s="37">
        <v>33795000</v>
      </c>
      <c r="H32" s="33">
        <f t="shared" si="0"/>
        <v>33795000</v>
      </c>
    </row>
    <row r="33" spans="2:8" ht="30" x14ac:dyDescent="0.25">
      <c r="B33" s="213">
        <v>32</v>
      </c>
      <c r="C33" s="28" t="s">
        <v>65</v>
      </c>
      <c r="D33" s="29" t="s">
        <v>62</v>
      </c>
      <c r="E33" s="30">
        <v>2</v>
      </c>
      <c r="F33" s="31" t="s">
        <v>15</v>
      </c>
      <c r="G33" s="37">
        <v>11111300</v>
      </c>
      <c r="H33" s="33">
        <f t="shared" si="0"/>
        <v>22222600</v>
      </c>
    </row>
    <row r="34" spans="2:8" x14ac:dyDescent="0.25">
      <c r="B34" s="213"/>
      <c r="C34" s="28" t="s">
        <v>66</v>
      </c>
      <c r="D34" s="29" t="s">
        <v>62</v>
      </c>
      <c r="E34" s="30">
        <v>2</v>
      </c>
      <c r="F34" s="31" t="s">
        <v>15</v>
      </c>
      <c r="G34" s="36"/>
      <c r="H34" s="33">
        <f t="shared" si="0"/>
        <v>0</v>
      </c>
    </row>
    <row r="35" spans="2:8" x14ac:dyDescent="0.25">
      <c r="B35" s="213"/>
      <c r="C35" s="28" t="s">
        <v>67</v>
      </c>
      <c r="D35" s="29" t="s">
        <v>62</v>
      </c>
      <c r="E35" s="30">
        <v>12</v>
      </c>
      <c r="F35" s="31" t="s">
        <v>68</v>
      </c>
      <c r="G35" s="36"/>
      <c r="H35" s="33">
        <f t="shared" si="0"/>
        <v>0</v>
      </c>
    </row>
    <row r="36" spans="2:8" x14ac:dyDescent="0.25">
      <c r="B36" s="213"/>
      <c r="C36" s="28" t="s">
        <v>69</v>
      </c>
      <c r="D36" s="29" t="s">
        <v>62</v>
      </c>
      <c r="E36" s="30">
        <v>12</v>
      </c>
      <c r="F36" s="31" t="s">
        <v>68</v>
      </c>
      <c r="G36" s="36"/>
      <c r="H36" s="33">
        <f t="shared" si="0"/>
        <v>0</v>
      </c>
    </row>
    <row r="37" spans="2:8" x14ac:dyDescent="0.25">
      <c r="B37" s="27">
        <v>33</v>
      </c>
      <c r="C37" s="28" t="s">
        <v>70</v>
      </c>
      <c r="D37" s="29" t="s">
        <v>62</v>
      </c>
      <c r="E37" s="30">
        <v>2</v>
      </c>
      <c r="F37" s="31" t="s">
        <v>16</v>
      </c>
      <c r="G37" s="36">
        <v>3056000</v>
      </c>
      <c r="H37" s="33">
        <f t="shared" si="0"/>
        <v>6112000</v>
      </c>
    </row>
    <row r="38" spans="2:8" x14ac:dyDescent="0.25">
      <c r="B38" s="27">
        <v>34</v>
      </c>
      <c r="C38" s="31" t="s">
        <v>71</v>
      </c>
      <c r="D38" s="29" t="s">
        <v>62</v>
      </c>
      <c r="E38" s="30">
        <v>1</v>
      </c>
      <c r="F38" s="31" t="s">
        <v>35</v>
      </c>
      <c r="G38" s="36">
        <v>16110000</v>
      </c>
      <c r="H38" s="33">
        <f t="shared" si="0"/>
        <v>16110000</v>
      </c>
    </row>
    <row r="39" spans="2:8" ht="30" x14ac:dyDescent="0.25">
      <c r="B39" s="27">
        <v>35</v>
      </c>
      <c r="C39" s="28" t="s">
        <v>72</v>
      </c>
      <c r="D39" s="29" t="s">
        <v>73</v>
      </c>
      <c r="E39" s="40">
        <v>1</v>
      </c>
      <c r="F39" s="41" t="s">
        <v>15</v>
      </c>
      <c r="G39" s="37">
        <v>540000</v>
      </c>
      <c r="H39" s="33">
        <f t="shared" si="0"/>
        <v>540000</v>
      </c>
    </row>
    <row r="40" spans="2:8" ht="30" x14ac:dyDescent="0.25">
      <c r="B40" s="27">
        <v>36</v>
      </c>
      <c r="C40" s="28" t="s">
        <v>74</v>
      </c>
      <c r="D40" s="29" t="s">
        <v>73</v>
      </c>
      <c r="E40" s="40">
        <v>1</v>
      </c>
      <c r="F40" s="41" t="s">
        <v>35</v>
      </c>
      <c r="G40" s="37">
        <v>600000</v>
      </c>
      <c r="H40" s="33">
        <f t="shared" si="0"/>
        <v>600000</v>
      </c>
    </row>
    <row r="41" spans="2:8" ht="30" x14ac:dyDescent="0.25">
      <c r="B41" s="27">
        <v>37</v>
      </c>
      <c r="C41" s="28" t="s">
        <v>57</v>
      </c>
      <c r="D41" s="29" t="s">
        <v>73</v>
      </c>
      <c r="E41" s="40">
        <v>1</v>
      </c>
      <c r="F41" s="41" t="s">
        <v>35</v>
      </c>
      <c r="G41" s="37">
        <v>4329000</v>
      </c>
      <c r="H41" s="33">
        <f t="shared" si="0"/>
        <v>4329000</v>
      </c>
    </row>
    <row r="42" spans="2:8" x14ac:dyDescent="0.25">
      <c r="B42" s="27">
        <v>38</v>
      </c>
      <c r="C42" s="31" t="s">
        <v>75</v>
      </c>
      <c r="D42" s="29" t="s">
        <v>73</v>
      </c>
      <c r="E42" s="40">
        <v>2</v>
      </c>
      <c r="F42" s="41" t="s">
        <v>35</v>
      </c>
      <c r="G42" s="37">
        <v>1000000</v>
      </c>
      <c r="H42" s="33">
        <f t="shared" si="0"/>
        <v>2000000</v>
      </c>
    </row>
    <row r="43" spans="2:8" x14ac:dyDescent="0.25">
      <c r="B43" s="27">
        <v>41</v>
      </c>
      <c r="C43" s="28" t="s">
        <v>76</v>
      </c>
      <c r="D43" s="29" t="s">
        <v>73</v>
      </c>
      <c r="E43" s="40">
        <v>1</v>
      </c>
      <c r="F43" s="41" t="s">
        <v>16</v>
      </c>
      <c r="G43" s="36">
        <v>23108000</v>
      </c>
      <c r="H43" s="33">
        <f t="shared" si="0"/>
        <v>23108000</v>
      </c>
    </row>
    <row r="44" spans="2:8" x14ac:dyDescent="0.25">
      <c r="D44" s="10"/>
      <c r="E44" s="42"/>
      <c r="F44" s="43"/>
    </row>
    <row r="45" spans="2:8" ht="21" x14ac:dyDescent="0.35">
      <c r="B45" s="16"/>
      <c r="C45" s="16" t="s">
        <v>77</v>
      </c>
      <c r="D45" s="17"/>
      <c r="E45" s="18"/>
      <c r="F45" s="19"/>
      <c r="G45" s="16"/>
      <c r="H45" s="16"/>
    </row>
    <row r="46" spans="2:8" x14ac:dyDescent="0.25">
      <c r="B46" s="20"/>
      <c r="C46" s="20"/>
      <c r="D46" s="21"/>
      <c r="E46" s="22"/>
      <c r="F46" s="23"/>
      <c r="G46" s="20"/>
      <c r="H46" s="20"/>
    </row>
    <row r="47" spans="2:8" ht="18.75" x14ac:dyDescent="0.25">
      <c r="B47" s="211" t="s">
        <v>3</v>
      </c>
      <c r="C47" s="194" t="s">
        <v>37</v>
      </c>
      <c r="D47" s="194" t="s">
        <v>38</v>
      </c>
      <c r="E47" s="197" t="s">
        <v>2</v>
      </c>
      <c r="F47" s="198"/>
      <c r="G47" s="188" t="s">
        <v>39</v>
      </c>
      <c r="H47" s="189"/>
    </row>
    <row r="48" spans="2:8" ht="56.25" x14ac:dyDescent="0.25">
      <c r="B48" s="212"/>
      <c r="C48" s="195"/>
      <c r="D48" s="196"/>
      <c r="E48" s="199"/>
      <c r="F48" s="200"/>
      <c r="G48" s="24" t="s">
        <v>40</v>
      </c>
      <c r="H48" s="25" t="s">
        <v>41</v>
      </c>
    </row>
    <row r="49" spans="2:8" ht="18.75" x14ac:dyDescent="0.3">
      <c r="B49" s="26" t="s">
        <v>8</v>
      </c>
      <c r="C49" s="190" t="s">
        <v>42</v>
      </c>
      <c r="D49" s="191"/>
      <c r="E49" s="191"/>
      <c r="F49" s="191"/>
      <c r="G49" s="191"/>
      <c r="H49" s="192"/>
    </row>
    <row r="50" spans="2:8" x14ac:dyDescent="0.25">
      <c r="B50" s="27">
        <v>1</v>
      </c>
      <c r="C50" s="28" t="s">
        <v>78</v>
      </c>
      <c r="D50" s="29" t="s">
        <v>44</v>
      </c>
      <c r="E50" s="30">
        <v>2</v>
      </c>
      <c r="F50" s="31" t="s">
        <v>16</v>
      </c>
      <c r="G50" s="32">
        <v>375000</v>
      </c>
      <c r="H50" s="33">
        <f t="shared" ref="H50:H69" si="1">G50*E50</f>
        <v>750000</v>
      </c>
    </row>
    <row r="51" spans="2:8" x14ac:dyDescent="0.25">
      <c r="B51" s="27">
        <v>2</v>
      </c>
      <c r="C51" s="28" t="s">
        <v>79</v>
      </c>
      <c r="D51" s="29" t="s">
        <v>44</v>
      </c>
      <c r="E51" s="30">
        <v>2</v>
      </c>
      <c r="F51" s="31" t="s">
        <v>16</v>
      </c>
      <c r="G51" s="34">
        <v>110000</v>
      </c>
      <c r="H51" s="33">
        <f t="shared" si="1"/>
        <v>220000</v>
      </c>
    </row>
    <row r="52" spans="2:8" ht="30" x14ac:dyDescent="0.25">
      <c r="B52" s="27">
        <v>3</v>
      </c>
      <c r="C52" s="28" t="s">
        <v>60</v>
      </c>
      <c r="D52" s="29" t="s">
        <v>44</v>
      </c>
      <c r="E52" s="30">
        <v>8</v>
      </c>
      <c r="F52" s="31" t="s">
        <v>16</v>
      </c>
      <c r="G52" s="34">
        <v>125000</v>
      </c>
      <c r="H52" s="33">
        <f t="shared" si="1"/>
        <v>1000000</v>
      </c>
    </row>
    <row r="53" spans="2:8" x14ac:dyDescent="0.25">
      <c r="B53" s="27">
        <v>7</v>
      </c>
      <c r="C53" s="28" t="s">
        <v>80</v>
      </c>
      <c r="D53" s="29" t="s">
        <v>44</v>
      </c>
      <c r="E53" s="30">
        <v>2</v>
      </c>
      <c r="F53" s="31" t="s">
        <v>16</v>
      </c>
      <c r="G53" s="36">
        <v>75000</v>
      </c>
      <c r="H53" s="33">
        <f t="shared" si="1"/>
        <v>150000</v>
      </c>
    </row>
    <row r="54" spans="2:8" ht="30" x14ac:dyDescent="0.25">
      <c r="B54" s="27">
        <v>12</v>
      </c>
      <c r="C54" s="28" t="s">
        <v>60</v>
      </c>
      <c r="D54" s="29" t="s">
        <v>49</v>
      </c>
      <c r="E54" s="30">
        <v>8</v>
      </c>
      <c r="F54" s="31" t="s">
        <v>16</v>
      </c>
      <c r="G54" s="36">
        <v>125000</v>
      </c>
      <c r="H54" s="33">
        <f t="shared" si="1"/>
        <v>1000000</v>
      </c>
    </row>
    <row r="55" spans="2:8" x14ac:dyDescent="0.25">
      <c r="B55" s="27">
        <v>19</v>
      </c>
      <c r="C55" s="28" t="s">
        <v>81</v>
      </c>
      <c r="D55" s="29" t="s">
        <v>49</v>
      </c>
      <c r="E55" s="30">
        <v>1</v>
      </c>
      <c r="F55" s="31" t="s">
        <v>35</v>
      </c>
      <c r="G55" s="38">
        <v>12000</v>
      </c>
      <c r="H55" s="33">
        <f t="shared" si="1"/>
        <v>12000</v>
      </c>
    </row>
    <row r="56" spans="2:8" ht="30" x14ac:dyDescent="0.25">
      <c r="B56" s="27">
        <v>20</v>
      </c>
      <c r="C56" s="28" t="s">
        <v>13</v>
      </c>
      <c r="D56" s="29" t="s">
        <v>58</v>
      </c>
      <c r="E56" s="30">
        <v>1</v>
      </c>
      <c r="F56" s="31" t="s">
        <v>82</v>
      </c>
      <c r="G56" s="36">
        <v>160538000</v>
      </c>
      <c r="H56" s="33">
        <f t="shared" si="1"/>
        <v>160538000</v>
      </c>
    </row>
    <row r="57" spans="2:8" x14ac:dyDescent="0.25">
      <c r="B57" s="27">
        <v>21</v>
      </c>
      <c r="C57" s="28" t="s">
        <v>83</v>
      </c>
      <c r="D57" s="29" t="s">
        <v>58</v>
      </c>
      <c r="E57" s="30">
        <v>1</v>
      </c>
      <c r="F57" s="31" t="s">
        <v>35</v>
      </c>
      <c r="G57" s="36">
        <v>6417000</v>
      </c>
      <c r="H57" s="33">
        <f t="shared" si="1"/>
        <v>6417000</v>
      </c>
    </row>
    <row r="58" spans="2:8" x14ac:dyDescent="0.25">
      <c r="B58" s="27">
        <v>22</v>
      </c>
      <c r="C58" s="28" t="s">
        <v>84</v>
      </c>
      <c r="D58" s="29" t="s">
        <v>58</v>
      </c>
      <c r="E58" s="30">
        <v>1</v>
      </c>
      <c r="F58" s="31" t="s">
        <v>35</v>
      </c>
      <c r="G58" s="36">
        <v>135000</v>
      </c>
      <c r="H58" s="33">
        <f t="shared" si="1"/>
        <v>135000</v>
      </c>
    </row>
    <row r="59" spans="2:8" x14ac:dyDescent="0.25">
      <c r="B59" s="27">
        <v>23</v>
      </c>
      <c r="C59" s="28" t="s">
        <v>85</v>
      </c>
      <c r="D59" s="29" t="s">
        <v>58</v>
      </c>
      <c r="E59" s="30">
        <v>1</v>
      </c>
      <c r="F59" s="31" t="s">
        <v>35</v>
      </c>
      <c r="G59" s="38">
        <v>149000</v>
      </c>
      <c r="H59" s="33">
        <f t="shared" si="1"/>
        <v>149000</v>
      </c>
    </row>
    <row r="60" spans="2:8" x14ac:dyDescent="0.25">
      <c r="B60" s="27">
        <v>24</v>
      </c>
      <c r="C60" s="28" t="s">
        <v>86</v>
      </c>
      <c r="D60" s="29" t="s">
        <v>58</v>
      </c>
      <c r="E60" s="30">
        <v>1</v>
      </c>
      <c r="F60" s="31" t="s">
        <v>35</v>
      </c>
      <c r="G60" s="36">
        <v>104000</v>
      </c>
      <c r="H60" s="33">
        <f t="shared" si="1"/>
        <v>104000</v>
      </c>
    </row>
    <row r="61" spans="2:8" x14ac:dyDescent="0.25">
      <c r="B61" s="27">
        <v>25</v>
      </c>
      <c r="C61" s="44" t="s">
        <v>87</v>
      </c>
      <c r="D61" s="29" t="s">
        <v>58</v>
      </c>
      <c r="E61" s="30">
        <v>4</v>
      </c>
      <c r="F61" s="31" t="s">
        <v>16</v>
      </c>
      <c r="G61" s="45">
        <v>525000</v>
      </c>
      <c r="H61" s="33">
        <f t="shared" si="1"/>
        <v>2100000</v>
      </c>
    </row>
    <row r="62" spans="2:8" ht="30" x14ac:dyDescent="0.25">
      <c r="B62" s="27">
        <v>29</v>
      </c>
      <c r="C62" s="28" t="s">
        <v>60</v>
      </c>
      <c r="D62" s="29" t="s">
        <v>62</v>
      </c>
      <c r="E62" s="30">
        <v>8</v>
      </c>
      <c r="F62" s="31" t="s">
        <v>16</v>
      </c>
      <c r="G62" s="36">
        <v>125000</v>
      </c>
      <c r="H62" s="33">
        <f t="shared" si="1"/>
        <v>1000000</v>
      </c>
    </row>
    <row r="63" spans="2:8" x14ac:dyDescent="0.25">
      <c r="B63" s="27">
        <v>30</v>
      </c>
      <c r="C63" s="28" t="s">
        <v>88</v>
      </c>
      <c r="D63" s="29" t="s">
        <v>62</v>
      </c>
      <c r="E63" s="30">
        <v>1</v>
      </c>
      <c r="F63" s="31" t="s">
        <v>35</v>
      </c>
      <c r="G63" s="36">
        <v>189000</v>
      </c>
      <c r="H63" s="33">
        <f t="shared" si="1"/>
        <v>189000</v>
      </c>
    </row>
    <row r="64" spans="2:8" ht="30" x14ac:dyDescent="0.25">
      <c r="B64" s="27">
        <v>31</v>
      </c>
      <c r="C64" s="28" t="s">
        <v>60</v>
      </c>
      <c r="D64" s="29" t="s">
        <v>73</v>
      </c>
      <c r="E64" s="40">
        <v>8</v>
      </c>
      <c r="F64" s="41" t="s">
        <v>16</v>
      </c>
      <c r="G64" s="36">
        <v>125000</v>
      </c>
      <c r="H64" s="33">
        <f t="shared" si="1"/>
        <v>1000000</v>
      </c>
    </row>
    <row r="65" spans="2:8" x14ac:dyDescent="0.25">
      <c r="B65" s="27">
        <v>36</v>
      </c>
      <c r="C65" s="28" t="s">
        <v>89</v>
      </c>
      <c r="D65" s="29" t="s">
        <v>73</v>
      </c>
      <c r="E65" s="40">
        <v>1</v>
      </c>
      <c r="F65" s="41" t="s">
        <v>35</v>
      </c>
      <c r="G65" s="36">
        <v>85000</v>
      </c>
      <c r="H65" s="33">
        <f t="shared" si="1"/>
        <v>85000</v>
      </c>
    </row>
    <row r="66" spans="2:8" ht="30" x14ac:dyDescent="0.25">
      <c r="B66" s="27">
        <v>37</v>
      </c>
      <c r="C66" s="118" t="s">
        <v>13</v>
      </c>
      <c r="D66" s="29" t="s">
        <v>73</v>
      </c>
      <c r="E66" s="40">
        <v>1</v>
      </c>
      <c r="F66" s="41" t="s">
        <v>82</v>
      </c>
      <c r="G66" s="36">
        <v>160538000</v>
      </c>
      <c r="H66" s="33">
        <f t="shared" si="1"/>
        <v>160538000</v>
      </c>
    </row>
    <row r="67" spans="2:8" x14ac:dyDescent="0.25">
      <c r="B67" s="27">
        <v>38</v>
      </c>
      <c r="C67" s="118" t="s">
        <v>88</v>
      </c>
      <c r="D67" s="29" t="s">
        <v>73</v>
      </c>
      <c r="E67" s="40">
        <v>1</v>
      </c>
      <c r="F67" s="41" t="s">
        <v>35</v>
      </c>
      <c r="G67" s="36">
        <v>189000</v>
      </c>
      <c r="H67" s="33">
        <f t="shared" si="1"/>
        <v>189000</v>
      </c>
    </row>
    <row r="68" spans="2:8" ht="30" x14ac:dyDescent="0.25">
      <c r="B68" s="27">
        <v>39</v>
      </c>
      <c r="C68" s="118" t="s">
        <v>43</v>
      </c>
      <c r="D68" s="29" t="s">
        <v>73</v>
      </c>
      <c r="E68" s="40">
        <v>15</v>
      </c>
      <c r="F68" s="41" t="s">
        <v>16</v>
      </c>
      <c r="G68" s="36">
        <v>722000</v>
      </c>
      <c r="H68" s="33">
        <f t="shared" si="1"/>
        <v>10830000</v>
      </c>
    </row>
    <row r="69" spans="2:8" ht="30" x14ac:dyDescent="0.25">
      <c r="B69" s="27">
        <v>40</v>
      </c>
      <c r="C69" s="28" t="s">
        <v>47</v>
      </c>
      <c r="D69" s="29" t="s">
        <v>73</v>
      </c>
      <c r="E69" s="40">
        <v>29</v>
      </c>
      <c r="F69" s="41" t="s">
        <v>16</v>
      </c>
      <c r="G69" s="36">
        <v>715000</v>
      </c>
      <c r="H69" s="33">
        <f t="shared" si="1"/>
        <v>20735000</v>
      </c>
    </row>
    <row r="70" spans="2:8" x14ac:dyDescent="0.25">
      <c r="D70" s="10"/>
      <c r="E70" s="42"/>
      <c r="F70" s="43"/>
    </row>
    <row r="71" spans="2:8" x14ac:dyDescent="0.25">
      <c r="B71" s="46"/>
      <c r="C71" s="46"/>
      <c r="D71" s="46"/>
      <c r="E71" s="47"/>
      <c r="F71" s="48"/>
      <c r="G71" s="49"/>
    </row>
    <row r="72" spans="2:8" ht="21" x14ac:dyDescent="0.35">
      <c r="B72" s="46"/>
      <c r="C72" s="16" t="s">
        <v>90</v>
      </c>
      <c r="D72" s="46"/>
      <c r="E72" s="47"/>
      <c r="F72" s="48"/>
      <c r="G72" s="49"/>
    </row>
    <row r="73" spans="2:8" x14ac:dyDescent="0.25">
      <c r="B73" s="193"/>
      <c r="C73" s="193"/>
      <c r="D73" s="193"/>
      <c r="E73" s="193"/>
      <c r="F73" s="50"/>
      <c r="G73" s="49"/>
    </row>
    <row r="74" spans="2:8" ht="18.75" x14ac:dyDescent="0.25">
      <c r="B74" s="211" t="s">
        <v>3</v>
      </c>
      <c r="C74" s="194" t="s">
        <v>37</v>
      </c>
      <c r="D74" s="194" t="s">
        <v>38</v>
      </c>
      <c r="E74" s="197" t="s">
        <v>2</v>
      </c>
      <c r="F74" s="198"/>
      <c r="G74" s="188" t="s">
        <v>39</v>
      </c>
      <c r="H74" s="189"/>
    </row>
    <row r="75" spans="2:8" ht="56.25" x14ac:dyDescent="0.25">
      <c r="B75" s="214"/>
      <c r="C75" s="207"/>
      <c r="D75" s="208"/>
      <c r="E75" s="209"/>
      <c r="F75" s="210"/>
      <c r="G75" s="51" t="s">
        <v>40</v>
      </c>
      <c r="H75" s="52" t="s">
        <v>41</v>
      </c>
    </row>
    <row r="76" spans="2:8" ht="18.75" x14ac:dyDescent="0.3">
      <c r="B76" s="26" t="s">
        <v>8</v>
      </c>
      <c r="C76" s="190" t="s">
        <v>42</v>
      </c>
      <c r="D76" s="191"/>
      <c r="E76" s="191"/>
      <c r="F76" s="191"/>
      <c r="G76" s="191"/>
      <c r="H76" s="192"/>
    </row>
    <row r="77" spans="2:8" ht="25.5" x14ac:dyDescent="0.25">
      <c r="B77" s="53">
        <v>1</v>
      </c>
      <c r="C77" s="54" t="s">
        <v>91</v>
      </c>
      <c r="D77" s="55" t="s">
        <v>44</v>
      </c>
      <c r="E77" s="56">
        <v>1</v>
      </c>
      <c r="F77" s="57" t="s">
        <v>35</v>
      </c>
      <c r="G77" s="58">
        <v>500000</v>
      </c>
      <c r="H77" s="58">
        <v>500000</v>
      </c>
    </row>
    <row r="78" spans="2:8" ht="25.5" x14ac:dyDescent="0.25">
      <c r="B78" s="53">
        <v>2</v>
      </c>
      <c r="C78" s="54" t="s">
        <v>92</v>
      </c>
      <c r="D78" s="55" t="s">
        <v>44</v>
      </c>
      <c r="E78" s="56">
        <v>1</v>
      </c>
      <c r="F78" s="57" t="s">
        <v>35</v>
      </c>
      <c r="G78" s="58">
        <v>525000</v>
      </c>
      <c r="H78" s="58">
        <v>525000</v>
      </c>
    </row>
    <row r="79" spans="2:8" x14ac:dyDescent="0.25">
      <c r="B79" s="53">
        <v>3</v>
      </c>
      <c r="C79" s="54" t="s">
        <v>93</v>
      </c>
      <c r="D79" s="55" t="s">
        <v>44</v>
      </c>
      <c r="E79" s="56">
        <v>1</v>
      </c>
      <c r="F79" s="57" t="s">
        <v>5</v>
      </c>
      <c r="G79" s="58">
        <v>300000</v>
      </c>
      <c r="H79" s="58">
        <v>300000</v>
      </c>
    </row>
    <row r="80" spans="2:8" x14ac:dyDescent="0.25">
      <c r="B80" s="53"/>
      <c r="C80" s="59" t="s">
        <v>89</v>
      </c>
      <c r="D80" s="55" t="s">
        <v>49</v>
      </c>
      <c r="E80" s="56">
        <v>1</v>
      </c>
      <c r="F80" s="57" t="s">
        <v>35</v>
      </c>
      <c r="G80" s="58">
        <v>85000</v>
      </c>
      <c r="H80" s="58">
        <v>85000</v>
      </c>
    </row>
    <row r="81" spans="2:8" ht="38.25" x14ac:dyDescent="0.25">
      <c r="B81" s="53"/>
      <c r="C81" s="60" t="s">
        <v>94</v>
      </c>
      <c r="D81" s="55" t="s">
        <v>49</v>
      </c>
      <c r="E81" s="56">
        <v>1</v>
      </c>
      <c r="F81" s="57" t="s">
        <v>35</v>
      </c>
      <c r="G81" s="58">
        <v>650000</v>
      </c>
      <c r="H81" s="58">
        <v>650000</v>
      </c>
    </row>
    <row r="82" spans="2:8" x14ac:dyDescent="0.25">
      <c r="B82" s="53"/>
      <c r="C82" s="59" t="s">
        <v>95</v>
      </c>
      <c r="D82" s="55" t="s">
        <v>49</v>
      </c>
      <c r="E82" s="56">
        <v>1</v>
      </c>
      <c r="F82" s="57" t="s">
        <v>35</v>
      </c>
      <c r="G82" s="58">
        <v>779000</v>
      </c>
      <c r="H82" s="58">
        <v>779000</v>
      </c>
    </row>
    <row r="83" spans="2:8" ht="25.5" x14ac:dyDescent="0.25">
      <c r="B83" s="53"/>
      <c r="C83" s="60" t="s">
        <v>91</v>
      </c>
      <c r="D83" s="55" t="s">
        <v>58</v>
      </c>
      <c r="E83" s="56">
        <v>1</v>
      </c>
      <c r="F83" s="57" t="s">
        <v>35</v>
      </c>
      <c r="G83" s="58">
        <v>500000</v>
      </c>
      <c r="H83" s="58">
        <v>500000</v>
      </c>
    </row>
    <row r="84" spans="2:8" ht="25.5" x14ac:dyDescent="0.25">
      <c r="B84" s="53"/>
      <c r="C84" s="60" t="s">
        <v>96</v>
      </c>
      <c r="D84" s="55" t="s">
        <v>62</v>
      </c>
      <c r="E84" s="56">
        <v>8</v>
      </c>
      <c r="F84" s="57" t="s">
        <v>16</v>
      </c>
      <c r="G84" s="58">
        <v>550000</v>
      </c>
      <c r="H84" s="58">
        <v>4400000</v>
      </c>
    </row>
    <row r="85" spans="2:8" ht="25.5" x14ac:dyDescent="0.25">
      <c r="B85" s="53"/>
      <c r="C85" s="60" t="s">
        <v>43</v>
      </c>
      <c r="D85" s="55" t="s">
        <v>62</v>
      </c>
      <c r="E85" s="56">
        <v>29</v>
      </c>
      <c r="F85" s="57" t="s">
        <v>16</v>
      </c>
      <c r="G85" s="58">
        <v>722000</v>
      </c>
      <c r="H85" s="58">
        <v>20938000</v>
      </c>
    </row>
    <row r="86" spans="2:8" ht="25.5" x14ac:dyDescent="0.25">
      <c r="B86" s="53"/>
      <c r="C86" s="60" t="s">
        <v>47</v>
      </c>
      <c r="D86" s="55" t="s">
        <v>62</v>
      </c>
      <c r="E86" s="56">
        <v>9</v>
      </c>
      <c r="F86" s="57" t="s">
        <v>16</v>
      </c>
      <c r="G86" s="58">
        <v>715000</v>
      </c>
      <c r="H86" s="58">
        <v>6435000</v>
      </c>
    </row>
    <row r="87" spans="2:8" ht="25.5" x14ac:dyDescent="0.25">
      <c r="B87" s="53"/>
      <c r="C87" s="60" t="s">
        <v>91</v>
      </c>
      <c r="D87" s="55" t="s">
        <v>62</v>
      </c>
      <c r="E87" s="56">
        <v>1</v>
      </c>
      <c r="F87" s="57" t="s">
        <v>35</v>
      </c>
      <c r="G87" s="58">
        <v>500000</v>
      </c>
      <c r="H87" s="58">
        <v>500000</v>
      </c>
    </row>
    <row r="88" spans="2:8" x14ac:dyDescent="0.25">
      <c r="B88" s="53"/>
      <c r="C88" s="59" t="s">
        <v>87</v>
      </c>
      <c r="D88" s="55" t="s">
        <v>62</v>
      </c>
      <c r="E88" s="56">
        <v>2</v>
      </c>
      <c r="F88" s="57" t="s">
        <v>16</v>
      </c>
      <c r="G88" s="58">
        <v>525000</v>
      </c>
      <c r="H88" s="58">
        <v>1050000</v>
      </c>
    </row>
    <row r="89" spans="2:8" ht="25.5" x14ac:dyDescent="0.25">
      <c r="B89" s="53"/>
      <c r="C89" s="60" t="s">
        <v>43</v>
      </c>
      <c r="D89" s="55" t="s">
        <v>73</v>
      </c>
      <c r="E89" s="56">
        <v>4</v>
      </c>
      <c r="F89" s="57" t="s">
        <v>16</v>
      </c>
      <c r="G89" s="58">
        <v>722000</v>
      </c>
      <c r="H89" s="58">
        <v>2888000</v>
      </c>
    </row>
    <row r="90" spans="2:8" x14ac:dyDescent="0.25">
      <c r="B90" s="53"/>
      <c r="C90" s="59" t="s">
        <v>97</v>
      </c>
      <c r="D90" s="55" t="s">
        <v>73</v>
      </c>
      <c r="E90" s="56">
        <v>2</v>
      </c>
      <c r="F90" s="57" t="s">
        <v>16</v>
      </c>
      <c r="G90" s="58">
        <v>3420000</v>
      </c>
      <c r="H90" s="58">
        <v>6840000</v>
      </c>
    </row>
    <row r="91" spans="2:8" ht="25.5" x14ac:dyDescent="0.25">
      <c r="B91" s="53"/>
      <c r="C91" s="60" t="s">
        <v>91</v>
      </c>
      <c r="D91" s="55" t="s">
        <v>73</v>
      </c>
      <c r="E91" s="56">
        <v>1</v>
      </c>
      <c r="F91" s="57" t="s">
        <v>35</v>
      </c>
      <c r="G91" s="58">
        <v>500000</v>
      </c>
      <c r="H91" s="58">
        <v>500000</v>
      </c>
    </row>
    <row r="92" spans="2:8" ht="25.5" x14ac:dyDescent="0.25">
      <c r="B92" s="53"/>
      <c r="C92" s="60" t="s">
        <v>92</v>
      </c>
      <c r="D92" s="55" t="s">
        <v>73</v>
      </c>
      <c r="E92" s="56">
        <v>1</v>
      </c>
      <c r="F92" s="57" t="s">
        <v>35</v>
      </c>
      <c r="G92" s="58">
        <v>525000</v>
      </c>
      <c r="H92" s="58">
        <v>525000</v>
      </c>
    </row>
    <row r="93" spans="2:8" x14ac:dyDescent="0.25">
      <c r="B93" s="201" t="s">
        <v>17</v>
      </c>
      <c r="C93" s="202"/>
      <c r="D93" s="202"/>
      <c r="E93" s="202"/>
      <c r="F93" s="202"/>
      <c r="G93" s="203"/>
      <c r="H93" s="61">
        <f>SUM(H77:H92)</f>
        <v>47415000</v>
      </c>
    </row>
    <row r="94" spans="2:8" x14ac:dyDescent="0.25">
      <c r="B94" s="201" t="s">
        <v>98</v>
      </c>
      <c r="C94" s="202"/>
      <c r="D94" s="202"/>
      <c r="E94" s="202"/>
      <c r="F94" s="202"/>
      <c r="G94" s="203"/>
      <c r="H94" s="62" t="e">
        <f>H93+#REF!</f>
        <v>#REF!</v>
      </c>
    </row>
    <row r="95" spans="2:8" x14ac:dyDescent="0.25">
      <c r="B95" s="204" t="s">
        <v>99</v>
      </c>
      <c r="C95" s="205"/>
      <c r="D95" s="205"/>
      <c r="E95" s="205"/>
      <c r="F95" s="205"/>
      <c r="G95" s="206"/>
      <c r="H95" s="62" t="e">
        <f>H94*10%</f>
        <v>#REF!</v>
      </c>
    </row>
    <row r="96" spans="2:8" x14ac:dyDescent="0.25">
      <c r="B96" s="204" t="s">
        <v>14</v>
      </c>
      <c r="C96" s="205"/>
      <c r="D96" s="205"/>
      <c r="E96" s="205"/>
      <c r="F96" s="205"/>
      <c r="G96" s="206"/>
      <c r="H96" s="62" t="e">
        <f>H95+H94</f>
        <v>#REF!</v>
      </c>
    </row>
    <row r="97" spans="2:8" x14ac:dyDescent="0.25">
      <c r="B97" s="63"/>
      <c r="C97" s="64"/>
      <c r="D97" s="65"/>
      <c r="E97" s="66"/>
      <c r="F97" s="67"/>
      <c r="G97" s="68"/>
      <c r="H97" s="68"/>
    </row>
    <row r="98" spans="2:8" x14ac:dyDescent="0.25">
      <c r="B98" s="63"/>
      <c r="C98" s="64"/>
      <c r="D98" s="65"/>
      <c r="E98" s="66"/>
      <c r="F98" s="67"/>
      <c r="G98" s="68"/>
      <c r="H98" s="68"/>
    </row>
    <row r="99" spans="2:8" ht="21" x14ac:dyDescent="0.35">
      <c r="B99" s="46"/>
      <c r="C99" s="16" t="s">
        <v>100</v>
      </c>
      <c r="D99" s="46"/>
      <c r="E99" s="47"/>
      <c r="F99" s="48"/>
      <c r="G99" s="49"/>
    </row>
    <row r="100" spans="2:8" x14ac:dyDescent="0.25">
      <c r="B100" s="193"/>
      <c r="C100" s="193"/>
      <c r="D100" s="193"/>
      <c r="E100" s="193"/>
      <c r="F100" s="50"/>
      <c r="G100" s="49"/>
    </row>
    <row r="101" spans="2:8" ht="18.75" x14ac:dyDescent="0.25">
      <c r="B101" s="211" t="s">
        <v>3</v>
      </c>
      <c r="C101" s="194" t="s">
        <v>37</v>
      </c>
      <c r="D101" s="194" t="s">
        <v>38</v>
      </c>
      <c r="E101" s="197" t="s">
        <v>2</v>
      </c>
      <c r="F101" s="198"/>
      <c r="G101" s="188" t="s">
        <v>39</v>
      </c>
      <c r="H101" s="189"/>
    </row>
    <row r="102" spans="2:8" ht="56.25" x14ac:dyDescent="0.25">
      <c r="B102" s="214"/>
      <c r="C102" s="207"/>
      <c r="D102" s="208"/>
      <c r="E102" s="209"/>
      <c r="F102" s="210"/>
      <c r="G102" s="51" t="s">
        <v>40</v>
      </c>
      <c r="H102" s="52" t="s">
        <v>41</v>
      </c>
    </row>
    <row r="103" spans="2:8" ht="18.75" x14ac:dyDescent="0.3">
      <c r="B103" s="26" t="s">
        <v>8</v>
      </c>
      <c r="C103" s="190" t="s">
        <v>42</v>
      </c>
      <c r="D103" s="191"/>
      <c r="E103" s="191"/>
      <c r="F103" s="191"/>
      <c r="G103" s="191"/>
      <c r="H103" s="192"/>
    </row>
    <row r="104" spans="2:8" ht="25.5" x14ac:dyDescent="0.25">
      <c r="B104" s="53"/>
      <c r="C104" s="60" t="s">
        <v>101</v>
      </c>
      <c r="D104" s="69" t="s">
        <v>44</v>
      </c>
      <c r="E104" s="56">
        <v>2</v>
      </c>
      <c r="F104" s="57" t="s">
        <v>16</v>
      </c>
      <c r="G104" s="58">
        <v>525000</v>
      </c>
      <c r="H104" s="58">
        <v>1050000</v>
      </c>
    </row>
    <row r="105" spans="2:8" ht="25.5" x14ac:dyDescent="0.25">
      <c r="B105" s="53"/>
      <c r="C105" s="60" t="s">
        <v>102</v>
      </c>
      <c r="D105" s="69" t="s">
        <v>44</v>
      </c>
      <c r="E105" s="56">
        <v>2</v>
      </c>
      <c r="F105" s="57" t="s">
        <v>16</v>
      </c>
      <c r="G105" s="58">
        <v>14190000</v>
      </c>
      <c r="H105" s="58">
        <v>28380000</v>
      </c>
    </row>
    <row r="106" spans="2:8" x14ac:dyDescent="0.25">
      <c r="B106" s="53"/>
      <c r="C106" s="59" t="s">
        <v>103</v>
      </c>
      <c r="D106" s="69" t="s">
        <v>44</v>
      </c>
      <c r="E106" s="56">
        <v>1</v>
      </c>
      <c r="F106" s="57" t="s">
        <v>35</v>
      </c>
      <c r="G106" s="58">
        <v>635000</v>
      </c>
      <c r="H106" s="58">
        <v>635000</v>
      </c>
    </row>
    <row r="107" spans="2:8" x14ac:dyDescent="0.25">
      <c r="B107" s="53"/>
      <c r="C107" s="59" t="s">
        <v>104</v>
      </c>
      <c r="D107" s="69" t="s">
        <v>44</v>
      </c>
      <c r="E107" s="56">
        <v>1</v>
      </c>
      <c r="F107" s="57" t="s">
        <v>35</v>
      </c>
      <c r="G107" s="58">
        <v>383000</v>
      </c>
      <c r="H107" s="58">
        <v>383000</v>
      </c>
    </row>
    <row r="108" spans="2:8" x14ac:dyDescent="0.25">
      <c r="B108" s="53"/>
      <c r="C108" s="59" t="s">
        <v>105</v>
      </c>
      <c r="D108" s="69" t="s">
        <v>44</v>
      </c>
      <c r="E108" s="56">
        <v>1</v>
      </c>
      <c r="F108" s="57" t="s">
        <v>35</v>
      </c>
      <c r="G108" s="58">
        <v>738000</v>
      </c>
      <c r="H108" s="58">
        <v>738000</v>
      </c>
    </row>
    <row r="109" spans="2:8" x14ac:dyDescent="0.25">
      <c r="B109" s="53"/>
      <c r="C109" s="59" t="s">
        <v>88</v>
      </c>
      <c r="D109" s="69" t="s">
        <v>44</v>
      </c>
      <c r="E109" s="56">
        <v>1</v>
      </c>
      <c r="F109" s="57" t="s">
        <v>35</v>
      </c>
      <c r="G109" s="58">
        <v>189000</v>
      </c>
      <c r="H109" s="58">
        <v>189000</v>
      </c>
    </row>
    <row r="110" spans="2:8" ht="25.5" x14ac:dyDescent="0.25">
      <c r="B110" s="53"/>
      <c r="C110" s="60" t="s">
        <v>106</v>
      </c>
      <c r="D110" s="69" t="s">
        <v>44</v>
      </c>
      <c r="E110" s="56">
        <v>1</v>
      </c>
      <c r="F110" s="57" t="s">
        <v>35</v>
      </c>
      <c r="G110" s="58">
        <v>650000</v>
      </c>
      <c r="H110" s="58">
        <v>650000</v>
      </c>
    </row>
    <row r="111" spans="2:8" x14ac:dyDescent="0.25">
      <c r="B111" s="53"/>
      <c r="C111" s="59" t="s">
        <v>107</v>
      </c>
      <c r="D111" s="69" t="s">
        <v>44</v>
      </c>
      <c r="E111" s="56">
        <v>1</v>
      </c>
      <c r="F111" s="57" t="s">
        <v>35</v>
      </c>
      <c r="G111" s="58">
        <v>230000</v>
      </c>
      <c r="H111" s="58">
        <v>230000</v>
      </c>
    </row>
    <row r="112" spans="2:8" ht="25.5" x14ac:dyDescent="0.25">
      <c r="B112" s="53"/>
      <c r="C112" s="60" t="s">
        <v>108</v>
      </c>
      <c r="D112" s="69" t="s">
        <v>49</v>
      </c>
      <c r="E112" s="56">
        <v>1</v>
      </c>
      <c r="F112" s="57" t="s">
        <v>35</v>
      </c>
      <c r="G112" s="58">
        <v>540000</v>
      </c>
      <c r="H112" s="58">
        <v>540000</v>
      </c>
    </row>
    <row r="113" spans="2:8" x14ac:dyDescent="0.25">
      <c r="B113" s="53"/>
      <c r="C113" s="59" t="s">
        <v>109</v>
      </c>
      <c r="D113" s="69" t="s">
        <v>49</v>
      </c>
      <c r="E113" s="56">
        <v>2</v>
      </c>
      <c r="F113" s="57" t="s">
        <v>15</v>
      </c>
      <c r="G113" s="58">
        <v>11111300</v>
      </c>
      <c r="H113" s="58">
        <v>22222600</v>
      </c>
    </row>
    <row r="114" spans="2:8" x14ac:dyDescent="0.25">
      <c r="B114" s="53"/>
      <c r="C114" s="59" t="s">
        <v>110</v>
      </c>
      <c r="D114" s="69" t="s">
        <v>49</v>
      </c>
      <c r="E114" s="56">
        <v>2</v>
      </c>
      <c r="F114" s="57" t="s">
        <v>16</v>
      </c>
      <c r="G114" s="58">
        <v>3420000</v>
      </c>
      <c r="H114" s="58">
        <v>6840000</v>
      </c>
    </row>
    <row r="115" spans="2:8" x14ac:dyDescent="0.25">
      <c r="B115" s="53"/>
      <c r="C115" s="59" t="s">
        <v>111</v>
      </c>
      <c r="D115" s="69" t="s">
        <v>58</v>
      </c>
      <c r="E115" s="56">
        <v>1</v>
      </c>
      <c r="F115" s="57" t="s">
        <v>35</v>
      </c>
      <c r="G115" s="58">
        <v>189000</v>
      </c>
      <c r="H115" s="58">
        <v>189000</v>
      </c>
    </row>
    <row r="116" spans="2:8" ht="25.5" x14ac:dyDescent="0.25">
      <c r="B116" s="53"/>
      <c r="C116" s="60" t="s">
        <v>112</v>
      </c>
      <c r="D116" s="69" t="s">
        <v>58</v>
      </c>
      <c r="E116" s="56">
        <v>1</v>
      </c>
      <c r="F116" s="57" t="s">
        <v>35</v>
      </c>
      <c r="G116" s="58">
        <v>1643000</v>
      </c>
      <c r="H116" s="58">
        <v>1643000</v>
      </c>
    </row>
    <row r="117" spans="2:8" x14ac:dyDescent="0.25">
      <c r="B117" s="53"/>
      <c r="C117" s="59" t="s">
        <v>113</v>
      </c>
      <c r="D117" s="69" t="s">
        <v>62</v>
      </c>
      <c r="E117" s="56">
        <v>1</v>
      </c>
      <c r="F117" s="57" t="s">
        <v>35</v>
      </c>
      <c r="G117" s="58">
        <v>5117000</v>
      </c>
      <c r="H117" s="58">
        <v>5117000</v>
      </c>
    </row>
    <row r="118" spans="2:8" x14ac:dyDescent="0.25">
      <c r="B118" s="53"/>
      <c r="C118" s="59" t="s">
        <v>114</v>
      </c>
      <c r="D118" s="69" t="s">
        <v>62</v>
      </c>
      <c r="E118" s="56">
        <v>1</v>
      </c>
      <c r="F118" s="57" t="s">
        <v>35</v>
      </c>
      <c r="G118" s="58">
        <v>75000</v>
      </c>
      <c r="H118" s="58">
        <v>75000</v>
      </c>
    </row>
    <row r="119" spans="2:8" ht="25.5" x14ac:dyDescent="0.25">
      <c r="B119" s="53"/>
      <c r="C119" s="60" t="s">
        <v>102</v>
      </c>
      <c r="D119" s="69" t="s">
        <v>62</v>
      </c>
      <c r="E119" s="56">
        <v>1</v>
      </c>
      <c r="F119" s="57" t="s">
        <v>35</v>
      </c>
      <c r="G119" s="58">
        <v>14190000</v>
      </c>
      <c r="H119" s="58">
        <v>14190000</v>
      </c>
    </row>
    <row r="120" spans="2:8" ht="25.5" x14ac:dyDescent="0.25">
      <c r="B120" s="53"/>
      <c r="C120" s="60" t="s">
        <v>102</v>
      </c>
      <c r="D120" s="69" t="s">
        <v>62</v>
      </c>
      <c r="E120" s="56">
        <v>1</v>
      </c>
      <c r="F120" s="57" t="s">
        <v>35</v>
      </c>
      <c r="G120" s="58">
        <v>14190000</v>
      </c>
      <c r="H120" s="58">
        <v>14190000</v>
      </c>
    </row>
    <row r="121" spans="2:8" x14ac:dyDescent="0.25">
      <c r="B121" s="53"/>
      <c r="C121" s="59" t="s">
        <v>115</v>
      </c>
      <c r="D121" s="69" t="s">
        <v>62</v>
      </c>
      <c r="E121" s="56">
        <v>1</v>
      </c>
      <c r="F121" s="57" t="s">
        <v>35</v>
      </c>
      <c r="G121" s="58">
        <v>23108000</v>
      </c>
      <c r="H121" s="58">
        <v>23108000</v>
      </c>
    </row>
    <row r="122" spans="2:8" x14ac:dyDescent="0.25">
      <c r="B122" s="53"/>
      <c r="C122" s="59" t="s">
        <v>116</v>
      </c>
      <c r="D122" s="69" t="s">
        <v>62</v>
      </c>
      <c r="E122" s="56">
        <v>1</v>
      </c>
      <c r="F122" s="57" t="s">
        <v>35</v>
      </c>
      <c r="G122" s="58">
        <v>1575000</v>
      </c>
      <c r="H122" s="58">
        <v>1575000</v>
      </c>
    </row>
    <row r="123" spans="2:8" ht="25.5" x14ac:dyDescent="0.25">
      <c r="B123" s="53"/>
      <c r="C123" s="60" t="s">
        <v>112</v>
      </c>
      <c r="D123" s="69" t="s">
        <v>73</v>
      </c>
      <c r="E123" s="56">
        <v>1</v>
      </c>
      <c r="F123" s="57" t="s">
        <v>35</v>
      </c>
      <c r="G123" s="58">
        <v>1643000</v>
      </c>
      <c r="H123" s="58">
        <v>1643000</v>
      </c>
    </row>
    <row r="124" spans="2:8" x14ac:dyDescent="0.25">
      <c r="B124" s="63"/>
      <c r="C124" s="64"/>
      <c r="D124" s="70"/>
      <c r="E124" s="66"/>
      <c r="F124" s="67"/>
      <c r="G124" s="68"/>
      <c r="H124" s="68"/>
    </row>
    <row r="125" spans="2:8" ht="21" x14ac:dyDescent="0.35">
      <c r="B125" s="46"/>
      <c r="C125" s="16" t="s">
        <v>117</v>
      </c>
      <c r="D125" s="46"/>
      <c r="E125" s="47"/>
      <c r="F125" s="48"/>
      <c r="G125" s="49"/>
    </row>
    <row r="126" spans="2:8" x14ac:dyDescent="0.25">
      <c r="B126" s="193"/>
      <c r="C126" s="193"/>
      <c r="D126" s="193"/>
      <c r="E126" s="193"/>
      <c r="F126" s="50"/>
      <c r="G126" s="49"/>
    </row>
    <row r="127" spans="2:8" ht="18.75" x14ac:dyDescent="0.25">
      <c r="B127" s="211" t="s">
        <v>3</v>
      </c>
      <c r="C127" s="194" t="s">
        <v>37</v>
      </c>
      <c r="D127" s="194" t="s">
        <v>38</v>
      </c>
      <c r="E127" s="197" t="s">
        <v>2</v>
      </c>
      <c r="F127" s="198"/>
      <c r="G127" s="188" t="s">
        <v>39</v>
      </c>
      <c r="H127" s="189"/>
    </row>
    <row r="128" spans="2:8" ht="56.25" x14ac:dyDescent="0.25">
      <c r="B128" s="214"/>
      <c r="C128" s="207"/>
      <c r="D128" s="208"/>
      <c r="E128" s="209"/>
      <c r="F128" s="210"/>
      <c r="G128" s="51" t="s">
        <v>40</v>
      </c>
      <c r="H128" s="52" t="s">
        <v>41</v>
      </c>
    </row>
    <row r="129" spans="2:8" ht="18.75" x14ac:dyDescent="0.3">
      <c r="B129" s="26" t="s">
        <v>8</v>
      </c>
      <c r="C129" s="190" t="s">
        <v>42</v>
      </c>
      <c r="D129" s="191"/>
      <c r="E129" s="191"/>
      <c r="F129" s="191"/>
      <c r="G129" s="191"/>
      <c r="H129" s="192"/>
    </row>
    <row r="130" spans="2:8" ht="25.5" x14ac:dyDescent="0.25">
      <c r="B130" s="53"/>
      <c r="C130" s="60" t="s">
        <v>43</v>
      </c>
      <c r="D130" s="69" t="s">
        <v>44</v>
      </c>
      <c r="E130" s="56">
        <v>12</v>
      </c>
      <c r="F130" s="57" t="s">
        <v>16</v>
      </c>
      <c r="G130" s="58">
        <v>722000</v>
      </c>
      <c r="H130" s="58">
        <v>8664000</v>
      </c>
    </row>
    <row r="131" spans="2:8" ht="25.5" x14ac:dyDescent="0.25">
      <c r="B131" s="53"/>
      <c r="C131" s="60" t="s">
        <v>47</v>
      </c>
      <c r="D131" s="69" t="s">
        <v>44</v>
      </c>
      <c r="E131" s="56">
        <v>5</v>
      </c>
      <c r="F131" s="57" t="s">
        <v>16</v>
      </c>
      <c r="G131" s="58">
        <v>715000</v>
      </c>
      <c r="H131" s="58">
        <v>3575000</v>
      </c>
    </row>
    <row r="132" spans="2:8" x14ac:dyDescent="0.25">
      <c r="B132" s="53"/>
      <c r="C132" s="60" t="s">
        <v>118</v>
      </c>
      <c r="D132" s="69" t="s">
        <v>44</v>
      </c>
      <c r="E132" s="56">
        <v>4</v>
      </c>
      <c r="F132" s="57" t="s">
        <v>16</v>
      </c>
      <c r="G132" s="58">
        <v>2660000</v>
      </c>
      <c r="H132" s="58">
        <v>10640000</v>
      </c>
    </row>
    <row r="133" spans="2:8" x14ac:dyDescent="0.25">
      <c r="B133" s="53"/>
      <c r="C133" s="59" t="s">
        <v>97</v>
      </c>
      <c r="D133" s="69" t="s">
        <v>44</v>
      </c>
      <c r="E133" s="56">
        <v>2</v>
      </c>
      <c r="F133" s="57" t="s">
        <v>16</v>
      </c>
      <c r="G133" s="58">
        <v>3420000</v>
      </c>
      <c r="H133" s="58">
        <v>6840000</v>
      </c>
    </row>
    <row r="134" spans="2:8" ht="25.5" x14ac:dyDescent="0.25">
      <c r="B134" s="53"/>
      <c r="C134" s="60" t="s">
        <v>13</v>
      </c>
      <c r="D134" s="69" t="s">
        <v>44</v>
      </c>
      <c r="E134" s="56">
        <v>1</v>
      </c>
      <c r="F134" s="57" t="s">
        <v>82</v>
      </c>
      <c r="G134" s="58">
        <v>160538000</v>
      </c>
      <c r="H134" s="58">
        <v>160538000</v>
      </c>
    </row>
    <row r="135" spans="2:8" ht="25.5" x14ac:dyDescent="0.25">
      <c r="B135" s="53"/>
      <c r="C135" s="60" t="s">
        <v>119</v>
      </c>
      <c r="D135" s="69" t="s">
        <v>44</v>
      </c>
      <c r="E135" s="56">
        <v>1</v>
      </c>
      <c r="F135" s="57" t="s">
        <v>35</v>
      </c>
      <c r="G135" s="58">
        <v>1375000</v>
      </c>
      <c r="H135" s="58">
        <v>1375000</v>
      </c>
    </row>
    <row r="136" spans="2:8" x14ac:dyDescent="0.25">
      <c r="B136" s="53"/>
      <c r="C136" s="59" t="s">
        <v>120</v>
      </c>
      <c r="D136" s="69" t="s">
        <v>44</v>
      </c>
      <c r="E136" s="56">
        <v>1</v>
      </c>
      <c r="F136" s="57" t="s">
        <v>35</v>
      </c>
      <c r="G136" s="58">
        <v>17780000</v>
      </c>
      <c r="H136" s="58">
        <v>17780000</v>
      </c>
    </row>
    <row r="137" spans="2:8" x14ac:dyDescent="0.25">
      <c r="B137" s="53"/>
      <c r="C137" s="59" t="s">
        <v>121</v>
      </c>
      <c r="D137" s="69" t="s">
        <v>49</v>
      </c>
      <c r="E137" s="56">
        <v>1</v>
      </c>
      <c r="F137" s="57" t="s">
        <v>35</v>
      </c>
      <c r="G137" s="58">
        <v>7500000</v>
      </c>
      <c r="H137" s="58">
        <v>7500000</v>
      </c>
    </row>
    <row r="138" spans="2:8" ht="25.5" x14ac:dyDescent="0.25">
      <c r="B138" s="53"/>
      <c r="C138" s="60" t="s">
        <v>96</v>
      </c>
      <c r="D138" s="69" t="s">
        <v>49</v>
      </c>
      <c r="E138" s="56">
        <v>4</v>
      </c>
      <c r="F138" s="57" t="s">
        <v>16</v>
      </c>
      <c r="G138" s="58">
        <v>550000</v>
      </c>
      <c r="H138" s="58">
        <v>2200000</v>
      </c>
    </row>
    <row r="139" spans="2:8" x14ac:dyDescent="0.25">
      <c r="B139" s="53"/>
      <c r="C139" s="59" t="s">
        <v>97</v>
      </c>
      <c r="D139" s="69" t="s">
        <v>58</v>
      </c>
      <c r="E139" s="56">
        <v>2</v>
      </c>
      <c r="F139" s="57" t="s">
        <v>16</v>
      </c>
      <c r="G139" s="58">
        <v>3420000</v>
      </c>
      <c r="H139" s="58">
        <v>6840000</v>
      </c>
    </row>
    <row r="140" spans="2:8" x14ac:dyDescent="0.25">
      <c r="B140" s="53"/>
      <c r="C140" s="59" t="s">
        <v>122</v>
      </c>
      <c r="D140" s="69" t="s">
        <v>58</v>
      </c>
      <c r="E140" s="56">
        <v>2</v>
      </c>
      <c r="F140" s="57" t="s">
        <v>16</v>
      </c>
      <c r="G140" s="58"/>
      <c r="H140" s="58"/>
    </row>
    <row r="141" spans="2:8" ht="25.5" x14ac:dyDescent="0.25">
      <c r="B141" s="53"/>
      <c r="C141" s="60" t="s">
        <v>92</v>
      </c>
      <c r="D141" s="69" t="s">
        <v>62</v>
      </c>
      <c r="E141" s="56">
        <v>1</v>
      </c>
      <c r="F141" s="57" t="s">
        <v>35</v>
      </c>
      <c r="G141" s="58">
        <v>525000</v>
      </c>
      <c r="H141" s="58">
        <v>525000</v>
      </c>
    </row>
    <row r="142" spans="2:8" x14ac:dyDescent="0.25">
      <c r="B142" s="53"/>
      <c r="C142" s="59" t="s">
        <v>97</v>
      </c>
      <c r="D142" s="69" t="s">
        <v>62</v>
      </c>
      <c r="E142" s="56">
        <v>1</v>
      </c>
      <c r="F142" s="57" t="s">
        <v>35</v>
      </c>
      <c r="G142" s="58">
        <v>3420000</v>
      </c>
      <c r="H142" s="58">
        <v>3420000</v>
      </c>
    </row>
    <row r="143" spans="2:8" ht="25.5" x14ac:dyDescent="0.25">
      <c r="B143" s="53"/>
      <c r="C143" s="60" t="s">
        <v>119</v>
      </c>
      <c r="D143" s="69" t="s">
        <v>62</v>
      </c>
      <c r="E143" s="56">
        <v>1</v>
      </c>
      <c r="F143" s="57" t="s">
        <v>35</v>
      </c>
      <c r="G143" s="58">
        <v>1375000</v>
      </c>
      <c r="H143" s="58">
        <v>1375000</v>
      </c>
    </row>
    <row r="144" spans="2:8" x14ac:dyDescent="0.25">
      <c r="B144" s="53"/>
      <c r="C144" s="59" t="s">
        <v>120</v>
      </c>
      <c r="D144" s="69" t="s">
        <v>62</v>
      </c>
      <c r="E144" s="56">
        <v>1</v>
      </c>
      <c r="F144" s="57" t="s">
        <v>35</v>
      </c>
      <c r="G144" s="58">
        <v>17780000</v>
      </c>
      <c r="H144" s="58">
        <v>17780000</v>
      </c>
    </row>
    <row r="145" spans="2:8" x14ac:dyDescent="0.25">
      <c r="B145" s="201" t="s">
        <v>17</v>
      </c>
      <c r="C145" s="202"/>
      <c r="D145" s="202"/>
      <c r="E145" s="202"/>
      <c r="F145" s="202"/>
      <c r="G145" s="203"/>
      <c r="H145" s="61">
        <f>SUM(H130:H144)</f>
        <v>249052000</v>
      </c>
    </row>
    <row r="146" spans="2:8" x14ac:dyDescent="0.25">
      <c r="B146" s="201" t="s">
        <v>98</v>
      </c>
      <c r="C146" s="202"/>
      <c r="D146" s="202"/>
      <c r="E146" s="202"/>
      <c r="F146" s="202"/>
      <c r="G146" s="203"/>
      <c r="H146" s="62" t="e">
        <f>H145+#REF!</f>
        <v>#REF!</v>
      </c>
    </row>
    <row r="147" spans="2:8" x14ac:dyDescent="0.25">
      <c r="B147" s="204" t="s">
        <v>99</v>
      </c>
      <c r="C147" s="205"/>
      <c r="D147" s="205"/>
      <c r="E147" s="205"/>
      <c r="F147" s="205"/>
      <c r="G147" s="206"/>
      <c r="H147" s="62" t="e">
        <f>H146*10%</f>
        <v>#REF!</v>
      </c>
    </row>
    <row r="148" spans="2:8" x14ac:dyDescent="0.25">
      <c r="B148" s="204" t="s">
        <v>14</v>
      </c>
      <c r="C148" s="205"/>
      <c r="D148" s="205"/>
      <c r="E148" s="205"/>
      <c r="F148" s="205"/>
      <c r="G148" s="206"/>
      <c r="H148" s="62" t="e">
        <f>H147+H146</f>
        <v>#REF!</v>
      </c>
    </row>
    <row r="149" spans="2:8" x14ac:dyDescent="0.25">
      <c r="B149" s="63"/>
      <c r="C149" s="64"/>
      <c r="D149" s="65"/>
      <c r="E149" s="66"/>
      <c r="F149" s="67"/>
      <c r="G149" s="68"/>
      <c r="H149" s="68"/>
    </row>
    <row r="150" spans="2:8" x14ac:dyDescent="0.25">
      <c r="B150" s="63"/>
      <c r="C150" s="64"/>
      <c r="D150" s="65"/>
      <c r="E150" s="66"/>
      <c r="F150" s="67"/>
      <c r="G150" s="68"/>
      <c r="H150" s="68"/>
    </row>
    <row r="151" spans="2:8" ht="21" x14ac:dyDescent="0.35">
      <c r="B151" s="46"/>
      <c r="C151" s="16" t="s">
        <v>123</v>
      </c>
      <c r="D151" s="46"/>
      <c r="E151" s="47"/>
      <c r="F151" s="48"/>
      <c r="G151" s="49"/>
    </row>
    <row r="152" spans="2:8" x14ac:dyDescent="0.25">
      <c r="B152" s="193"/>
      <c r="C152" s="193"/>
      <c r="D152" s="193"/>
      <c r="E152" s="193"/>
      <c r="F152" s="50"/>
      <c r="G152" s="49"/>
    </row>
    <row r="153" spans="2:8" ht="18.75" x14ac:dyDescent="0.25">
      <c r="B153" s="211" t="s">
        <v>3</v>
      </c>
      <c r="C153" s="194" t="s">
        <v>37</v>
      </c>
      <c r="D153" s="194" t="s">
        <v>38</v>
      </c>
      <c r="E153" s="197" t="s">
        <v>2</v>
      </c>
      <c r="F153" s="198"/>
      <c r="G153" s="188" t="s">
        <v>39</v>
      </c>
      <c r="H153" s="189"/>
    </row>
    <row r="154" spans="2:8" ht="56.25" x14ac:dyDescent="0.25">
      <c r="B154" s="214"/>
      <c r="C154" s="207"/>
      <c r="D154" s="208"/>
      <c r="E154" s="209"/>
      <c r="F154" s="210"/>
      <c r="G154" s="51" t="s">
        <v>40</v>
      </c>
      <c r="H154" s="52" t="s">
        <v>41</v>
      </c>
    </row>
    <row r="155" spans="2:8" ht="18.75" x14ac:dyDescent="0.3">
      <c r="B155" s="26" t="s">
        <v>8</v>
      </c>
      <c r="C155" s="190" t="s">
        <v>42</v>
      </c>
      <c r="D155" s="191"/>
      <c r="E155" s="191"/>
      <c r="F155" s="191"/>
      <c r="G155" s="191"/>
      <c r="H155" s="192"/>
    </row>
    <row r="156" spans="2:8" ht="25.5" x14ac:dyDescent="0.25">
      <c r="B156" s="53"/>
      <c r="C156" s="60" t="s">
        <v>96</v>
      </c>
      <c r="D156" s="69" t="s">
        <v>44</v>
      </c>
      <c r="E156" s="56">
        <v>4</v>
      </c>
      <c r="F156" s="57" t="s">
        <v>16</v>
      </c>
      <c r="G156" s="58">
        <v>550000</v>
      </c>
      <c r="H156" s="58">
        <v>2200000</v>
      </c>
    </row>
    <row r="157" spans="2:8" x14ac:dyDescent="0.25">
      <c r="B157" s="53"/>
      <c r="C157" s="59" t="s">
        <v>124</v>
      </c>
      <c r="D157" s="69" t="s">
        <v>44</v>
      </c>
      <c r="E157" s="56">
        <v>1</v>
      </c>
      <c r="F157" s="57" t="s">
        <v>35</v>
      </c>
      <c r="G157" s="58">
        <v>1750000</v>
      </c>
      <c r="H157" s="58">
        <v>1750000</v>
      </c>
    </row>
    <row r="158" spans="2:8" ht="25.5" x14ac:dyDescent="0.25">
      <c r="B158" s="53"/>
      <c r="C158" s="60" t="s">
        <v>57</v>
      </c>
      <c r="D158" s="69" t="s">
        <v>44</v>
      </c>
      <c r="E158" s="56">
        <v>1</v>
      </c>
      <c r="F158" s="57" t="s">
        <v>35</v>
      </c>
      <c r="G158" s="58">
        <v>4329000</v>
      </c>
      <c r="H158" s="58">
        <v>4329000</v>
      </c>
    </row>
    <row r="159" spans="2:8" x14ac:dyDescent="0.25">
      <c r="B159" s="53"/>
      <c r="C159" s="59" t="s">
        <v>125</v>
      </c>
      <c r="D159" s="69" t="s">
        <v>49</v>
      </c>
      <c r="E159" s="56">
        <v>2</v>
      </c>
      <c r="F159" s="57" t="s">
        <v>16</v>
      </c>
      <c r="G159" s="58">
        <v>300000</v>
      </c>
      <c r="H159" s="58">
        <v>600000</v>
      </c>
    </row>
    <row r="160" spans="2:8" x14ac:dyDescent="0.25">
      <c r="B160" s="53"/>
      <c r="C160" s="59" t="s">
        <v>126</v>
      </c>
      <c r="D160" s="69" t="s">
        <v>49</v>
      </c>
      <c r="E160" s="56">
        <v>2</v>
      </c>
      <c r="F160" s="57" t="s">
        <v>16</v>
      </c>
      <c r="G160" s="58">
        <v>90000</v>
      </c>
      <c r="H160" s="58">
        <v>180000</v>
      </c>
    </row>
    <row r="161" spans="2:8" x14ac:dyDescent="0.25">
      <c r="B161" s="53"/>
      <c r="C161" s="59" t="s">
        <v>127</v>
      </c>
      <c r="D161" s="69" t="s">
        <v>58</v>
      </c>
      <c r="E161" s="56">
        <v>8</v>
      </c>
      <c r="F161" s="57" t="s">
        <v>16</v>
      </c>
      <c r="G161" s="58">
        <v>22000</v>
      </c>
      <c r="H161" s="58">
        <v>176000</v>
      </c>
    </row>
    <row r="162" spans="2:8" x14ac:dyDescent="0.25">
      <c r="B162" s="53"/>
      <c r="C162" s="59" t="s">
        <v>128</v>
      </c>
      <c r="D162" s="69" t="s">
        <v>58</v>
      </c>
      <c r="E162" s="56">
        <v>8</v>
      </c>
      <c r="F162" s="57" t="s">
        <v>16</v>
      </c>
      <c r="G162" s="58">
        <v>10000</v>
      </c>
      <c r="H162" s="58">
        <v>80000</v>
      </c>
    </row>
    <row r="163" spans="2:8" x14ac:dyDescent="0.25">
      <c r="B163" s="53"/>
      <c r="C163" s="59" t="s">
        <v>70</v>
      </c>
      <c r="D163" s="69" t="s">
        <v>58</v>
      </c>
      <c r="E163" s="56">
        <v>4</v>
      </c>
      <c r="F163" s="57" t="s">
        <v>16</v>
      </c>
      <c r="G163" s="58">
        <v>3056000</v>
      </c>
      <c r="H163" s="58">
        <v>12224000</v>
      </c>
    </row>
    <row r="164" spans="2:8" x14ac:dyDescent="0.25">
      <c r="B164" s="53"/>
      <c r="C164" s="59" t="s">
        <v>129</v>
      </c>
      <c r="D164" s="69" t="s">
        <v>58</v>
      </c>
      <c r="E164" s="56">
        <v>6</v>
      </c>
      <c r="F164" s="57" t="s">
        <v>68</v>
      </c>
      <c r="G164" s="58">
        <v>25000</v>
      </c>
      <c r="H164" s="58">
        <v>150000</v>
      </c>
    </row>
    <row r="165" spans="2:8" x14ac:dyDescent="0.25">
      <c r="B165" s="53"/>
      <c r="C165" s="60" t="s">
        <v>118</v>
      </c>
      <c r="D165" s="69" t="s">
        <v>58</v>
      </c>
      <c r="E165" s="56">
        <v>8</v>
      </c>
      <c r="F165" s="57" t="s">
        <v>16</v>
      </c>
      <c r="G165" s="58">
        <v>2660000</v>
      </c>
      <c r="H165" s="58">
        <v>21280000</v>
      </c>
    </row>
    <row r="166" spans="2:8" ht="25.5" x14ac:dyDescent="0.25">
      <c r="B166" s="53"/>
      <c r="C166" s="60" t="s">
        <v>57</v>
      </c>
      <c r="D166" s="69" t="s">
        <v>58</v>
      </c>
      <c r="E166" s="56">
        <v>1</v>
      </c>
      <c r="F166" s="57" t="s">
        <v>35</v>
      </c>
      <c r="G166" s="58">
        <v>4329000</v>
      </c>
      <c r="H166" s="58">
        <v>4329000</v>
      </c>
    </row>
    <row r="167" spans="2:8" x14ac:dyDescent="0.25">
      <c r="B167" s="53"/>
      <c r="C167" s="59" t="s">
        <v>48</v>
      </c>
      <c r="D167" s="69" t="s">
        <v>58</v>
      </c>
      <c r="E167" s="56">
        <v>1</v>
      </c>
      <c r="F167" s="57" t="s">
        <v>35</v>
      </c>
      <c r="G167" s="58">
        <v>375000</v>
      </c>
      <c r="H167" s="58">
        <v>375000</v>
      </c>
    </row>
    <row r="168" spans="2:8" x14ac:dyDescent="0.25">
      <c r="B168" s="53"/>
      <c r="C168" s="59" t="s">
        <v>130</v>
      </c>
      <c r="D168" s="69" t="s">
        <v>62</v>
      </c>
      <c r="E168" s="56">
        <v>2</v>
      </c>
      <c r="F168" s="57" t="s">
        <v>16</v>
      </c>
      <c r="G168" s="58">
        <v>3596000</v>
      </c>
      <c r="H168" s="58">
        <v>7192000</v>
      </c>
    </row>
    <row r="169" spans="2:8" x14ac:dyDescent="0.25">
      <c r="B169" s="53"/>
      <c r="C169" s="60" t="s">
        <v>118</v>
      </c>
      <c r="D169" s="69" t="s">
        <v>62</v>
      </c>
      <c r="E169" s="56">
        <v>5</v>
      </c>
      <c r="F169" s="57" t="s">
        <v>16</v>
      </c>
      <c r="G169" s="58">
        <v>2660000</v>
      </c>
      <c r="H169" s="58">
        <v>13300000</v>
      </c>
    </row>
    <row r="170" spans="2:8" x14ac:dyDescent="0.25">
      <c r="B170" s="53"/>
      <c r="C170" s="59" t="s">
        <v>124</v>
      </c>
      <c r="D170" s="69" t="s">
        <v>73</v>
      </c>
      <c r="E170" s="56">
        <v>1</v>
      </c>
      <c r="F170" s="57" t="s">
        <v>35</v>
      </c>
      <c r="G170" s="58">
        <v>1750000</v>
      </c>
      <c r="H170" s="58">
        <v>1750000</v>
      </c>
    </row>
    <row r="171" spans="2:8" x14ac:dyDescent="0.25">
      <c r="B171" s="201" t="s">
        <v>17</v>
      </c>
      <c r="C171" s="202"/>
      <c r="D171" s="202"/>
      <c r="E171" s="202"/>
      <c r="F171" s="202"/>
      <c r="G171" s="203"/>
      <c r="H171" s="61">
        <f>SUM(H156:H170)</f>
        <v>69915000</v>
      </c>
    </row>
    <row r="172" spans="2:8" x14ac:dyDescent="0.25">
      <c r="B172" s="201" t="s">
        <v>98</v>
      </c>
      <c r="C172" s="202"/>
      <c r="D172" s="202"/>
      <c r="E172" s="202"/>
      <c r="F172" s="202"/>
      <c r="G172" s="203"/>
      <c r="H172" s="62" t="e">
        <f>H171+#REF!</f>
        <v>#REF!</v>
      </c>
    </row>
    <row r="173" spans="2:8" x14ac:dyDescent="0.25">
      <c r="B173" s="204" t="s">
        <v>99</v>
      </c>
      <c r="C173" s="205"/>
      <c r="D173" s="205"/>
      <c r="E173" s="205"/>
      <c r="F173" s="205"/>
      <c r="G173" s="206"/>
      <c r="H173" s="62" t="e">
        <f>H172*10%</f>
        <v>#REF!</v>
      </c>
    </row>
    <row r="174" spans="2:8" x14ac:dyDescent="0.25">
      <c r="B174" s="204" t="s">
        <v>14</v>
      </c>
      <c r="C174" s="205"/>
      <c r="D174" s="205"/>
      <c r="E174" s="205"/>
      <c r="F174" s="205"/>
      <c r="G174" s="206"/>
      <c r="H174" s="62" t="e">
        <f>H173+H172</f>
        <v>#REF!</v>
      </c>
    </row>
    <row r="175" spans="2:8" ht="18.75" x14ac:dyDescent="0.25">
      <c r="B175" s="211" t="s">
        <v>3</v>
      </c>
      <c r="C175" s="194" t="s">
        <v>37</v>
      </c>
      <c r="D175" s="194" t="s">
        <v>38</v>
      </c>
      <c r="E175" s="197" t="s">
        <v>2</v>
      </c>
      <c r="F175" s="198"/>
      <c r="G175" s="188" t="s">
        <v>39</v>
      </c>
      <c r="H175" s="189"/>
    </row>
    <row r="176" spans="2:8" ht="56.25" x14ac:dyDescent="0.25">
      <c r="B176" s="214"/>
      <c r="C176" s="207"/>
      <c r="D176" s="208"/>
      <c r="E176" s="209"/>
      <c r="F176" s="210"/>
      <c r="G176" s="51" t="s">
        <v>40</v>
      </c>
      <c r="H176" s="52" t="s">
        <v>41</v>
      </c>
    </row>
    <row r="177" spans="2:8" ht="18.75" x14ac:dyDescent="0.3">
      <c r="B177" s="26" t="s">
        <v>8</v>
      </c>
      <c r="C177" s="190" t="s">
        <v>42</v>
      </c>
      <c r="D177" s="191"/>
      <c r="E177" s="191"/>
      <c r="F177" s="191"/>
      <c r="G177" s="191"/>
      <c r="H177" s="192"/>
    </row>
    <row r="178" spans="2:8" x14ac:dyDescent="0.25">
      <c r="B178" s="53"/>
      <c r="C178" s="60" t="s">
        <v>127</v>
      </c>
      <c r="D178" s="69" t="s">
        <v>44</v>
      </c>
      <c r="E178" s="56">
        <v>15</v>
      </c>
      <c r="F178" s="57" t="s">
        <v>16</v>
      </c>
      <c r="G178" s="58">
        <v>22000</v>
      </c>
      <c r="H178" s="58">
        <v>330000</v>
      </c>
    </row>
    <row r="179" spans="2:8" x14ac:dyDescent="0.25">
      <c r="B179" s="53"/>
      <c r="C179" s="59" t="s">
        <v>128</v>
      </c>
      <c r="D179" s="69" t="s">
        <v>44</v>
      </c>
      <c r="E179" s="56">
        <v>10</v>
      </c>
      <c r="F179" s="57" t="s">
        <v>16</v>
      </c>
      <c r="G179" s="58">
        <v>10000</v>
      </c>
      <c r="H179" s="58">
        <v>100000</v>
      </c>
    </row>
    <row r="180" spans="2:8" ht="25.5" x14ac:dyDescent="0.25">
      <c r="B180" s="53"/>
      <c r="C180" s="60" t="s">
        <v>131</v>
      </c>
      <c r="D180" s="69" t="s">
        <v>44</v>
      </c>
      <c r="E180" s="56">
        <v>1</v>
      </c>
      <c r="F180" s="57" t="s">
        <v>35</v>
      </c>
      <c r="G180" s="58">
        <v>1375000</v>
      </c>
      <c r="H180" s="58">
        <v>1375000</v>
      </c>
    </row>
    <row r="181" spans="2:8" ht="25.5" x14ac:dyDescent="0.25">
      <c r="B181" s="53"/>
      <c r="C181" s="60" t="s">
        <v>132</v>
      </c>
      <c r="D181" s="69" t="s">
        <v>44</v>
      </c>
      <c r="E181" s="56">
        <v>1</v>
      </c>
      <c r="F181" s="57" t="s">
        <v>35</v>
      </c>
      <c r="G181" s="58">
        <v>14190000</v>
      </c>
      <c r="H181" s="58">
        <v>14190000</v>
      </c>
    </row>
    <row r="182" spans="2:8" ht="38.25" x14ac:dyDescent="0.25">
      <c r="B182" s="53"/>
      <c r="C182" s="60" t="s">
        <v>133</v>
      </c>
      <c r="D182" s="69" t="s">
        <v>44</v>
      </c>
      <c r="E182" s="56">
        <v>1</v>
      </c>
      <c r="F182" s="57" t="s">
        <v>5</v>
      </c>
      <c r="G182" s="58">
        <v>1375000</v>
      </c>
      <c r="H182" s="58">
        <v>1375000</v>
      </c>
    </row>
    <row r="183" spans="2:8" x14ac:dyDescent="0.25">
      <c r="B183" s="53"/>
      <c r="C183" s="59" t="s">
        <v>134</v>
      </c>
      <c r="D183" s="69" t="s">
        <v>44</v>
      </c>
      <c r="E183" s="56">
        <v>1</v>
      </c>
      <c r="F183" s="57" t="s">
        <v>15</v>
      </c>
      <c r="G183" s="58">
        <v>334008</v>
      </c>
      <c r="H183" s="58">
        <v>334008</v>
      </c>
    </row>
    <row r="184" spans="2:8" x14ac:dyDescent="0.25">
      <c r="B184" s="53"/>
      <c r="C184" s="59" t="s">
        <v>135</v>
      </c>
      <c r="D184" s="69" t="s">
        <v>44</v>
      </c>
      <c r="E184" s="56">
        <v>4</v>
      </c>
      <c r="F184" s="57" t="s">
        <v>16</v>
      </c>
      <c r="G184" s="58">
        <v>775000</v>
      </c>
      <c r="H184" s="58">
        <v>3100000</v>
      </c>
    </row>
    <row r="185" spans="2:8" x14ac:dyDescent="0.25">
      <c r="B185" s="53"/>
      <c r="C185" s="59" t="s">
        <v>136</v>
      </c>
      <c r="D185" s="69" t="s">
        <v>44</v>
      </c>
      <c r="E185" s="56">
        <v>4</v>
      </c>
      <c r="F185" s="57" t="s">
        <v>16</v>
      </c>
      <c r="G185" s="58">
        <v>450000</v>
      </c>
      <c r="H185" s="58">
        <v>1800000</v>
      </c>
    </row>
    <row r="186" spans="2:8" x14ac:dyDescent="0.25">
      <c r="B186" s="53"/>
      <c r="C186" s="59" t="s">
        <v>137</v>
      </c>
      <c r="D186" s="69" t="s">
        <v>44</v>
      </c>
      <c r="E186" s="56">
        <v>2</v>
      </c>
      <c r="F186" s="57" t="s">
        <v>16</v>
      </c>
      <c r="G186" s="58">
        <v>200000</v>
      </c>
      <c r="H186" s="58">
        <v>400000</v>
      </c>
    </row>
    <row r="187" spans="2:8" x14ac:dyDescent="0.25">
      <c r="B187" s="53"/>
      <c r="C187" s="60" t="s">
        <v>138</v>
      </c>
      <c r="D187" s="69" t="s">
        <v>44</v>
      </c>
      <c r="E187" s="56">
        <v>6</v>
      </c>
      <c r="F187" s="57" t="s">
        <v>16</v>
      </c>
      <c r="G187" s="58">
        <v>175000</v>
      </c>
      <c r="H187" s="58">
        <v>1050000</v>
      </c>
    </row>
    <row r="188" spans="2:8" ht="25.5" x14ac:dyDescent="0.25">
      <c r="B188" s="53"/>
      <c r="C188" s="60" t="s">
        <v>139</v>
      </c>
      <c r="D188" s="69" t="s">
        <v>44</v>
      </c>
      <c r="E188" s="56">
        <v>1</v>
      </c>
      <c r="F188" s="57" t="s">
        <v>35</v>
      </c>
      <c r="G188" s="58">
        <v>500000</v>
      </c>
      <c r="H188" s="58">
        <v>500000</v>
      </c>
    </row>
    <row r="189" spans="2:8" x14ac:dyDescent="0.25">
      <c r="B189" s="53"/>
      <c r="C189" s="60" t="s">
        <v>140</v>
      </c>
      <c r="D189" s="69" t="s">
        <v>44</v>
      </c>
      <c r="E189" s="56">
        <v>3</v>
      </c>
      <c r="F189" s="57" t="s">
        <v>16</v>
      </c>
      <c r="G189" s="58">
        <v>200000</v>
      </c>
      <c r="H189" s="58">
        <v>600000</v>
      </c>
    </row>
    <row r="190" spans="2:8" ht="25.5" x14ac:dyDescent="0.25">
      <c r="B190" s="53"/>
      <c r="C190" s="60" t="s">
        <v>141</v>
      </c>
      <c r="D190" s="69" t="s">
        <v>44</v>
      </c>
      <c r="E190" s="56">
        <v>1</v>
      </c>
      <c r="F190" s="57" t="s">
        <v>5</v>
      </c>
      <c r="G190" s="58">
        <v>4743750</v>
      </c>
      <c r="H190" s="58">
        <v>4743750</v>
      </c>
    </row>
    <row r="191" spans="2:8" x14ac:dyDescent="0.25">
      <c r="B191" s="53"/>
      <c r="C191" s="60" t="s">
        <v>142</v>
      </c>
      <c r="D191" s="69" t="s">
        <v>44</v>
      </c>
      <c r="E191" s="56">
        <v>4</v>
      </c>
      <c r="F191" s="57" t="s">
        <v>16</v>
      </c>
      <c r="G191" s="58">
        <v>85000</v>
      </c>
      <c r="H191" s="58">
        <v>340000</v>
      </c>
    </row>
    <row r="192" spans="2:8" x14ac:dyDescent="0.25">
      <c r="B192" s="53"/>
      <c r="C192" s="59" t="s">
        <v>143</v>
      </c>
      <c r="D192" s="69" t="s">
        <v>44</v>
      </c>
      <c r="E192" s="56"/>
      <c r="F192" s="57"/>
      <c r="G192" s="58"/>
      <c r="H192" s="58"/>
    </row>
    <row r="193" spans="2:8" x14ac:dyDescent="0.25">
      <c r="B193" s="53"/>
      <c r="C193" s="59" t="s">
        <v>144</v>
      </c>
      <c r="D193" s="69" t="s">
        <v>44</v>
      </c>
      <c r="E193" s="56">
        <v>8</v>
      </c>
      <c r="F193" s="57" t="s">
        <v>16</v>
      </c>
      <c r="G193" s="58">
        <v>15000</v>
      </c>
      <c r="H193" s="58">
        <v>120000</v>
      </c>
    </row>
    <row r="194" spans="2:8" x14ac:dyDescent="0.25">
      <c r="B194" s="53"/>
      <c r="C194" s="59" t="s">
        <v>145</v>
      </c>
      <c r="D194" s="69" t="s">
        <v>44</v>
      </c>
      <c r="E194" s="56">
        <v>1</v>
      </c>
      <c r="F194" s="57" t="s">
        <v>5</v>
      </c>
      <c r="G194" s="58">
        <v>1500000</v>
      </c>
      <c r="H194" s="58">
        <v>1500000</v>
      </c>
    </row>
    <row r="195" spans="2:8" ht="25.5" x14ac:dyDescent="0.25">
      <c r="B195" s="53"/>
      <c r="C195" s="60" t="s">
        <v>131</v>
      </c>
      <c r="D195" s="69" t="s">
        <v>49</v>
      </c>
      <c r="E195" s="56">
        <v>1</v>
      </c>
      <c r="F195" s="57" t="s">
        <v>35</v>
      </c>
      <c r="G195" s="58">
        <v>1375000</v>
      </c>
      <c r="H195" s="58">
        <v>1375000</v>
      </c>
    </row>
    <row r="196" spans="2:8" ht="25.5" x14ac:dyDescent="0.25">
      <c r="B196" s="53"/>
      <c r="C196" s="60" t="s">
        <v>146</v>
      </c>
      <c r="D196" s="69" t="s">
        <v>49</v>
      </c>
      <c r="E196" s="56">
        <v>1</v>
      </c>
      <c r="F196" s="57" t="s">
        <v>35</v>
      </c>
      <c r="G196" s="58">
        <v>750000</v>
      </c>
      <c r="H196" s="58">
        <v>750000</v>
      </c>
    </row>
    <row r="197" spans="2:8" x14ac:dyDescent="0.25">
      <c r="B197" s="53"/>
      <c r="C197" s="59" t="s">
        <v>147</v>
      </c>
      <c r="D197" s="69" t="s">
        <v>49</v>
      </c>
      <c r="E197" s="56">
        <v>1</v>
      </c>
      <c r="F197" s="57" t="s">
        <v>15</v>
      </c>
      <c r="G197" s="58">
        <v>334008</v>
      </c>
      <c r="H197" s="58">
        <v>334008</v>
      </c>
    </row>
    <row r="198" spans="2:8" x14ac:dyDescent="0.25">
      <c r="B198" s="53"/>
      <c r="C198" s="59" t="s">
        <v>148</v>
      </c>
      <c r="D198" s="69" t="s">
        <v>49</v>
      </c>
      <c r="E198" s="56">
        <v>1</v>
      </c>
      <c r="F198" s="57" t="s">
        <v>35</v>
      </c>
      <c r="G198" s="58">
        <v>4750000</v>
      </c>
      <c r="H198" s="58">
        <v>4750000</v>
      </c>
    </row>
    <row r="199" spans="2:8" x14ac:dyDescent="0.25">
      <c r="B199" s="53"/>
      <c r="C199" s="59" t="s">
        <v>135</v>
      </c>
      <c r="D199" s="69" t="s">
        <v>49</v>
      </c>
      <c r="E199" s="56">
        <v>4</v>
      </c>
      <c r="F199" s="57" t="s">
        <v>16</v>
      </c>
      <c r="G199" s="58">
        <v>775000</v>
      </c>
      <c r="H199" s="58">
        <v>3100000</v>
      </c>
    </row>
    <row r="200" spans="2:8" x14ac:dyDescent="0.25">
      <c r="B200" s="53"/>
      <c r="C200" s="59" t="s">
        <v>136</v>
      </c>
      <c r="D200" s="69" t="s">
        <v>49</v>
      </c>
      <c r="E200" s="56">
        <v>4</v>
      </c>
      <c r="F200" s="57" t="s">
        <v>16</v>
      </c>
      <c r="G200" s="58">
        <v>450000</v>
      </c>
      <c r="H200" s="58">
        <v>1800000</v>
      </c>
    </row>
    <row r="201" spans="2:8" x14ac:dyDescent="0.25">
      <c r="B201" s="53"/>
      <c r="C201" s="59" t="s">
        <v>137</v>
      </c>
      <c r="D201" s="69" t="s">
        <v>49</v>
      </c>
      <c r="E201" s="56">
        <v>2</v>
      </c>
      <c r="F201" s="57" t="s">
        <v>16</v>
      </c>
      <c r="G201" s="58">
        <v>200000</v>
      </c>
      <c r="H201" s="58">
        <v>400000</v>
      </c>
    </row>
    <row r="202" spans="2:8" x14ac:dyDescent="0.25">
      <c r="B202" s="53"/>
      <c r="C202" s="60" t="s">
        <v>138</v>
      </c>
      <c r="D202" s="69" t="s">
        <v>49</v>
      </c>
      <c r="E202" s="56">
        <v>6</v>
      </c>
      <c r="F202" s="57" t="s">
        <v>16</v>
      </c>
      <c r="G202" s="58">
        <v>170000</v>
      </c>
      <c r="H202" s="58">
        <v>1020000</v>
      </c>
    </row>
    <row r="203" spans="2:8" ht="25.5" x14ac:dyDescent="0.25">
      <c r="B203" s="53"/>
      <c r="C203" s="60" t="s">
        <v>139</v>
      </c>
      <c r="D203" s="69" t="s">
        <v>49</v>
      </c>
      <c r="E203" s="56">
        <v>1</v>
      </c>
      <c r="F203" s="57" t="s">
        <v>35</v>
      </c>
      <c r="G203" s="58">
        <v>500000</v>
      </c>
      <c r="H203" s="58">
        <v>500000</v>
      </c>
    </row>
    <row r="204" spans="2:8" x14ac:dyDescent="0.25">
      <c r="B204" s="53"/>
      <c r="C204" s="60" t="s">
        <v>140</v>
      </c>
      <c r="D204" s="69" t="s">
        <v>49</v>
      </c>
      <c r="E204" s="56">
        <v>3</v>
      </c>
      <c r="F204" s="57" t="s">
        <v>16</v>
      </c>
      <c r="G204" s="58">
        <v>200000</v>
      </c>
      <c r="H204" s="58">
        <v>600000</v>
      </c>
    </row>
    <row r="205" spans="2:8" x14ac:dyDescent="0.25">
      <c r="B205" s="53"/>
      <c r="C205" s="59" t="s">
        <v>130</v>
      </c>
      <c r="D205" s="69" t="s">
        <v>58</v>
      </c>
      <c r="E205" s="56">
        <v>2</v>
      </c>
      <c r="F205" s="57" t="s">
        <v>16</v>
      </c>
      <c r="G205" s="58">
        <v>3596000</v>
      </c>
      <c r="H205" s="58">
        <v>7192000</v>
      </c>
    </row>
    <row r="206" spans="2:8" x14ac:dyDescent="0.25">
      <c r="B206" s="53"/>
      <c r="C206" s="59" t="s">
        <v>88</v>
      </c>
      <c r="D206" s="69" t="s">
        <v>58</v>
      </c>
      <c r="E206" s="56">
        <v>2</v>
      </c>
      <c r="F206" s="57" t="s">
        <v>16</v>
      </c>
      <c r="G206" s="58">
        <v>189000</v>
      </c>
      <c r="H206" s="58">
        <v>378000</v>
      </c>
    </row>
    <row r="207" spans="2:8" x14ac:dyDescent="0.25">
      <c r="B207" s="53"/>
      <c r="C207" s="59" t="s">
        <v>149</v>
      </c>
      <c r="D207" s="69" t="s">
        <v>58</v>
      </c>
      <c r="E207" s="56">
        <v>6</v>
      </c>
      <c r="F207" s="57" t="s">
        <v>16</v>
      </c>
      <c r="G207" s="58">
        <v>25000</v>
      </c>
      <c r="H207" s="58">
        <v>150000</v>
      </c>
    </row>
    <row r="208" spans="2:8" ht="25.5" x14ac:dyDescent="0.25">
      <c r="B208" s="53"/>
      <c r="C208" s="60" t="s">
        <v>91</v>
      </c>
      <c r="D208" s="69" t="s">
        <v>58</v>
      </c>
      <c r="E208" s="56">
        <v>1</v>
      </c>
      <c r="F208" s="57" t="s">
        <v>15</v>
      </c>
      <c r="G208" s="58">
        <v>500000</v>
      </c>
      <c r="H208" s="58">
        <v>500000</v>
      </c>
    </row>
    <row r="209" spans="2:8" x14ac:dyDescent="0.25">
      <c r="B209" s="53"/>
      <c r="C209" s="59" t="s">
        <v>150</v>
      </c>
      <c r="D209" s="69" t="s">
        <v>58</v>
      </c>
      <c r="E209" s="56">
        <v>1</v>
      </c>
      <c r="F209" s="57" t="s">
        <v>15</v>
      </c>
      <c r="G209" s="58">
        <v>2850000</v>
      </c>
      <c r="H209" s="58">
        <v>2850000</v>
      </c>
    </row>
    <row r="210" spans="2:8" ht="25.5" x14ac:dyDescent="0.25">
      <c r="B210" s="53"/>
      <c r="C210" s="60" t="s">
        <v>151</v>
      </c>
      <c r="D210" s="69" t="s">
        <v>62</v>
      </c>
      <c r="E210" s="56">
        <v>3</v>
      </c>
      <c r="F210" s="57" t="s">
        <v>16</v>
      </c>
      <c r="G210" s="58">
        <v>540000</v>
      </c>
      <c r="H210" s="58">
        <v>1620000</v>
      </c>
    </row>
    <row r="211" spans="2:8" x14ac:dyDescent="0.25">
      <c r="B211" s="53"/>
      <c r="C211" s="59" t="s">
        <v>152</v>
      </c>
      <c r="D211" s="69" t="s">
        <v>62</v>
      </c>
      <c r="E211" s="56">
        <v>1</v>
      </c>
      <c r="F211" s="57" t="s">
        <v>16</v>
      </c>
      <c r="G211" s="58">
        <v>375000</v>
      </c>
      <c r="H211" s="58">
        <v>375000</v>
      </c>
    </row>
    <row r="212" spans="2:8" ht="25.5" x14ac:dyDescent="0.25">
      <c r="B212" s="53"/>
      <c r="C212" s="60" t="s">
        <v>43</v>
      </c>
      <c r="D212" s="69" t="s">
        <v>73</v>
      </c>
      <c r="E212" s="56">
        <v>2</v>
      </c>
      <c r="F212" s="57" t="s">
        <v>16</v>
      </c>
      <c r="G212" s="58">
        <v>722000</v>
      </c>
      <c r="H212" s="58">
        <v>1444000</v>
      </c>
    </row>
    <row r="213" spans="2:8" ht="25.5" x14ac:dyDescent="0.25">
      <c r="B213" s="53"/>
      <c r="C213" s="60" t="s">
        <v>47</v>
      </c>
      <c r="D213" s="69" t="s">
        <v>73</v>
      </c>
      <c r="E213" s="56">
        <v>1</v>
      </c>
      <c r="F213" s="57" t="s">
        <v>35</v>
      </c>
      <c r="G213" s="58">
        <v>715000</v>
      </c>
      <c r="H213" s="58">
        <v>715000</v>
      </c>
    </row>
    <row r="214" spans="2:8" x14ac:dyDescent="0.25">
      <c r="B214" s="53"/>
      <c r="C214" s="59" t="s">
        <v>153</v>
      </c>
      <c r="D214" s="69" t="s">
        <v>73</v>
      </c>
      <c r="E214" s="56">
        <v>1</v>
      </c>
      <c r="F214" s="57" t="s">
        <v>5</v>
      </c>
      <c r="G214" s="58">
        <v>1000000</v>
      </c>
      <c r="H214" s="58">
        <v>1000000</v>
      </c>
    </row>
    <row r="215" spans="2:8" ht="25.5" x14ac:dyDescent="0.25">
      <c r="B215" s="53"/>
      <c r="C215" s="60" t="s">
        <v>57</v>
      </c>
      <c r="D215" s="69" t="s">
        <v>73</v>
      </c>
      <c r="E215" s="56">
        <v>1</v>
      </c>
      <c r="F215" s="57" t="s">
        <v>35</v>
      </c>
      <c r="G215" s="58">
        <v>4329000</v>
      </c>
      <c r="H215" s="58">
        <v>4329000</v>
      </c>
    </row>
    <row r="216" spans="2:8" x14ac:dyDescent="0.25">
      <c r="B216" s="201" t="s">
        <v>17</v>
      </c>
      <c r="C216" s="202"/>
      <c r="D216" s="202"/>
      <c r="E216" s="202"/>
      <c r="F216" s="202"/>
      <c r="G216" s="203"/>
      <c r="H216" s="61">
        <f>SUM(H178:H215)</f>
        <v>67039766</v>
      </c>
    </row>
    <row r="217" spans="2:8" x14ac:dyDescent="0.25">
      <c r="B217" s="201" t="s">
        <v>98</v>
      </c>
      <c r="C217" s="202"/>
      <c r="D217" s="202"/>
      <c r="E217" s="202"/>
      <c r="F217" s="202"/>
      <c r="G217" s="203"/>
      <c r="H217" s="62" t="e">
        <f>H216+#REF!</f>
        <v>#REF!</v>
      </c>
    </row>
    <row r="218" spans="2:8" x14ac:dyDescent="0.25">
      <c r="B218" s="204" t="s">
        <v>99</v>
      </c>
      <c r="C218" s="205"/>
      <c r="D218" s="205"/>
      <c r="E218" s="205"/>
      <c r="F218" s="205"/>
      <c r="G218" s="206"/>
      <c r="H218" s="62" t="e">
        <f>H217*10%</f>
        <v>#REF!</v>
      </c>
    </row>
    <row r="219" spans="2:8" x14ac:dyDescent="0.25">
      <c r="B219" s="204" t="s">
        <v>14</v>
      </c>
      <c r="C219" s="205"/>
      <c r="D219" s="205"/>
      <c r="E219" s="205"/>
      <c r="F219" s="205"/>
      <c r="G219" s="206"/>
      <c r="H219" s="62" t="e">
        <f>H218+H217</f>
        <v>#REF!</v>
      </c>
    </row>
    <row r="220" spans="2:8" ht="18.75" x14ac:dyDescent="0.25">
      <c r="B220" s="211" t="s">
        <v>3</v>
      </c>
      <c r="C220" s="194" t="s">
        <v>37</v>
      </c>
      <c r="D220" s="194" t="s">
        <v>38</v>
      </c>
      <c r="E220" s="197" t="s">
        <v>2</v>
      </c>
      <c r="F220" s="198"/>
      <c r="G220" s="188" t="s">
        <v>39</v>
      </c>
      <c r="H220" s="189"/>
    </row>
    <row r="221" spans="2:8" ht="56.25" x14ac:dyDescent="0.25">
      <c r="B221" s="214"/>
      <c r="C221" s="207"/>
      <c r="D221" s="208"/>
      <c r="E221" s="209"/>
      <c r="F221" s="210"/>
      <c r="G221" s="51" t="s">
        <v>40</v>
      </c>
      <c r="H221" s="52" t="s">
        <v>41</v>
      </c>
    </row>
    <row r="222" spans="2:8" ht="18.75" x14ac:dyDescent="0.3">
      <c r="B222" s="26" t="s">
        <v>8</v>
      </c>
      <c r="C222" s="190" t="s">
        <v>42</v>
      </c>
      <c r="D222" s="191"/>
      <c r="E222" s="191"/>
      <c r="F222" s="191"/>
      <c r="G222" s="191"/>
      <c r="H222" s="192"/>
    </row>
    <row r="223" spans="2:8" x14ac:dyDescent="0.25">
      <c r="B223" s="53"/>
      <c r="C223" s="71" t="s">
        <v>154</v>
      </c>
      <c r="D223" s="72" t="s">
        <v>155</v>
      </c>
      <c r="E223" s="73">
        <v>1</v>
      </c>
      <c r="F223" s="74" t="s">
        <v>35</v>
      </c>
      <c r="G223" s="58">
        <v>21850000</v>
      </c>
      <c r="H223" s="58">
        <v>21850000</v>
      </c>
    </row>
    <row r="224" spans="2:8" ht="25.5" x14ac:dyDescent="0.25">
      <c r="B224" s="53"/>
      <c r="C224" s="71" t="s">
        <v>91</v>
      </c>
      <c r="D224" s="72" t="s">
        <v>155</v>
      </c>
      <c r="E224" s="73">
        <v>1</v>
      </c>
      <c r="F224" s="74" t="s">
        <v>35</v>
      </c>
      <c r="G224" s="58">
        <v>500000</v>
      </c>
      <c r="H224" s="58">
        <v>500000</v>
      </c>
    </row>
    <row r="225" spans="2:8" x14ac:dyDescent="0.25">
      <c r="B225" s="53"/>
      <c r="C225" s="71" t="s">
        <v>150</v>
      </c>
      <c r="D225" s="72" t="s">
        <v>155</v>
      </c>
      <c r="E225" s="73">
        <v>1</v>
      </c>
      <c r="F225" s="74" t="s">
        <v>35</v>
      </c>
      <c r="G225" s="58">
        <v>2850000</v>
      </c>
      <c r="H225" s="58">
        <v>2850000</v>
      </c>
    </row>
    <row r="226" spans="2:8" ht="38.25" x14ac:dyDescent="0.25">
      <c r="B226" s="53"/>
      <c r="C226" s="71" t="s">
        <v>156</v>
      </c>
      <c r="D226" s="72" t="s">
        <v>155</v>
      </c>
      <c r="E226" s="73">
        <v>1</v>
      </c>
      <c r="F226" s="74" t="s">
        <v>35</v>
      </c>
      <c r="G226" s="58">
        <v>565000</v>
      </c>
      <c r="H226" s="58">
        <v>565000</v>
      </c>
    </row>
    <row r="227" spans="2:8" ht="30" x14ac:dyDescent="0.25">
      <c r="B227" s="53"/>
      <c r="C227" s="75" t="s">
        <v>57</v>
      </c>
      <c r="D227" s="72" t="s">
        <v>155</v>
      </c>
      <c r="E227" s="73">
        <v>1</v>
      </c>
      <c r="F227" s="74" t="s">
        <v>35</v>
      </c>
      <c r="G227" s="58">
        <v>4329000</v>
      </c>
      <c r="H227" s="58">
        <v>4329000</v>
      </c>
    </row>
    <row r="228" spans="2:8" x14ac:dyDescent="0.25">
      <c r="B228" s="53"/>
      <c r="C228" s="75" t="s">
        <v>48</v>
      </c>
      <c r="D228" s="72" t="s">
        <v>157</v>
      </c>
      <c r="E228" s="73">
        <v>1</v>
      </c>
      <c r="F228" s="74" t="s">
        <v>35</v>
      </c>
      <c r="G228" s="58">
        <v>300000</v>
      </c>
      <c r="H228" s="58">
        <v>300000</v>
      </c>
    </row>
    <row r="229" spans="2:8" ht="30" x14ac:dyDescent="0.25">
      <c r="B229" s="53"/>
      <c r="C229" s="75" t="s">
        <v>158</v>
      </c>
      <c r="D229" s="72" t="s">
        <v>157</v>
      </c>
      <c r="E229" s="73">
        <v>1</v>
      </c>
      <c r="F229" s="74" t="s">
        <v>35</v>
      </c>
      <c r="G229" s="58">
        <v>540000</v>
      </c>
      <c r="H229" s="58">
        <v>540000</v>
      </c>
    </row>
    <row r="230" spans="2:8" x14ac:dyDescent="0.25">
      <c r="B230" s="53"/>
      <c r="C230" s="71" t="s">
        <v>159</v>
      </c>
      <c r="D230" s="72" t="s">
        <v>160</v>
      </c>
      <c r="E230" s="73">
        <v>1</v>
      </c>
      <c r="F230" s="74" t="s">
        <v>35</v>
      </c>
      <c r="G230" s="58">
        <v>17780000</v>
      </c>
      <c r="H230" s="58">
        <v>17780000</v>
      </c>
    </row>
    <row r="231" spans="2:8" x14ac:dyDescent="0.25">
      <c r="B231" s="53"/>
      <c r="C231" s="75" t="s">
        <v>144</v>
      </c>
      <c r="D231" s="72" t="s">
        <v>160</v>
      </c>
      <c r="E231" s="73">
        <v>4</v>
      </c>
      <c r="F231" s="74" t="s">
        <v>16</v>
      </c>
      <c r="G231" s="58">
        <v>15000</v>
      </c>
      <c r="H231" s="58">
        <v>60000</v>
      </c>
    </row>
    <row r="232" spans="2:8" x14ac:dyDescent="0.25">
      <c r="B232" s="53"/>
      <c r="C232" s="71" t="s">
        <v>80</v>
      </c>
      <c r="D232" s="72" t="s">
        <v>160</v>
      </c>
      <c r="E232" s="73">
        <v>1</v>
      </c>
      <c r="F232" s="74" t="s">
        <v>35</v>
      </c>
      <c r="G232" s="58">
        <v>75000</v>
      </c>
      <c r="H232" s="58">
        <v>75000</v>
      </c>
    </row>
    <row r="233" spans="2:8" ht="30" x14ac:dyDescent="0.25">
      <c r="B233" s="53"/>
      <c r="C233" s="75" t="s">
        <v>50</v>
      </c>
      <c r="D233" s="72" t="s">
        <v>160</v>
      </c>
      <c r="E233" s="73">
        <v>1</v>
      </c>
      <c r="F233" s="74" t="s">
        <v>35</v>
      </c>
      <c r="G233" s="58">
        <v>500000</v>
      </c>
      <c r="H233" s="58">
        <v>500000</v>
      </c>
    </row>
    <row r="234" spans="2:8" x14ac:dyDescent="0.25">
      <c r="B234" s="53"/>
      <c r="C234" s="71" t="s">
        <v>154</v>
      </c>
      <c r="D234" s="72" t="s">
        <v>160</v>
      </c>
      <c r="E234" s="73">
        <v>1</v>
      </c>
      <c r="F234" s="74" t="s">
        <v>35</v>
      </c>
      <c r="G234" s="58">
        <v>21850000</v>
      </c>
      <c r="H234" s="58">
        <v>21850000</v>
      </c>
    </row>
    <row r="235" spans="2:8" x14ac:dyDescent="0.25">
      <c r="B235" s="53"/>
      <c r="C235" s="75" t="s">
        <v>161</v>
      </c>
      <c r="D235" s="72" t="s">
        <v>162</v>
      </c>
      <c r="E235" s="73">
        <v>1</v>
      </c>
      <c r="F235" s="74" t="s">
        <v>35</v>
      </c>
      <c r="G235" s="58">
        <v>95000</v>
      </c>
      <c r="H235" s="58">
        <v>95000</v>
      </c>
    </row>
    <row r="236" spans="2:8" x14ac:dyDescent="0.25">
      <c r="B236" s="53"/>
      <c r="C236" s="71" t="s">
        <v>163</v>
      </c>
      <c r="D236" s="72" t="s">
        <v>162</v>
      </c>
      <c r="E236" s="73">
        <v>2</v>
      </c>
      <c r="F236" s="74" t="s">
        <v>16</v>
      </c>
      <c r="G236" s="58">
        <v>45200</v>
      </c>
      <c r="H236" s="58">
        <v>90400</v>
      </c>
    </row>
    <row r="237" spans="2:8" x14ac:dyDescent="0.25">
      <c r="B237" s="53"/>
      <c r="C237" s="71" t="s">
        <v>164</v>
      </c>
      <c r="D237" s="72" t="s">
        <v>162</v>
      </c>
      <c r="E237" s="73">
        <v>1</v>
      </c>
      <c r="F237" s="74" t="s">
        <v>35</v>
      </c>
      <c r="G237" s="58">
        <v>29600</v>
      </c>
      <c r="H237" s="58">
        <v>29600</v>
      </c>
    </row>
    <row r="238" spans="2:8" x14ac:dyDescent="0.25">
      <c r="B238" s="53"/>
      <c r="C238" s="71" t="s">
        <v>165</v>
      </c>
      <c r="D238" s="72" t="s">
        <v>162</v>
      </c>
      <c r="E238" s="73">
        <v>1</v>
      </c>
      <c r="F238" s="74" t="s">
        <v>35</v>
      </c>
      <c r="G238" s="58">
        <v>334008</v>
      </c>
      <c r="H238" s="58">
        <v>334008</v>
      </c>
    </row>
    <row r="239" spans="2:8" x14ac:dyDescent="0.25">
      <c r="B239" s="53"/>
      <c r="C239" s="75" t="s">
        <v>118</v>
      </c>
      <c r="D239" s="72" t="s">
        <v>162</v>
      </c>
      <c r="E239" s="73">
        <v>1</v>
      </c>
      <c r="F239" s="74" t="s">
        <v>16</v>
      </c>
      <c r="G239" s="58">
        <v>2660000</v>
      </c>
      <c r="H239" s="58">
        <v>2660000</v>
      </c>
    </row>
    <row r="240" spans="2:8" x14ac:dyDescent="0.25">
      <c r="B240" s="53"/>
      <c r="C240" s="75" t="s">
        <v>166</v>
      </c>
      <c r="D240" s="72" t="s">
        <v>162</v>
      </c>
      <c r="E240" s="73">
        <v>3</v>
      </c>
      <c r="F240" s="74" t="s">
        <v>16</v>
      </c>
      <c r="G240" s="58">
        <v>15000</v>
      </c>
      <c r="H240" s="58">
        <v>45000</v>
      </c>
    </row>
    <row r="241" spans="2:8" x14ac:dyDescent="0.25">
      <c r="B241" s="53"/>
      <c r="C241" s="75" t="s">
        <v>167</v>
      </c>
      <c r="D241" s="72" t="s">
        <v>162</v>
      </c>
      <c r="E241" s="73">
        <v>1</v>
      </c>
      <c r="F241" s="74" t="s">
        <v>35</v>
      </c>
      <c r="G241" s="58">
        <v>250000</v>
      </c>
      <c r="H241" s="58">
        <v>250000</v>
      </c>
    </row>
    <row r="242" spans="2:8" x14ac:dyDescent="0.25">
      <c r="B242" s="53"/>
      <c r="C242" s="71" t="s">
        <v>53</v>
      </c>
      <c r="D242" s="72" t="s">
        <v>162</v>
      </c>
      <c r="E242" s="73">
        <v>1</v>
      </c>
      <c r="F242" s="74" t="s">
        <v>35</v>
      </c>
      <c r="G242" s="58">
        <v>18720000</v>
      </c>
      <c r="H242" s="58">
        <v>18720000</v>
      </c>
    </row>
    <row r="243" spans="2:8" x14ac:dyDescent="0.25">
      <c r="B243" s="53"/>
      <c r="C243" s="71" t="s">
        <v>154</v>
      </c>
      <c r="D243" s="72" t="s">
        <v>168</v>
      </c>
      <c r="E243" s="73">
        <v>1</v>
      </c>
      <c r="F243" s="74" t="s">
        <v>35</v>
      </c>
      <c r="G243" s="58">
        <v>21850000</v>
      </c>
      <c r="H243" s="58">
        <v>21850000</v>
      </c>
    </row>
    <row r="244" spans="2:8" x14ac:dyDescent="0.25">
      <c r="B244" s="53"/>
      <c r="C244" s="71" t="s">
        <v>169</v>
      </c>
      <c r="D244" s="72" t="s">
        <v>168</v>
      </c>
      <c r="E244" s="73">
        <v>2</v>
      </c>
      <c r="F244" s="74" t="s">
        <v>16</v>
      </c>
      <c r="G244" s="58">
        <v>1575000</v>
      </c>
      <c r="H244" s="58">
        <v>3150000</v>
      </c>
    </row>
    <row r="245" spans="2:8" ht="25.5" x14ac:dyDescent="0.25">
      <c r="B245" s="53"/>
      <c r="C245" s="71" t="s">
        <v>170</v>
      </c>
      <c r="D245" s="72" t="s">
        <v>168</v>
      </c>
      <c r="E245" s="73">
        <v>1</v>
      </c>
      <c r="F245" s="74" t="s">
        <v>35</v>
      </c>
      <c r="G245" s="58">
        <v>540000</v>
      </c>
      <c r="H245" s="58">
        <v>540000</v>
      </c>
    </row>
    <row r="246" spans="2:8" ht="18.75" x14ac:dyDescent="0.25">
      <c r="B246" s="211" t="s">
        <v>3</v>
      </c>
      <c r="C246" s="194" t="s">
        <v>37</v>
      </c>
      <c r="D246" s="194" t="s">
        <v>38</v>
      </c>
      <c r="E246" s="197" t="s">
        <v>2</v>
      </c>
      <c r="F246" s="198"/>
      <c r="G246" s="188" t="s">
        <v>39</v>
      </c>
      <c r="H246" s="189"/>
    </row>
    <row r="247" spans="2:8" ht="56.25" x14ac:dyDescent="0.25">
      <c r="B247" s="214"/>
      <c r="C247" s="207"/>
      <c r="D247" s="208"/>
      <c r="E247" s="209"/>
      <c r="F247" s="210"/>
      <c r="G247" s="51" t="s">
        <v>40</v>
      </c>
      <c r="H247" s="52" t="s">
        <v>41</v>
      </c>
    </row>
    <row r="248" spans="2:8" ht="18.75" x14ac:dyDescent="0.3">
      <c r="B248" s="26" t="s">
        <v>8</v>
      </c>
      <c r="C248" s="190" t="s">
        <v>42</v>
      </c>
      <c r="D248" s="191"/>
      <c r="E248" s="191"/>
      <c r="F248" s="191"/>
      <c r="G248" s="191"/>
      <c r="H248" s="192"/>
    </row>
    <row r="249" spans="2:8" x14ac:dyDescent="0.25">
      <c r="B249" s="53"/>
      <c r="C249" s="75" t="s">
        <v>171</v>
      </c>
      <c r="D249" s="72" t="s">
        <v>155</v>
      </c>
      <c r="E249" s="73">
        <v>4</v>
      </c>
      <c r="F249" s="74" t="s">
        <v>16</v>
      </c>
      <c r="G249" s="58">
        <v>52932</v>
      </c>
      <c r="H249" s="58">
        <v>211728</v>
      </c>
    </row>
    <row r="250" spans="2:8" ht="38.25" x14ac:dyDescent="0.25">
      <c r="B250" s="53"/>
      <c r="C250" s="71" t="s">
        <v>172</v>
      </c>
      <c r="D250" s="72" t="s">
        <v>155</v>
      </c>
      <c r="E250" s="73">
        <v>2</v>
      </c>
      <c r="F250" s="74" t="s">
        <v>16</v>
      </c>
      <c r="G250" s="58">
        <v>1375000</v>
      </c>
      <c r="H250" s="58">
        <v>2750000</v>
      </c>
    </row>
    <row r="251" spans="2:8" ht="38.25" x14ac:dyDescent="0.25">
      <c r="B251" s="53"/>
      <c r="C251" s="71" t="s">
        <v>173</v>
      </c>
      <c r="D251" s="72" t="s">
        <v>155</v>
      </c>
      <c r="E251" s="73">
        <v>1</v>
      </c>
      <c r="F251" s="74" t="s">
        <v>35</v>
      </c>
      <c r="G251" s="58">
        <v>540000</v>
      </c>
      <c r="H251" s="58">
        <v>540000</v>
      </c>
    </row>
    <row r="252" spans="2:8" ht="38.25" x14ac:dyDescent="0.25">
      <c r="B252" s="53"/>
      <c r="C252" s="76" t="s">
        <v>174</v>
      </c>
      <c r="D252" s="72" t="s">
        <v>155</v>
      </c>
      <c r="E252" s="73">
        <v>3</v>
      </c>
      <c r="F252" s="74" t="s">
        <v>16</v>
      </c>
      <c r="G252" s="58">
        <v>625000</v>
      </c>
      <c r="H252" s="58">
        <v>1875000</v>
      </c>
    </row>
    <row r="253" spans="2:8" ht="25.5" x14ac:dyDescent="0.25">
      <c r="B253" s="53"/>
      <c r="C253" s="71" t="s">
        <v>132</v>
      </c>
      <c r="D253" s="72" t="s">
        <v>155</v>
      </c>
      <c r="E253" s="73">
        <v>1</v>
      </c>
      <c r="F253" s="74" t="s">
        <v>35</v>
      </c>
      <c r="G253" s="58">
        <v>14190000</v>
      </c>
      <c r="H253" s="58">
        <v>14190000</v>
      </c>
    </row>
    <row r="254" spans="2:8" x14ac:dyDescent="0.25">
      <c r="B254" s="53"/>
      <c r="C254" s="71" t="s">
        <v>127</v>
      </c>
      <c r="D254" s="72" t="s">
        <v>155</v>
      </c>
      <c r="E254" s="73">
        <v>4</v>
      </c>
      <c r="F254" s="74" t="s">
        <v>16</v>
      </c>
      <c r="G254" s="58">
        <v>22000</v>
      </c>
      <c r="H254" s="58">
        <v>88000</v>
      </c>
    </row>
    <row r="255" spans="2:8" x14ac:dyDescent="0.25">
      <c r="B255" s="53"/>
      <c r="C255" s="75" t="s">
        <v>128</v>
      </c>
      <c r="D255" s="72" t="s">
        <v>155</v>
      </c>
      <c r="E255" s="73">
        <v>2</v>
      </c>
      <c r="F255" s="74" t="s">
        <v>16</v>
      </c>
      <c r="G255" s="58">
        <v>10000</v>
      </c>
      <c r="H255" s="58">
        <v>20000</v>
      </c>
    </row>
    <row r="256" spans="2:8" x14ac:dyDescent="0.25">
      <c r="B256" s="53"/>
      <c r="C256" s="75" t="s">
        <v>53</v>
      </c>
      <c r="D256" s="72" t="s">
        <v>155</v>
      </c>
      <c r="E256" s="73">
        <v>1</v>
      </c>
      <c r="F256" s="74" t="s">
        <v>35</v>
      </c>
      <c r="G256" s="58">
        <v>18720000</v>
      </c>
      <c r="H256" s="58">
        <v>18720000</v>
      </c>
    </row>
    <row r="257" spans="2:8" x14ac:dyDescent="0.25">
      <c r="B257" s="53"/>
      <c r="C257" s="75" t="s">
        <v>48</v>
      </c>
      <c r="D257" s="72" t="s">
        <v>155</v>
      </c>
      <c r="E257" s="73">
        <v>1</v>
      </c>
      <c r="F257" s="74" t="s">
        <v>35</v>
      </c>
      <c r="G257" s="58">
        <v>300000</v>
      </c>
      <c r="H257" s="58">
        <v>300000</v>
      </c>
    </row>
    <row r="258" spans="2:8" ht="30" x14ac:dyDescent="0.25">
      <c r="B258" s="53"/>
      <c r="C258" s="75" t="s">
        <v>175</v>
      </c>
      <c r="D258" s="72" t="s">
        <v>157</v>
      </c>
      <c r="E258" s="73">
        <v>1</v>
      </c>
      <c r="F258" s="74" t="s">
        <v>35</v>
      </c>
      <c r="G258" s="58">
        <v>14190000</v>
      </c>
      <c r="H258" s="58">
        <v>14190000</v>
      </c>
    </row>
    <row r="259" spans="2:8" x14ac:dyDescent="0.25">
      <c r="B259" s="53"/>
      <c r="C259" s="75" t="s">
        <v>176</v>
      </c>
      <c r="D259" s="72" t="s">
        <v>157</v>
      </c>
      <c r="E259" s="73">
        <v>1</v>
      </c>
      <c r="F259" s="74" t="s">
        <v>35</v>
      </c>
      <c r="G259" s="58">
        <v>15777448.800000001</v>
      </c>
      <c r="H259" s="58">
        <v>15777448.800000001</v>
      </c>
    </row>
    <row r="260" spans="2:8" x14ac:dyDescent="0.25">
      <c r="B260" s="53"/>
      <c r="C260" s="75" t="s">
        <v>127</v>
      </c>
      <c r="D260" s="72" t="s">
        <v>157</v>
      </c>
      <c r="E260" s="73">
        <v>6</v>
      </c>
      <c r="F260" s="74" t="s">
        <v>16</v>
      </c>
      <c r="G260" s="58">
        <v>22000</v>
      </c>
      <c r="H260" s="58">
        <v>132000</v>
      </c>
    </row>
    <row r="261" spans="2:8" x14ac:dyDescent="0.25">
      <c r="B261" s="53"/>
      <c r="C261" s="75" t="s">
        <v>128</v>
      </c>
      <c r="D261" s="72" t="s">
        <v>157</v>
      </c>
      <c r="E261" s="73">
        <v>5</v>
      </c>
      <c r="F261" s="74" t="s">
        <v>16</v>
      </c>
      <c r="G261" s="58">
        <v>10000</v>
      </c>
      <c r="H261" s="58">
        <v>50000</v>
      </c>
    </row>
    <row r="262" spans="2:8" x14ac:dyDescent="0.25">
      <c r="B262" s="53"/>
      <c r="C262" s="75" t="s">
        <v>89</v>
      </c>
      <c r="D262" s="72" t="s">
        <v>157</v>
      </c>
      <c r="E262" s="73">
        <v>1</v>
      </c>
      <c r="F262" s="74" t="s">
        <v>35</v>
      </c>
      <c r="G262" s="58">
        <v>85000</v>
      </c>
      <c r="H262" s="58">
        <v>85000</v>
      </c>
    </row>
    <row r="263" spans="2:8" x14ac:dyDescent="0.25">
      <c r="B263" s="53"/>
      <c r="C263" s="75" t="s">
        <v>48</v>
      </c>
      <c r="D263" s="72" t="s">
        <v>157</v>
      </c>
      <c r="E263" s="73">
        <v>1</v>
      </c>
      <c r="F263" s="74" t="s">
        <v>35</v>
      </c>
      <c r="G263" s="58">
        <v>300000</v>
      </c>
      <c r="H263" s="58">
        <v>300000</v>
      </c>
    </row>
    <row r="264" spans="2:8" ht="30" x14ac:dyDescent="0.25">
      <c r="B264" s="53"/>
      <c r="C264" s="75" t="s">
        <v>132</v>
      </c>
      <c r="D264" s="72" t="s">
        <v>157</v>
      </c>
      <c r="E264" s="73">
        <v>1</v>
      </c>
      <c r="F264" s="74" t="s">
        <v>35</v>
      </c>
      <c r="G264" s="58">
        <v>14190000</v>
      </c>
      <c r="H264" s="58">
        <v>14190000</v>
      </c>
    </row>
    <row r="265" spans="2:8" x14ac:dyDescent="0.25">
      <c r="B265" s="53"/>
      <c r="C265" s="77"/>
      <c r="D265" s="77"/>
      <c r="E265" s="77"/>
      <c r="F265" s="77"/>
      <c r="G265" s="58"/>
      <c r="H265" s="58"/>
    </row>
    <row r="266" spans="2:8" ht="30" x14ac:dyDescent="0.25">
      <c r="B266" s="53"/>
      <c r="C266" s="75" t="s">
        <v>177</v>
      </c>
      <c r="D266" s="72" t="s">
        <v>160</v>
      </c>
      <c r="E266" s="73">
        <v>1</v>
      </c>
      <c r="F266" s="74" t="s">
        <v>15</v>
      </c>
      <c r="G266" s="58">
        <v>11111300</v>
      </c>
      <c r="H266" s="58">
        <v>11111300</v>
      </c>
    </row>
    <row r="267" spans="2:8" x14ac:dyDescent="0.25">
      <c r="B267" s="53"/>
      <c r="C267" s="75" t="s">
        <v>178</v>
      </c>
      <c r="D267" s="72" t="s">
        <v>162</v>
      </c>
      <c r="E267" s="73">
        <v>2</v>
      </c>
      <c r="F267" s="74" t="s">
        <v>16</v>
      </c>
      <c r="G267" s="58">
        <v>191250</v>
      </c>
      <c r="H267" s="58">
        <v>382500</v>
      </c>
    </row>
    <row r="268" spans="2:8" ht="25.5" x14ac:dyDescent="0.25">
      <c r="B268" s="53"/>
      <c r="C268" s="71" t="s">
        <v>179</v>
      </c>
      <c r="D268" s="72" t="s">
        <v>162</v>
      </c>
      <c r="E268" s="73">
        <v>2</v>
      </c>
      <c r="F268" s="74" t="s">
        <v>16</v>
      </c>
      <c r="G268" s="58">
        <v>535000</v>
      </c>
      <c r="H268" s="58">
        <v>1070000</v>
      </c>
    </row>
    <row r="269" spans="2:8" x14ac:dyDescent="0.25">
      <c r="B269" s="53"/>
      <c r="C269" s="71" t="s">
        <v>76</v>
      </c>
      <c r="D269" s="72" t="s">
        <v>162</v>
      </c>
      <c r="E269" s="73">
        <v>1</v>
      </c>
      <c r="F269" s="74" t="s">
        <v>35</v>
      </c>
      <c r="G269" s="58">
        <v>23108000</v>
      </c>
      <c r="H269" s="58">
        <v>23108000</v>
      </c>
    </row>
    <row r="270" spans="2:8" ht="38.25" x14ac:dyDescent="0.25">
      <c r="B270" s="53"/>
      <c r="C270" s="71" t="s">
        <v>180</v>
      </c>
      <c r="D270" s="72" t="s">
        <v>162</v>
      </c>
      <c r="E270" s="73">
        <v>1</v>
      </c>
      <c r="F270" s="74" t="s">
        <v>35</v>
      </c>
      <c r="G270" s="58">
        <v>540000</v>
      </c>
      <c r="H270" s="58">
        <v>540000</v>
      </c>
    </row>
    <row r="271" spans="2:8" ht="38.25" x14ac:dyDescent="0.25">
      <c r="B271" s="53"/>
      <c r="C271" s="76" t="s">
        <v>180</v>
      </c>
      <c r="D271" s="72" t="s">
        <v>162</v>
      </c>
      <c r="E271" s="73">
        <v>2</v>
      </c>
      <c r="F271" s="74" t="s">
        <v>16</v>
      </c>
      <c r="G271" s="58">
        <v>540000</v>
      </c>
      <c r="H271" s="58">
        <v>1080000</v>
      </c>
    </row>
    <row r="272" spans="2:8" ht="30" x14ac:dyDescent="0.25">
      <c r="B272" s="53"/>
      <c r="C272" s="75" t="s">
        <v>91</v>
      </c>
      <c r="D272" s="72" t="s">
        <v>162</v>
      </c>
      <c r="E272" s="73">
        <v>1</v>
      </c>
      <c r="F272" s="74" t="s">
        <v>15</v>
      </c>
      <c r="G272" s="58">
        <v>500000</v>
      </c>
      <c r="H272" s="58">
        <v>500000</v>
      </c>
    </row>
    <row r="273" spans="2:8" x14ac:dyDescent="0.25">
      <c r="B273" s="53"/>
      <c r="C273" s="75" t="s">
        <v>181</v>
      </c>
      <c r="D273" s="72" t="s">
        <v>162</v>
      </c>
      <c r="E273" s="73">
        <v>1</v>
      </c>
      <c r="F273" s="74" t="s">
        <v>35</v>
      </c>
      <c r="G273" s="58">
        <v>175000</v>
      </c>
      <c r="H273" s="58">
        <v>175000</v>
      </c>
    </row>
    <row r="274" spans="2:8" ht="25.5" x14ac:dyDescent="0.25">
      <c r="B274" s="53"/>
      <c r="C274" s="71" t="s">
        <v>182</v>
      </c>
      <c r="D274" s="72" t="s">
        <v>162</v>
      </c>
      <c r="E274" s="73">
        <v>1</v>
      </c>
      <c r="F274" s="74" t="s">
        <v>35</v>
      </c>
      <c r="G274" s="58">
        <v>500000</v>
      </c>
      <c r="H274" s="58">
        <v>500000</v>
      </c>
    </row>
    <row r="275" spans="2:8" ht="30" x14ac:dyDescent="0.25">
      <c r="B275" s="53"/>
      <c r="C275" s="75" t="s">
        <v>183</v>
      </c>
      <c r="D275" s="72" t="s">
        <v>162</v>
      </c>
      <c r="E275" s="73">
        <v>1</v>
      </c>
      <c r="F275" s="74" t="s">
        <v>35</v>
      </c>
      <c r="G275" s="58">
        <v>250000</v>
      </c>
      <c r="H275" s="58">
        <v>250000</v>
      </c>
    </row>
    <row r="276" spans="2:8" ht="45" x14ac:dyDescent="0.25">
      <c r="B276" s="53"/>
      <c r="C276" s="75" t="s">
        <v>184</v>
      </c>
      <c r="D276" s="72" t="s">
        <v>162</v>
      </c>
      <c r="E276" s="73">
        <v>1</v>
      </c>
      <c r="F276" s="74" t="s">
        <v>35</v>
      </c>
      <c r="G276" s="58">
        <v>1214166.66666667</v>
      </c>
      <c r="H276" s="58">
        <v>1214166.66666667</v>
      </c>
    </row>
    <row r="277" spans="2:8" ht="30" x14ac:dyDescent="0.25">
      <c r="B277" s="53"/>
      <c r="C277" s="75" t="s">
        <v>13</v>
      </c>
      <c r="D277" s="72" t="s">
        <v>162</v>
      </c>
      <c r="E277" s="73">
        <v>1</v>
      </c>
      <c r="F277" s="74" t="s">
        <v>82</v>
      </c>
      <c r="G277" s="58">
        <v>160538000</v>
      </c>
      <c r="H277" s="58">
        <v>160538000</v>
      </c>
    </row>
    <row r="278" spans="2:8" ht="30" x14ac:dyDescent="0.25">
      <c r="B278" s="53"/>
      <c r="C278" s="75" t="s">
        <v>175</v>
      </c>
      <c r="D278" s="72" t="s">
        <v>168</v>
      </c>
      <c r="E278" s="73">
        <v>1</v>
      </c>
      <c r="F278" s="74" t="s">
        <v>35</v>
      </c>
      <c r="G278" s="58">
        <v>14190000</v>
      </c>
      <c r="H278" s="58">
        <v>14190000</v>
      </c>
    </row>
    <row r="279" spans="2:8" ht="25.5" x14ac:dyDescent="0.25">
      <c r="B279" s="53"/>
      <c r="C279" s="71" t="s">
        <v>57</v>
      </c>
      <c r="D279" s="72" t="s">
        <v>168</v>
      </c>
      <c r="E279" s="73">
        <v>1</v>
      </c>
      <c r="F279" s="74" t="s">
        <v>35</v>
      </c>
      <c r="G279" s="58">
        <v>4329000</v>
      </c>
      <c r="H279" s="58">
        <v>4329000</v>
      </c>
    </row>
    <row r="280" spans="2:8" x14ac:dyDescent="0.25">
      <c r="B280" s="53"/>
      <c r="C280" s="78" t="s">
        <v>185</v>
      </c>
      <c r="D280" s="72" t="s">
        <v>168</v>
      </c>
      <c r="E280" s="73"/>
      <c r="F280" s="74"/>
      <c r="G280" s="58"/>
      <c r="H280" s="58">
        <v>0</v>
      </c>
    </row>
    <row r="281" spans="2:8" x14ac:dyDescent="0.25">
      <c r="B281" s="53"/>
      <c r="C281" s="119" t="s">
        <v>186</v>
      </c>
      <c r="D281" s="72" t="s">
        <v>168</v>
      </c>
      <c r="E281" s="73">
        <v>1</v>
      </c>
      <c r="F281" s="74" t="s">
        <v>35</v>
      </c>
      <c r="G281" s="58">
        <v>19350000</v>
      </c>
      <c r="H281" s="58">
        <v>19350000</v>
      </c>
    </row>
    <row r="282" spans="2:8" x14ac:dyDescent="0.25">
      <c r="B282" s="53"/>
      <c r="C282" s="119" t="s">
        <v>187</v>
      </c>
      <c r="D282" s="72" t="s">
        <v>168</v>
      </c>
      <c r="E282" s="73">
        <v>1</v>
      </c>
      <c r="F282" s="74" t="s">
        <v>35</v>
      </c>
      <c r="G282" s="58">
        <v>3738880</v>
      </c>
      <c r="H282" s="58">
        <v>3738880</v>
      </c>
    </row>
    <row r="283" spans="2:8" ht="18.75" x14ac:dyDescent="0.25">
      <c r="B283" s="211" t="s">
        <v>3</v>
      </c>
      <c r="C283" s="194" t="s">
        <v>37</v>
      </c>
      <c r="D283" s="194" t="s">
        <v>38</v>
      </c>
      <c r="E283" s="197" t="s">
        <v>2</v>
      </c>
      <c r="F283" s="198"/>
      <c r="G283" s="188" t="s">
        <v>39</v>
      </c>
      <c r="H283" s="189"/>
    </row>
    <row r="284" spans="2:8" ht="56.25" x14ac:dyDescent="0.25">
      <c r="B284" s="214"/>
      <c r="C284" s="207"/>
      <c r="D284" s="208"/>
      <c r="E284" s="209"/>
      <c r="F284" s="210"/>
      <c r="G284" s="51" t="s">
        <v>40</v>
      </c>
      <c r="H284" s="52" t="s">
        <v>41</v>
      </c>
    </row>
    <row r="285" spans="2:8" ht="18.75" x14ac:dyDescent="0.3">
      <c r="B285" s="26" t="s">
        <v>8</v>
      </c>
      <c r="C285" s="190" t="s">
        <v>42</v>
      </c>
      <c r="D285" s="191"/>
      <c r="E285" s="191"/>
      <c r="F285" s="191"/>
      <c r="G285" s="191"/>
      <c r="H285" s="192"/>
    </row>
    <row r="286" spans="2:8" x14ac:dyDescent="0.25">
      <c r="B286" s="1"/>
      <c r="C286" s="79" t="s">
        <v>48</v>
      </c>
      <c r="D286" s="72" t="s">
        <v>155</v>
      </c>
      <c r="E286" s="80">
        <v>1</v>
      </c>
      <c r="F286" s="81" t="s">
        <v>35</v>
      </c>
      <c r="G286" s="82">
        <v>300000</v>
      </c>
      <c r="H286" s="82">
        <v>300000</v>
      </c>
    </row>
    <row r="287" spans="2:8" x14ac:dyDescent="0.25">
      <c r="B287" s="1"/>
      <c r="C287" s="83" t="s">
        <v>188</v>
      </c>
      <c r="D287" s="72" t="s">
        <v>155</v>
      </c>
      <c r="E287" s="80">
        <v>1</v>
      </c>
      <c r="F287" s="81" t="s">
        <v>189</v>
      </c>
      <c r="G287" s="84">
        <v>2500000</v>
      </c>
      <c r="H287" s="84">
        <v>2500000</v>
      </c>
    </row>
    <row r="288" spans="2:8" x14ac:dyDescent="0.25">
      <c r="B288" s="1"/>
      <c r="C288" s="120" t="s">
        <v>190</v>
      </c>
      <c r="D288" s="72" t="s">
        <v>155</v>
      </c>
      <c r="E288" s="80">
        <v>2</v>
      </c>
      <c r="F288" s="81" t="s">
        <v>16</v>
      </c>
      <c r="G288" s="85"/>
      <c r="H288" s="85"/>
    </row>
    <row r="289" spans="2:8" x14ac:dyDescent="0.25">
      <c r="B289" s="1"/>
      <c r="C289" s="120" t="s">
        <v>191</v>
      </c>
      <c r="D289" s="72" t="s">
        <v>155</v>
      </c>
      <c r="E289" s="80">
        <v>1</v>
      </c>
      <c r="F289" s="81" t="s">
        <v>189</v>
      </c>
      <c r="G289" s="85"/>
      <c r="H289" s="85"/>
    </row>
    <row r="290" spans="2:8" x14ac:dyDescent="0.25">
      <c r="B290" s="1"/>
      <c r="C290" s="120" t="s">
        <v>192</v>
      </c>
      <c r="D290" s="72" t="s">
        <v>155</v>
      </c>
      <c r="E290" s="80">
        <v>1</v>
      </c>
      <c r="F290" s="81" t="s">
        <v>189</v>
      </c>
      <c r="G290" s="86"/>
      <c r="H290" s="86"/>
    </row>
    <row r="291" spans="2:8" ht="30" x14ac:dyDescent="0.25">
      <c r="B291" s="1"/>
      <c r="C291" s="83" t="s">
        <v>193</v>
      </c>
      <c r="D291" s="72" t="s">
        <v>157</v>
      </c>
      <c r="E291" s="80">
        <v>1</v>
      </c>
      <c r="F291" s="81" t="s">
        <v>35</v>
      </c>
      <c r="G291" s="82">
        <v>540000</v>
      </c>
      <c r="H291" s="82">
        <v>540000</v>
      </c>
    </row>
    <row r="292" spans="2:8" x14ac:dyDescent="0.25">
      <c r="B292" s="1"/>
      <c r="C292" s="83" t="s">
        <v>48</v>
      </c>
      <c r="D292" s="72" t="s">
        <v>157</v>
      </c>
      <c r="E292" s="80">
        <v>1</v>
      </c>
      <c r="F292" s="81" t="s">
        <v>35</v>
      </c>
      <c r="G292" s="82">
        <v>300000</v>
      </c>
      <c r="H292" s="82">
        <v>300000</v>
      </c>
    </row>
    <row r="293" spans="2:8" x14ac:dyDescent="0.25">
      <c r="B293" s="1"/>
      <c r="C293" s="83" t="s">
        <v>194</v>
      </c>
      <c r="D293" s="72" t="s">
        <v>157</v>
      </c>
      <c r="E293" s="80">
        <v>1</v>
      </c>
      <c r="F293" s="81" t="s">
        <v>15</v>
      </c>
      <c r="G293" s="82">
        <v>2443125</v>
      </c>
      <c r="H293" s="82">
        <v>2443125</v>
      </c>
    </row>
    <row r="294" spans="2:8" ht="30" x14ac:dyDescent="0.25">
      <c r="B294" s="1"/>
      <c r="C294" s="83" t="s">
        <v>50</v>
      </c>
      <c r="D294" s="72" t="s">
        <v>157</v>
      </c>
      <c r="E294" s="80">
        <v>2</v>
      </c>
      <c r="F294" s="81" t="s">
        <v>16</v>
      </c>
      <c r="G294" s="82">
        <v>540000</v>
      </c>
      <c r="H294" s="82">
        <v>1080000</v>
      </c>
    </row>
    <row r="295" spans="2:8" x14ac:dyDescent="0.25">
      <c r="B295" s="1"/>
      <c r="C295" s="83" t="s">
        <v>195</v>
      </c>
      <c r="D295" s="72" t="s">
        <v>157</v>
      </c>
      <c r="E295" s="80">
        <v>7</v>
      </c>
      <c r="F295" s="81" t="s">
        <v>5</v>
      </c>
      <c r="G295" s="82">
        <v>300000</v>
      </c>
      <c r="H295" s="82">
        <v>2100000</v>
      </c>
    </row>
    <row r="296" spans="2:8" x14ac:dyDescent="0.25">
      <c r="B296" s="1"/>
      <c r="C296" s="120" t="s">
        <v>196</v>
      </c>
      <c r="D296" s="72" t="s">
        <v>157</v>
      </c>
      <c r="E296" s="80">
        <v>2</v>
      </c>
      <c r="F296" s="81" t="s">
        <v>5</v>
      </c>
      <c r="G296" s="82">
        <v>1000000</v>
      </c>
      <c r="H296" s="82">
        <v>2000000</v>
      </c>
    </row>
    <row r="297" spans="2:8" ht="30" x14ac:dyDescent="0.25">
      <c r="B297" s="1"/>
      <c r="C297" s="83" t="s">
        <v>50</v>
      </c>
      <c r="D297" s="72" t="s">
        <v>157</v>
      </c>
      <c r="E297" s="80">
        <v>2</v>
      </c>
      <c r="F297" s="81" t="s">
        <v>16</v>
      </c>
      <c r="G297" s="82">
        <v>540000</v>
      </c>
      <c r="H297" s="82">
        <v>1080000</v>
      </c>
    </row>
    <row r="298" spans="2:8" x14ac:dyDescent="0.25">
      <c r="B298" s="1"/>
      <c r="C298" s="83" t="s">
        <v>95</v>
      </c>
      <c r="D298" s="72" t="s">
        <v>157</v>
      </c>
      <c r="E298" s="80">
        <v>1</v>
      </c>
      <c r="F298" s="81" t="s">
        <v>35</v>
      </c>
      <c r="G298" s="82">
        <v>779000</v>
      </c>
      <c r="H298" s="82">
        <v>779000</v>
      </c>
    </row>
    <row r="299" spans="2:8" ht="30" x14ac:dyDescent="0.25">
      <c r="B299" s="1"/>
      <c r="C299" s="83" t="s">
        <v>43</v>
      </c>
      <c r="D299" s="72" t="s">
        <v>160</v>
      </c>
      <c r="E299" s="80">
        <v>10</v>
      </c>
      <c r="F299" s="81" t="s">
        <v>16</v>
      </c>
      <c r="G299" s="82">
        <v>722000</v>
      </c>
      <c r="H299" s="82">
        <v>7220000</v>
      </c>
    </row>
    <row r="300" spans="2:8" ht="25.5" x14ac:dyDescent="0.25">
      <c r="B300" s="1"/>
      <c r="C300" s="79" t="s">
        <v>47</v>
      </c>
      <c r="D300" s="72" t="s">
        <v>160</v>
      </c>
      <c r="E300" s="80">
        <v>4</v>
      </c>
      <c r="F300" s="81" t="s">
        <v>16</v>
      </c>
      <c r="G300" s="82">
        <v>715000</v>
      </c>
      <c r="H300" s="82">
        <v>2860000</v>
      </c>
    </row>
    <row r="301" spans="2:8" ht="30" x14ac:dyDescent="0.25">
      <c r="B301" s="1"/>
      <c r="C301" s="83" t="s">
        <v>197</v>
      </c>
      <c r="D301" s="72" t="s">
        <v>160</v>
      </c>
      <c r="E301" s="80">
        <v>1</v>
      </c>
      <c r="F301" s="81" t="s">
        <v>35</v>
      </c>
      <c r="G301" s="82">
        <v>1485000</v>
      </c>
      <c r="H301" s="82">
        <v>1485000</v>
      </c>
    </row>
    <row r="302" spans="2:8" x14ac:dyDescent="0.25">
      <c r="B302" s="1"/>
      <c r="C302" s="83" t="s">
        <v>195</v>
      </c>
      <c r="D302" s="72" t="s">
        <v>160</v>
      </c>
      <c r="E302" s="80">
        <v>8</v>
      </c>
      <c r="F302" s="81" t="s">
        <v>5</v>
      </c>
      <c r="G302" s="82">
        <v>300000</v>
      </c>
      <c r="H302" s="82">
        <v>2400000</v>
      </c>
    </row>
    <row r="303" spans="2:8" x14ac:dyDescent="0.25">
      <c r="B303" s="1"/>
      <c r="C303" s="120" t="s">
        <v>196</v>
      </c>
      <c r="D303" s="72" t="s">
        <v>160</v>
      </c>
      <c r="E303" s="80">
        <v>1</v>
      </c>
      <c r="F303" s="81" t="s">
        <v>5</v>
      </c>
      <c r="G303" s="82">
        <v>1000000</v>
      </c>
      <c r="H303" s="82">
        <v>1000000</v>
      </c>
    </row>
    <row r="304" spans="2:8" x14ac:dyDescent="0.25">
      <c r="B304" s="1"/>
      <c r="C304" s="120" t="s">
        <v>122</v>
      </c>
      <c r="D304" s="72" t="s">
        <v>162</v>
      </c>
      <c r="E304" s="80">
        <v>2</v>
      </c>
      <c r="F304" s="81" t="s">
        <v>16</v>
      </c>
      <c r="G304" s="82"/>
      <c r="H304" s="82"/>
    </row>
    <row r="305" spans="2:8" x14ac:dyDescent="0.25">
      <c r="B305" s="1"/>
      <c r="C305" s="83" t="s">
        <v>48</v>
      </c>
      <c r="D305" s="72" t="s">
        <v>162</v>
      </c>
      <c r="E305" s="80">
        <v>2</v>
      </c>
      <c r="F305" s="81" t="s">
        <v>16</v>
      </c>
      <c r="G305" s="82">
        <v>300000</v>
      </c>
      <c r="H305" s="82">
        <v>600000</v>
      </c>
    </row>
    <row r="306" spans="2:8" x14ac:dyDescent="0.25">
      <c r="B306" s="1"/>
      <c r="C306" s="79" t="s">
        <v>95</v>
      </c>
      <c r="D306" s="72" t="s">
        <v>162</v>
      </c>
      <c r="E306" s="80">
        <v>1</v>
      </c>
      <c r="F306" s="81" t="s">
        <v>35</v>
      </c>
      <c r="G306" s="82">
        <v>779000</v>
      </c>
      <c r="H306" s="82">
        <v>779000</v>
      </c>
    </row>
    <row r="307" spans="2:8" x14ac:dyDescent="0.25">
      <c r="B307" s="1"/>
      <c r="C307" s="83" t="s">
        <v>195</v>
      </c>
      <c r="D307" s="72" t="s">
        <v>162</v>
      </c>
      <c r="E307" s="80">
        <v>7</v>
      </c>
      <c r="F307" s="81" t="s">
        <v>5</v>
      </c>
      <c r="G307" s="82">
        <v>300000</v>
      </c>
      <c r="H307" s="82">
        <v>2100000</v>
      </c>
    </row>
    <row r="308" spans="2:8" x14ac:dyDescent="0.25">
      <c r="B308" s="1"/>
      <c r="C308" s="120" t="s">
        <v>196</v>
      </c>
      <c r="D308" s="72" t="s">
        <v>162</v>
      </c>
      <c r="E308" s="80">
        <v>2</v>
      </c>
      <c r="F308" s="81" t="s">
        <v>5</v>
      </c>
      <c r="G308" s="82">
        <v>1000000</v>
      </c>
      <c r="H308" s="82">
        <v>2000000</v>
      </c>
    </row>
    <row r="309" spans="2:8" ht="45" x14ac:dyDescent="0.25">
      <c r="B309" s="1"/>
      <c r="C309" s="83" t="s">
        <v>180</v>
      </c>
      <c r="D309" s="72" t="s">
        <v>162</v>
      </c>
      <c r="E309" s="80">
        <v>1</v>
      </c>
      <c r="F309" s="81" t="s">
        <v>35</v>
      </c>
      <c r="G309" s="82">
        <v>650000</v>
      </c>
      <c r="H309" s="82">
        <v>650000</v>
      </c>
    </row>
    <row r="310" spans="2:8" ht="45" x14ac:dyDescent="0.25">
      <c r="B310" s="1"/>
      <c r="C310" s="83" t="s">
        <v>198</v>
      </c>
      <c r="D310" s="72" t="s">
        <v>162</v>
      </c>
      <c r="E310" s="80">
        <v>1</v>
      </c>
      <c r="F310" s="81" t="s">
        <v>5</v>
      </c>
      <c r="G310" s="82">
        <v>7000000</v>
      </c>
      <c r="H310" s="82">
        <v>7000000</v>
      </c>
    </row>
    <row r="311" spans="2:8" x14ac:dyDescent="0.25">
      <c r="B311" s="1"/>
      <c r="C311" s="83" t="s">
        <v>97</v>
      </c>
      <c r="D311" s="72" t="s">
        <v>162</v>
      </c>
      <c r="E311" s="80">
        <v>2</v>
      </c>
      <c r="F311" s="81" t="s">
        <v>16</v>
      </c>
      <c r="G311" s="82">
        <v>3420000</v>
      </c>
      <c r="H311" s="82">
        <v>6840000</v>
      </c>
    </row>
    <row r="312" spans="2:8" ht="30" x14ac:dyDescent="0.25">
      <c r="B312" s="1"/>
      <c r="C312" s="83" t="s">
        <v>199</v>
      </c>
      <c r="D312" s="72" t="s">
        <v>162</v>
      </c>
      <c r="E312" s="80">
        <v>1</v>
      </c>
      <c r="F312" s="81" t="s">
        <v>35</v>
      </c>
      <c r="G312" s="82">
        <v>535000</v>
      </c>
      <c r="H312" s="82">
        <v>535000</v>
      </c>
    </row>
    <row r="313" spans="2:8" x14ac:dyDescent="0.25">
      <c r="B313" s="1"/>
      <c r="C313" s="79" t="s">
        <v>95</v>
      </c>
      <c r="D313" s="72" t="s">
        <v>162</v>
      </c>
      <c r="E313" s="80">
        <v>1</v>
      </c>
      <c r="F313" s="81" t="s">
        <v>35</v>
      </c>
      <c r="G313" s="82">
        <v>779000</v>
      </c>
      <c r="H313" s="82">
        <v>779000</v>
      </c>
    </row>
    <row r="314" spans="2:8" x14ac:dyDescent="0.25">
      <c r="B314" s="1"/>
      <c r="C314" s="79" t="s">
        <v>127</v>
      </c>
      <c r="D314" s="72" t="s">
        <v>168</v>
      </c>
      <c r="E314" s="80">
        <v>7</v>
      </c>
      <c r="F314" s="81" t="s">
        <v>16</v>
      </c>
      <c r="G314" s="82">
        <v>22000</v>
      </c>
      <c r="H314" s="82">
        <v>154000</v>
      </c>
    </row>
    <row r="315" spans="2:8" x14ac:dyDescent="0.25">
      <c r="B315" s="1"/>
      <c r="C315" s="81" t="s">
        <v>128</v>
      </c>
      <c r="D315" s="72" t="s">
        <v>168</v>
      </c>
      <c r="E315" s="80">
        <v>7</v>
      </c>
      <c r="F315" s="81" t="s">
        <v>16</v>
      </c>
      <c r="G315" s="82">
        <v>10000</v>
      </c>
      <c r="H315" s="82">
        <v>70000</v>
      </c>
    </row>
    <row r="316" spans="2:8" x14ac:dyDescent="0.25">
      <c r="B316" s="1"/>
      <c r="C316" s="87" t="s">
        <v>95</v>
      </c>
      <c r="D316" s="88" t="s">
        <v>168</v>
      </c>
      <c r="E316" s="89">
        <v>1</v>
      </c>
      <c r="F316" s="87" t="s">
        <v>35</v>
      </c>
      <c r="G316" s="82">
        <v>779000</v>
      </c>
      <c r="H316" s="82">
        <v>779000</v>
      </c>
    </row>
    <row r="317" spans="2:8" ht="18.75" x14ac:dyDescent="0.25">
      <c r="B317" s="211" t="s">
        <v>3</v>
      </c>
      <c r="C317" s="194" t="s">
        <v>37</v>
      </c>
      <c r="D317" s="194" t="s">
        <v>38</v>
      </c>
      <c r="E317" s="197" t="s">
        <v>2</v>
      </c>
      <c r="F317" s="198"/>
      <c r="G317" s="188" t="s">
        <v>39</v>
      </c>
      <c r="H317" s="189"/>
    </row>
    <row r="318" spans="2:8" ht="56.25" x14ac:dyDescent="0.25">
      <c r="B318" s="214"/>
      <c r="C318" s="207"/>
      <c r="D318" s="208"/>
      <c r="E318" s="209"/>
      <c r="F318" s="210"/>
      <c r="G318" s="51" t="s">
        <v>40</v>
      </c>
      <c r="H318" s="52" t="s">
        <v>41</v>
      </c>
    </row>
    <row r="319" spans="2:8" ht="18.75" x14ac:dyDescent="0.3">
      <c r="B319" s="26" t="s">
        <v>8</v>
      </c>
      <c r="C319" s="190" t="s">
        <v>42</v>
      </c>
      <c r="D319" s="191"/>
      <c r="E319" s="191"/>
      <c r="F319" s="191"/>
      <c r="G319" s="191"/>
      <c r="H319" s="192"/>
    </row>
    <row r="320" spans="2:8" x14ac:dyDescent="0.25">
      <c r="B320" s="1"/>
      <c r="C320" s="75" t="s">
        <v>200</v>
      </c>
      <c r="D320" s="90" t="s">
        <v>155</v>
      </c>
      <c r="E320" s="91">
        <v>1</v>
      </c>
      <c r="F320" s="92" t="s">
        <v>35</v>
      </c>
      <c r="G320" s="82">
        <v>5828254</v>
      </c>
      <c r="H320" s="82">
        <v>5828254</v>
      </c>
    </row>
    <row r="321" spans="2:8" x14ac:dyDescent="0.25">
      <c r="B321" s="1"/>
      <c r="C321" s="93" t="s">
        <v>201</v>
      </c>
      <c r="D321" s="90" t="s">
        <v>155</v>
      </c>
      <c r="E321" s="91">
        <v>2</v>
      </c>
      <c r="F321" s="92" t="s">
        <v>16</v>
      </c>
      <c r="G321" s="82">
        <v>375000</v>
      </c>
      <c r="H321" s="82">
        <v>750000</v>
      </c>
    </row>
    <row r="322" spans="2:8" ht="45" x14ac:dyDescent="0.25">
      <c r="B322" s="1"/>
      <c r="C322" s="75" t="s">
        <v>202</v>
      </c>
      <c r="D322" s="90" t="s">
        <v>155</v>
      </c>
      <c r="E322" s="91">
        <v>1</v>
      </c>
      <c r="F322" s="92" t="s">
        <v>35</v>
      </c>
      <c r="G322" s="82">
        <v>535000</v>
      </c>
      <c r="H322" s="82">
        <v>535000</v>
      </c>
    </row>
    <row r="323" spans="2:8" ht="45" x14ac:dyDescent="0.25">
      <c r="B323" s="1"/>
      <c r="C323" s="94" t="s">
        <v>203</v>
      </c>
      <c r="D323" s="90" t="s">
        <v>155</v>
      </c>
      <c r="E323" s="91">
        <v>2</v>
      </c>
      <c r="F323" s="92" t="s">
        <v>16</v>
      </c>
      <c r="G323" s="82">
        <v>540000</v>
      </c>
      <c r="H323" s="82">
        <v>1080000</v>
      </c>
    </row>
    <row r="324" spans="2:8" x14ac:dyDescent="0.25">
      <c r="B324" s="1"/>
      <c r="C324" s="75" t="s">
        <v>200</v>
      </c>
      <c r="D324" s="90" t="s">
        <v>157</v>
      </c>
      <c r="E324" s="91">
        <v>1</v>
      </c>
      <c r="F324" s="92" t="s">
        <v>35</v>
      </c>
      <c r="G324" s="82">
        <v>5828254</v>
      </c>
      <c r="H324" s="82">
        <v>5828254</v>
      </c>
    </row>
    <row r="325" spans="2:8" x14ac:dyDescent="0.25">
      <c r="B325" s="1"/>
      <c r="C325" s="75" t="s">
        <v>204</v>
      </c>
      <c r="D325" s="90" t="s">
        <v>157</v>
      </c>
      <c r="E325" s="91">
        <v>1</v>
      </c>
      <c r="F325" s="92" t="s">
        <v>35</v>
      </c>
      <c r="G325" s="82">
        <v>33263674</v>
      </c>
      <c r="H325" s="82">
        <v>33263674</v>
      </c>
    </row>
    <row r="326" spans="2:8" x14ac:dyDescent="0.25">
      <c r="B326" s="1"/>
      <c r="C326" s="75" t="s">
        <v>95</v>
      </c>
      <c r="D326" s="90" t="s">
        <v>157</v>
      </c>
      <c r="E326" s="91">
        <v>1</v>
      </c>
      <c r="F326" s="92" t="s">
        <v>35</v>
      </c>
      <c r="G326" s="82">
        <v>779000</v>
      </c>
      <c r="H326" s="82">
        <v>779000</v>
      </c>
    </row>
    <row r="327" spans="2:8" x14ac:dyDescent="0.25">
      <c r="B327" s="1"/>
      <c r="C327" s="75" t="s">
        <v>205</v>
      </c>
      <c r="D327" s="90" t="s">
        <v>157</v>
      </c>
      <c r="E327" s="91">
        <v>1</v>
      </c>
      <c r="F327" s="92" t="s">
        <v>35</v>
      </c>
      <c r="G327" s="82">
        <v>300000</v>
      </c>
      <c r="H327" s="82">
        <v>300000</v>
      </c>
    </row>
    <row r="328" spans="2:8" ht="30" x14ac:dyDescent="0.25">
      <c r="B328" s="1"/>
      <c r="C328" s="75" t="s">
        <v>206</v>
      </c>
      <c r="D328" s="90" t="s">
        <v>157</v>
      </c>
      <c r="E328" s="91">
        <v>1</v>
      </c>
      <c r="F328" s="92" t="s">
        <v>35</v>
      </c>
      <c r="G328" s="82">
        <v>300000</v>
      </c>
      <c r="H328" s="82">
        <v>300000</v>
      </c>
    </row>
    <row r="329" spans="2:8" ht="30" x14ac:dyDescent="0.25">
      <c r="B329" s="1"/>
      <c r="C329" s="94" t="s">
        <v>13</v>
      </c>
      <c r="D329" s="90" t="s">
        <v>157</v>
      </c>
      <c r="E329" s="91">
        <v>2</v>
      </c>
      <c r="F329" s="92" t="s">
        <v>82</v>
      </c>
      <c r="G329" s="82">
        <v>160538000</v>
      </c>
      <c r="H329" s="82">
        <v>321076000</v>
      </c>
    </row>
    <row r="330" spans="2:8" x14ac:dyDescent="0.25">
      <c r="B330" s="1"/>
      <c r="C330" s="95" t="s">
        <v>95</v>
      </c>
      <c r="D330" s="90" t="s">
        <v>160</v>
      </c>
      <c r="E330" s="91">
        <v>1</v>
      </c>
      <c r="F330" s="92" t="s">
        <v>35</v>
      </c>
      <c r="G330" s="82">
        <v>779000</v>
      </c>
      <c r="H330" s="82">
        <v>779000</v>
      </c>
    </row>
    <row r="331" spans="2:8" x14ac:dyDescent="0.25">
      <c r="B331" s="1"/>
      <c r="C331" s="75" t="s">
        <v>111</v>
      </c>
      <c r="D331" s="90" t="s">
        <v>160</v>
      </c>
      <c r="E331" s="91">
        <v>1</v>
      </c>
      <c r="F331" s="92" t="s">
        <v>35</v>
      </c>
      <c r="G331" s="82">
        <v>189000</v>
      </c>
      <c r="H331" s="82">
        <v>189000</v>
      </c>
    </row>
    <row r="332" spans="2:8" x14ac:dyDescent="0.25">
      <c r="B332" s="1"/>
      <c r="C332" s="96" t="s">
        <v>207</v>
      </c>
      <c r="D332" s="90" t="s">
        <v>160</v>
      </c>
      <c r="E332" s="91">
        <v>2</v>
      </c>
      <c r="F332" s="92" t="s">
        <v>16</v>
      </c>
      <c r="G332" s="82">
        <v>250000</v>
      </c>
      <c r="H332" s="82">
        <v>500000</v>
      </c>
    </row>
    <row r="333" spans="2:8" ht="30" x14ac:dyDescent="0.25">
      <c r="B333" s="1"/>
      <c r="C333" s="95" t="s">
        <v>13</v>
      </c>
      <c r="D333" s="90" t="s">
        <v>162</v>
      </c>
      <c r="E333" s="91">
        <v>1</v>
      </c>
      <c r="F333" s="92" t="s">
        <v>82</v>
      </c>
      <c r="G333" s="82">
        <v>160538000</v>
      </c>
      <c r="H333" s="82">
        <v>160538000</v>
      </c>
    </row>
    <row r="334" spans="2:8" x14ac:dyDescent="0.25">
      <c r="B334" s="1"/>
      <c r="C334" s="75" t="s">
        <v>207</v>
      </c>
      <c r="D334" s="90" t="s">
        <v>162</v>
      </c>
      <c r="E334" s="91">
        <v>2</v>
      </c>
      <c r="F334" s="92" t="s">
        <v>16</v>
      </c>
      <c r="G334" s="82">
        <v>250000</v>
      </c>
      <c r="H334" s="82">
        <v>500000</v>
      </c>
    </row>
    <row r="335" spans="2:8" ht="45" x14ac:dyDescent="0.25">
      <c r="B335" s="1"/>
      <c r="C335" s="96" t="s">
        <v>208</v>
      </c>
      <c r="D335" s="90" t="s">
        <v>162</v>
      </c>
      <c r="E335" s="91">
        <v>1</v>
      </c>
      <c r="F335" s="92" t="s">
        <v>5</v>
      </c>
      <c r="G335" s="82">
        <v>2000000</v>
      </c>
      <c r="H335" s="82">
        <v>2000000</v>
      </c>
    </row>
    <row r="336" spans="2:8" x14ac:dyDescent="0.25">
      <c r="B336" s="1"/>
      <c r="C336" s="95" t="s">
        <v>209</v>
      </c>
      <c r="D336" s="90" t="s">
        <v>168</v>
      </c>
      <c r="E336" s="91">
        <v>1</v>
      </c>
      <c r="F336" s="92" t="s">
        <v>15</v>
      </c>
      <c r="G336" s="84">
        <v>22655000</v>
      </c>
      <c r="H336" s="84">
        <v>22655000</v>
      </c>
    </row>
    <row r="337" spans="2:8" x14ac:dyDescent="0.25">
      <c r="B337" s="1"/>
      <c r="C337" s="121" t="s">
        <v>210</v>
      </c>
      <c r="D337" s="90" t="s">
        <v>168</v>
      </c>
      <c r="E337" s="91">
        <v>1</v>
      </c>
      <c r="F337" s="92" t="s">
        <v>35</v>
      </c>
      <c r="G337" s="85"/>
      <c r="H337" s="85"/>
    </row>
    <row r="338" spans="2:8" x14ac:dyDescent="0.25">
      <c r="B338" s="1"/>
      <c r="C338" s="121" t="s">
        <v>211</v>
      </c>
      <c r="D338" s="90" t="s">
        <v>168</v>
      </c>
      <c r="E338" s="91">
        <v>2</v>
      </c>
      <c r="F338" s="92" t="s">
        <v>16</v>
      </c>
      <c r="G338" s="85"/>
      <c r="H338" s="85"/>
    </row>
    <row r="339" spans="2:8" x14ac:dyDescent="0.25">
      <c r="B339" s="1"/>
      <c r="C339" s="121" t="s">
        <v>212</v>
      </c>
      <c r="D339" s="90" t="s">
        <v>168</v>
      </c>
      <c r="E339" s="91">
        <v>2</v>
      </c>
      <c r="F339" s="92" t="s">
        <v>16</v>
      </c>
      <c r="G339" s="86"/>
      <c r="H339" s="86"/>
    </row>
    <row r="340" spans="2:8" ht="30" x14ac:dyDescent="0.25">
      <c r="B340" s="1"/>
      <c r="C340" s="93" t="s">
        <v>43</v>
      </c>
      <c r="D340" s="90" t="s">
        <v>168</v>
      </c>
      <c r="E340" s="91">
        <v>6</v>
      </c>
      <c r="F340" s="92" t="s">
        <v>16</v>
      </c>
      <c r="G340" s="97">
        <v>722000</v>
      </c>
      <c r="H340" s="97">
        <v>4332000</v>
      </c>
    </row>
    <row r="341" spans="2:8" ht="30" x14ac:dyDescent="0.25">
      <c r="B341" s="1"/>
      <c r="C341" s="93" t="s">
        <v>47</v>
      </c>
      <c r="D341" s="90" t="s">
        <v>168</v>
      </c>
      <c r="E341" s="91">
        <v>11</v>
      </c>
      <c r="F341" s="92" t="s">
        <v>16</v>
      </c>
      <c r="G341" s="97">
        <v>715000</v>
      </c>
      <c r="H341" s="97">
        <v>7865000</v>
      </c>
    </row>
    <row r="342" spans="2:8" ht="45" x14ac:dyDescent="0.25">
      <c r="B342" s="1"/>
      <c r="C342" s="93" t="s">
        <v>180</v>
      </c>
      <c r="D342" s="90" t="s">
        <v>168</v>
      </c>
      <c r="E342" s="91">
        <v>1</v>
      </c>
      <c r="F342" s="92" t="s">
        <v>35</v>
      </c>
      <c r="G342" s="97">
        <v>650000</v>
      </c>
      <c r="H342" s="97">
        <v>650000</v>
      </c>
    </row>
    <row r="343" spans="2:8" x14ac:dyDescent="0.25">
      <c r="B343" s="1"/>
      <c r="C343" s="92" t="s">
        <v>213</v>
      </c>
      <c r="D343" s="90" t="s">
        <v>168</v>
      </c>
      <c r="E343" s="91">
        <v>1</v>
      </c>
      <c r="F343" s="92" t="s">
        <v>35</v>
      </c>
      <c r="G343" s="97">
        <v>70000</v>
      </c>
      <c r="H343" s="97">
        <v>70000</v>
      </c>
    </row>
    <row r="344" spans="2:8" ht="45" x14ac:dyDescent="0.25">
      <c r="B344" s="2"/>
      <c r="C344" s="96" t="s">
        <v>208</v>
      </c>
      <c r="D344" s="98" t="s">
        <v>168</v>
      </c>
      <c r="E344" s="99">
        <v>1</v>
      </c>
      <c r="F344" s="100" t="s">
        <v>5</v>
      </c>
      <c r="G344" s="101">
        <v>2000000</v>
      </c>
      <c r="H344" s="97">
        <v>2000000</v>
      </c>
    </row>
    <row r="345" spans="2:8" ht="18.75" x14ac:dyDescent="0.25">
      <c r="B345" s="211" t="s">
        <v>3</v>
      </c>
      <c r="C345" s="194" t="s">
        <v>37</v>
      </c>
      <c r="D345" s="194" t="s">
        <v>38</v>
      </c>
      <c r="E345" s="197" t="s">
        <v>2</v>
      </c>
      <c r="F345" s="198"/>
      <c r="G345" s="188" t="s">
        <v>39</v>
      </c>
      <c r="H345" s="189"/>
    </row>
    <row r="346" spans="2:8" ht="56.25" x14ac:dyDescent="0.25">
      <c r="B346" s="214"/>
      <c r="C346" s="207"/>
      <c r="D346" s="208"/>
      <c r="E346" s="209"/>
      <c r="F346" s="210"/>
      <c r="G346" s="51" t="s">
        <v>40</v>
      </c>
      <c r="H346" s="52" t="s">
        <v>41</v>
      </c>
    </row>
    <row r="347" spans="2:8" ht="18.75" x14ac:dyDescent="0.3">
      <c r="B347" s="26" t="s">
        <v>8</v>
      </c>
      <c r="C347" s="190" t="s">
        <v>42</v>
      </c>
      <c r="D347" s="191"/>
      <c r="E347" s="191"/>
      <c r="F347" s="191"/>
      <c r="G347" s="191"/>
      <c r="H347" s="192"/>
    </row>
    <row r="348" spans="2:8" x14ac:dyDescent="0.25">
      <c r="B348" s="1"/>
      <c r="C348" s="75" t="s">
        <v>214</v>
      </c>
      <c r="D348" s="72" t="s">
        <v>155</v>
      </c>
      <c r="E348" s="80">
        <v>1</v>
      </c>
      <c r="F348" s="81" t="s">
        <v>35</v>
      </c>
      <c r="G348" s="102">
        <v>240000</v>
      </c>
      <c r="H348" s="102">
        <v>240000</v>
      </c>
    </row>
    <row r="349" spans="2:8" x14ac:dyDescent="0.25">
      <c r="B349" s="1"/>
      <c r="C349" s="75" t="s">
        <v>127</v>
      </c>
      <c r="D349" s="72" t="s">
        <v>155</v>
      </c>
      <c r="E349" s="80">
        <v>11</v>
      </c>
      <c r="F349" s="81" t="s">
        <v>16</v>
      </c>
      <c r="G349" s="102">
        <v>22000</v>
      </c>
      <c r="H349" s="102">
        <v>242000</v>
      </c>
    </row>
    <row r="350" spans="2:8" x14ac:dyDescent="0.25">
      <c r="B350" s="1"/>
      <c r="C350" s="71" t="s">
        <v>215</v>
      </c>
      <c r="D350" s="72" t="s">
        <v>155</v>
      </c>
      <c r="E350" s="80">
        <v>4</v>
      </c>
      <c r="F350" s="81" t="s">
        <v>16</v>
      </c>
      <c r="G350" s="102">
        <v>40000</v>
      </c>
      <c r="H350" s="102">
        <v>160000</v>
      </c>
    </row>
    <row r="351" spans="2:8" x14ac:dyDescent="0.25">
      <c r="B351" s="1"/>
      <c r="C351" s="71" t="s">
        <v>128</v>
      </c>
      <c r="D351" s="72" t="s">
        <v>155</v>
      </c>
      <c r="E351" s="80">
        <v>9</v>
      </c>
      <c r="F351" s="81" t="s">
        <v>16</v>
      </c>
      <c r="G351" s="102">
        <v>10000</v>
      </c>
      <c r="H351" s="102">
        <v>90000</v>
      </c>
    </row>
    <row r="352" spans="2:8" x14ac:dyDescent="0.25">
      <c r="B352" s="1"/>
      <c r="C352" s="75" t="s">
        <v>216</v>
      </c>
      <c r="D352" s="72" t="s">
        <v>155</v>
      </c>
      <c r="E352" s="80">
        <v>1</v>
      </c>
      <c r="F352" s="81" t="s">
        <v>35</v>
      </c>
      <c r="G352" s="102">
        <v>7500000</v>
      </c>
      <c r="H352" s="102">
        <v>7500000</v>
      </c>
    </row>
    <row r="353" spans="2:8" x14ac:dyDescent="0.25">
      <c r="B353" s="1"/>
      <c r="C353" s="71" t="s">
        <v>216</v>
      </c>
      <c r="D353" s="72" t="s">
        <v>155</v>
      </c>
      <c r="E353" s="80">
        <v>1</v>
      </c>
      <c r="F353" s="81" t="s">
        <v>35</v>
      </c>
      <c r="G353" s="102">
        <v>7500000</v>
      </c>
      <c r="H353" s="102">
        <v>7500000</v>
      </c>
    </row>
    <row r="354" spans="2:8" x14ac:dyDescent="0.25">
      <c r="B354" s="1"/>
      <c r="C354" s="71" t="s">
        <v>217</v>
      </c>
      <c r="D354" s="72" t="s">
        <v>155</v>
      </c>
      <c r="E354" s="80">
        <v>1</v>
      </c>
      <c r="F354" s="81" t="s">
        <v>189</v>
      </c>
      <c r="G354" s="102"/>
      <c r="H354" s="102"/>
    </row>
    <row r="355" spans="2:8" x14ac:dyDescent="0.25">
      <c r="B355" s="1"/>
      <c r="C355" s="122" t="s">
        <v>218</v>
      </c>
      <c r="D355" s="72" t="s">
        <v>155</v>
      </c>
      <c r="E355" s="80">
        <v>50</v>
      </c>
      <c r="F355" s="81" t="s">
        <v>16</v>
      </c>
      <c r="G355" s="102">
        <v>15000</v>
      </c>
      <c r="H355" s="102">
        <v>750000</v>
      </c>
    </row>
    <row r="356" spans="2:8" ht="30" x14ac:dyDescent="0.25">
      <c r="B356" s="1"/>
      <c r="C356" s="75" t="s">
        <v>13</v>
      </c>
      <c r="D356" s="72" t="s">
        <v>157</v>
      </c>
      <c r="E356" s="80">
        <v>1</v>
      </c>
      <c r="F356" s="81" t="s">
        <v>82</v>
      </c>
      <c r="G356" s="102">
        <v>160538000</v>
      </c>
      <c r="H356" s="102">
        <v>160538000</v>
      </c>
    </row>
    <row r="357" spans="2:8" x14ac:dyDescent="0.25">
      <c r="B357" s="1"/>
      <c r="C357" s="75" t="s">
        <v>219</v>
      </c>
      <c r="D357" s="72" t="s">
        <v>157</v>
      </c>
      <c r="E357" s="80">
        <v>1</v>
      </c>
      <c r="F357" s="81" t="s">
        <v>35</v>
      </c>
      <c r="G357" s="102">
        <v>69000000</v>
      </c>
      <c r="H357" s="102">
        <v>69000000</v>
      </c>
    </row>
    <row r="358" spans="2:8" x14ac:dyDescent="0.25">
      <c r="B358" s="1"/>
      <c r="C358" s="75" t="s">
        <v>220</v>
      </c>
      <c r="D358" s="72" t="s">
        <v>157</v>
      </c>
      <c r="E358" s="80">
        <v>1</v>
      </c>
      <c r="F358" s="81" t="s">
        <v>35</v>
      </c>
      <c r="G358" s="102"/>
      <c r="H358" s="102"/>
    </row>
    <row r="359" spans="2:8" x14ac:dyDescent="0.25">
      <c r="B359" s="1"/>
      <c r="C359" s="75" t="s">
        <v>221</v>
      </c>
      <c r="D359" s="72" t="s">
        <v>157</v>
      </c>
      <c r="E359" s="80">
        <v>1</v>
      </c>
      <c r="F359" s="81" t="s">
        <v>35</v>
      </c>
      <c r="G359" s="102">
        <v>7360</v>
      </c>
      <c r="H359" s="102">
        <v>7360</v>
      </c>
    </row>
    <row r="360" spans="2:8" x14ac:dyDescent="0.25">
      <c r="B360" s="1"/>
      <c r="C360" s="75" t="s">
        <v>222</v>
      </c>
      <c r="D360" s="72" t="s">
        <v>157</v>
      </c>
      <c r="E360" s="80">
        <v>8</v>
      </c>
      <c r="F360" s="81" t="s">
        <v>16</v>
      </c>
      <c r="G360" s="102">
        <v>1330000</v>
      </c>
      <c r="H360" s="102">
        <v>10640000</v>
      </c>
    </row>
    <row r="361" spans="2:8" x14ac:dyDescent="0.25">
      <c r="B361" s="1"/>
      <c r="C361" s="75" t="s">
        <v>118</v>
      </c>
      <c r="D361" s="72" t="s">
        <v>160</v>
      </c>
      <c r="E361" s="80">
        <v>2</v>
      </c>
      <c r="F361" s="81" t="s">
        <v>16</v>
      </c>
      <c r="G361" s="102">
        <v>2660000</v>
      </c>
      <c r="H361" s="102">
        <v>5320000</v>
      </c>
    </row>
    <row r="362" spans="2:8" x14ac:dyDescent="0.25">
      <c r="B362" s="1"/>
      <c r="C362" s="71" t="s">
        <v>222</v>
      </c>
      <c r="D362" s="72" t="s">
        <v>160</v>
      </c>
      <c r="E362" s="80">
        <v>8</v>
      </c>
      <c r="F362" s="81" t="s">
        <v>16</v>
      </c>
      <c r="G362" s="102">
        <v>1330000</v>
      </c>
      <c r="H362" s="102">
        <v>10640000</v>
      </c>
    </row>
    <row r="363" spans="2:8" x14ac:dyDescent="0.25">
      <c r="B363" s="1"/>
      <c r="C363" s="75" t="s">
        <v>127</v>
      </c>
      <c r="D363" s="72" t="s">
        <v>160</v>
      </c>
      <c r="E363" s="80">
        <v>9</v>
      </c>
      <c r="F363" s="81" t="s">
        <v>16</v>
      </c>
      <c r="G363" s="102">
        <v>22000</v>
      </c>
      <c r="H363" s="102">
        <v>198000</v>
      </c>
    </row>
    <row r="364" spans="2:8" x14ac:dyDescent="0.25">
      <c r="B364" s="1"/>
      <c r="C364" s="75" t="s">
        <v>215</v>
      </c>
      <c r="D364" s="72" t="s">
        <v>160</v>
      </c>
      <c r="E364" s="80">
        <v>2</v>
      </c>
      <c r="F364" s="81" t="s">
        <v>16</v>
      </c>
      <c r="G364" s="102">
        <v>40000</v>
      </c>
      <c r="H364" s="102">
        <v>80000</v>
      </c>
    </row>
    <row r="365" spans="2:8" x14ac:dyDescent="0.25">
      <c r="B365" s="1"/>
      <c r="C365" s="75" t="s">
        <v>128</v>
      </c>
      <c r="D365" s="72" t="s">
        <v>160</v>
      </c>
      <c r="E365" s="80">
        <v>8</v>
      </c>
      <c r="F365" s="81" t="s">
        <v>16</v>
      </c>
      <c r="G365" s="102">
        <v>10000</v>
      </c>
      <c r="H365" s="102">
        <v>80000</v>
      </c>
    </row>
    <row r="366" spans="2:8" ht="45" x14ac:dyDescent="0.25">
      <c r="B366" s="1"/>
      <c r="C366" s="75" t="s">
        <v>180</v>
      </c>
      <c r="D366" s="72" t="s">
        <v>162</v>
      </c>
      <c r="E366" s="80">
        <v>1</v>
      </c>
      <c r="F366" s="81" t="s">
        <v>35</v>
      </c>
      <c r="G366" s="102">
        <v>540000</v>
      </c>
      <c r="H366" s="102">
        <v>540000</v>
      </c>
    </row>
    <row r="367" spans="2:8" x14ac:dyDescent="0.25">
      <c r="B367" s="1"/>
      <c r="C367" s="71" t="s">
        <v>223</v>
      </c>
      <c r="D367" s="72" t="s">
        <v>162</v>
      </c>
      <c r="E367" s="80">
        <v>1</v>
      </c>
      <c r="F367" s="81" t="s">
        <v>5</v>
      </c>
      <c r="G367" s="102">
        <v>5000</v>
      </c>
      <c r="H367" s="102">
        <v>5000</v>
      </c>
    </row>
    <row r="368" spans="2:8" ht="45" x14ac:dyDescent="0.25">
      <c r="B368" s="1"/>
      <c r="C368" s="75" t="s">
        <v>180</v>
      </c>
      <c r="D368" s="72" t="s">
        <v>162</v>
      </c>
      <c r="E368" s="80">
        <v>1</v>
      </c>
      <c r="F368" s="81" t="s">
        <v>35</v>
      </c>
      <c r="G368" s="102">
        <v>540000</v>
      </c>
      <c r="H368" s="102">
        <v>540000</v>
      </c>
    </row>
    <row r="369" spans="2:8" ht="45" x14ac:dyDescent="0.25">
      <c r="B369" s="1"/>
      <c r="C369" s="75" t="s">
        <v>180</v>
      </c>
      <c r="D369" s="72" t="s">
        <v>162</v>
      </c>
      <c r="E369" s="80">
        <v>1</v>
      </c>
      <c r="F369" s="81" t="s">
        <v>35</v>
      </c>
      <c r="G369" s="102">
        <v>540000</v>
      </c>
      <c r="H369" s="102">
        <v>540000</v>
      </c>
    </row>
    <row r="370" spans="2:8" ht="30" x14ac:dyDescent="0.25">
      <c r="B370" s="1"/>
      <c r="C370" s="75" t="s">
        <v>92</v>
      </c>
      <c r="D370" s="72" t="s">
        <v>162</v>
      </c>
      <c r="E370" s="80">
        <v>1</v>
      </c>
      <c r="F370" s="81" t="s">
        <v>35</v>
      </c>
      <c r="G370" s="102">
        <v>525000</v>
      </c>
      <c r="H370" s="102">
        <v>525000</v>
      </c>
    </row>
    <row r="371" spans="2:8" ht="30" x14ac:dyDescent="0.25">
      <c r="B371" s="1"/>
      <c r="C371" s="75" t="s">
        <v>199</v>
      </c>
      <c r="D371" s="72" t="s">
        <v>162</v>
      </c>
      <c r="E371" s="80">
        <v>1</v>
      </c>
      <c r="F371" s="81" t="s">
        <v>35</v>
      </c>
      <c r="G371" s="102">
        <v>535000</v>
      </c>
      <c r="H371" s="102">
        <v>535000</v>
      </c>
    </row>
    <row r="372" spans="2:8" ht="30" x14ac:dyDescent="0.25">
      <c r="B372" s="1"/>
      <c r="C372" s="75" t="s">
        <v>91</v>
      </c>
      <c r="D372" s="72" t="s">
        <v>162</v>
      </c>
      <c r="E372" s="80">
        <v>1</v>
      </c>
      <c r="F372" s="81" t="s">
        <v>15</v>
      </c>
      <c r="G372" s="102">
        <v>500000</v>
      </c>
      <c r="H372" s="102">
        <v>500000</v>
      </c>
    </row>
    <row r="373" spans="2:8" ht="30" x14ac:dyDescent="0.25">
      <c r="B373" s="1"/>
      <c r="C373" s="75" t="s">
        <v>224</v>
      </c>
      <c r="D373" s="72" t="s">
        <v>162</v>
      </c>
      <c r="E373" s="80">
        <v>1</v>
      </c>
      <c r="F373" s="81" t="s">
        <v>35</v>
      </c>
      <c r="G373" s="102">
        <v>535000</v>
      </c>
      <c r="H373" s="102">
        <v>535000</v>
      </c>
    </row>
    <row r="374" spans="2:8" x14ac:dyDescent="0.25">
      <c r="B374" s="1"/>
      <c r="C374" s="71" t="s">
        <v>225</v>
      </c>
      <c r="D374" s="72" t="s">
        <v>168</v>
      </c>
      <c r="E374" s="80">
        <v>8</v>
      </c>
      <c r="F374" s="81" t="s">
        <v>16</v>
      </c>
      <c r="G374" s="102">
        <v>1330000</v>
      </c>
      <c r="H374" s="102">
        <v>10640000</v>
      </c>
    </row>
    <row r="375" spans="2:8" x14ac:dyDescent="0.25">
      <c r="B375" s="1"/>
      <c r="C375" s="103" t="s">
        <v>195</v>
      </c>
      <c r="D375" s="72" t="s">
        <v>168</v>
      </c>
      <c r="E375" s="80">
        <v>8</v>
      </c>
      <c r="F375" s="81" t="s">
        <v>5</v>
      </c>
      <c r="G375" s="102">
        <v>300000</v>
      </c>
      <c r="H375" s="102">
        <v>2400000</v>
      </c>
    </row>
    <row r="376" spans="2:8" x14ac:dyDescent="0.25">
      <c r="B376" s="1"/>
      <c r="C376" s="103" t="s">
        <v>195</v>
      </c>
      <c r="D376" s="72" t="s">
        <v>168</v>
      </c>
      <c r="E376" s="80">
        <v>1</v>
      </c>
      <c r="F376" s="81" t="s">
        <v>5</v>
      </c>
      <c r="G376" s="102">
        <v>300000</v>
      </c>
      <c r="H376" s="102">
        <v>300000</v>
      </c>
    </row>
    <row r="377" spans="2:8" ht="45" x14ac:dyDescent="0.25">
      <c r="B377" s="1"/>
      <c r="C377" s="103" t="s">
        <v>226</v>
      </c>
      <c r="D377" s="72" t="s">
        <v>168</v>
      </c>
      <c r="E377" s="80">
        <v>2</v>
      </c>
      <c r="F377" s="81" t="s">
        <v>16</v>
      </c>
      <c r="G377" s="102">
        <v>540000</v>
      </c>
      <c r="H377" s="102">
        <v>1080000</v>
      </c>
    </row>
    <row r="378" spans="2:8" x14ac:dyDescent="0.25">
      <c r="B378" s="1"/>
      <c r="C378" s="71" t="s">
        <v>221</v>
      </c>
      <c r="D378" s="72" t="s">
        <v>168</v>
      </c>
      <c r="E378" s="80">
        <v>2</v>
      </c>
      <c r="F378" s="81" t="s">
        <v>16</v>
      </c>
      <c r="G378" s="102">
        <v>7360</v>
      </c>
      <c r="H378" s="102">
        <v>14720</v>
      </c>
    </row>
    <row r="379" spans="2:8" x14ac:dyDescent="0.25">
      <c r="B379" s="1"/>
      <c r="C379" s="74" t="s">
        <v>130</v>
      </c>
      <c r="D379" s="72" t="s">
        <v>168</v>
      </c>
      <c r="E379" s="80">
        <v>2</v>
      </c>
      <c r="F379" s="81" t="s">
        <v>16</v>
      </c>
      <c r="G379" s="102">
        <v>3596000</v>
      </c>
      <c r="H379" s="102">
        <v>7192000</v>
      </c>
    </row>
    <row r="380" spans="2:8" ht="18.75" x14ac:dyDescent="0.25">
      <c r="B380" s="211" t="s">
        <v>3</v>
      </c>
      <c r="C380" s="194" t="s">
        <v>37</v>
      </c>
      <c r="D380" s="194" t="s">
        <v>38</v>
      </c>
      <c r="E380" s="197" t="s">
        <v>2</v>
      </c>
      <c r="F380" s="198"/>
      <c r="G380" s="188" t="s">
        <v>39</v>
      </c>
      <c r="H380" s="189"/>
    </row>
    <row r="381" spans="2:8" ht="56.25" x14ac:dyDescent="0.25">
      <c r="B381" s="214"/>
      <c r="C381" s="207"/>
      <c r="D381" s="208"/>
      <c r="E381" s="209"/>
      <c r="F381" s="210"/>
      <c r="G381" s="51" t="s">
        <v>40</v>
      </c>
      <c r="H381" s="52" t="s">
        <v>41</v>
      </c>
    </row>
    <row r="382" spans="2:8" ht="18.75" x14ac:dyDescent="0.3">
      <c r="B382" s="26" t="s">
        <v>8</v>
      </c>
      <c r="C382" s="190" t="s">
        <v>42</v>
      </c>
      <c r="D382" s="191"/>
      <c r="E382" s="191"/>
      <c r="F382" s="191"/>
      <c r="G382" s="191"/>
      <c r="H382" s="192"/>
    </row>
    <row r="383" spans="2:8" x14ac:dyDescent="0.25">
      <c r="B383" s="1"/>
      <c r="C383" s="104" t="s">
        <v>97</v>
      </c>
      <c r="D383" s="105" t="s">
        <v>155</v>
      </c>
      <c r="E383" s="106">
        <v>2</v>
      </c>
      <c r="F383" s="107" t="s">
        <v>16</v>
      </c>
      <c r="G383" s="102">
        <v>3420000</v>
      </c>
      <c r="H383" s="102">
        <v>6840000</v>
      </c>
    </row>
    <row r="384" spans="2:8" x14ac:dyDescent="0.25">
      <c r="B384" s="1"/>
      <c r="C384" s="104" t="s">
        <v>227</v>
      </c>
      <c r="D384" s="105" t="s">
        <v>155</v>
      </c>
      <c r="E384" s="106">
        <v>1</v>
      </c>
      <c r="F384" s="107" t="s">
        <v>5</v>
      </c>
      <c r="G384" s="102">
        <v>4000000</v>
      </c>
      <c r="H384" s="102">
        <v>4000000</v>
      </c>
    </row>
    <row r="385" spans="2:8" ht="30" x14ac:dyDescent="0.25">
      <c r="B385" s="1"/>
      <c r="C385" s="104" t="s">
        <v>57</v>
      </c>
      <c r="D385" s="105" t="s">
        <v>157</v>
      </c>
      <c r="E385" s="106">
        <v>1</v>
      </c>
      <c r="F385" s="107" t="s">
        <v>35</v>
      </c>
      <c r="G385" s="102">
        <v>4329000</v>
      </c>
      <c r="H385" s="102">
        <v>4329000</v>
      </c>
    </row>
    <row r="386" spans="2:8" x14ac:dyDescent="0.25">
      <c r="B386" s="1"/>
      <c r="C386" s="104" t="s">
        <v>159</v>
      </c>
      <c r="D386" s="105" t="s">
        <v>157</v>
      </c>
      <c r="E386" s="106">
        <v>1</v>
      </c>
      <c r="F386" s="107" t="s">
        <v>35</v>
      </c>
      <c r="G386" s="102">
        <v>17780000</v>
      </c>
      <c r="H386" s="102">
        <v>17780000</v>
      </c>
    </row>
    <row r="387" spans="2:8" x14ac:dyDescent="0.25">
      <c r="B387" s="1"/>
      <c r="C387" s="104" t="s">
        <v>217</v>
      </c>
      <c r="D387" s="105" t="s">
        <v>157</v>
      </c>
      <c r="E387" s="106"/>
      <c r="F387" s="107"/>
      <c r="G387" s="102"/>
      <c r="H387" s="102"/>
    </row>
    <row r="388" spans="2:8" x14ac:dyDescent="0.25">
      <c r="B388" s="1"/>
      <c r="C388" s="123" t="s">
        <v>228</v>
      </c>
      <c r="D388" s="105" t="s">
        <v>157</v>
      </c>
      <c r="E388" s="106">
        <v>50</v>
      </c>
      <c r="F388" s="107" t="s">
        <v>16</v>
      </c>
      <c r="G388" s="102">
        <v>15000</v>
      </c>
      <c r="H388" s="102">
        <v>750000</v>
      </c>
    </row>
    <row r="389" spans="2:8" ht="30" x14ac:dyDescent="0.25">
      <c r="B389" s="1"/>
      <c r="C389" s="104" t="s">
        <v>229</v>
      </c>
      <c r="D389" s="105" t="s">
        <v>157</v>
      </c>
      <c r="E389" s="106">
        <v>1</v>
      </c>
      <c r="F389" s="107" t="s">
        <v>35</v>
      </c>
      <c r="G389" s="102">
        <v>500000</v>
      </c>
      <c r="H389" s="102">
        <v>500000</v>
      </c>
    </row>
    <row r="390" spans="2:8" x14ac:dyDescent="0.25">
      <c r="B390" s="1"/>
      <c r="C390" s="104" t="s">
        <v>48</v>
      </c>
      <c r="D390" s="105" t="s">
        <v>162</v>
      </c>
      <c r="E390" s="106">
        <v>1</v>
      </c>
      <c r="F390" s="107" t="s">
        <v>35</v>
      </c>
      <c r="G390" s="102">
        <v>300000</v>
      </c>
      <c r="H390" s="102">
        <v>300000</v>
      </c>
    </row>
    <row r="391" spans="2:8" ht="25.5" x14ac:dyDescent="0.25">
      <c r="B391" s="1"/>
      <c r="C391" s="108" t="s">
        <v>230</v>
      </c>
      <c r="D391" s="105" t="s">
        <v>162</v>
      </c>
      <c r="E391" s="106">
        <v>1</v>
      </c>
      <c r="F391" s="107" t="s">
        <v>35</v>
      </c>
      <c r="G391" s="102">
        <v>64985000</v>
      </c>
      <c r="H391" s="102">
        <v>64985000</v>
      </c>
    </row>
    <row r="392" spans="2:8" ht="30" x14ac:dyDescent="0.25">
      <c r="B392" s="1"/>
      <c r="C392" s="104" t="s">
        <v>231</v>
      </c>
      <c r="D392" s="105" t="s">
        <v>162</v>
      </c>
      <c r="E392" s="106">
        <v>1</v>
      </c>
      <c r="F392" s="107" t="s">
        <v>35</v>
      </c>
      <c r="G392" s="102">
        <v>53592000</v>
      </c>
      <c r="H392" s="102">
        <v>53592000</v>
      </c>
    </row>
    <row r="393" spans="2:8" x14ac:dyDescent="0.25">
      <c r="B393" s="1"/>
      <c r="C393" s="108" t="s">
        <v>89</v>
      </c>
      <c r="D393" s="105" t="s">
        <v>168</v>
      </c>
      <c r="E393" s="106">
        <v>1</v>
      </c>
      <c r="F393" s="107" t="s">
        <v>35</v>
      </c>
      <c r="G393" s="102">
        <v>85000</v>
      </c>
      <c r="H393" s="102">
        <v>85000</v>
      </c>
    </row>
    <row r="394" spans="2:8" x14ac:dyDescent="0.25">
      <c r="B394" s="1"/>
      <c r="C394" s="109" t="s">
        <v>48</v>
      </c>
      <c r="D394" s="105" t="s">
        <v>168</v>
      </c>
      <c r="E394" s="106">
        <v>2</v>
      </c>
      <c r="F394" s="107" t="s">
        <v>16</v>
      </c>
      <c r="G394" s="102">
        <v>300000</v>
      </c>
      <c r="H394" s="102">
        <v>600000</v>
      </c>
    </row>
    <row r="395" spans="2:8" ht="30" x14ac:dyDescent="0.25">
      <c r="B395" s="1"/>
      <c r="C395" s="109" t="s">
        <v>232</v>
      </c>
      <c r="D395" s="105" t="s">
        <v>168</v>
      </c>
      <c r="E395" s="106">
        <v>1</v>
      </c>
      <c r="F395" s="107" t="s">
        <v>35</v>
      </c>
      <c r="G395" s="102">
        <v>1643000</v>
      </c>
      <c r="H395" s="102">
        <v>1643000</v>
      </c>
    </row>
  </sheetData>
  <mergeCells count="99">
    <mergeCell ref="C382:H382"/>
    <mergeCell ref="B5:B6"/>
    <mergeCell ref="B33:B36"/>
    <mergeCell ref="B47:B48"/>
    <mergeCell ref="B74:B75"/>
    <mergeCell ref="B101:B102"/>
    <mergeCell ref="B127:B128"/>
    <mergeCell ref="B153:B154"/>
    <mergeCell ref="B175:B176"/>
    <mergeCell ref="B220:B221"/>
    <mergeCell ref="B246:B247"/>
    <mergeCell ref="B283:B284"/>
    <mergeCell ref="B317:B318"/>
    <mergeCell ref="B345:B346"/>
    <mergeCell ref="B380:B381"/>
    <mergeCell ref="C5:C6"/>
    <mergeCell ref="G317:H317"/>
    <mergeCell ref="C319:H319"/>
    <mergeCell ref="G345:H345"/>
    <mergeCell ref="C347:H347"/>
    <mergeCell ref="G380:H380"/>
    <mergeCell ref="C317:C318"/>
    <mergeCell ref="C345:C346"/>
    <mergeCell ref="C380:C381"/>
    <mergeCell ref="D317:D318"/>
    <mergeCell ref="D345:D346"/>
    <mergeCell ref="D380:D381"/>
    <mergeCell ref="E345:F346"/>
    <mergeCell ref="E380:F381"/>
    <mergeCell ref="E317:F318"/>
    <mergeCell ref="C222:H222"/>
    <mergeCell ref="G246:H246"/>
    <mergeCell ref="C248:H248"/>
    <mergeCell ref="G283:H283"/>
    <mergeCell ref="C285:H285"/>
    <mergeCell ref="C246:C247"/>
    <mergeCell ref="C283:C284"/>
    <mergeCell ref="D246:D247"/>
    <mergeCell ref="D283:D284"/>
    <mergeCell ref="E283:F284"/>
    <mergeCell ref="E246:F247"/>
    <mergeCell ref="B216:G216"/>
    <mergeCell ref="B217:G217"/>
    <mergeCell ref="B218:G218"/>
    <mergeCell ref="B219:G219"/>
    <mergeCell ref="G220:H220"/>
    <mergeCell ref="C220:C221"/>
    <mergeCell ref="D220:D221"/>
    <mergeCell ref="E220:F221"/>
    <mergeCell ref="B172:G172"/>
    <mergeCell ref="B173:G173"/>
    <mergeCell ref="B174:G174"/>
    <mergeCell ref="G175:H175"/>
    <mergeCell ref="C177:H177"/>
    <mergeCell ref="C175:C176"/>
    <mergeCell ref="D175:D176"/>
    <mergeCell ref="E175:F176"/>
    <mergeCell ref="B148:G148"/>
    <mergeCell ref="B152:E152"/>
    <mergeCell ref="G153:H153"/>
    <mergeCell ref="C155:H155"/>
    <mergeCell ref="B171:G171"/>
    <mergeCell ref="C153:C154"/>
    <mergeCell ref="D153:D154"/>
    <mergeCell ref="E153:F154"/>
    <mergeCell ref="G127:H127"/>
    <mergeCell ref="C129:H129"/>
    <mergeCell ref="B145:G145"/>
    <mergeCell ref="B146:G146"/>
    <mergeCell ref="B147:G147"/>
    <mergeCell ref="C127:C128"/>
    <mergeCell ref="D127:D128"/>
    <mergeCell ref="E127:F128"/>
    <mergeCell ref="B96:G96"/>
    <mergeCell ref="B100:E100"/>
    <mergeCell ref="G101:H101"/>
    <mergeCell ref="C103:H103"/>
    <mergeCell ref="B126:E126"/>
    <mergeCell ref="C101:C102"/>
    <mergeCell ref="D101:D102"/>
    <mergeCell ref="E101:F102"/>
    <mergeCell ref="G74:H74"/>
    <mergeCell ref="C76:H76"/>
    <mergeCell ref="B93:G93"/>
    <mergeCell ref="B94:G94"/>
    <mergeCell ref="B95:G95"/>
    <mergeCell ref="C74:C75"/>
    <mergeCell ref="D74:D75"/>
    <mergeCell ref="E74:F75"/>
    <mergeCell ref="G5:H5"/>
    <mergeCell ref="C7:H7"/>
    <mergeCell ref="G47:H47"/>
    <mergeCell ref="C49:H49"/>
    <mergeCell ref="B73:E73"/>
    <mergeCell ref="C47:C48"/>
    <mergeCell ref="D5:D6"/>
    <mergeCell ref="D47:D48"/>
    <mergeCell ref="E47:F48"/>
    <mergeCell ref="E5:F6"/>
  </mergeCells>
  <conditionalFormatting sqref="B1:H1048576">
    <cfRule type="containsText" dxfId="7" priority="1" operator="containsText" text="Rewinding Stator Exciter">
      <formula>NOT(ISERROR(SEARCH("Rewinding Stator Exciter",B1)))</formula>
    </cfRule>
    <cfRule type="containsText" dxfId="6" priority="2" operator="containsText" text="Separator Filter RK 22788 Merek Racor">
      <formula>NOT(ISERROR(SEARCH("Separator Filter RK 22788 Merek Racor",B1)))</formula>
    </cfRule>
    <cfRule type="containsText" dxfId="5" priority="3" operator="containsText" text="Water Separator Element 2020 PM Merek PARKER">
      <formula>NOT(ISERROR(SEARCH("Water Separator Element 2020 PM Merek PARKER",B1)))</formula>
    </cfRule>
    <cfRule type="containsText" dxfId="4" priority="4" operator="containsText" text="Fuel/Water Separator Filter Pn. 0756 Merek CAT">
      <formula>NOT(ISERROR(SEARCH("Fuel/Water Separator Filter Pn. 0756 Merek CAT",B1)))</formula>
    </cfRule>
    <cfRule type="containsText" dxfId="3" priority="5" operator="containsText" text="Engine Oil Filter Pn. 0726 Merek CAT">
      <formula>NOT(ISERROR(SEARCH("Engine Oil Filter Pn. 0726 Merek CAT",B1)))</formula>
    </cfRule>
    <cfRule type="containsText" dxfId="2" priority="6" operator="containsText" text="Fuel Filter Water Separator Pn. 326-1641 Merek CAT">
      <formula>NOT(ISERROR(SEARCH("Fuel Filter Water Separator Pn. 326-1641 Merek CAT",B1)))</formula>
    </cfRule>
    <cfRule type="containsText" dxfId="1" priority="7" operator="containsText" text="Fuel Filter Pn. 1R-0749 Merek CAT">
      <formula>NOT(ISERROR(SEARCH("Fuel Filter Pn. 1R-0749 Merek CAT",B1)))</formula>
    </cfRule>
  </conditionalFormatting>
  <conditionalFormatting sqref="B5:B14 D5:H14 C5:C13 B15:H395">
    <cfRule type="containsText" dxfId="0" priority="8" operator="containsText" text="Engine Oil Filter Pn. 1R-1808 Merek CAT">
      <formula>NOT(ISERROR(SEARCH("Engine Oil Filter Pn. 1R-1808 Merek CAT",B5)))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5117038483843"/>
    <pageSetUpPr fitToPage="1"/>
  </sheetPr>
  <dimension ref="A1:N46"/>
  <sheetViews>
    <sheetView tabSelected="1" topLeftCell="A8" zoomScale="84" zoomScaleNormal="84" zoomScaleSheetLayoutView="100" workbookViewId="0">
      <selection activeCell="K20" sqref="K20"/>
    </sheetView>
  </sheetViews>
  <sheetFormatPr defaultColWidth="9" defaultRowHeight="15.75" x14ac:dyDescent="0.25"/>
  <cols>
    <col min="1" max="1" width="6" style="12" customWidth="1"/>
    <col min="2" max="2" width="29.625" style="13" customWidth="1"/>
    <col min="3" max="3" width="35.125" style="3" customWidth="1"/>
    <col min="4" max="4" width="6.625" style="3" customWidth="1"/>
    <col min="5" max="5" width="7.75" style="3" customWidth="1"/>
    <col min="6" max="6" width="13.625" style="3" customWidth="1"/>
    <col min="7" max="7" width="14.125" style="3" customWidth="1"/>
    <col min="8" max="8" width="13.625" style="3" customWidth="1"/>
    <col min="9" max="9" width="14.125" style="3" customWidth="1"/>
    <col min="10" max="10" width="12.5" style="3" bestFit="1" customWidth="1"/>
    <col min="11" max="11" width="13.25" style="3" bestFit="1" customWidth="1"/>
    <col min="12" max="12" width="29.5" style="3" customWidth="1"/>
    <col min="13" max="14" width="11.375" style="3" bestFit="1" customWidth="1"/>
    <col min="15" max="16384" width="9" style="3"/>
  </cols>
  <sheetData>
    <row r="1" spans="1:14" ht="18.75" x14ac:dyDescent="0.3">
      <c r="A1" s="217" t="s">
        <v>234</v>
      </c>
      <c r="B1" s="217"/>
      <c r="C1" s="217"/>
      <c r="D1" s="217"/>
      <c r="E1" s="217"/>
      <c r="F1" s="217"/>
      <c r="G1" s="217"/>
      <c r="H1" s="217"/>
      <c r="I1" s="217"/>
    </row>
    <row r="2" spans="1:14" ht="18.75" customHeight="1" x14ac:dyDescent="0.3">
      <c r="A2" s="218" t="s">
        <v>237</v>
      </c>
      <c r="B2" s="218"/>
      <c r="C2" s="218"/>
      <c r="D2" s="218"/>
      <c r="E2" s="218"/>
      <c r="F2" s="218"/>
      <c r="G2" s="218"/>
      <c r="H2" s="218"/>
      <c r="I2" s="218"/>
    </row>
    <row r="3" spans="1:14" ht="18.75" x14ac:dyDescent="0.3">
      <c r="A3" s="217" t="s">
        <v>247</v>
      </c>
      <c r="B3" s="217"/>
      <c r="C3" s="217"/>
      <c r="D3" s="217"/>
      <c r="E3" s="217"/>
      <c r="F3" s="217"/>
      <c r="G3" s="217"/>
      <c r="H3" s="217"/>
      <c r="I3" s="217"/>
    </row>
    <row r="4" spans="1:14" ht="18.75" x14ac:dyDescent="0.3">
      <c r="A4" s="217" t="s">
        <v>233</v>
      </c>
      <c r="B4" s="221"/>
      <c r="C4" s="221"/>
      <c r="D4" s="221"/>
      <c r="E4" s="221"/>
      <c r="F4" s="221"/>
      <c r="G4" s="221"/>
      <c r="H4" s="221"/>
      <c r="I4" s="221"/>
    </row>
    <row r="5" spans="1:14" ht="18.75" x14ac:dyDescent="0.3">
      <c r="A5" s="141"/>
      <c r="B5" s="141"/>
      <c r="C5" s="141"/>
    </row>
    <row r="6" spans="1:14" x14ac:dyDescent="0.25">
      <c r="A6" s="219" t="s">
        <v>0</v>
      </c>
      <c r="B6" s="222" t="s">
        <v>240</v>
      </c>
      <c r="C6" s="222" t="s">
        <v>239</v>
      </c>
      <c r="D6" s="220" t="s">
        <v>235</v>
      </c>
      <c r="E6" s="220"/>
      <c r="F6" s="220"/>
      <c r="G6" s="220"/>
      <c r="H6" s="220" t="s">
        <v>234</v>
      </c>
      <c r="I6" s="220"/>
      <c r="J6" s="215" t="s">
        <v>269</v>
      </c>
      <c r="K6" s="216"/>
      <c r="L6" s="216"/>
    </row>
    <row r="7" spans="1:14" ht="44.85" customHeight="1" x14ac:dyDescent="0.25">
      <c r="A7" s="219"/>
      <c r="B7" s="223"/>
      <c r="C7" s="223"/>
      <c r="D7" s="219" t="s">
        <v>20</v>
      </c>
      <c r="E7" s="219" t="s">
        <v>4</v>
      </c>
      <c r="F7" s="134" t="s">
        <v>10</v>
      </c>
      <c r="G7" s="134" t="s">
        <v>238</v>
      </c>
      <c r="H7" s="134" t="s">
        <v>10</v>
      </c>
      <c r="I7" s="134" t="s">
        <v>238</v>
      </c>
      <c r="J7" s="12" t="s">
        <v>264</v>
      </c>
      <c r="K7" s="12" t="s">
        <v>265</v>
      </c>
      <c r="L7" s="12" t="s">
        <v>266</v>
      </c>
    </row>
    <row r="8" spans="1:14" x14ac:dyDescent="0.25">
      <c r="A8" s="219"/>
      <c r="B8" s="224"/>
      <c r="C8" s="224"/>
      <c r="D8" s="219"/>
      <c r="E8" s="219"/>
      <c r="F8" s="134" t="s">
        <v>11</v>
      </c>
      <c r="G8" s="134" t="s">
        <v>11</v>
      </c>
      <c r="H8" s="134" t="s">
        <v>11</v>
      </c>
      <c r="I8" s="134" t="s">
        <v>11</v>
      </c>
    </row>
    <row r="9" spans="1:14" x14ac:dyDescent="0.25">
      <c r="A9" s="166" t="s">
        <v>7</v>
      </c>
      <c r="B9" s="236" t="s">
        <v>248</v>
      </c>
      <c r="C9" s="237"/>
      <c r="D9" s="237"/>
      <c r="E9" s="237"/>
      <c r="F9" s="237"/>
      <c r="G9" s="237"/>
      <c r="H9" s="237"/>
      <c r="I9" s="238"/>
    </row>
    <row r="10" spans="1:14" x14ac:dyDescent="0.25">
      <c r="A10" s="167">
        <v>1</v>
      </c>
      <c r="B10" s="175" t="s">
        <v>250</v>
      </c>
      <c r="C10" s="174" t="s">
        <v>251</v>
      </c>
      <c r="D10" s="167">
        <v>4</v>
      </c>
      <c r="E10" s="167" t="s">
        <v>16</v>
      </c>
      <c r="F10" s="168">
        <v>112500</v>
      </c>
      <c r="G10" s="169">
        <f>F10*D10</f>
        <v>450000</v>
      </c>
      <c r="H10" s="169">
        <f>F10</f>
        <v>112500</v>
      </c>
      <c r="I10" s="169">
        <f>H10*D10</f>
        <v>450000</v>
      </c>
      <c r="J10" s="178">
        <v>4000000</v>
      </c>
      <c r="K10" s="117">
        <f>J10*1.15</f>
        <v>4600000</v>
      </c>
      <c r="L10" s="3" t="s">
        <v>268</v>
      </c>
    </row>
    <row r="11" spans="1:14" x14ac:dyDescent="0.25">
      <c r="A11" s="167">
        <v>2</v>
      </c>
      <c r="B11" s="176" t="s">
        <v>252</v>
      </c>
      <c r="C11" s="172" t="s">
        <v>253</v>
      </c>
      <c r="D11" s="167">
        <v>2</v>
      </c>
      <c r="E11" s="167" t="s">
        <v>16</v>
      </c>
      <c r="F11" s="168">
        <v>22345202</v>
      </c>
      <c r="G11" s="169">
        <f>F11*D11</f>
        <v>44690404</v>
      </c>
      <c r="H11" s="169">
        <v>22345202</v>
      </c>
      <c r="I11" s="169">
        <f>H11*D11</f>
        <v>44690404</v>
      </c>
      <c r="J11" s="178">
        <v>13251797</v>
      </c>
      <c r="K11" s="117">
        <f>J11*1.15</f>
        <v>15239566.549999999</v>
      </c>
      <c r="L11" s="3" t="s">
        <v>268</v>
      </c>
    </row>
    <row r="12" spans="1:14" x14ac:dyDescent="0.25">
      <c r="A12" s="239" t="s">
        <v>249</v>
      </c>
      <c r="B12" s="240"/>
      <c r="C12" s="240"/>
      <c r="D12" s="170"/>
      <c r="E12" s="170"/>
      <c r="F12" s="170"/>
      <c r="G12" s="171">
        <f>SUM(G10:G11)</f>
        <v>45140404</v>
      </c>
      <c r="H12" s="170"/>
      <c r="I12" s="171">
        <f>SUM(I10:I11)</f>
        <v>45140404</v>
      </c>
      <c r="J12" s="178">
        <v>16287199</v>
      </c>
      <c r="K12" s="117">
        <f>J12*1.15</f>
        <v>18730278.849999998</v>
      </c>
      <c r="L12" s="3" t="s">
        <v>268</v>
      </c>
    </row>
    <row r="13" spans="1:14" x14ac:dyDescent="0.25">
      <c r="A13" s="163"/>
      <c r="B13" s="164"/>
      <c r="C13" s="164"/>
      <c r="D13" s="164"/>
      <c r="E13" s="164"/>
      <c r="F13" s="164"/>
      <c r="G13" s="164"/>
      <c r="H13" s="164"/>
      <c r="I13" s="165"/>
    </row>
    <row r="14" spans="1:14" x14ac:dyDescent="0.25">
      <c r="A14" s="129" t="s">
        <v>8</v>
      </c>
      <c r="B14" s="232" t="s">
        <v>241</v>
      </c>
      <c r="C14" s="232"/>
      <c r="D14" s="232"/>
      <c r="E14" s="232"/>
      <c r="F14" s="232"/>
      <c r="G14" s="232"/>
      <c r="H14" s="232"/>
      <c r="I14" s="232"/>
    </row>
    <row r="15" spans="1:14" x14ac:dyDescent="0.25">
      <c r="A15" s="136">
        <v>1</v>
      </c>
      <c r="B15" s="177" t="s">
        <v>255</v>
      </c>
      <c r="C15" s="156" t="s">
        <v>254</v>
      </c>
      <c r="D15" s="157">
        <v>6</v>
      </c>
      <c r="E15" s="157" t="s">
        <v>35</v>
      </c>
      <c r="F15" s="158">
        <v>406250</v>
      </c>
      <c r="G15" s="159">
        <f>F15*D15</f>
        <v>2437500</v>
      </c>
      <c r="H15" s="158">
        <v>406250</v>
      </c>
      <c r="I15" s="159">
        <f>H15*D15</f>
        <v>2437500</v>
      </c>
      <c r="J15" s="117">
        <v>394000</v>
      </c>
      <c r="K15" s="117">
        <f>J15*1.15</f>
        <v>453099.99999999994</v>
      </c>
      <c r="L15" s="3" t="s">
        <v>267</v>
      </c>
    </row>
    <row r="16" spans="1:14" x14ac:dyDescent="0.25">
      <c r="A16" s="241">
        <v>2</v>
      </c>
      <c r="B16" s="242" t="s">
        <v>270</v>
      </c>
      <c r="C16" s="246" t="s">
        <v>271</v>
      </c>
      <c r="D16" s="243">
        <v>1</v>
      </c>
      <c r="E16" s="243" t="s">
        <v>35</v>
      </c>
      <c r="F16" s="244">
        <v>26921042</v>
      </c>
      <c r="G16" s="245">
        <f>F16*D16</f>
        <v>26921042</v>
      </c>
      <c r="H16" s="244">
        <v>23058283</v>
      </c>
      <c r="I16" s="245">
        <f>H16*D16</f>
        <v>23058283</v>
      </c>
      <c r="J16" s="117">
        <v>16401375</v>
      </c>
      <c r="K16" s="117">
        <f>(J16*12.25%)+(J16*10%)</f>
        <v>3649305.9375</v>
      </c>
      <c r="L16" s="117">
        <f>(SUM(J16:K16))*1.15</f>
        <v>23058283.078125</v>
      </c>
      <c r="M16" s="117"/>
      <c r="N16" s="117"/>
    </row>
    <row r="17" spans="1:10" ht="15.75" customHeight="1" x14ac:dyDescent="0.25">
      <c r="A17" s="231" t="s">
        <v>17</v>
      </c>
      <c r="B17" s="231"/>
      <c r="C17" s="231"/>
      <c r="D17" s="125"/>
      <c r="E17" s="125"/>
      <c r="F17" s="125"/>
      <c r="G17" s="131">
        <f>SUM(G15:G16)</f>
        <v>29358542</v>
      </c>
      <c r="H17" s="125"/>
      <c r="I17" s="135">
        <f>SUM(I15:I16)</f>
        <v>25495783</v>
      </c>
    </row>
    <row r="18" spans="1:10" s="11" customFormat="1" x14ac:dyDescent="0.25">
      <c r="A18" s="233"/>
      <c r="B18" s="234"/>
      <c r="C18" s="234"/>
      <c r="D18" s="234"/>
      <c r="E18" s="234"/>
      <c r="F18" s="234"/>
      <c r="G18" s="234"/>
      <c r="H18" s="234"/>
      <c r="I18" s="235"/>
    </row>
    <row r="19" spans="1:10" x14ac:dyDescent="0.25">
      <c r="A19" s="129" t="s">
        <v>9</v>
      </c>
      <c r="B19" s="232" t="s">
        <v>242</v>
      </c>
      <c r="C19" s="232"/>
      <c r="D19" s="232"/>
      <c r="E19" s="232"/>
      <c r="F19" s="232"/>
      <c r="G19" s="232"/>
      <c r="H19" s="232"/>
      <c r="I19" s="232"/>
    </row>
    <row r="20" spans="1:10" x14ac:dyDescent="0.25">
      <c r="A20" s="130">
        <v>1</v>
      </c>
      <c r="B20" s="147" t="s">
        <v>256</v>
      </c>
      <c r="C20" s="148" t="s">
        <v>257</v>
      </c>
      <c r="D20" s="126">
        <v>2</v>
      </c>
      <c r="E20" s="126" t="s">
        <v>35</v>
      </c>
      <c r="F20" s="132">
        <v>3900000</v>
      </c>
      <c r="G20" s="133">
        <f>F20*D20</f>
        <v>7800000</v>
      </c>
      <c r="H20" s="127">
        <f>F20</f>
        <v>3900000</v>
      </c>
      <c r="I20" s="128">
        <f>H20*D20</f>
        <v>7800000</v>
      </c>
    </row>
    <row r="21" spans="1:10" x14ac:dyDescent="0.25">
      <c r="A21" s="130">
        <v>2</v>
      </c>
      <c r="B21" s="147" t="s">
        <v>258</v>
      </c>
      <c r="C21" s="148" t="s">
        <v>259</v>
      </c>
      <c r="D21" s="126">
        <v>1</v>
      </c>
      <c r="E21" s="126" t="s">
        <v>35</v>
      </c>
      <c r="F21" s="132">
        <v>5937500</v>
      </c>
      <c r="G21" s="133">
        <f>F21*D21</f>
        <v>5937500</v>
      </c>
      <c r="H21" s="127">
        <f t="shared" ref="H21:H22" si="0">F21</f>
        <v>5937500</v>
      </c>
      <c r="I21" s="128">
        <f>H21*D21</f>
        <v>5937500</v>
      </c>
    </row>
    <row r="22" spans="1:10" x14ac:dyDescent="0.25">
      <c r="A22" s="136">
        <v>3</v>
      </c>
      <c r="B22" s="147" t="s">
        <v>260</v>
      </c>
      <c r="C22" s="160" t="s">
        <v>261</v>
      </c>
      <c r="D22" s="155">
        <v>1</v>
      </c>
      <c r="E22" s="155" t="s">
        <v>35</v>
      </c>
      <c r="F22" s="161">
        <v>15250000</v>
      </c>
      <c r="G22" s="133">
        <f>F22*D22</f>
        <v>15250000</v>
      </c>
      <c r="H22" s="127">
        <f t="shared" si="0"/>
        <v>15250000</v>
      </c>
      <c r="I22" s="138">
        <f>H22*D22</f>
        <v>15250000</v>
      </c>
    </row>
    <row r="23" spans="1:10" x14ac:dyDescent="0.25">
      <c r="A23" s="136">
        <v>4</v>
      </c>
      <c r="B23" s="147" t="s">
        <v>262</v>
      </c>
      <c r="C23" s="160" t="s">
        <v>263</v>
      </c>
      <c r="D23" s="155">
        <v>1</v>
      </c>
      <c r="E23" s="155" t="s">
        <v>35</v>
      </c>
      <c r="F23" s="161">
        <v>2300000</v>
      </c>
      <c r="G23" s="173">
        <f>F23*D23</f>
        <v>2300000</v>
      </c>
      <c r="H23" s="137">
        <v>2300000</v>
      </c>
      <c r="I23" s="138">
        <f>H23*D23</f>
        <v>2300000</v>
      </c>
    </row>
    <row r="24" spans="1:10" x14ac:dyDescent="0.25">
      <c r="A24" s="231" t="s">
        <v>243</v>
      </c>
      <c r="B24" s="231"/>
      <c r="C24" s="231"/>
      <c r="D24" s="125"/>
      <c r="E24" s="125"/>
      <c r="F24" s="125"/>
      <c r="G24" s="131">
        <f>SUM(G20:G23)</f>
        <v>31287500</v>
      </c>
      <c r="H24" s="125"/>
      <c r="I24" s="135">
        <f>SUM(I20:I23)</f>
        <v>31287500</v>
      </c>
    </row>
    <row r="25" spans="1:10" ht="7.35" customHeight="1" x14ac:dyDescent="0.25">
      <c r="A25" s="226"/>
      <c r="B25" s="226"/>
      <c r="C25" s="226"/>
      <c r="D25" s="226"/>
      <c r="E25" s="226"/>
      <c r="F25" s="226"/>
      <c r="G25" s="226"/>
      <c r="H25" s="226"/>
      <c r="I25" s="226"/>
    </row>
    <row r="26" spans="1:10" ht="17.25" customHeight="1" x14ac:dyDescent="0.25">
      <c r="A26" s="228" t="s">
        <v>245</v>
      </c>
      <c r="B26" s="229"/>
      <c r="C26" s="230"/>
      <c r="G26" s="153">
        <f>SUM(G12,G17,G24)</f>
        <v>105786446</v>
      </c>
      <c r="I26" s="153">
        <f>SUM(I12,I17,I24)</f>
        <v>101923687</v>
      </c>
    </row>
    <row r="27" spans="1:10" x14ac:dyDescent="0.25">
      <c r="A27" s="228" t="s">
        <v>12</v>
      </c>
      <c r="B27" s="229"/>
      <c r="C27" s="230"/>
      <c r="G27" s="162">
        <f>G26*0.1</f>
        <v>10578644.600000001</v>
      </c>
      <c r="I27" s="162">
        <f>I26*0.1</f>
        <v>10192368.700000001</v>
      </c>
    </row>
    <row r="28" spans="1:10" ht="17.25" customHeight="1" x14ac:dyDescent="0.25">
      <c r="A28" s="228" t="s">
        <v>14</v>
      </c>
      <c r="B28" s="229"/>
      <c r="C28" s="230"/>
      <c r="G28" s="153">
        <f>SUM(G26:G27)</f>
        <v>116365090.59999999</v>
      </c>
      <c r="I28" s="153">
        <f>SUM(I26:I27)</f>
        <v>112116055.7</v>
      </c>
    </row>
    <row r="29" spans="1:10" ht="17.25" customHeight="1" x14ac:dyDescent="0.25">
      <c r="A29" s="228" t="s">
        <v>246</v>
      </c>
      <c r="B29" s="229"/>
      <c r="C29" s="230"/>
      <c r="G29" s="154">
        <f>ROUNDUP(G28,-3)</f>
        <v>116366000</v>
      </c>
      <c r="I29" s="154">
        <f>ROUNDUP(I28,-3)</f>
        <v>112117000</v>
      </c>
      <c r="J29" s="117"/>
    </row>
    <row r="30" spans="1:10" ht="17.25" customHeight="1" x14ac:dyDescent="0.25">
      <c r="A30" s="151"/>
      <c r="B30" s="152"/>
      <c r="C30" s="152"/>
    </row>
    <row r="31" spans="1:10" ht="17.25" x14ac:dyDescent="0.3">
      <c r="B31" s="3"/>
      <c r="F31" s="227" t="s">
        <v>236</v>
      </c>
      <c r="G31" s="227"/>
      <c r="H31" s="227"/>
      <c r="I31" s="227"/>
    </row>
    <row r="32" spans="1:10" ht="18" customHeight="1" x14ac:dyDescent="0.25">
      <c r="A32" s="216" t="s">
        <v>244</v>
      </c>
      <c r="B32" s="216"/>
      <c r="C32" s="216"/>
      <c r="D32" s="216"/>
      <c r="E32" s="216"/>
      <c r="F32" s="216"/>
      <c r="G32" s="216"/>
      <c r="H32" s="216"/>
      <c r="I32" s="216"/>
    </row>
    <row r="33" spans="1:7" ht="18" customHeight="1" x14ac:dyDescent="0.25">
      <c r="B33" s="145"/>
      <c r="C33" s="145"/>
      <c r="D33" s="149"/>
      <c r="E33" s="149"/>
      <c r="F33" s="149"/>
      <c r="G33" s="149"/>
    </row>
    <row r="34" spans="1:7" x14ac:dyDescent="0.25">
      <c r="B34" s="143"/>
      <c r="C34" s="140"/>
      <c r="E34" s="225"/>
      <c r="F34" s="225"/>
      <c r="G34" s="225"/>
    </row>
    <row r="35" spans="1:7" x14ac:dyDescent="0.25">
      <c r="B35" s="3"/>
    </row>
    <row r="36" spans="1:7" x14ac:dyDescent="0.25">
      <c r="B36" s="124"/>
      <c r="D36" s="142"/>
    </row>
    <row r="37" spans="1:7" x14ac:dyDescent="0.25">
      <c r="B37" s="124"/>
      <c r="D37" s="142"/>
      <c r="E37" s="124"/>
    </row>
    <row r="38" spans="1:7" x14ac:dyDescent="0.25">
      <c r="A38" s="146"/>
      <c r="B38" s="124"/>
      <c r="E38" s="124"/>
      <c r="G38" s="11"/>
    </row>
    <row r="39" spans="1:7" x14ac:dyDescent="0.25">
      <c r="A39" s="146"/>
      <c r="B39" s="124"/>
      <c r="E39" s="124"/>
      <c r="G39" s="11"/>
    </row>
    <row r="40" spans="1:7" x14ac:dyDescent="0.25">
      <c r="B40" s="150"/>
      <c r="C40" s="150"/>
      <c r="D40" s="142"/>
      <c r="E40" s="124"/>
      <c r="G40" s="11"/>
    </row>
    <row r="41" spans="1:7" x14ac:dyDescent="0.25">
      <c r="B41" s="143"/>
      <c r="C41" s="140"/>
      <c r="D41" s="142"/>
      <c r="E41" s="124"/>
      <c r="G41" s="11"/>
    </row>
    <row r="42" spans="1:7" x14ac:dyDescent="0.25">
      <c r="E42" s="124"/>
      <c r="G42" s="11"/>
    </row>
    <row r="43" spans="1:7" x14ac:dyDescent="0.25">
      <c r="A43" s="146"/>
      <c r="C43" s="124"/>
      <c r="E43" s="124"/>
      <c r="G43" s="11"/>
    </row>
    <row r="44" spans="1:7" x14ac:dyDescent="0.25">
      <c r="C44" s="124"/>
      <c r="D44" s="144"/>
      <c r="E44" s="124"/>
      <c r="G44" s="11"/>
    </row>
    <row r="45" spans="1:7" x14ac:dyDescent="0.25">
      <c r="B45" s="139"/>
      <c r="C45" s="124"/>
      <c r="D45" s="144"/>
      <c r="E45" s="124"/>
      <c r="G45" s="11"/>
    </row>
    <row r="46" spans="1:7" x14ac:dyDescent="0.25">
      <c r="B46" s="3"/>
      <c r="C46" s="124"/>
      <c r="E46" s="124"/>
      <c r="G46" s="11"/>
    </row>
  </sheetData>
  <mergeCells count="27">
    <mergeCell ref="A17:C17"/>
    <mergeCell ref="B19:I19"/>
    <mergeCell ref="A24:C24"/>
    <mergeCell ref="D7:D8"/>
    <mergeCell ref="E7:E8"/>
    <mergeCell ref="A18:I18"/>
    <mergeCell ref="B14:I14"/>
    <mergeCell ref="B9:I9"/>
    <mergeCell ref="A12:C12"/>
    <mergeCell ref="E34:G34"/>
    <mergeCell ref="A25:I25"/>
    <mergeCell ref="A32:I32"/>
    <mergeCell ref="F31:I31"/>
    <mergeCell ref="A26:C26"/>
    <mergeCell ref="A27:C27"/>
    <mergeCell ref="A28:C28"/>
    <mergeCell ref="A29:C29"/>
    <mergeCell ref="J6:L6"/>
    <mergeCell ref="A1:I1"/>
    <mergeCell ref="A2:I2"/>
    <mergeCell ref="A3:I3"/>
    <mergeCell ref="A6:A8"/>
    <mergeCell ref="D6:G6"/>
    <mergeCell ref="H6:I6"/>
    <mergeCell ref="A4:I4"/>
    <mergeCell ref="B6:B8"/>
    <mergeCell ref="C6:C8"/>
  </mergeCells>
  <printOptions horizontalCentered="1"/>
  <pageMargins left="0.15748031496062992" right="0.19685039370078741" top="0.35433070866141736" bottom="0" header="0.27559055118110237" footer="0.15748031496062992"/>
  <pageSetup paperSize="9" scale="67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REKAP</vt:lpstr>
      <vt:lpstr>Sheet5</vt:lpstr>
      <vt:lpstr>Nego Spareparts</vt:lpstr>
      <vt:lpstr>'Nego Spareparts'!Print_Area</vt:lpstr>
      <vt:lpstr>REKAP!Print_Area</vt:lpstr>
      <vt:lpstr>'Nego Spareparts'!Print_Titles</vt:lpstr>
    </vt:vector>
  </TitlesOfParts>
  <Company>ASUSTek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Qurthubi Ashshiddieqy</dc:creator>
  <cp:lastModifiedBy>User</cp:lastModifiedBy>
  <cp:lastPrinted>2022-01-10T08:28:30Z</cp:lastPrinted>
  <dcterms:created xsi:type="dcterms:W3CDTF">2011-06-13T03:07:00Z</dcterms:created>
  <dcterms:modified xsi:type="dcterms:W3CDTF">2022-01-10T11:35:08Z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2057-11.2.0.9396</vt:lpwstr>
  </property>
</Properties>
</file>