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hill\Eagle\Dragon\Diag\Mk1.40\"/>
    </mc:Choice>
  </mc:AlternateContent>
  <bookViews>
    <workbookView xWindow="0" yWindow="0" windowWidth="28800" windowHeight="14250"/>
  </bookViews>
  <sheets>
    <sheet name="Sheet2" sheetId="2" r:id="rId1"/>
  </sheets>
  <definedNames>
    <definedName name="AtomColour" localSheetId="0">Sheet2!$C$3:$E$34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1" i="2" l="1"/>
  <c r="I41" i="2" s="1"/>
  <c r="F35" i="2"/>
  <c r="H39" i="2"/>
  <c r="I39" i="2" s="1"/>
  <c r="H38" i="2"/>
  <c r="I38" i="2" s="1"/>
  <c r="H33" i="2"/>
  <c r="I33" i="2" s="1"/>
  <c r="H32" i="2"/>
  <c r="I32" i="2" s="1"/>
  <c r="H31" i="2"/>
  <c r="I31" i="2" s="1"/>
  <c r="H15" i="2"/>
  <c r="I15" i="2" s="1"/>
  <c r="H14" i="2"/>
  <c r="I14" i="2" s="1"/>
  <c r="H13" i="2"/>
  <c r="I13" i="2" s="1"/>
  <c r="H12" i="2"/>
  <c r="I12" i="2" s="1"/>
  <c r="H11" i="2"/>
  <c r="I11" i="2" s="1"/>
  <c r="H4" i="2"/>
  <c r="I4" i="2" s="1"/>
  <c r="H6" i="2"/>
  <c r="I6" i="2" s="1"/>
  <c r="H9" i="2"/>
  <c r="I9" i="2" s="1"/>
  <c r="F30" i="2" l="1"/>
  <c r="H30" i="2" s="1"/>
  <c r="I30" i="2" s="1"/>
  <c r="F29" i="2"/>
  <c r="H29" i="2" s="1"/>
  <c r="I29" i="2" s="1"/>
  <c r="F36" i="2"/>
  <c r="H36" i="2" s="1"/>
  <c r="I36" i="2" s="1"/>
  <c r="H24" i="2"/>
  <c r="I24" i="2" s="1"/>
  <c r="F19" i="2"/>
  <c r="H19" i="2" s="1"/>
  <c r="I19" i="2" s="1"/>
  <c r="F17" i="2"/>
  <c r="H17" i="2" s="1"/>
  <c r="I17" i="2" s="1"/>
  <c r="F18" i="2"/>
  <c r="H18" i="2" s="1"/>
  <c r="I18" i="2" s="1"/>
  <c r="H35" i="2"/>
  <c r="I35" i="2" s="1"/>
  <c r="H8" i="2"/>
  <c r="I8" i="2" s="1"/>
  <c r="H5" i="2"/>
  <c r="I5" i="2" s="1"/>
  <c r="H27" i="2"/>
  <c r="I27" i="2" s="1"/>
  <c r="H26" i="2"/>
  <c r="I26" i="2" s="1"/>
  <c r="H22" i="2"/>
  <c r="I22" i="2" s="1"/>
  <c r="H21" i="2"/>
  <c r="I21" i="2" s="1"/>
  <c r="I43" i="2" l="1"/>
  <c r="H43" i="2"/>
</calcChain>
</file>

<file path=xl/connections.xml><?xml version="1.0" encoding="utf-8"?>
<connections xmlns="http://schemas.openxmlformats.org/spreadsheetml/2006/main">
  <connection id="1" name="AtomColour" type="6" refreshedVersion="6" background="1" saveData="1">
    <textPr sourceFile="F:\Phill\Eagle\Acorn\Atom\Atom Colour\Mk5.x\Mk5.100 - CPLD\AtomColour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<sst xmlns="http://schemas.openxmlformats.org/spreadsheetml/2006/main" count="117" uniqueCount="91">
  <si>
    <t>Qty</t>
  </si>
  <si>
    <t>PINHD-1X2</t>
  </si>
  <si>
    <t>100nf</t>
  </si>
  <si>
    <t>10K</t>
  </si>
  <si>
    <t>10uf</t>
  </si>
  <si>
    <t>1K</t>
  </si>
  <si>
    <t>VR1</t>
  </si>
  <si>
    <t>220R</t>
  </si>
  <si>
    <t>32KSRAM-DIL600</t>
  </si>
  <si>
    <t>IC1</t>
  </si>
  <si>
    <t>IC3</t>
  </si>
  <si>
    <t>LEXXCZ</t>
  </si>
  <si>
    <t>REG1</t>
  </si>
  <si>
    <t>IC2</t>
  </si>
  <si>
    <t>Component</t>
  </si>
  <si>
    <t>Type</t>
  </si>
  <si>
    <t>PINHD-2X3</t>
  </si>
  <si>
    <t>DIL-28-6</t>
  </si>
  <si>
    <t>Supplier</t>
  </si>
  <si>
    <t>Cat no</t>
  </si>
  <si>
    <t>Cost (pounds)</t>
  </si>
  <si>
    <t>Multiplier</t>
  </si>
  <si>
    <t>Total</t>
  </si>
  <si>
    <t>Total+VAT</t>
  </si>
  <si>
    <t>Rapid</t>
  </si>
  <si>
    <t>Mouser</t>
  </si>
  <si>
    <t xml:space="preserve">913-AS6C62256-55PCN </t>
  </si>
  <si>
    <t>82-3010</t>
  </si>
  <si>
    <t>62-3450</t>
  </si>
  <si>
    <t>62-3434</t>
  </si>
  <si>
    <t>62-3474</t>
  </si>
  <si>
    <t>11-3442</t>
  </si>
  <si>
    <t>11-1220</t>
  </si>
  <si>
    <t>22-1765</t>
  </si>
  <si>
    <t>22-0545</t>
  </si>
  <si>
    <t>22-0595</t>
  </si>
  <si>
    <t>PCB @ all-pcb.com</t>
  </si>
  <si>
    <t>Total Cost</t>
  </si>
  <si>
    <t>Prices correct as of 2020-04</t>
  </si>
  <si>
    <t>39SF010</t>
  </si>
  <si>
    <t>XC95144XL-TQ100</t>
  </si>
  <si>
    <t>Digikey</t>
  </si>
  <si>
    <t>R3, R12, R13</t>
  </si>
  <si>
    <t>R8, R9</t>
  </si>
  <si>
    <t>R2, R4, R5, R6, R7, R10, R11</t>
  </si>
  <si>
    <t>RN1, RN2, RN3, RN5</t>
  </si>
  <si>
    <t>RN4</t>
  </si>
  <si>
    <t>C1, C2, C4, C5, C6, C7</t>
  </si>
  <si>
    <t>C3</t>
  </si>
  <si>
    <t>D1</t>
  </si>
  <si>
    <t>1N4148</t>
  </si>
  <si>
    <t>DIL-32-6</t>
  </si>
  <si>
    <t>804-39SF010A7CPHE</t>
  </si>
  <si>
    <t>51-0100</t>
  </si>
  <si>
    <t>+12, HALT, E</t>
  </si>
  <si>
    <t>+5, Reset, Q</t>
  </si>
  <si>
    <t>-12</t>
  </si>
  <si>
    <t>LED Bargraph</t>
  </si>
  <si>
    <t>55-0197</t>
  </si>
  <si>
    <t>55-0106</t>
  </si>
  <si>
    <t>3mm LED green</t>
  </si>
  <si>
    <t>3mm LED red</t>
  </si>
  <si>
    <t>3mm LED yellow</t>
  </si>
  <si>
    <t>10 led bargraph</t>
  </si>
  <si>
    <t>55-102</t>
  </si>
  <si>
    <t>55-0110</t>
  </si>
  <si>
    <t>LCD1</t>
  </si>
  <si>
    <t>2 row by 24 character</t>
  </si>
  <si>
    <t>60-9692</t>
  </si>
  <si>
    <t>LCD connector board end</t>
  </si>
  <si>
    <t>LCD connector LCD end</t>
  </si>
  <si>
    <t>LCD connector cable</t>
  </si>
  <si>
    <t>16 pin box header</t>
  </si>
  <si>
    <t>16 pin box header RA</t>
  </si>
  <si>
    <t>16 pin IDC connector</t>
  </si>
  <si>
    <t>19-1019</t>
  </si>
  <si>
    <t>19-0035</t>
  </si>
  <si>
    <t>19-0043</t>
  </si>
  <si>
    <t>JTAG connector</t>
  </si>
  <si>
    <t>AS, Boot</t>
  </si>
  <si>
    <t>DS1, DS2, DS3</t>
  </si>
  <si>
    <t>4 position DIP switches</t>
  </si>
  <si>
    <t>S1,S2,S3,S4, boot</t>
  </si>
  <si>
    <t>6x6x5 mm tactile switches</t>
  </si>
  <si>
    <t>78-0621</t>
  </si>
  <si>
    <t>22-1766</t>
  </si>
  <si>
    <t>0.117</t>
  </si>
  <si>
    <t>63-0335</t>
  </si>
  <si>
    <t>63-0265</t>
  </si>
  <si>
    <t>51-6426</t>
  </si>
  <si>
    <t>80-0334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</si>
</sst>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left"/>
    </xf>
    <xf numFmtId="2" fontId="2" fillId="0" borderId="0" xfId="0" applyNumberFormat="1" applyFont="1"/>
    <xf numFmtId="2" fontId="0" fillId="0" borderId="0" xfId="0" applyNumberFormat="1"/>
    <xf numFmtId="0" fontId="1" fillId="0" borderId="0" xfId="0" applyFo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tomColou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Normal="100" workbookViewId="0">
      <selection activeCell="K6" sqref="K6"/>
    </sheetView>
  </sheetViews>
  <sheetFormatPr defaultRowHeight="15" x14ac:dyDescent="0.25"/>
  <cols>
    <col min="1" max="1" width="57.7109375" bestFit="1" customWidth="1"/>
    <col min="2" max="2" width="24.42578125" bestFit="1" customWidth="1"/>
    <col min="3" max="3" width="4.140625" bestFit="1" customWidth="1"/>
    <col min="4" max="4" width="8.7109375" bestFit="1" customWidth="1"/>
    <col min="5" max="5" width="22" style="6" bestFit="1" customWidth="1"/>
    <col min="6" max="6" width="13.28515625" bestFit="1" customWidth="1"/>
    <col min="7" max="7" width="9.5703125" bestFit="1" customWidth="1"/>
    <col min="8" max="8" width="13.5703125" customWidth="1"/>
    <col min="9" max="9" width="16.140625" customWidth="1"/>
  </cols>
  <sheetData>
    <row r="1" spans="1:9" x14ac:dyDescent="0.25">
      <c r="A1" t="s">
        <v>38</v>
      </c>
    </row>
    <row r="3" spans="1:9" x14ac:dyDescent="0.25">
      <c r="A3" s="5" t="s">
        <v>14</v>
      </c>
      <c r="B3" s="5" t="s">
        <v>15</v>
      </c>
      <c r="C3" t="s">
        <v>0</v>
      </c>
      <c r="D3" s="1" t="s">
        <v>18</v>
      </c>
      <c r="E3" s="2" t="s">
        <v>19</v>
      </c>
      <c r="F3" s="3" t="s">
        <v>20</v>
      </c>
      <c r="G3" s="3" t="s">
        <v>21</v>
      </c>
      <c r="H3" s="1" t="s">
        <v>22</v>
      </c>
      <c r="I3" s="1" t="s">
        <v>23</v>
      </c>
    </row>
    <row r="4" spans="1:9" x14ac:dyDescent="0.25">
      <c r="A4" t="s">
        <v>9</v>
      </c>
      <c r="B4" t="s">
        <v>39</v>
      </c>
      <c r="C4">
        <v>1</v>
      </c>
      <c r="D4" t="s">
        <v>25</v>
      </c>
      <c r="E4" t="s">
        <v>52</v>
      </c>
      <c r="F4">
        <v>0.92</v>
      </c>
      <c r="G4">
        <v>1</v>
      </c>
      <c r="H4" s="4">
        <f t="shared" ref="H4:H6" si="0">F4*G4</f>
        <v>0.92</v>
      </c>
      <c r="I4" s="4">
        <f t="shared" ref="I4:I6" si="1">H4*1.2</f>
        <v>1.1040000000000001</v>
      </c>
    </row>
    <row r="5" spans="1:9" x14ac:dyDescent="0.25">
      <c r="A5" t="s">
        <v>13</v>
      </c>
      <c r="B5" t="s">
        <v>8</v>
      </c>
      <c r="C5">
        <v>1</v>
      </c>
      <c r="D5" t="s">
        <v>25</v>
      </c>
      <c r="E5" s="6" t="s">
        <v>26</v>
      </c>
      <c r="F5">
        <v>1.97</v>
      </c>
      <c r="G5">
        <v>1</v>
      </c>
      <c r="H5" s="4">
        <f t="shared" si="0"/>
        <v>1.97</v>
      </c>
      <c r="I5" s="4">
        <f t="shared" si="1"/>
        <v>2.3639999999999999</v>
      </c>
    </row>
    <row r="6" spans="1:9" x14ac:dyDescent="0.25">
      <c r="A6" t="s">
        <v>10</v>
      </c>
      <c r="B6" t="s">
        <v>40</v>
      </c>
      <c r="C6">
        <v>1</v>
      </c>
      <c r="D6" t="s">
        <v>41</v>
      </c>
      <c r="F6">
        <v>6.56</v>
      </c>
      <c r="G6">
        <v>1</v>
      </c>
      <c r="H6" s="4">
        <f t="shared" si="0"/>
        <v>6.56</v>
      </c>
      <c r="I6" s="4">
        <f t="shared" si="1"/>
        <v>7.871999999999999</v>
      </c>
    </row>
    <row r="7" spans="1:9" x14ac:dyDescent="0.25">
      <c r="H7" s="4"/>
      <c r="I7" s="4"/>
    </row>
    <row r="8" spans="1:9" x14ac:dyDescent="0.25">
      <c r="A8" t="s">
        <v>12</v>
      </c>
      <c r="B8" t="s">
        <v>11</v>
      </c>
      <c r="C8">
        <v>1</v>
      </c>
      <c r="D8" t="s">
        <v>24</v>
      </c>
      <c r="E8" s="6" t="s">
        <v>27</v>
      </c>
      <c r="F8">
        <v>0.54100000000000004</v>
      </c>
      <c r="G8">
        <v>1</v>
      </c>
      <c r="H8" s="4">
        <f t="shared" ref="H8:H15" si="2">F8*G8</f>
        <v>0.54100000000000004</v>
      </c>
      <c r="I8" s="4">
        <f t="shared" ref="I8:I15" si="3">H8*1.2</f>
        <v>0.6492</v>
      </c>
    </row>
    <row r="9" spans="1:9" x14ac:dyDescent="0.25">
      <c r="A9" t="s">
        <v>49</v>
      </c>
      <c r="B9" t="s">
        <v>50</v>
      </c>
      <c r="C9">
        <v>1</v>
      </c>
      <c r="D9" t="s">
        <v>24</v>
      </c>
      <c r="E9" s="6" t="s">
        <v>53</v>
      </c>
      <c r="F9">
        <v>6.7999999999999996E-3</v>
      </c>
      <c r="G9">
        <v>1</v>
      </c>
      <c r="H9" s="4">
        <f t="shared" si="2"/>
        <v>6.7999999999999996E-3</v>
      </c>
      <c r="I9" s="4">
        <f t="shared" si="3"/>
        <v>8.1599999999999989E-3</v>
      </c>
    </row>
    <row r="10" spans="1:9" x14ac:dyDescent="0.25">
      <c r="H10" s="4"/>
      <c r="I10" s="4"/>
    </row>
    <row r="11" spans="1:9" x14ac:dyDescent="0.25">
      <c r="A11" s="7" t="s">
        <v>54</v>
      </c>
      <c r="B11" t="s">
        <v>61</v>
      </c>
      <c r="C11">
        <v>3</v>
      </c>
      <c r="E11" s="6" t="s">
        <v>64</v>
      </c>
      <c r="F11">
        <v>6.3E-2</v>
      </c>
      <c r="G11">
        <v>3</v>
      </c>
      <c r="H11" s="4">
        <f t="shared" si="2"/>
        <v>0.189</v>
      </c>
      <c r="I11" s="4">
        <f t="shared" si="3"/>
        <v>0.2268</v>
      </c>
    </row>
    <row r="12" spans="1:9" x14ac:dyDescent="0.25">
      <c r="A12" s="7" t="s">
        <v>55</v>
      </c>
      <c r="B12" t="s">
        <v>60</v>
      </c>
      <c r="C12">
        <v>3</v>
      </c>
      <c r="E12" s="6" t="s">
        <v>59</v>
      </c>
      <c r="F12">
        <v>6.0999999999999999E-2</v>
      </c>
      <c r="G12">
        <v>3</v>
      </c>
      <c r="H12" s="4">
        <f t="shared" si="2"/>
        <v>0.183</v>
      </c>
      <c r="I12" s="4">
        <f t="shared" si="3"/>
        <v>0.21959999999999999</v>
      </c>
    </row>
    <row r="13" spans="1:9" x14ac:dyDescent="0.25">
      <c r="A13" s="7" t="s">
        <v>56</v>
      </c>
      <c r="B13" t="s">
        <v>62</v>
      </c>
      <c r="C13">
        <v>1</v>
      </c>
      <c r="E13" s="6" t="s">
        <v>65</v>
      </c>
      <c r="F13">
        <v>5.3999999999999999E-2</v>
      </c>
      <c r="G13">
        <v>1</v>
      </c>
      <c r="H13" s="4">
        <f t="shared" si="2"/>
        <v>5.3999999999999999E-2</v>
      </c>
      <c r="I13" s="4">
        <f t="shared" si="3"/>
        <v>6.4799999999999996E-2</v>
      </c>
    </row>
    <row r="14" spans="1:9" x14ac:dyDescent="0.25">
      <c r="A14" s="7" t="s">
        <v>57</v>
      </c>
      <c r="B14" t="s">
        <v>63</v>
      </c>
      <c r="C14">
        <v>1</v>
      </c>
      <c r="D14" t="s">
        <v>24</v>
      </c>
      <c r="E14" s="6" t="s">
        <v>58</v>
      </c>
      <c r="F14">
        <v>1.73</v>
      </c>
      <c r="G14">
        <v>1</v>
      </c>
      <c r="H14" s="4">
        <f t="shared" si="2"/>
        <v>1.73</v>
      </c>
      <c r="I14" s="4">
        <f t="shared" si="3"/>
        <v>2.0760000000000001</v>
      </c>
    </row>
    <row r="15" spans="1:9" x14ac:dyDescent="0.25">
      <c r="A15" s="7" t="s">
        <v>66</v>
      </c>
      <c r="B15" t="s">
        <v>67</v>
      </c>
      <c r="C15">
        <v>1</v>
      </c>
      <c r="D15" t="s">
        <v>24</v>
      </c>
      <c r="E15" s="6" t="s">
        <v>68</v>
      </c>
      <c r="F15">
        <v>7.87</v>
      </c>
      <c r="G15">
        <v>1</v>
      </c>
      <c r="H15" s="4">
        <f t="shared" si="2"/>
        <v>7.87</v>
      </c>
      <c r="I15" s="4">
        <f t="shared" si="3"/>
        <v>9.4439999999999991</v>
      </c>
    </row>
    <row r="16" spans="1:9" x14ac:dyDescent="0.25">
      <c r="A16" s="7"/>
      <c r="H16" s="4"/>
      <c r="I16" s="4"/>
    </row>
    <row r="17" spans="1:9" x14ac:dyDescent="0.25">
      <c r="A17" t="s">
        <v>44</v>
      </c>
      <c r="B17" t="s">
        <v>7</v>
      </c>
      <c r="C17">
        <v>7</v>
      </c>
      <c r="D17" t="s">
        <v>24</v>
      </c>
      <c r="E17" s="6" t="s">
        <v>29</v>
      </c>
      <c r="F17">
        <f>1.68/100</f>
        <v>1.6799999999999999E-2</v>
      </c>
      <c r="G17">
        <v>2</v>
      </c>
      <c r="H17" s="4">
        <f>F17*G17</f>
        <v>3.3599999999999998E-2</v>
      </c>
      <c r="I17" s="4">
        <f>H17*1.2</f>
        <v>4.0319999999999995E-2</v>
      </c>
    </row>
    <row r="18" spans="1:9" x14ac:dyDescent="0.25">
      <c r="A18" t="s">
        <v>43</v>
      </c>
      <c r="B18" t="s">
        <v>5</v>
      </c>
      <c r="C18">
        <v>2</v>
      </c>
      <c r="D18" t="s">
        <v>24</v>
      </c>
      <c r="E18" s="6" t="s">
        <v>28</v>
      </c>
      <c r="F18">
        <f t="shared" ref="F18:F19" si="4">1.68/100</f>
        <v>1.6799999999999999E-2</v>
      </c>
      <c r="G18">
        <v>1</v>
      </c>
      <c r="H18" s="4">
        <f t="shared" ref="H18:H19" si="5">F18*G18</f>
        <v>1.6799999999999999E-2</v>
      </c>
      <c r="I18" s="4">
        <f t="shared" ref="I18:I19" si="6">H18*1.2</f>
        <v>2.0159999999999997E-2</v>
      </c>
    </row>
    <row r="19" spans="1:9" x14ac:dyDescent="0.25">
      <c r="A19" t="s">
        <v>42</v>
      </c>
      <c r="B19" t="s">
        <v>3</v>
      </c>
      <c r="C19">
        <v>3</v>
      </c>
      <c r="D19" t="s">
        <v>24</v>
      </c>
      <c r="E19" s="6" t="s">
        <v>30</v>
      </c>
      <c r="F19">
        <f t="shared" si="4"/>
        <v>1.6799999999999999E-2</v>
      </c>
      <c r="G19">
        <v>2</v>
      </c>
      <c r="H19" s="4">
        <f t="shared" si="5"/>
        <v>3.3599999999999998E-2</v>
      </c>
      <c r="I19" s="4">
        <f t="shared" si="6"/>
        <v>4.0319999999999995E-2</v>
      </c>
    </row>
    <row r="21" spans="1:9" x14ac:dyDescent="0.25">
      <c r="A21" t="s">
        <v>45</v>
      </c>
      <c r="B21" t="s">
        <v>3</v>
      </c>
      <c r="C21">
        <v>4</v>
      </c>
      <c r="D21" t="s">
        <v>24</v>
      </c>
      <c r="E21" s="6" t="s">
        <v>88</v>
      </c>
      <c r="F21">
        <v>0.106</v>
      </c>
      <c r="G21">
        <v>4</v>
      </c>
      <c r="H21" s="4">
        <f t="shared" ref="H21:H22" si="7">F21*G21</f>
        <v>0.42399999999999999</v>
      </c>
      <c r="I21" s="4">
        <f t="shared" ref="I21:I22" si="8">H21*1.2</f>
        <v>0.50879999999999992</v>
      </c>
    </row>
    <row r="22" spans="1:9" x14ac:dyDescent="0.25">
      <c r="A22" t="s">
        <v>46</v>
      </c>
      <c r="B22" t="s">
        <v>7</v>
      </c>
      <c r="C22">
        <v>1</v>
      </c>
      <c r="D22" t="s">
        <v>24</v>
      </c>
      <c r="E22" s="6" t="s">
        <v>87</v>
      </c>
      <c r="F22" s="6" t="s">
        <v>86</v>
      </c>
      <c r="G22">
        <v>1</v>
      </c>
      <c r="H22" s="4">
        <f t="shared" si="7"/>
        <v>0.11700000000000001</v>
      </c>
      <c r="I22" s="4">
        <f t="shared" si="8"/>
        <v>0.1404</v>
      </c>
    </row>
    <row r="24" spans="1:9" x14ac:dyDescent="0.25">
      <c r="A24" t="s">
        <v>6</v>
      </c>
      <c r="B24" t="s">
        <v>3</v>
      </c>
      <c r="C24">
        <v>1</v>
      </c>
      <c r="D24" t="s">
        <v>24</v>
      </c>
      <c r="E24" s="6" t="s">
        <v>89</v>
      </c>
      <c r="F24">
        <v>0.20699999999999999</v>
      </c>
      <c r="G24">
        <v>1</v>
      </c>
      <c r="H24" s="4">
        <f t="shared" ref="H24" si="9">F24*G24</f>
        <v>0.20699999999999999</v>
      </c>
      <c r="I24" s="4">
        <f t="shared" ref="I24" si="10">H24*1.2</f>
        <v>0.24839999999999998</v>
      </c>
    </row>
    <row r="26" spans="1:9" x14ac:dyDescent="0.25">
      <c r="A26" t="s">
        <v>47</v>
      </c>
      <c r="B26" t="s">
        <v>2</v>
      </c>
      <c r="C26">
        <v>6</v>
      </c>
      <c r="D26" t="s">
        <v>24</v>
      </c>
      <c r="E26" s="6" t="s">
        <v>31</v>
      </c>
      <c r="F26">
        <v>6.4000000000000001E-2</v>
      </c>
      <c r="G26">
        <v>15</v>
      </c>
      <c r="H26" s="4">
        <f t="shared" ref="H26:H27" si="11">F26*G26</f>
        <v>0.96</v>
      </c>
      <c r="I26" s="4">
        <f t="shared" ref="I26:I27" si="12">H26*1.2</f>
        <v>1.1519999999999999</v>
      </c>
    </row>
    <row r="27" spans="1:9" x14ac:dyDescent="0.25">
      <c r="A27" t="s">
        <v>48</v>
      </c>
      <c r="B27" t="s">
        <v>4</v>
      </c>
      <c r="C27">
        <v>2</v>
      </c>
      <c r="D27" t="s">
        <v>24</v>
      </c>
      <c r="E27" s="6" t="s">
        <v>32</v>
      </c>
      <c r="F27">
        <v>3.4000000000000002E-2</v>
      </c>
      <c r="G27">
        <v>2</v>
      </c>
      <c r="H27" s="4">
        <f t="shared" si="11"/>
        <v>6.8000000000000005E-2</v>
      </c>
      <c r="I27" s="4">
        <f t="shared" si="12"/>
        <v>8.1600000000000006E-2</v>
      </c>
    </row>
    <row r="29" spans="1:9" x14ac:dyDescent="0.25">
      <c r="A29" t="s">
        <v>79</v>
      </c>
      <c r="B29" t="s">
        <v>1</v>
      </c>
      <c r="C29">
        <v>2</v>
      </c>
      <c r="D29" t="s">
        <v>24</v>
      </c>
      <c r="E29" s="6" t="s">
        <v>34</v>
      </c>
      <c r="F29">
        <f>0.314/36</f>
        <v>8.7222222222222215E-3</v>
      </c>
      <c r="G29">
        <v>2</v>
      </c>
      <c r="H29" s="4">
        <f>F29*G29</f>
        <v>1.7444444444444443E-2</v>
      </c>
      <c r="I29" s="4">
        <f t="shared" ref="I29:I33" si="13">H29*1.2</f>
        <v>2.0933333333333332E-2</v>
      </c>
    </row>
    <row r="30" spans="1:9" x14ac:dyDescent="0.25">
      <c r="A30" t="s">
        <v>78</v>
      </c>
      <c r="B30" t="s">
        <v>16</v>
      </c>
      <c r="C30">
        <v>1</v>
      </c>
      <c r="D30" t="s">
        <v>24</v>
      </c>
      <c r="E30" s="6" t="s">
        <v>35</v>
      </c>
      <c r="F30">
        <f>0.662/36</f>
        <v>1.8388888888888889E-2</v>
      </c>
      <c r="G30">
        <v>1</v>
      </c>
      <c r="H30" s="4">
        <f t="shared" ref="H30:H33" si="14">F30*G30</f>
        <v>1.8388888888888889E-2</v>
      </c>
      <c r="I30" s="4">
        <f t="shared" si="13"/>
        <v>2.2066666666666665E-2</v>
      </c>
    </row>
    <row r="31" spans="1:9" x14ac:dyDescent="0.25">
      <c r="A31" t="s">
        <v>69</v>
      </c>
      <c r="B31" t="s">
        <v>72</v>
      </c>
      <c r="C31">
        <v>1</v>
      </c>
      <c r="D31" t="s">
        <v>24</v>
      </c>
      <c r="E31" s="6" t="s">
        <v>76</v>
      </c>
      <c r="F31">
        <v>0.22800000000000001</v>
      </c>
      <c r="G31">
        <v>1</v>
      </c>
      <c r="H31" s="4">
        <f t="shared" si="14"/>
        <v>0.22800000000000001</v>
      </c>
      <c r="I31" s="4">
        <f t="shared" si="13"/>
        <v>0.27360000000000001</v>
      </c>
    </row>
    <row r="32" spans="1:9" x14ac:dyDescent="0.25">
      <c r="A32" t="s">
        <v>70</v>
      </c>
      <c r="B32" t="s">
        <v>73</v>
      </c>
      <c r="C32">
        <v>1</v>
      </c>
      <c r="D32" t="s">
        <v>24</v>
      </c>
      <c r="E32" s="6" t="s">
        <v>77</v>
      </c>
      <c r="F32">
        <v>0.247</v>
      </c>
      <c r="G32">
        <v>1</v>
      </c>
      <c r="H32" s="4">
        <f t="shared" si="14"/>
        <v>0.247</v>
      </c>
      <c r="I32" s="4">
        <f t="shared" si="13"/>
        <v>0.2964</v>
      </c>
    </row>
    <row r="33" spans="1:9" x14ac:dyDescent="0.25">
      <c r="A33" t="s">
        <v>71</v>
      </c>
      <c r="B33" t="s">
        <v>74</v>
      </c>
      <c r="C33">
        <v>2</v>
      </c>
      <c r="D33" t="s">
        <v>24</v>
      </c>
      <c r="E33" s="6" t="s">
        <v>75</v>
      </c>
      <c r="F33">
        <v>0.16500000000000001</v>
      </c>
      <c r="G33">
        <v>2</v>
      </c>
      <c r="H33" s="4">
        <f t="shared" si="14"/>
        <v>0.33</v>
      </c>
      <c r="I33" s="4">
        <f t="shared" si="13"/>
        <v>0.39600000000000002</v>
      </c>
    </row>
    <row r="35" spans="1:9" x14ac:dyDescent="0.25">
      <c r="A35" t="s">
        <v>9</v>
      </c>
      <c r="B35" t="s">
        <v>51</v>
      </c>
      <c r="C35">
        <v>1</v>
      </c>
      <c r="D35" t="s">
        <v>24</v>
      </c>
      <c r="E35" s="6" t="s">
        <v>85</v>
      </c>
      <c r="F35">
        <f>8.23/15</f>
        <v>0.54866666666666675</v>
      </c>
      <c r="G35">
        <v>1</v>
      </c>
      <c r="H35" s="4">
        <f>F35*G35</f>
        <v>0.54866666666666675</v>
      </c>
      <c r="I35" s="4">
        <f>H35*1.2</f>
        <v>0.6584000000000001</v>
      </c>
    </row>
    <row r="36" spans="1:9" x14ac:dyDescent="0.25">
      <c r="A36" t="s">
        <v>13</v>
      </c>
      <c r="B36" t="s">
        <v>17</v>
      </c>
      <c r="C36">
        <v>1</v>
      </c>
      <c r="D36" t="s">
        <v>24</v>
      </c>
      <c r="E36" s="6" t="s">
        <v>33</v>
      </c>
      <c r="F36">
        <f>8.23/17</f>
        <v>0.48411764705882354</v>
      </c>
      <c r="G36">
        <v>1</v>
      </c>
      <c r="H36" s="4">
        <f t="shared" ref="H36:H39" si="15">F36*G36</f>
        <v>0.48411764705882354</v>
      </c>
      <c r="I36" s="4">
        <f t="shared" ref="I36:I41" si="16">H36*1.2</f>
        <v>0.58094117647058818</v>
      </c>
    </row>
    <row r="38" spans="1:9" x14ac:dyDescent="0.25">
      <c r="A38" t="s">
        <v>80</v>
      </c>
      <c r="B38" t="s">
        <v>81</v>
      </c>
      <c r="C38">
        <v>3</v>
      </c>
      <c r="D38" t="s">
        <v>24</v>
      </c>
      <c r="E38" s="6" t="s">
        <v>90</v>
      </c>
      <c r="F38">
        <v>0.37</v>
      </c>
      <c r="G38">
        <v>3</v>
      </c>
      <c r="H38" s="4">
        <f t="shared" si="15"/>
        <v>1.1099999999999999</v>
      </c>
      <c r="I38" s="4">
        <f t="shared" si="16"/>
        <v>1.3319999999999999</v>
      </c>
    </row>
    <row r="39" spans="1:9" x14ac:dyDescent="0.25">
      <c r="A39" t="s">
        <v>82</v>
      </c>
      <c r="B39" t="s">
        <v>83</v>
      </c>
      <c r="C39">
        <v>5</v>
      </c>
      <c r="D39" t="s">
        <v>24</v>
      </c>
      <c r="E39" s="6" t="s">
        <v>84</v>
      </c>
      <c r="F39">
        <v>0.121</v>
      </c>
      <c r="G39">
        <v>5</v>
      </c>
      <c r="H39" s="4">
        <f t="shared" si="15"/>
        <v>0.60499999999999998</v>
      </c>
      <c r="I39" s="4">
        <f t="shared" si="16"/>
        <v>0.72599999999999998</v>
      </c>
    </row>
    <row r="41" spans="1:9" x14ac:dyDescent="0.25">
      <c r="A41" t="s">
        <v>36</v>
      </c>
      <c r="H41">
        <f>(53.73/10)*(5/6)</f>
        <v>4.4775</v>
      </c>
      <c r="I41" s="4">
        <f t="shared" si="16"/>
        <v>5.3730000000000002</v>
      </c>
    </row>
    <row r="43" spans="1:9" x14ac:dyDescent="0.25">
      <c r="A43" t="s">
        <v>37</v>
      </c>
      <c r="H43" s="4">
        <f>SUM(H5:H42)</f>
        <v>29.029917647058824</v>
      </c>
      <c r="I43" s="4">
        <f>SUM(I5:I42)</f>
        <v>34.835901176470593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Sheet2!AtomColour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2020-02-23T15:36:45Z</dcterms:created>
  <dcterms:modified xsi:type="dcterms:W3CDTF">2021-01-21T19:51:46Z</dcterms:modified>
</cp:coreProperties>
</file>